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filterPrivacy="1"/>
  <xr:revisionPtr revIDLastSave="0" documentId="13_ncr:1_{15F63A14-48C7-4AC4-9478-B2845DE52AFD}" xr6:coauthVersionLast="36" xr6:coauthVersionMax="36" xr10:uidLastSave="{00000000-0000-0000-0000-000000000000}"/>
  <bookViews>
    <workbookView xWindow="0" yWindow="0" windowWidth="21570" windowHeight="11055" tabRatio="935" activeTab="22" xr2:uid="{00000000-000D-0000-FFFF-FFFF00000000}"/>
  </bookViews>
  <sheets>
    <sheet name="List" sheetId="47" r:id="rId1"/>
    <sheet name="X1" sheetId="42" r:id="rId2"/>
    <sheet name="X2" sheetId="50" r:id="rId3"/>
    <sheet name="F1" sheetId="1" r:id="rId4"/>
    <sheet name="F2" sheetId="2" r:id="rId5"/>
    <sheet name="F3" sheetId="4" r:id="rId6"/>
    <sheet name="F4" sheetId="3" r:id="rId7"/>
    <sheet name="F5" sheetId="5" r:id="rId8"/>
    <sheet name="S1" sheetId="6" r:id="rId9"/>
    <sheet name="S2" sheetId="7" r:id="rId10"/>
    <sheet name="S2a" sheetId="43" r:id="rId11"/>
    <sheet name="S3" sheetId="32" r:id="rId12"/>
    <sheet name="S4" sheetId="9" r:id="rId13"/>
    <sheet name="S5" sheetId="10" r:id="rId14"/>
    <sheet name="S6" sheetId="41" r:id="rId15"/>
    <sheet name="S7" sheetId="34" r:id="rId16"/>
    <sheet name="S8" sheetId="39" r:id="rId17"/>
    <sheet name="S9" sheetId="40" r:id="rId18"/>
    <sheet name="S10" sheetId="16" r:id="rId19"/>
    <sheet name="S11" sheetId="17" r:id="rId20"/>
    <sheet name="S12" sheetId="18" r:id="rId21"/>
    <sheet name="S13" sheetId="19" r:id="rId22"/>
    <sheet name="S14" sheetId="20" r:id="rId23"/>
    <sheet name="S15" sheetId="21" r:id="rId24"/>
    <sheet name="S16" sheetId="44" r:id="rId25"/>
    <sheet name="S17" sheetId="46" r:id="rId26"/>
    <sheet name="S18" sheetId="45" r:id="rId27"/>
    <sheet name="S19" sheetId="25" r:id="rId28"/>
    <sheet name="S20" sheetId="26" r:id="rId29"/>
    <sheet name="S21" sheetId="27" r:id="rId30"/>
    <sheet name="S22" sheetId="51" r:id="rId31"/>
    <sheet name="Addon1" sheetId="48" r:id="rId32"/>
    <sheet name="Addon2" sheetId="49" r:id="rId33"/>
  </sheets>
  <definedNames>
    <definedName name="_Hlk85057994" localSheetId="8">'S1'!$C$9</definedName>
    <definedName name="_Toc38314996" localSheetId="3">'F1'!$B$1</definedName>
    <definedName name="_xlnm.Print_Area" localSheetId="31">Addon1!$B$2:$F$106</definedName>
    <definedName name="_xlnm.Print_Area" localSheetId="32">Addon2!$B$1:$F$82</definedName>
    <definedName name="_xlnm.Print_Area" localSheetId="3">'F1'!$B$3:$F$60</definedName>
    <definedName name="_xlnm.Print_Area" localSheetId="4">'F2'!$B$3:$I$33</definedName>
    <definedName name="_xlnm.Print_Area" localSheetId="5">'F3'!$B$2:$J$65</definedName>
    <definedName name="_xlnm.Print_Area" localSheetId="6">'F4'!$B$2:$K$36</definedName>
    <definedName name="_xlnm.Print_Area" localSheetId="7">'F5'!$B$2:$J$26</definedName>
    <definedName name="_xlnm.Print_Area" localSheetId="18">'S10'!$B$1:$K$35</definedName>
    <definedName name="_xlnm.Print_Area" localSheetId="19">'S11'!$B$1:$U$68</definedName>
    <definedName name="_xlnm.Print_Area" localSheetId="20">'S12'!$B$2:$J$41</definedName>
    <definedName name="_xlnm.Print_Area" localSheetId="21">'S13'!$B$2:$J$60</definedName>
    <definedName name="_xlnm.Print_Area" localSheetId="22">'S14'!$B$2:$L$44</definedName>
    <definedName name="_xlnm.Print_Area" localSheetId="23">'S15'!$B$2:$G$23</definedName>
    <definedName name="_xlnm.Print_Area" localSheetId="24">'S16'!$B$2:$G$30</definedName>
    <definedName name="_xlnm.Print_Area" localSheetId="25">'S17'!$B$2:$S$69</definedName>
    <definedName name="_xlnm.Print_Area" localSheetId="26">'S18'!$B$2:$G$20</definedName>
    <definedName name="_xlnm.Print_Area" localSheetId="27">'S19'!$B$1:$E$14</definedName>
    <definedName name="_xlnm.Print_Area" localSheetId="9">'S2'!$B$2:$E$26</definedName>
    <definedName name="_xlnm.Print_Area" localSheetId="28">'S20'!$B$2:$F$26</definedName>
    <definedName name="_xlnm.Print_Area" localSheetId="10">S2a!$B$1:$I$121</definedName>
    <definedName name="_xlnm.Print_Area" localSheetId="11">'S3'!$B$1:$W$46</definedName>
    <definedName name="_xlnm.Print_Area" localSheetId="12">'S4'!$B$1:$J$53</definedName>
    <definedName name="_xlnm.Print_Area" localSheetId="13">'S5'!$B$2:$P$55</definedName>
    <definedName name="_xlnm.Print_Area" localSheetId="14">'S6'!$B$2:$T$66</definedName>
    <definedName name="_xlnm.Print_Area" localSheetId="15">'S7'!$B$2:$T$33</definedName>
    <definedName name="_xlnm.Print_Area" localSheetId="16">'S8'!$B$2:$T$70</definedName>
    <definedName name="_xlnm.Print_Area" localSheetId="17">'S9'!$B$1:$K$67</definedName>
    <definedName name="_xlnm.Print_Area" localSheetId="1">'X1'!$B$1:$D$22</definedName>
    <definedName name="_xlnm.Print_Area" localSheetId="2">'X2'!$B$2:$J$37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3" i="48" l="1"/>
  <c r="E36" i="9"/>
  <c r="E22" i="9"/>
  <c r="E19" i="32"/>
  <c r="E18" i="32"/>
  <c r="E17" i="32"/>
  <c r="F50" i="43"/>
  <c r="E50" i="43"/>
  <c r="D50" i="43"/>
  <c r="E6" i="43"/>
  <c r="E46" i="43"/>
  <c r="E45" i="43"/>
  <c r="H45" i="43" s="1"/>
  <c r="E30" i="19"/>
  <c r="D30" i="19"/>
  <c r="J19" i="19"/>
  <c r="J23" i="19" l="1"/>
  <c r="J20" i="19"/>
  <c r="E7" i="10" l="1"/>
  <c r="E8" i="10"/>
  <c r="E9" i="10"/>
  <c r="E10" i="10"/>
  <c r="E6" i="10"/>
  <c r="D10" i="10"/>
  <c r="H6" i="10"/>
  <c r="F19" i="19" l="1"/>
  <c r="F17" i="19" s="1"/>
  <c r="F16" i="19" s="1"/>
  <c r="H19" i="19"/>
  <c r="H17" i="19" s="1"/>
  <c r="H16" i="19" s="1"/>
  <c r="F26" i="19"/>
  <c r="D26" i="19"/>
  <c r="E18" i="19"/>
  <c r="E23" i="19"/>
  <c r="I17" i="19"/>
  <c r="D19" i="19"/>
  <c r="D17" i="19" s="1"/>
  <c r="D16" i="19" s="1"/>
  <c r="E76" i="49"/>
  <c r="J29" i="19"/>
  <c r="J28" i="19"/>
  <c r="E15" i="34" l="1"/>
  <c r="E16" i="34"/>
  <c r="E17" i="34"/>
  <c r="E18" i="34"/>
  <c r="H7" i="10"/>
  <c r="H8" i="10"/>
  <c r="H9" i="10"/>
  <c r="H10" i="10"/>
  <c r="D7" i="19" l="1"/>
  <c r="E24" i="19"/>
  <c r="E31" i="19"/>
  <c r="E29" i="19"/>
  <c r="E28" i="19"/>
  <c r="E27" i="19"/>
  <c r="G26" i="19"/>
  <c r="H26" i="19"/>
  <c r="I26" i="19"/>
  <c r="J27" i="19" l="1"/>
  <c r="J26" i="19" s="1"/>
  <c r="E26" i="19"/>
  <c r="F31" i="1"/>
  <c r="E84" i="48" l="1"/>
  <c r="F84" i="48" s="1"/>
  <c r="E31" i="1"/>
  <c r="G30" i="19"/>
  <c r="F30" i="19"/>
  <c r="G19" i="19" l="1"/>
  <c r="G17" i="19" s="1"/>
  <c r="I19" i="19"/>
  <c r="G7" i="19"/>
  <c r="F7" i="19"/>
  <c r="H30" i="19"/>
  <c r="I30" i="19"/>
  <c r="E41" i="20" l="1"/>
  <c r="E21" i="46" l="1"/>
  <c r="D25" i="46"/>
  <c r="R38" i="17" l="1"/>
  <c r="L46" i="17"/>
  <c r="L38" i="17"/>
  <c r="D23" i="17"/>
  <c r="D50" i="39"/>
  <c r="D55" i="39" s="1"/>
  <c r="E5" i="34"/>
  <c r="J5" i="34"/>
  <c r="I5" i="34"/>
  <c r="E20" i="34"/>
  <c r="L39" i="41"/>
  <c r="E27" i="10"/>
  <c r="E44" i="9"/>
  <c r="E30" i="32"/>
  <c r="L63" i="39"/>
  <c r="K63" i="39"/>
  <c r="L62" i="39"/>
  <c r="L57" i="39"/>
  <c r="K57" i="39"/>
  <c r="M57" i="39"/>
  <c r="L50" i="39"/>
  <c r="K50" i="39"/>
  <c r="E62" i="39"/>
  <c r="L24" i="34"/>
  <c r="L29" i="34"/>
  <c r="K39" i="41"/>
  <c r="K47" i="41"/>
  <c r="K45" i="41" s="1"/>
  <c r="D30" i="41"/>
  <c r="D28" i="41" s="1"/>
  <c r="E32" i="10"/>
  <c r="F62" i="43" l="1"/>
  <c r="G62" i="43"/>
  <c r="E112" i="43"/>
  <c r="H34" i="43" s="1"/>
  <c r="E103" i="48"/>
  <c r="E102" i="48"/>
  <c r="E29" i="2"/>
  <c r="E9" i="21" l="1"/>
  <c r="F30" i="20"/>
  <c r="F24" i="20"/>
  <c r="F21" i="20"/>
  <c r="G29" i="20"/>
  <c r="D23" i="20"/>
  <c r="D20" i="20" s="1"/>
  <c r="E9" i="19"/>
  <c r="E10" i="19"/>
  <c r="E11" i="19"/>
  <c r="E12" i="19"/>
  <c r="E13" i="19"/>
  <c r="E14" i="19"/>
  <c r="E15" i="19"/>
  <c r="E20" i="19"/>
  <c r="E21" i="19"/>
  <c r="E22" i="19"/>
  <c r="J22" i="19" s="1"/>
  <c r="E25" i="19"/>
  <c r="E32" i="19"/>
  <c r="E33" i="19"/>
  <c r="E8" i="19"/>
  <c r="F6" i="18"/>
  <c r="I6" i="18"/>
  <c r="E7" i="18"/>
  <c r="F7" i="18"/>
  <c r="G7" i="18"/>
  <c r="H7" i="18"/>
  <c r="I7" i="18"/>
  <c r="E8" i="18"/>
  <c r="J8" i="18"/>
  <c r="E9" i="18"/>
  <c r="J9" i="18" s="1"/>
  <c r="F10" i="18"/>
  <c r="G10" i="18"/>
  <c r="H10" i="18"/>
  <c r="H6" i="18" s="1"/>
  <c r="I10" i="18"/>
  <c r="E11" i="18"/>
  <c r="E10" i="18" s="1"/>
  <c r="E12" i="18"/>
  <c r="J12" i="18"/>
  <c r="E13" i="18"/>
  <c r="J13" i="18"/>
  <c r="E14" i="18"/>
  <c r="J14" i="18" s="1"/>
  <c r="F15" i="18"/>
  <c r="G15" i="18"/>
  <c r="H15" i="18"/>
  <c r="I15" i="18"/>
  <c r="E16" i="18"/>
  <c r="J16" i="18"/>
  <c r="J15" i="18" s="1"/>
  <c r="E17" i="18"/>
  <c r="E15" i="18" s="1"/>
  <c r="J17" i="18"/>
  <c r="E18" i="18"/>
  <c r="F18" i="18"/>
  <c r="G18" i="18"/>
  <c r="G6" i="18" s="1"/>
  <c r="H18" i="18"/>
  <c r="I18" i="18"/>
  <c r="E19" i="18"/>
  <c r="J19" i="18"/>
  <c r="E20" i="18"/>
  <c r="J20" i="18"/>
  <c r="J18" i="18" s="1"/>
  <c r="F21" i="18"/>
  <c r="G21" i="18"/>
  <c r="I21" i="18"/>
  <c r="F22" i="18"/>
  <c r="G22" i="18"/>
  <c r="H22" i="18"/>
  <c r="H21" i="18" s="1"/>
  <c r="I22" i="18"/>
  <c r="E23" i="18"/>
  <c r="E22" i="18" s="1"/>
  <c r="J23" i="18"/>
  <c r="E24" i="18"/>
  <c r="J24" i="18" s="1"/>
  <c r="F25" i="18"/>
  <c r="G25" i="18"/>
  <c r="H25" i="18"/>
  <c r="I25" i="18"/>
  <c r="E26" i="18"/>
  <c r="J26" i="18" s="1"/>
  <c r="J25" i="18" s="1"/>
  <c r="E27" i="18"/>
  <c r="J27" i="18"/>
  <c r="E28" i="18"/>
  <c r="F28" i="18"/>
  <c r="G28" i="18"/>
  <c r="H28" i="18"/>
  <c r="I28" i="18"/>
  <c r="E29" i="18"/>
  <c r="J29" i="18"/>
  <c r="E30" i="18"/>
  <c r="J30" i="18"/>
  <c r="J28" i="18" s="1"/>
  <c r="D7" i="18"/>
  <c r="D10" i="18"/>
  <c r="D15" i="18"/>
  <c r="D18" i="18"/>
  <c r="D25" i="18"/>
  <c r="D21" i="18" s="1"/>
  <c r="D22" i="18"/>
  <c r="D28" i="18"/>
  <c r="D38" i="17"/>
  <c r="L35" i="17"/>
  <c r="R35" i="17" s="1"/>
  <c r="J44" i="17"/>
  <c r="E35" i="17"/>
  <c r="J35" i="17" s="1"/>
  <c r="E5" i="17" s="1"/>
  <c r="E20" i="17"/>
  <c r="L36" i="17"/>
  <c r="L37" i="17"/>
  <c r="L39" i="17"/>
  <c r="L40" i="17"/>
  <c r="L41" i="17"/>
  <c r="L42" i="17"/>
  <c r="L43" i="17"/>
  <c r="L44" i="17"/>
  <c r="L45" i="17"/>
  <c r="E36" i="17"/>
  <c r="J36" i="17" s="1"/>
  <c r="E37" i="17"/>
  <c r="J37" i="17" s="1"/>
  <c r="E39" i="17"/>
  <c r="J39" i="17" s="1"/>
  <c r="E40" i="17"/>
  <c r="J40" i="17" s="1"/>
  <c r="E41" i="17"/>
  <c r="E42" i="17"/>
  <c r="J42" i="17" s="1"/>
  <c r="E43" i="17"/>
  <c r="J43" i="17" s="1"/>
  <c r="E44" i="17"/>
  <c r="E45" i="17"/>
  <c r="J45" i="17" s="1"/>
  <c r="U22" i="17"/>
  <c r="L31" i="17"/>
  <c r="E21" i="17"/>
  <c r="U21" i="17" s="1"/>
  <c r="E22" i="17"/>
  <c r="E24" i="17"/>
  <c r="E25" i="17"/>
  <c r="U25" i="17" s="1"/>
  <c r="E26" i="17"/>
  <c r="U26" i="17" s="1"/>
  <c r="E27" i="17"/>
  <c r="U27" i="17" s="1"/>
  <c r="E28" i="17"/>
  <c r="U28" i="17" s="1"/>
  <c r="E29" i="17"/>
  <c r="U29" i="17" s="1"/>
  <c r="E30" i="17"/>
  <c r="U30" i="17" s="1"/>
  <c r="D31" i="17"/>
  <c r="H35" i="16"/>
  <c r="H34" i="16"/>
  <c r="H32" i="16"/>
  <c r="H31" i="16"/>
  <c r="E34" i="16"/>
  <c r="E35" i="16"/>
  <c r="D34" i="16"/>
  <c r="D31" i="16"/>
  <c r="K6" i="16"/>
  <c r="K5" i="16"/>
  <c r="G27" i="16"/>
  <c r="G5" i="16"/>
  <c r="G10" i="40"/>
  <c r="D37" i="40"/>
  <c r="E19" i="19" l="1"/>
  <c r="E17" i="19" s="1"/>
  <c r="E16" i="19" s="1"/>
  <c r="E7" i="19"/>
  <c r="U24" i="17"/>
  <c r="E23" i="17"/>
  <c r="U20" i="17"/>
  <c r="D5" i="17" s="1"/>
  <c r="E31" i="17"/>
  <c r="J41" i="17"/>
  <c r="E38" i="17"/>
  <c r="E46" i="17" s="1"/>
  <c r="J11" i="18"/>
  <c r="J10" i="18" s="1"/>
  <c r="E25" i="18"/>
  <c r="E21" i="18" s="1"/>
  <c r="J7" i="18"/>
  <c r="J22" i="18"/>
  <c r="J21" i="18" s="1"/>
  <c r="J6" i="18" l="1"/>
  <c r="H8" i="17"/>
  <c r="E37" i="39" l="1"/>
  <c r="E38" i="39"/>
  <c r="E39" i="39"/>
  <c r="E40" i="39"/>
  <c r="D36" i="39"/>
  <c r="D42" i="39" s="1"/>
  <c r="D29" i="39"/>
  <c r="D34" i="39" s="1"/>
  <c r="L15" i="39"/>
  <c r="L21" i="39" s="1"/>
  <c r="L7" i="39"/>
  <c r="L8" i="39"/>
  <c r="L9" i="39"/>
  <c r="L10" i="39"/>
  <c r="L12" i="39"/>
  <c r="L16" i="39"/>
  <c r="L17" i="39"/>
  <c r="L18" i="39"/>
  <c r="L19" i="39"/>
  <c r="L20" i="39"/>
  <c r="L6" i="39"/>
  <c r="K7" i="39"/>
  <c r="K17" i="39"/>
  <c r="K20" i="39"/>
  <c r="N64" i="39"/>
  <c r="P64" i="39"/>
  <c r="L59" i="39"/>
  <c r="L60" i="39"/>
  <c r="L61" i="39"/>
  <c r="L58" i="39"/>
  <c r="M55" i="39"/>
  <c r="N55" i="39"/>
  <c r="O55" i="39"/>
  <c r="O64" i="39" s="1"/>
  <c r="P55" i="39"/>
  <c r="Q55" i="39"/>
  <c r="Q64" i="39" s="1"/>
  <c r="L49" i="39"/>
  <c r="L51" i="39"/>
  <c r="L52" i="39"/>
  <c r="L53" i="39"/>
  <c r="L54" i="39"/>
  <c r="L48" i="39"/>
  <c r="R48" i="39" s="1"/>
  <c r="E59" i="39"/>
  <c r="E60" i="39"/>
  <c r="E61" i="39"/>
  <c r="K19" i="39" s="1"/>
  <c r="E58" i="39"/>
  <c r="D57" i="39"/>
  <c r="E49" i="39"/>
  <c r="E51" i="39"/>
  <c r="E50" i="39" s="1"/>
  <c r="E52" i="39"/>
  <c r="K10" i="39" s="1"/>
  <c r="E53" i="39"/>
  <c r="K11" i="39" s="1"/>
  <c r="E54" i="39"/>
  <c r="K12" i="39" s="1"/>
  <c r="E48" i="39"/>
  <c r="E28" i="39"/>
  <c r="E30" i="39"/>
  <c r="E29" i="39" s="1"/>
  <c r="E31" i="39"/>
  <c r="E32" i="39"/>
  <c r="E33" i="39"/>
  <c r="E41" i="39"/>
  <c r="E27" i="39"/>
  <c r="E55" i="48"/>
  <c r="J6" i="34"/>
  <c r="J7" i="34"/>
  <c r="J8" i="34"/>
  <c r="J9" i="34"/>
  <c r="T15" i="34"/>
  <c r="F29" i="34"/>
  <c r="G29" i="34"/>
  <c r="H29" i="34"/>
  <c r="I29" i="34"/>
  <c r="K29" i="34"/>
  <c r="M29" i="34"/>
  <c r="N29" i="34"/>
  <c r="O29" i="34"/>
  <c r="P29" i="34"/>
  <c r="Q29" i="34"/>
  <c r="R29" i="34"/>
  <c r="D29" i="34"/>
  <c r="L25" i="34"/>
  <c r="L26" i="34"/>
  <c r="L27" i="34"/>
  <c r="L28" i="34"/>
  <c r="E25" i="34"/>
  <c r="E29" i="34" s="1"/>
  <c r="E26" i="34"/>
  <c r="E27" i="34"/>
  <c r="E28" i="34"/>
  <c r="E24" i="34"/>
  <c r="H6" i="34"/>
  <c r="H7" i="34"/>
  <c r="H8" i="34"/>
  <c r="H5" i="34"/>
  <c r="D20" i="34"/>
  <c r="E19" i="34"/>
  <c r="H9" i="34" s="1"/>
  <c r="J5" i="41"/>
  <c r="F22" i="41"/>
  <c r="G22" i="41"/>
  <c r="H22" i="41"/>
  <c r="I22" i="41"/>
  <c r="J22" i="41"/>
  <c r="K22" i="41"/>
  <c r="L22" i="41"/>
  <c r="M22" i="41"/>
  <c r="N22" i="41"/>
  <c r="O22" i="41"/>
  <c r="P22" i="41"/>
  <c r="Q22" i="41"/>
  <c r="R22" i="41"/>
  <c r="S22" i="41"/>
  <c r="D21" i="10"/>
  <c r="P20" i="10"/>
  <c r="E18" i="10"/>
  <c r="E36" i="39" l="1"/>
  <c r="E42" i="39" s="1"/>
  <c r="L11" i="39"/>
  <c r="L55" i="39"/>
  <c r="L64" i="39" s="1"/>
  <c r="E34" i="39"/>
  <c r="K16" i="39"/>
  <c r="E57" i="39"/>
  <c r="K9" i="39"/>
  <c r="K6" i="39"/>
  <c r="E55" i="39"/>
  <c r="P18" i="10"/>
  <c r="D8" i="10" s="1"/>
  <c r="L13" i="39"/>
  <c r="L22" i="39" s="1"/>
  <c r="K18" i="39"/>
  <c r="K15" i="39" s="1"/>
  <c r="K21" i="39" s="1"/>
  <c r="J48" i="39"/>
  <c r="D43" i="39"/>
  <c r="E28" i="10"/>
  <c r="E29" i="10"/>
  <c r="E30" i="10"/>
  <c r="E31" i="10"/>
  <c r="G8" i="10"/>
  <c r="G10" i="10"/>
  <c r="E17" i="10"/>
  <c r="E19" i="10"/>
  <c r="E20" i="10"/>
  <c r="E16" i="10"/>
  <c r="G6" i="10" s="1"/>
  <c r="D44" i="9"/>
  <c r="E38" i="9"/>
  <c r="E39" i="9"/>
  <c r="E40" i="9"/>
  <c r="E41" i="9"/>
  <c r="E42" i="9"/>
  <c r="E43" i="9"/>
  <c r="E37" i="9"/>
  <c r="E24" i="9"/>
  <c r="E25" i="9"/>
  <c r="E26" i="9"/>
  <c r="E27" i="9"/>
  <c r="E28" i="9"/>
  <c r="E29" i="9"/>
  <c r="E23" i="9"/>
  <c r="E30" i="9" s="1"/>
  <c r="E63" i="39" l="1"/>
  <c r="E64" i="39" s="1"/>
  <c r="E21" i="10"/>
  <c r="P16" i="10"/>
  <c r="D6" i="10" s="1"/>
  <c r="P19" i="10"/>
  <c r="D9" i="10" s="1"/>
  <c r="E43" i="39"/>
  <c r="G9" i="10"/>
  <c r="G7" i="10"/>
  <c r="P17" i="10"/>
  <c r="D7" i="10" s="1"/>
  <c r="H11" i="10" l="1"/>
  <c r="E11" i="10"/>
  <c r="P21" i="10"/>
  <c r="D11" i="10"/>
  <c r="G11" i="10"/>
  <c r="M47" i="41"/>
  <c r="M45" i="41" s="1"/>
  <c r="N47" i="41"/>
  <c r="N45" i="41" s="1"/>
  <c r="O47" i="41"/>
  <c r="O45" i="41" s="1"/>
  <c r="P47" i="41"/>
  <c r="P45" i="41" s="1"/>
  <c r="Q47" i="41"/>
  <c r="Q45" i="41" s="1"/>
  <c r="M39" i="41"/>
  <c r="N39" i="41"/>
  <c r="N52" i="41" s="1"/>
  <c r="O39" i="41"/>
  <c r="O52" i="41" s="1"/>
  <c r="P39" i="41"/>
  <c r="P52" i="41" s="1"/>
  <c r="Q39" i="41"/>
  <c r="Q52" i="41" s="1"/>
  <c r="L40" i="41"/>
  <c r="J6" i="41" s="1"/>
  <c r="L41" i="41"/>
  <c r="J7" i="41" s="1"/>
  <c r="L42" i="41"/>
  <c r="J8" i="41" s="1"/>
  <c r="L43" i="41"/>
  <c r="L44" i="41"/>
  <c r="L46" i="41"/>
  <c r="L48" i="41"/>
  <c r="J14" i="41" s="1"/>
  <c r="L49" i="41"/>
  <c r="L50" i="41"/>
  <c r="J16" i="41" s="1"/>
  <c r="L51" i="41"/>
  <c r="J17" i="41" s="1"/>
  <c r="F39" i="41"/>
  <c r="G39" i="41"/>
  <c r="H39" i="41"/>
  <c r="I39" i="41"/>
  <c r="F47" i="41"/>
  <c r="F45" i="41" s="1"/>
  <c r="G47" i="41"/>
  <c r="G45" i="41" s="1"/>
  <c r="H47" i="41"/>
  <c r="H45" i="41" s="1"/>
  <c r="I47" i="41"/>
  <c r="I45" i="41" s="1"/>
  <c r="D47" i="41"/>
  <c r="E41" i="41"/>
  <c r="I7" i="41" s="1"/>
  <c r="E42" i="41"/>
  <c r="I8" i="41" s="1"/>
  <c r="E43" i="41"/>
  <c r="I9" i="41" s="1"/>
  <c r="E44" i="41"/>
  <c r="I10" i="41" s="1"/>
  <c r="E46" i="41"/>
  <c r="E48" i="41"/>
  <c r="E49" i="41"/>
  <c r="I15" i="41" s="1"/>
  <c r="E50" i="41"/>
  <c r="I16" i="41" s="1"/>
  <c r="E51" i="41"/>
  <c r="I17" i="41" s="1"/>
  <c r="E40" i="41"/>
  <c r="E24" i="41"/>
  <c r="H7" i="41" s="1"/>
  <c r="E25" i="41"/>
  <c r="H8" i="41" s="1"/>
  <c r="E26" i="41"/>
  <c r="H9" i="41" s="1"/>
  <c r="E27" i="41"/>
  <c r="H10" i="41" s="1"/>
  <c r="E29" i="41"/>
  <c r="E31" i="41"/>
  <c r="E32" i="41"/>
  <c r="H15" i="41" s="1"/>
  <c r="E33" i="41"/>
  <c r="H16" i="41" s="1"/>
  <c r="E34" i="41"/>
  <c r="H17" i="41" s="1"/>
  <c r="E23" i="41"/>
  <c r="D22" i="41"/>
  <c r="J9" i="41"/>
  <c r="J10" i="41"/>
  <c r="H14" i="41" l="1"/>
  <c r="E30" i="41"/>
  <c r="E28" i="41" s="1"/>
  <c r="H12" i="41"/>
  <c r="E22" i="41"/>
  <c r="J15" i="41"/>
  <c r="L47" i="41"/>
  <c r="J12" i="41"/>
  <c r="L45" i="41"/>
  <c r="L52" i="41" s="1"/>
  <c r="F52" i="41"/>
  <c r="I14" i="41"/>
  <c r="E47" i="41"/>
  <c r="E45" i="41" s="1"/>
  <c r="I6" i="41"/>
  <c r="E39" i="41"/>
  <c r="H52" i="41"/>
  <c r="G52" i="41"/>
  <c r="I12" i="41"/>
  <c r="J40" i="41"/>
  <c r="H6" i="41"/>
  <c r="H5" i="41" s="1"/>
  <c r="M52" i="41"/>
  <c r="I52" i="41"/>
  <c r="J13" i="41"/>
  <c r="J11" i="41" s="1"/>
  <c r="J18" i="41" s="1"/>
  <c r="I5" i="41"/>
  <c r="I13" i="41" l="1"/>
  <c r="I11" i="41" s="1"/>
  <c r="I18" i="41" s="1"/>
  <c r="E52" i="41"/>
  <c r="F34" i="16" l="1"/>
  <c r="G34" i="16"/>
  <c r="F31" i="16"/>
  <c r="G31" i="16"/>
  <c r="E32" i="16"/>
  <c r="E89" i="48"/>
  <c r="E31" i="16" l="1"/>
  <c r="J8" i="19"/>
  <c r="E20" i="32"/>
  <c r="G8" i="32" s="1"/>
  <c r="H6" i="9"/>
  <c r="H7" i="9"/>
  <c r="H8" i="9"/>
  <c r="H9" i="9"/>
  <c r="H10" i="9"/>
  <c r="H11" i="9"/>
  <c r="H5" i="9"/>
  <c r="G6" i="9"/>
  <c r="G7" i="9"/>
  <c r="G8" i="9"/>
  <c r="G9" i="9"/>
  <c r="G10" i="9"/>
  <c r="G11" i="9"/>
  <c r="G5" i="9"/>
  <c r="D117" i="43"/>
  <c r="F117" i="43"/>
  <c r="G117" i="43"/>
  <c r="H117" i="43"/>
  <c r="G5" i="32"/>
  <c r="F37" i="32"/>
  <c r="E37" i="32"/>
  <c r="H5" i="32"/>
  <c r="D37" i="32"/>
  <c r="H6" i="32"/>
  <c r="H7" i="32"/>
  <c r="H8" i="32"/>
  <c r="H9" i="32"/>
  <c r="H10" i="32"/>
  <c r="H11" i="32"/>
  <c r="H12" i="32"/>
  <c r="G12" i="32"/>
  <c r="E31" i="32"/>
  <c r="E32" i="32"/>
  <c r="E33" i="32"/>
  <c r="E34" i="32"/>
  <c r="E35" i="32"/>
  <c r="E36" i="32"/>
  <c r="E29" i="32"/>
  <c r="E21" i="32"/>
  <c r="G9" i="32" s="1"/>
  <c r="E22" i="32"/>
  <c r="G10" i="32" s="1"/>
  <c r="E23" i="32"/>
  <c r="G11" i="32" s="1"/>
  <c r="E24" i="32"/>
  <c r="D26" i="44"/>
  <c r="F18" i="44"/>
  <c r="F19" i="44"/>
  <c r="F20" i="44"/>
  <c r="M30" i="34" s="1"/>
  <c r="F21" i="44"/>
  <c r="M65" i="39" s="1"/>
  <c r="F22" i="44"/>
  <c r="F23" i="44"/>
  <c r="F24" i="44"/>
  <c r="M47" i="17" s="1"/>
  <c r="F25" i="44"/>
  <c r="F17" i="44"/>
  <c r="F7" i="44"/>
  <c r="G38" i="32" s="1"/>
  <c r="F8" i="44"/>
  <c r="N53" i="41" s="1"/>
  <c r="N54" i="41" s="1"/>
  <c r="F9" i="44"/>
  <c r="N30" i="34" s="1"/>
  <c r="F10" i="44"/>
  <c r="N65" i="39" s="1"/>
  <c r="F11" i="44"/>
  <c r="F12" i="44"/>
  <c r="F13" i="44"/>
  <c r="N47" i="17" s="1"/>
  <c r="F14" i="44"/>
  <c r="F6" i="44"/>
  <c r="E15" i="44"/>
  <c r="G15" i="44"/>
  <c r="D15" i="44"/>
  <c r="E26" i="44"/>
  <c r="G26" i="44"/>
  <c r="G7" i="32" l="1"/>
  <c r="F15" i="44"/>
  <c r="F38" i="32"/>
  <c r="M53" i="41"/>
  <c r="M54" i="41" s="1"/>
  <c r="F26" i="44"/>
  <c r="E75" i="48"/>
  <c r="G4" i="9"/>
  <c r="F118" i="43"/>
  <c r="F119" i="43" s="1"/>
  <c r="G118" i="43"/>
  <c r="G119" i="43" s="1"/>
  <c r="I85" i="43" l="1"/>
  <c r="I86" i="43"/>
  <c r="I87" i="43"/>
  <c r="I88" i="43"/>
  <c r="I89" i="43"/>
  <c r="I90" i="43"/>
  <c r="I91" i="43"/>
  <c r="E13" i="43" s="1"/>
  <c r="I92" i="43"/>
  <c r="I93" i="43"/>
  <c r="I94" i="43"/>
  <c r="I95" i="43"/>
  <c r="I96" i="43"/>
  <c r="I97" i="43"/>
  <c r="I98" i="43"/>
  <c r="I99" i="43"/>
  <c r="I100" i="43"/>
  <c r="I101" i="43"/>
  <c r="I102" i="43"/>
  <c r="I103" i="43"/>
  <c r="I104" i="43"/>
  <c r="I105" i="43"/>
  <c r="I106" i="43"/>
  <c r="I107" i="43"/>
  <c r="I108" i="43"/>
  <c r="I109" i="43"/>
  <c r="I110" i="43"/>
  <c r="I111" i="43"/>
  <c r="I113" i="43"/>
  <c r="I114" i="43"/>
  <c r="I115" i="43"/>
  <c r="I116" i="43"/>
  <c r="I84" i="43"/>
  <c r="D12" i="43"/>
  <c r="E12" i="43"/>
  <c r="E24" i="43"/>
  <c r="H8" i="43"/>
  <c r="H10" i="43"/>
  <c r="H12" i="43"/>
  <c r="H14" i="43"/>
  <c r="H17" i="43"/>
  <c r="H19" i="43"/>
  <c r="H20" i="43"/>
  <c r="H22" i="43"/>
  <c r="H26" i="43"/>
  <c r="H29" i="43"/>
  <c r="H32" i="43"/>
  <c r="H38" i="43"/>
  <c r="G12" i="43"/>
  <c r="I12" i="43" s="1"/>
  <c r="E102" i="43"/>
  <c r="H24" i="43" s="1"/>
  <c r="D101" i="43"/>
  <c r="G93" i="43"/>
  <c r="D93" i="43"/>
  <c r="E91" i="43"/>
  <c r="H13" i="43" s="1"/>
  <c r="F91" i="43"/>
  <c r="G91" i="43"/>
  <c r="H91" i="43"/>
  <c r="D91" i="43"/>
  <c r="D89" i="43"/>
  <c r="E77" i="43"/>
  <c r="H77" i="43" s="1"/>
  <c r="D38" i="43" s="1"/>
  <c r="E76" i="43"/>
  <c r="G37" i="43" s="1"/>
  <c r="D54" i="43"/>
  <c r="E61" i="43"/>
  <c r="G22" i="43" s="1"/>
  <c r="I22" i="43" s="1"/>
  <c r="E55" i="43"/>
  <c r="G16" i="43" s="1"/>
  <c r="D52" i="43"/>
  <c r="E63" i="43"/>
  <c r="D62" i="43"/>
  <c r="G52" i="43"/>
  <c r="F52" i="43"/>
  <c r="E53" i="43"/>
  <c r="H53" i="43" s="1"/>
  <c r="G50" i="43"/>
  <c r="G7" i="43"/>
  <c r="E47" i="43"/>
  <c r="G8" i="43" s="1"/>
  <c r="E48" i="43"/>
  <c r="E49" i="43"/>
  <c r="G10" i="43" s="1"/>
  <c r="G6" i="43"/>
  <c r="F54" i="43"/>
  <c r="G54" i="43"/>
  <c r="F89" i="43"/>
  <c r="G89" i="43"/>
  <c r="H89" i="43"/>
  <c r="F101" i="43"/>
  <c r="G101" i="43"/>
  <c r="H101" i="43"/>
  <c r="E95" i="43"/>
  <c r="E96" i="43"/>
  <c r="H18" i="43" s="1"/>
  <c r="E97" i="43"/>
  <c r="E98" i="43"/>
  <c r="E99" i="43"/>
  <c r="H21" i="43" s="1"/>
  <c r="E100" i="43"/>
  <c r="E94" i="43"/>
  <c r="H16" i="43" s="1"/>
  <c r="F93" i="43"/>
  <c r="H93" i="43"/>
  <c r="E103" i="43"/>
  <c r="E101" i="43" s="1"/>
  <c r="H23" i="43" s="1"/>
  <c r="E104" i="43"/>
  <c r="E105" i="43"/>
  <c r="H27" i="43" s="1"/>
  <c r="E106" i="43"/>
  <c r="H28" i="43" s="1"/>
  <c r="E107" i="43"/>
  <c r="E108" i="43"/>
  <c r="H30" i="43" s="1"/>
  <c r="E109" i="43"/>
  <c r="H31" i="43" s="1"/>
  <c r="E110" i="43"/>
  <c r="E111" i="43"/>
  <c r="H33" i="43" s="1"/>
  <c r="I112" i="43"/>
  <c r="I117" i="43" s="1"/>
  <c r="E24" i="48" s="1"/>
  <c r="E113" i="43"/>
  <c r="H35" i="43" s="1"/>
  <c r="E114" i="43"/>
  <c r="H36" i="43" s="1"/>
  <c r="E115" i="43"/>
  <c r="H37" i="43" s="1"/>
  <c r="E116" i="43"/>
  <c r="E85" i="43"/>
  <c r="H7" i="43" s="1"/>
  <c r="E86" i="43"/>
  <c r="E87" i="43"/>
  <c r="H9" i="43" s="1"/>
  <c r="E88" i="43"/>
  <c r="E84" i="43"/>
  <c r="E89" i="43" s="1"/>
  <c r="H11" i="43" s="1"/>
  <c r="E64" i="43"/>
  <c r="G25" i="43" s="1"/>
  <c r="E65" i="43"/>
  <c r="G26" i="43" s="1"/>
  <c r="I26" i="43" s="1"/>
  <c r="E66" i="43"/>
  <c r="G27" i="43" s="1"/>
  <c r="E67" i="43"/>
  <c r="G28" i="43" s="1"/>
  <c r="E68" i="43"/>
  <c r="G29" i="43" s="1"/>
  <c r="I29" i="43" s="1"/>
  <c r="E69" i="43"/>
  <c r="G30" i="43" s="1"/>
  <c r="E70" i="43"/>
  <c r="G31" i="43" s="1"/>
  <c r="E71" i="43"/>
  <c r="G32" i="43" s="1"/>
  <c r="E72" i="43"/>
  <c r="G33" i="43" s="1"/>
  <c r="E73" i="43"/>
  <c r="G34" i="43" s="1"/>
  <c r="E74" i="43"/>
  <c r="G35" i="43" s="1"/>
  <c r="E75" i="43"/>
  <c r="G36" i="43" s="1"/>
  <c r="E56" i="43"/>
  <c r="E57" i="43"/>
  <c r="G18" i="43" s="1"/>
  <c r="E58" i="43"/>
  <c r="G19" i="43" s="1"/>
  <c r="E59" i="43"/>
  <c r="G20" i="43" s="1"/>
  <c r="E60" i="43"/>
  <c r="G21" i="43" s="1"/>
  <c r="G24" i="43" l="1"/>
  <c r="E62" i="43"/>
  <c r="D78" i="43"/>
  <c r="E117" i="43"/>
  <c r="H39" i="43" s="1"/>
  <c r="G38" i="43"/>
  <c r="I38" i="43" s="1"/>
  <c r="E54" i="43"/>
  <c r="G15" i="43" s="1"/>
  <c r="I15" i="43" s="1"/>
  <c r="G78" i="43"/>
  <c r="G14" i="43"/>
  <c r="I14" i="43" s="1"/>
  <c r="I8" i="43"/>
  <c r="I34" i="43"/>
  <c r="I7" i="43"/>
  <c r="I37" i="43"/>
  <c r="E93" i="43"/>
  <c r="H15" i="43" s="1"/>
  <c r="I35" i="43"/>
  <c r="E16" i="43"/>
  <c r="I32" i="43"/>
  <c r="H6" i="43"/>
  <c r="E14" i="43"/>
  <c r="I31" i="43"/>
  <c r="I21" i="43"/>
  <c r="H25" i="43"/>
  <c r="I30" i="43"/>
  <c r="I20" i="43"/>
  <c r="I28" i="43"/>
  <c r="I24" i="43"/>
  <c r="I33" i="43"/>
  <c r="I19" i="43"/>
  <c r="I27" i="43"/>
  <c r="I18" i="43"/>
  <c r="I6" i="43"/>
  <c r="I25" i="43"/>
  <c r="I10" i="43"/>
  <c r="I16" i="43"/>
  <c r="I36" i="43"/>
  <c r="D14" i="43"/>
  <c r="F14" i="43" s="1"/>
  <c r="H52" i="43"/>
  <c r="D13" i="43" s="1"/>
  <c r="F13" i="43" s="1"/>
  <c r="G11" i="43"/>
  <c r="I11" i="43" s="1"/>
  <c r="G23" i="43"/>
  <c r="I23" i="43" s="1"/>
  <c r="G9" i="43"/>
  <c r="I9" i="43" s="1"/>
  <c r="E52" i="43"/>
  <c r="G13" i="43" s="1"/>
  <c r="I13" i="43" s="1"/>
  <c r="G17" i="43"/>
  <c r="I17" i="43" s="1"/>
  <c r="F78" i="43"/>
  <c r="K6" i="41"/>
  <c r="K29" i="32"/>
  <c r="D42" i="19"/>
  <c r="D41" i="19"/>
  <c r="D40" i="19"/>
  <c r="D39" i="19"/>
  <c r="R36" i="17"/>
  <c r="R37" i="17"/>
  <c r="R39" i="17"/>
  <c r="R40" i="17"/>
  <c r="R41" i="17"/>
  <c r="R42" i="17"/>
  <c r="R43" i="17"/>
  <c r="R44" i="17"/>
  <c r="R45" i="17"/>
  <c r="H6" i="17"/>
  <c r="H7" i="17"/>
  <c r="H9" i="17"/>
  <c r="H10" i="17"/>
  <c r="H11" i="17"/>
  <c r="H12" i="17"/>
  <c r="H13" i="17"/>
  <c r="H14" i="17"/>
  <c r="H15" i="17"/>
  <c r="H5" i="17"/>
  <c r="F37" i="1"/>
  <c r="E37" i="1"/>
  <c r="K11" i="40"/>
  <c r="K12" i="40"/>
  <c r="K13" i="40"/>
  <c r="K14" i="40"/>
  <c r="K15" i="40"/>
  <c r="K16" i="40"/>
  <c r="K17" i="40"/>
  <c r="K10" i="40"/>
  <c r="G17" i="40"/>
  <c r="G11" i="40"/>
  <c r="G12" i="40"/>
  <c r="G13" i="40"/>
  <c r="G14" i="40"/>
  <c r="G15" i="40"/>
  <c r="G16" i="40"/>
  <c r="R49" i="39"/>
  <c r="R50" i="39"/>
  <c r="R51" i="39"/>
  <c r="R52" i="39"/>
  <c r="R53" i="39"/>
  <c r="R54" i="39"/>
  <c r="R55" i="39"/>
  <c r="R56" i="39"/>
  <c r="R58" i="39"/>
  <c r="R59" i="39"/>
  <c r="R60" i="39"/>
  <c r="R61" i="39"/>
  <c r="R62" i="39"/>
  <c r="J49" i="39"/>
  <c r="J51" i="39"/>
  <c r="J52" i="39"/>
  <c r="J53" i="39"/>
  <c r="J54" i="39"/>
  <c r="J58" i="39"/>
  <c r="J59" i="39"/>
  <c r="J60" i="39"/>
  <c r="J61" i="39"/>
  <c r="J62" i="39"/>
  <c r="J7" i="39"/>
  <c r="J8" i="39"/>
  <c r="J9" i="39"/>
  <c r="J10" i="39"/>
  <c r="J11" i="39"/>
  <c r="J12" i="39"/>
  <c r="J16" i="39"/>
  <c r="J17" i="39"/>
  <c r="J18" i="39"/>
  <c r="J19" i="39"/>
  <c r="J20" i="39"/>
  <c r="J6" i="39"/>
  <c r="T27" i="39"/>
  <c r="R25" i="34"/>
  <c r="R26" i="34"/>
  <c r="R27" i="34"/>
  <c r="R28" i="34"/>
  <c r="R24" i="34"/>
  <c r="J25" i="34"/>
  <c r="J29" i="34" s="1"/>
  <c r="J26" i="34"/>
  <c r="J27" i="34"/>
  <c r="J28" i="34"/>
  <c r="J24" i="34"/>
  <c r="R40" i="41"/>
  <c r="R39" i="41" s="1"/>
  <c r="R41" i="41"/>
  <c r="R42" i="41"/>
  <c r="R43" i="41"/>
  <c r="R44" i="41"/>
  <c r="R46" i="41"/>
  <c r="R48" i="41"/>
  <c r="R49" i="41"/>
  <c r="R50" i="41"/>
  <c r="R51" i="41"/>
  <c r="J41" i="41"/>
  <c r="J42" i="41"/>
  <c r="J43" i="41"/>
  <c r="J44" i="41"/>
  <c r="J46" i="41"/>
  <c r="J48" i="41"/>
  <c r="J49" i="41"/>
  <c r="J50" i="41"/>
  <c r="J51" i="41"/>
  <c r="T23" i="41"/>
  <c r="I28" i="10"/>
  <c r="I29" i="10"/>
  <c r="I30" i="10"/>
  <c r="I31" i="10"/>
  <c r="I27" i="10"/>
  <c r="I7" i="10"/>
  <c r="I8" i="10"/>
  <c r="I9" i="10"/>
  <c r="I10" i="10"/>
  <c r="I6" i="10"/>
  <c r="F7" i="10"/>
  <c r="F8" i="10"/>
  <c r="F9" i="10"/>
  <c r="F10" i="10"/>
  <c r="F6" i="10"/>
  <c r="I37" i="9"/>
  <c r="E5" i="9" s="1"/>
  <c r="I38" i="9"/>
  <c r="E6" i="9" s="1"/>
  <c r="I39" i="9"/>
  <c r="E7" i="9" s="1"/>
  <c r="I40" i="9"/>
  <c r="E8" i="9" s="1"/>
  <c r="I41" i="9"/>
  <c r="E9" i="9" s="1"/>
  <c r="I42" i="9"/>
  <c r="E10" i="9" s="1"/>
  <c r="I43" i="9"/>
  <c r="E11" i="9" s="1"/>
  <c r="K30" i="32"/>
  <c r="K31" i="32"/>
  <c r="K32" i="32"/>
  <c r="K33" i="32"/>
  <c r="K34" i="32"/>
  <c r="K35" i="32"/>
  <c r="K36" i="32"/>
  <c r="K37" i="32"/>
  <c r="W17" i="32"/>
  <c r="E7" i="43"/>
  <c r="E8" i="43"/>
  <c r="E9" i="43"/>
  <c r="E10" i="43"/>
  <c r="E17" i="43"/>
  <c r="E18" i="43"/>
  <c r="E19" i="43"/>
  <c r="E20" i="43"/>
  <c r="E21" i="43"/>
  <c r="E22" i="43"/>
  <c r="E26" i="43"/>
  <c r="E27" i="43"/>
  <c r="E28" i="43"/>
  <c r="E29" i="43"/>
  <c r="E30" i="43"/>
  <c r="E31" i="43"/>
  <c r="E32" i="43"/>
  <c r="E33" i="43"/>
  <c r="E34" i="43"/>
  <c r="E35" i="43"/>
  <c r="E36" i="43"/>
  <c r="E37" i="43"/>
  <c r="E38" i="43"/>
  <c r="F38" i="43" s="1"/>
  <c r="F45" i="1"/>
  <c r="J15" i="39" l="1"/>
  <c r="J21" i="39" s="1"/>
  <c r="D6" i="41"/>
  <c r="F11" i="10"/>
  <c r="E14" i="1" s="1"/>
  <c r="I11" i="10"/>
  <c r="F14" i="1" s="1"/>
  <c r="D43" i="19"/>
  <c r="J13" i="39"/>
  <c r="J22" i="39" s="1"/>
  <c r="R47" i="41"/>
  <c r="R45" i="41" s="1"/>
  <c r="R52" i="41" s="1"/>
  <c r="J47" i="41"/>
  <c r="J39" i="41"/>
  <c r="J45" i="41"/>
  <c r="E78" i="43"/>
  <c r="G39" i="43" s="1"/>
  <c r="I39" i="43" s="1"/>
  <c r="E11" i="43"/>
  <c r="E23" i="43"/>
  <c r="E25" i="43"/>
  <c r="D6" i="43"/>
  <c r="F6" i="43" s="1"/>
  <c r="E15" i="43"/>
  <c r="H46" i="43"/>
  <c r="D7" i="43" s="1"/>
  <c r="F7" i="43" s="1"/>
  <c r="H47" i="43"/>
  <c r="D8" i="43" s="1"/>
  <c r="F8" i="43" s="1"/>
  <c r="H48" i="43"/>
  <c r="D9" i="43" s="1"/>
  <c r="F9" i="43" s="1"/>
  <c r="H49" i="43"/>
  <c r="D10" i="43" s="1"/>
  <c r="F10" i="43" s="1"/>
  <c r="H55" i="43"/>
  <c r="H56" i="43"/>
  <c r="D17" i="43" s="1"/>
  <c r="F17" i="43" s="1"/>
  <c r="H57" i="43"/>
  <c r="D18" i="43" s="1"/>
  <c r="F18" i="43" s="1"/>
  <c r="H58" i="43"/>
  <c r="D19" i="43" s="1"/>
  <c r="F19" i="43" s="1"/>
  <c r="H59" i="43"/>
  <c r="D20" i="43" s="1"/>
  <c r="F20" i="43" s="1"/>
  <c r="H60" i="43"/>
  <c r="D21" i="43" s="1"/>
  <c r="F21" i="43" s="1"/>
  <c r="H61" i="43"/>
  <c r="D22" i="43" s="1"/>
  <c r="F22" i="43" s="1"/>
  <c r="H63" i="43"/>
  <c r="H64" i="43"/>
  <c r="D25" i="43" s="1"/>
  <c r="H65" i="43"/>
  <c r="D26" i="43" s="1"/>
  <c r="F26" i="43" s="1"/>
  <c r="H66" i="43"/>
  <c r="D27" i="43" s="1"/>
  <c r="F27" i="43" s="1"/>
  <c r="H67" i="43"/>
  <c r="D28" i="43" s="1"/>
  <c r="F28" i="43" s="1"/>
  <c r="H68" i="43"/>
  <c r="D29" i="43" s="1"/>
  <c r="F29" i="43" s="1"/>
  <c r="H69" i="43"/>
  <c r="D30" i="43" s="1"/>
  <c r="F30" i="43" s="1"/>
  <c r="H70" i="43"/>
  <c r="D31" i="43" s="1"/>
  <c r="H71" i="43"/>
  <c r="D32" i="43" s="1"/>
  <c r="H72" i="43"/>
  <c r="D33" i="43" s="1"/>
  <c r="H73" i="43"/>
  <c r="D34" i="43" s="1"/>
  <c r="H74" i="43"/>
  <c r="D35" i="43" s="1"/>
  <c r="H75" i="43"/>
  <c r="D36" i="43" s="1"/>
  <c r="H76" i="43"/>
  <c r="D24" i="7"/>
  <c r="E6" i="48"/>
  <c r="I7" i="3"/>
  <c r="F39" i="1"/>
  <c r="D41" i="40"/>
  <c r="E41" i="40"/>
  <c r="F36" i="1"/>
  <c r="F35" i="1"/>
  <c r="F34" i="1"/>
  <c r="D48" i="19"/>
  <c r="D47" i="19"/>
  <c r="D46" i="19"/>
  <c r="D45" i="19"/>
  <c r="E43" i="19"/>
  <c r="F28" i="1"/>
  <c r="F26" i="1"/>
  <c r="G16" i="19"/>
  <c r="I16" i="19"/>
  <c r="J9" i="19"/>
  <c r="J7" i="19" s="1"/>
  <c r="J10" i="19"/>
  <c r="J11" i="19"/>
  <c r="J12" i="19"/>
  <c r="J13" i="19"/>
  <c r="J14" i="19"/>
  <c r="J15" i="19"/>
  <c r="J18" i="19"/>
  <c r="J21" i="19"/>
  <c r="J24" i="19"/>
  <c r="J25" i="19"/>
  <c r="J31" i="19"/>
  <c r="J32" i="19"/>
  <c r="J33" i="19"/>
  <c r="J30" i="19" s="1"/>
  <c r="I7" i="19"/>
  <c r="F27" i="1"/>
  <c r="H7" i="19"/>
  <c r="D6" i="18"/>
  <c r="E6" i="18" s="1"/>
  <c r="F25" i="1"/>
  <c r="J17" i="19" l="1"/>
  <c r="J16" i="19" s="1"/>
  <c r="E92" i="48"/>
  <c r="H28" i="1"/>
  <c r="F33" i="43"/>
  <c r="E19" i="48"/>
  <c r="F35" i="43"/>
  <c r="E21" i="48"/>
  <c r="F31" i="43"/>
  <c r="E17" i="48"/>
  <c r="F36" i="43"/>
  <c r="E22" i="48"/>
  <c r="D37" i="43"/>
  <c r="F37" i="43" s="1"/>
  <c r="F32" i="43"/>
  <c r="E18" i="48"/>
  <c r="F34" i="43"/>
  <c r="E20" i="48"/>
  <c r="D49" i="19"/>
  <c r="E39" i="1"/>
  <c r="E80" i="48"/>
  <c r="E79" i="48"/>
  <c r="E78" i="48"/>
  <c r="E77" i="48"/>
  <c r="E27" i="1"/>
  <c r="E76" i="48"/>
  <c r="E28" i="1"/>
  <c r="E81" i="48"/>
  <c r="E88" i="48"/>
  <c r="F25" i="43"/>
  <c r="H54" i="43"/>
  <c r="D15" i="43" s="1"/>
  <c r="D16" i="43"/>
  <c r="F16" i="43" s="1"/>
  <c r="D24" i="43"/>
  <c r="F24" i="43" s="1"/>
  <c r="H62" i="43"/>
  <c r="D23" i="43" s="1"/>
  <c r="H50" i="43"/>
  <c r="D11" i="43" s="1"/>
  <c r="T28" i="39"/>
  <c r="T32" i="39"/>
  <c r="K5" i="34"/>
  <c r="D5" i="34"/>
  <c r="G12" i="9"/>
  <c r="I5" i="9"/>
  <c r="I6" i="9"/>
  <c r="I7" i="9"/>
  <c r="H4" i="9"/>
  <c r="H12" i="9" s="1"/>
  <c r="I8" i="9"/>
  <c r="I10" i="9"/>
  <c r="I11" i="9"/>
  <c r="H24" i="9"/>
  <c r="H25" i="9"/>
  <c r="H26" i="9"/>
  <c r="H27" i="9"/>
  <c r="H28" i="9"/>
  <c r="D10" i="9" s="1"/>
  <c r="H29" i="9"/>
  <c r="H23" i="9"/>
  <c r="D22" i="9"/>
  <c r="E5" i="32"/>
  <c r="D5" i="32"/>
  <c r="E23" i="48" l="1"/>
  <c r="F23" i="43"/>
  <c r="E16" i="48"/>
  <c r="H78" i="43"/>
  <c r="D39" i="43" s="1"/>
  <c r="F15" i="43"/>
  <c r="E15" i="48"/>
  <c r="D11" i="9"/>
  <c r="F11" i="9" s="1"/>
  <c r="D7" i="9"/>
  <c r="D9" i="9"/>
  <c r="D8" i="9"/>
  <c r="D6" i="9"/>
  <c r="D5" i="9"/>
  <c r="H22" i="9"/>
  <c r="H30" i="9" s="1"/>
  <c r="I12" i="9"/>
  <c r="I9" i="9"/>
  <c r="I4" i="9"/>
  <c r="F30" i="1" l="1"/>
  <c r="F15" i="48"/>
  <c r="F5" i="9"/>
  <c r="D4" i="9"/>
  <c r="D12" i="9" s="1"/>
  <c r="H16" i="17"/>
  <c r="J57" i="40"/>
  <c r="D27" i="40"/>
  <c r="D24" i="40"/>
  <c r="T30" i="39"/>
  <c r="T31" i="39"/>
  <c r="T33" i="39"/>
  <c r="T37" i="39"/>
  <c r="T38" i="39"/>
  <c r="T39" i="39"/>
  <c r="T40" i="39"/>
  <c r="T41" i="39"/>
  <c r="T16" i="34"/>
  <c r="T17" i="34"/>
  <c r="T18" i="34"/>
  <c r="T19" i="34"/>
  <c r="T24" i="41"/>
  <c r="T25" i="41"/>
  <c r="T26" i="41"/>
  <c r="T27" i="41"/>
  <c r="T29" i="41"/>
  <c r="T31" i="41"/>
  <c r="T32" i="41"/>
  <c r="T33" i="41"/>
  <c r="T34" i="41"/>
  <c r="D17" i="41" s="1"/>
  <c r="I32" i="10"/>
  <c r="E43" i="48" s="1"/>
  <c r="F32" i="10"/>
  <c r="G32" i="10"/>
  <c r="H32" i="10"/>
  <c r="D32" i="10"/>
  <c r="F21" i="10"/>
  <c r="G21" i="10"/>
  <c r="H21" i="10"/>
  <c r="I21" i="10"/>
  <c r="J21" i="10"/>
  <c r="K21" i="10"/>
  <c r="L21" i="10"/>
  <c r="M21" i="10"/>
  <c r="N21" i="10"/>
  <c r="O21" i="10"/>
  <c r="F36" i="9"/>
  <c r="F44" i="9" s="1"/>
  <c r="G36" i="9"/>
  <c r="G44" i="9" s="1"/>
  <c r="H36" i="9"/>
  <c r="H44" i="9" s="1"/>
  <c r="D36" i="9"/>
  <c r="D30" i="9"/>
  <c r="F22" i="9"/>
  <c r="F30" i="9" s="1"/>
  <c r="G22" i="9"/>
  <c r="G30" i="9" s="1"/>
  <c r="E4" i="9"/>
  <c r="E12" i="9" s="1"/>
  <c r="F6" i="9"/>
  <c r="F7" i="9"/>
  <c r="F8" i="9"/>
  <c r="F9" i="9"/>
  <c r="F10" i="9"/>
  <c r="D30" i="32"/>
  <c r="W24" i="32"/>
  <c r="W23" i="32"/>
  <c r="W22" i="32"/>
  <c r="W21" i="32"/>
  <c r="W20" i="32"/>
  <c r="W19" i="32"/>
  <c r="F18" i="32"/>
  <c r="F25" i="32" s="1"/>
  <c r="G18" i="32"/>
  <c r="G25" i="32" s="1"/>
  <c r="H18" i="32"/>
  <c r="H25" i="32" s="1"/>
  <c r="I18" i="32"/>
  <c r="I25" i="32" s="1"/>
  <c r="J18" i="32"/>
  <c r="J25" i="32" s="1"/>
  <c r="K18" i="32"/>
  <c r="K25" i="32" s="1"/>
  <c r="L18" i="32"/>
  <c r="L25" i="32" s="1"/>
  <c r="M18" i="32"/>
  <c r="M25" i="32" s="1"/>
  <c r="N18" i="32"/>
  <c r="N25" i="32" s="1"/>
  <c r="O18" i="32"/>
  <c r="O25" i="32" s="1"/>
  <c r="P18" i="32"/>
  <c r="P25" i="32" s="1"/>
  <c r="N44" i="46" s="1"/>
  <c r="Q18" i="32"/>
  <c r="Q25" i="32" s="1"/>
  <c r="R18" i="32"/>
  <c r="R25" i="32" s="1"/>
  <c r="S18" i="32"/>
  <c r="S25" i="32" s="1"/>
  <c r="T18" i="32"/>
  <c r="T25" i="32" s="1"/>
  <c r="U18" i="32"/>
  <c r="U25" i="32" s="1"/>
  <c r="V18" i="32"/>
  <c r="V25" i="32" s="1"/>
  <c r="D18" i="32"/>
  <c r="I15" i="5"/>
  <c r="I16" i="5"/>
  <c r="I17" i="5"/>
  <c r="I18" i="5"/>
  <c r="I19" i="5"/>
  <c r="I20" i="5"/>
  <c r="I21" i="5"/>
  <c r="E22" i="49" s="1"/>
  <c r="I22" i="5"/>
  <c r="I23" i="5"/>
  <c r="I14" i="5"/>
  <c r="H30" i="2"/>
  <c r="F30" i="2"/>
  <c r="E30" i="2"/>
  <c r="H16" i="2"/>
  <c r="F16" i="2"/>
  <c r="E16" i="2"/>
  <c r="H36" i="3"/>
  <c r="E36" i="3"/>
  <c r="E29" i="3"/>
  <c r="H29" i="3"/>
  <c r="G29" i="3"/>
  <c r="G36" i="3" s="1"/>
  <c r="F29" i="3"/>
  <c r="I26" i="3"/>
  <c r="I27" i="3"/>
  <c r="I28" i="3"/>
  <c r="I25" i="3"/>
  <c r="I24" i="3"/>
  <c r="H18" i="3"/>
  <c r="I17" i="3"/>
  <c r="I15" i="3"/>
  <c r="I14" i="3"/>
  <c r="I13" i="3"/>
  <c r="H11" i="3"/>
  <c r="I10" i="3"/>
  <c r="I8" i="3"/>
  <c r="I9" i="3"/>
  <c r="E100" i="48" l="1"/>
  <c r="I29" i="3"/>
  <c r="F36" i="3"/>
  <c r="F6" i="3" s="1"/>
  <c r="T22" i="41"/>
  <c r="E83" i="48"/>
  <c r="E30" i="1"/>
  <c r="I36" i="9"/>
  <c r="I44" i="9"/>
  <c r="E36" i="48" s="1"/>
  <c r="G6" i="32"/>
  <c r="E25" i="32"/>
  <c r="W25" i="32" s="1"/>
  <c r="W18" i="32"/>
  <c r="F4" i="9"/>
  <c r="F12" i="9"/>
  <c r="E45" i="1"/>
  <c r="I36" i="3" l="1"/>
  <c r="F30" i="46"/>
  <c r="E59" i="49" s="1"/>
  <c r="F29" i="46"/>
  <c r="E11" i="1"/>
  <c r="J12" i="5" l="1"/>
  <c r="J7" i="5"/>
  <c r="J8" i="5"/>
  <c r="J9" i="5"/>
  <c r="J10" i="5"/>
  <c r="J11" i="5"/>
  <c r="J6" i="5"/>
  <c r="J22" i="5"/>
  <c r="J15" i="5"/>
  <c r="J16" i="5"/>
  <c r="J17" i="5"/>
  <c r="J18" i="5"/>
  <c r="J19" i="5"/>
  <c r="J20" i="5"/>
  <c r="J21" i="5"/>
  <c r="J23" i="5"/>
  <c r="J14" i="5"/>
  <c r="H25" i="5"/>
  <c r="G24" i="5"/>
  <c r="H24" i="5"/>
  <c r="F24" i="5"/>
  <c r="I24" i="5" l="1"/>
  <c r="G25" i="5"/>
  <c r="I25" i="5" s="1"/>
  <c r="J25" i="5" s="1"/>
  <c r="N41" i="20" l="1"/>
  <c r="K8" i="39"/>
  <c r="K13" i="39" s="1"/>
  <c r="K22" i="39" s="1"/>
  <c r="J24" i="5"/>
  <c r="I35" i="3"/>
  <c r="I34" i="3"/>
  <c r="I31" i="3"/>
  <c r="E23" i="49" l="1"/>
  <c r="D41" i="20"/>
  <c r="F41" i="20" s="1"/>
  <c r="E14" i="48"/>
  <c r="E39" i="43"/>
  <c r="F39" i="43" s="1"/>
  <c r="G11" i="46"/>
  <c r="G14" i="46"/>
  <c r="Q57" i="39"/>
  <c r="P57" i="39"/>
  <c r="O57" i="39"/>
  <c r="N57" i="39"/>
  <c r="R57" i="39"/>
  <c r="I57" i="39"/>
  <c r="H57" i="39"/>
  <c r="G57" i="39"/>
  <c r="F57" i="39"/>
  <c r="G5" i="21"/>
  <c r="G9" i="21"/>
  <c r="J57" i="39" l="1"/>
  <c r="Q63" i="39"/>
  <c r="P63" i="39"/>
  <c r="O63" i="39"/>
  <c r="N63" i="39"/>
  <c r="M63" i="39"/>
  <c r="I63" i="39"/>
  <c r="H63" i="39"/>
  <c r="G63" i="39"/>
  <c r="F63" i="39"/>
  <c r="D63" i="39"/>
  <c r="S36" i="39"/>
  <c r="S42" i="39" s="1"/>
  <c r="R36" i="39"/>
  <c r="R42" i="39" s="1"/>
  <c r="Q36" i="39"/>
  <c r="Q42" i="39" s="1"/>
  <c r="P36" i="39"/>
  <c r="P42" i="39" s="1"/>
  <c r="O36" i="39"/>
  <c r="O42" i="39" s="1"/>
  <c r="N36" i="39"/>
  <c r="N42" i="39" s="1"/>
  <c r="M36" i="39"/>
  <c r="M42" i="39" s="1"/>
  <c r="L36" i="39"/>
  <c r="L42" i="39" s="1"/>
  <c r="K36" i="39"/>
  <c r="K42" i="39" s="1"/>
  <c r="J36" i="39"/>
  <c r="J42" i="39" s="1"/>
  <c r="I36" i="39"/>
  <c r="I42" i="39" s="1"/>
  <c r="H36" i="39"/>
  <c r="H42" i="39" s="1"/>
  <c r="G36" i="39"/>
  <c r="F36" i="39"/>
  <c r="M64" i="39" l="1"/>
  <c r="R63" i="39"/>
  <c r="J63" i="39"/>
  <c r="T36" i="39"/>
  <c r="G42" i="39"/>
  <c r="F42" i="39"/>
  <c r="T42" i="39" s="1"/>
  <c r="E34" i="49" l="1"/>
  <c r="E34" i="48"/>
  <c r="E35" i="48"/>
  <c r="E33" i="48"/>
  <c r="E32" i="48"/>
  <c r="E7" i="48"/>
  <c r="G17" i="45"/>
  <c r="G14" i="45"/>
  <c r="G9" i="45"/>
  <c r="G6" i="45"/>
  <c r="D21" i="46"/>
  <c r="D18" i="46" s="1"/>
  <c r="F24" i="2"/>
  <c r="F21" i="46" l="1"/>
  <c r="E24" i="2"/>
  <c r="G24" i="2" s="1"/>
  <c r="G20" i="45"/>
  <c r="G12" i="45"/>
  <c r="E57" i="49" l="1"/>
  <c r="L27" i="20"/>
  <c r="L28" i="20"/>
  <c r="E31" i="48"/>
  <c r="E13" i="48" l="1"/>
  <c r="E12" i="48"/>
  <c r="E11" i="48"/>
  <c r="E10" i="48"/>
  <c r="E9" i="48"/>
  <c r="F50" i="39"/>
  <c r="F55" i="39" l="1"/>
  <c r="H29" i="2"/>
  <c r="H27" i="2"/>
  <c r="F27" i="2"/>
  <c r="E27" i="2"/>
  <c r="H26" i="2"/>
  <c r="E11" i="46"/>
  <c r="E14" i="46"/>
  <c r="F25" i="2" s="1"/>
  <c r="H25" i="2"/>
  <c r="H20" i="2"/>
  <c r="F20" i="2"/>
  <c r="E20" i="2"/>
  <c r="H31" i="2"/>
  <c r="H17" i="2"/>
  <c r="H15" i="2"/>
  <c r="F15" i="2"/>
  <c r="E15" i="2"/>
  <c r="H9" i="2"/>
  <c r="E9" i="2"/>
  <c r="G9" i="2" s="1"/>
  <c r="F9" i="2"/>
  <c r="L31" i="20"/>
  <c r="L30" i="20"/>
  <c r="L25" i="20"/>
  <c r="L24" i="20"/>
  <c r="L22" i="20"/>
  <c r="L21" i="20"/>
  <c r="I31" i="20"/>
  <c r="I30" i="20"/>
  <c r="I28" i="20"/>
  <c r="I27" i="20"/>
  <c r="I25" i="20"/>
  <c r="I24" i="20"/>
  <c r="I22" i="20"/>
  <c r="I21" i="20"/>
  <c r="F31" i="20"/>
  <c r="F28" i="20"/>
  <c r="F27" i="20"/>
  <c r="F25" i="20"/>
  <c r="F22" i="20"/>
  <c r="D50" i="40"/>
  <c r="D49" i="40"/>
  <c r="D48" i="40"/>
  <c r="D47" i="40"/>
  <c r="D40" i="40"/>
  <c r="D39" i="40"/>
  <c r="D38" i="40"/>
  <c r="F38" i="1"/>
  <c r="F40" i="1" s="1"/>
  <c r="F29" i="1"/>
  <c r="F32" i="1" s="1"/>
  <c r="Y49" i="19"/>
  <c r="X49" i="19"/>
  <c r="W49" i="19"/>
  <c r="V49" i="19"/>
  <c r="U49" i="19"/>
  <c r="T49" i="19"/>
  <c r="S49" i="19"/>
  <c r="R49" i="19"/>
  <c r="Q49" i="19"/>
  <c r="P49" i="19"/>
  <c r="O49" i="19"/>
  <c r="N49" i="19"/>
  <c r="M49" i="19"/>
  <c r="L49" i="19"/>
  <c r="K49" i="19"/>
  <c r="J49" i="19"/>
  <c r="I49" i="19"/>
  <c r="H49" i="19"/>
  <c r="G49" i="19"/>
  <c r="F49" i="19"/>
  <c r="Y43" i="19"/>
  <c r="X43" i="19"/>
  <c r="W43" i="19"/>
  <c r="V43" i="19"/>
  <c r="U43" i="19"/>
  <c r="T43" i="19"/>
  <c r="S43" i="19"/>
  <c r="R43" i="19"/>
  <c r="Q43" i="19"/>
  <c r="P43" i="19"/>
  <c r="O43" i="19"/>
  <c r="N43" i="19"/>
  <c r="M43" i="19"/>
  <c r="L43" i="19"/>
  <c r="K43" i="19"/>
  <c r="J43" i="19"/>
  <c r="I43" i="19"/>
  <c r="H43" i="19"/>
  <c r="G43" i="19"/>
  <c r="F43" i="19"/>
  <c r="F29" i="39"/>
  <c r="F14" i="49"/>
  <c r="F7" i="49"/>
  <c r="F90" i="48"/>
  <c r="F89" i="48"/>
  <c r="F81" i="48"/>
  <c r="F75" i="48"/>
  <c r="F62" i="48"/>
  <c r="F59" i="48"/>
  <c r="F31" i="48"/>
  <c r="F26" i="2" l="1"/>
  <c r="F34" i="39"/>
  <c r="G20" i="2"/>
  <c r="G27" i="2"/>
  <c r="I28" i="1"/>
  <c r="E11" i="25"/>
  <c r="D11" i="25"/>
  <c r="F19" i="45"/>
  <c r="F18" i="45"/>
  <c r="F16" i="45"/>
  <c r="F15" i="45"/>
  <c r="F13" i="45"/>
  <c r="F11" i="45"/>
  <c r="F10" i="45"/>
  <c r="F8" i="45"/>
  <c r="F7" i="45"/>
  <c r="E17" i="45"/>
  <c r="E14" i="45"/>
  <c r="E9" i="45"/>
  <c r="E6" i="45"/>
  <c r="D17" i="45"/>
  <c r="F17" i="45" s="1"/>
  <c r="E79" i="49" s="1"/>
  <c r="D14" i="45"/>
  <c r="D9" i="45"/>
  <c r="D6" i="45"/>
  <c r="F60" i="46"/>
  <c r="E55" i="49" s="1"/>
  <c r="F59" i="46"/>
  <c r="F58" i="46"/>
  <c r="F56" i="46"/>
  <c r="F55" i="46"/>
  <c r="G57" i="46"/>
  <c r="E57" i="46"/>
  <c r="G54" i="46"/>
  <c r="E54" i="46"/>
  <c r="D57" i="46"/>
  <c r="D54" i="46"/>
  <c r="F54" i="46" s="1"/>
  <c r="E53" i="49" s="1"/>
  <c r="L48" i="46"/>
  <c r="L47" i="46"/>
  <c r="L45" i="46"/>
  <c r="L44" i="46"/>
  <c r="L42" i="46"/>
  <c r="L41" i="46"/>
  <c r="L39" i="46"/>
  <c r="L38" i="46"/>
  <c r="I48" i="46"/>
  <c r="I47" i="46"/>
  <c r="I45" i="46"/>
  <c r="I44" i="46"/>
  <c r="I42" i="46"/>
  <c r="I41" i="46"/>
  <c r="I39" i="46"/>
  <c r="I38" i="46"/>
  <c r="F48" i="46"/>
  <c r="F47" i="46"/>
  <c r="F45" i="46"/>
  <c r="F44" i="46"/>
  <c r="F42" i="46"/>
  <c r="F41" i="46"/>
  <c r="F39" i="46"/>
  <c r="F38" i="46"/>
  <c r="K40" i="46"/>
  <c r="K37" i="46" s="1"/>
  <c r="J40" i="46"/>
  <c r="H40" i="46"/>
  <c r="H37" i="46" s="1"/>
  <c r="G40" i="46"/>
  <c r="E40" i="46"/>
  <c r="E37" i="46" s="1"/>
  <c r="D40" i="46"/>
  <c r="K46" i="46"/>
  <c r="K43" i="46" s="1"/>
  <c r="J46" i="46"/>
  <c r="H46" i="46"/>
  <c r="H43" i="46" s="1"/>
  <c r="G46" i="46"/>
  <c r="E46" i="46"/>
  <c r="E43" i="46" s="1"/>
  <c r="D46" i="46"/>
  <c r="D43" i="46" s="1"/>
  <c r="F28" i="46"/>
  <c r="F27" i="46"/>
  <c r="F26" i="46"/>
  <c r="F24" i="46"/>
  <c r="F23" i="46"/>
  <c r="F22" i="46"/>
  <c r="F20" i="46"/>
  <c r="E56" i="49" s="1"/>
  <c r="F19" i="46"/>
  <c r="F17" i="46"/>
  <c r="E64" i="49" s="1"/>
  <c r="F64" i="49" s="1"/>
  <c r="F16" i="46"/>
  <c r="E61" i="49" s="1"/>
  <c r="F15" i="46"/>
  <c r="E60" i="49" s="1"/>
  <c r="F13" i="46"/>
  <c r="E63" i="49" s="1"/>
  <c r="F12" i="46"/>
  <c r="E62" i="49" s="1"/>
  <c r="F10" i="46"/>
  <c r="F9" i="46"/>
  <c r="F8" i="46"/>
  <c r="F6" i="46"/>
  <c r="H21" i="2"/>
  <c r="F21" i="2"/>
  <c r="E21" i="2"/>
  <c r="D11" i="46"/>
  <c r="D14" i="46"/>
  <c r="G21" i="46"/>
  <c r="G25" i="46"/>
  <c r="H28" i="2" s="1"/>
  <c r="E25" i="46"/>
  <c r="E18" i="46" s="1"/>
  <c r="E31" i="46" s="1"/>
  <c r="E75" i="49"/>
  <c r="E74" i="49"/>
  <c r="E73" i="49"/>
  <c r="E72" i="49"/>
  <c r="E71" i="49"/>
  <c r="E70" i="49"/>
  <c r="E69" i="49"/>
  <c r="E68" i="49"/>
  <c r="E38" i="49"/>
  <c r="E37" i="49"/>
  <c r="E36" i="49"/>
  <c r="E35" i="49"/>
  <c r="E33" i="49"/>
  <c r="E32" i="49"/>
  <c r="E31" i="49"/>
  <c r="F23" i="21"/>
  <c r="F22" i="21"/>
  <c r="F21" i="21"/>
  <c r="F20" i="21"/>
  <c r="G19" i="21"/>
  <c r="H14" i="2" s="1"/>
  <c r="E19" i="21"/>
  <c r="D19" i="21"/>
  <c r="E14" i="2" s="1"/>
  <c r="F12" i="21"/>
  <c r="E27" i="49" s="1"/>
  <c r="F11" i="21"/>
  <c r="F10" i="21"/>
  <c r="F8" i="21"/>
  <c r="E25" i="49" s="1"/>
  <c r="F7" i="21"/>
  <c r="E24" i="49" s="1"/>
  <c r="F6" i="21"/>
  <c r="E30" i="49" s="1"/>
  <c r="F30" i="49" s="1"/>
  <c r="G13" i="21"/>
  <c r="H13" i="2" s="1"/>
  <c r="D9" i="21"/>
  <c r="E5" i="21"/>
  <c r="E13" i="21" s="1"/>
  <c r="D5" i="21"/>
  <c r="D13" i="21" s="1"/>
  <c r="G38" i="20"/>
  <c r="E38" i="20"/>
  <c r="D38" i="20"/>
  <c r="E11" i="2" s="1"/>
  <c r="F43" i="20"/>
  <c r="F40" i="20"/>
  <c r="E21" i="49" s="1"/>
  <c r="F39" i="20"/>
  <c r="E20" i="49" s="1"/>
  <c r="F37" i="20"/>
  <c r="G41" i="20"/>
  <c r="H12" i="2" s="1"/>
  <c r="K29" i="20"/>
  <c r="K26" i="20" s="1"/>
  <c r="J29" i="20"/>
  <c r="J26" i="20" s="1"/>
  <c r="H29" i="20"/>
  <c r="H26" i="20" s="1"/>
  <c r="G26" i="20"/>
  <c r="E29" i="20"/>
  <c r="D29" i="20"/>
  <c r="D26" i="20" s="1"/>
  <c r="K23" i="20"/>
  <c r="K20" i="20" s="1"/>
  <c r="J23" i="20"/>
  <c r="H23" i="20"/>
  <c r="H20" i="20" s="1"/>
  <c r="G23" i="20"/>
  <c r="E23" i="20"/>
  <c r="E20" i="20" s="1"/>
  <c r="E14" i="20"/>
  <c r="H7" i="2" s="1"/>
  <c r="D14" i="20"/>
  <c r="E7" i="2" s="1"/>
  <c r="I27" i="1"/>
  <c r="E49" i="19"/>
  <c r="E73" i="48"/>
  <c r="F7" i="17"/>
  <c r="F6" i="17"/>
  <c r="F5" i="17"/>
  <c r="E15" i="17"/>
  <c r="E12" i="17"/>
  <c r="E11" i="17"/>
  <c r="E10" i="17"/>
  <c r="E7" i="17"/>
  <c r="E6" i="17"/>
  <c r="D15" i="17"/>
  <c r="D10" i="17"/>
  <c r="J15" i="17"/>
  <c r="J12" i="17"/>
  <c r="J11" i="17"/>
  <c r="J10" i="17"/>
  <c r="J9" i="17"/>
  <c r="J7" i="17"/>
  <c r="J6" i="17"/>
  <c r="J5" i="17"/>
  <c r="I15" i="17"/>
  <c r="I12" i="17"/>
  <c r="K12" i="17" s="1"/>
  <c r="I11" i="17"/>
  <c r="I10" i="17"/>
  <c r="I9" i="17"/>
  <c r="I7" i="17"/>
  <c r="I6" i="17"/>
  <c r="I5" i="17"/>
  <c r="F15" i="17"/>
  <c r="F12" i="17"/>
  <c r="F11" i="17"/>
  <c r="F10" i="17"/>
  <c r="F9" i="17"/>
  <c r="E9" i="17"/>
  <c r="D12" i="17"/>
  <c r="D11" i="17"/>
  <c r="D7" i="17"/>
  <c r="D6" i="17"/>
  <c r="Q38" i="17"/>
  <c r="Q46" i="17" s="1"/>
  <c r="P38" i="17"/>
  <c r="P46" i="17" s="1"/>
  <c r="O38" i="17"/>
  <c r="O46" i="17" s="1"/>
  <c r="N38" i="17"/>
  <c r="N46" i="17" s="1"/>
  <c r="M38" i="17"/>
  <c r="M46" i="17" s="1"/>
  <c r="K38" i="17"/>
  <c r="I38" i="17"/>
  <c r="I46" i="17" s="1"/>
  <c r="H38" i="17"/>
  <c r="H46" i="17" s="1"/>
  <c r="G38" i="17"/>
  <c r="G46" i="17" s="1"/>
  <c r="F38" i="17"/>
  <c r="T23" i="17"/>
  <c r="T31" i="17" s="1"/>
  <c r="S23" i="17"/>
  <c r="S31" i="17" s="1"/>
  <c r="R23" i="17"/>
  <c r="R31" i="17" s="1"/>
  <c r="Q23" i="17"/>
  <c r="Q31" i="17" s="1"/>
  <c r="P23" i="17"/>
  <c r="P31" i="17" s="1"/>
  <c r="O23" i="17"/>
  <c r="O31" i="17" s="1"/>
  <c r="N23" i="17"/>
  <c r="N31" i="17" s="1"/>
  <c r="M23" i="17"/>
  <c r="M31" i="17" s="1"/>
  <c r="K23" i="17"/>
  <c r="K31" i="17" s="1"/>
  <c r="J23" i="17"/>
  <c r="J31" i="17" s="1"/>
  <c r="I23" i="17"/>
  <c r="I31" i="17" s="1"/>
  <c r="H23" i="17"/>
  <c r="H31" i="17" s="1"/>
  <c r="G23" i="17"/>
  <c r="G31" i="17" s="1"/>
  <c r="F23" i="17"/>
  <c r="K7" i="16"/>
  <c r="K8" i="16"/>
  <c r="K9" i="16"/>
  <c r="K10" i="16"/>
  <c r="K11" i="16"/>
  <c r="K12" i="16"/>
  <c r="K13" i="16"/>
  <c r="K14" i="16"/>
  <c r="K15" i="16"/>
  <c r="K16" i="16"/>
  <c r="K17" i="16"/>
  <c r="K18" i="16"/>
  <c r="K19" i="16"/>
  <c r="K20" i="16"/>
  <c r="G20" i="16"/>
  <c r="G19" i="16"/>
  <c r="G18" i="16"/>
  <c r="G17" i="16"/>
  <c r="G16" i="16"/>
  <c r="G15" i="16"/>
  <c r="G14" i="16"/>
  <c r="G13" i="16"/>
  <c r="G12" i="16"/>
  <c r="G11" i="16"/>
  <c r="G10" i="16"/>
  <c r="G9" i="16"/>
  <c r="G8" i="16"/>
  <c r="G7" i="16"/>
  <c r="G6" i="16"/>
  <c r="E36" i="1"/>
  <c r="J27" i="16"/>
  <c r="I27" i="16"/>
  <c r="H27" i="16"/>
  <c r="F27" i="16"/>
  <c r="E27" i="16"/>
  <c r="D27" i="16"/>
  <c r="K26" i="16"/>
  <c r="K25" i="16"/>
  <c r="K24" i="16"/>
  <c r="K23" i="16"/>
  <c r="K22" i="16"/>
  <c r="K21" i="16"/>
  <c r="G26" i="16"/>
  <c r="G25" i="16"/>
  <c r="G24" i="16"/>
  <c r="G23" i="16"/>
  <c r="G22" i="16"/>
  <c r="G21" i="16"/>
  <c r="J17" i="40"/>
  <c r="I17" i="40"/>
  <c r="H17" i="40"/>
  <c r="F17" i="40"/>
  <c r="E17" i="40"/>
  <c r="D17" i="40"/>
  <c r="J27" i="40"/>
  <c r="I27" i="40"/>
  <c r="H27" i="40"/>
  <c r="G27" i="40"/>
  <c r="F27" i="40"/>
  <c r="E27" i="40"/>
  <c r="J24" i="40"/>
  <c r="I24" i="40"/>
  <c r="H24" i="40"/>
  <c r="G24" i="40"/>
  <c r="F24" i="40"/>
  <c r="E24" i="40"/>
  <c r="E30" i="40" s="1"/>
  <c r="J41" i="40"/>
  <c r="I41" i="40"/>
  <c r="H41" i="40"/>
  <c r="G41" i="40"/>
  <c r="F41" i="40"/>
  <c r="J51" i="40"/>
  <c r="I51" i="40"/>
  <c r="H51" i="40"/>
  <c r="G51" i="40"/>
  <c r="F51" i="40"/>
  <c r="E51" i="40"/>
  <c r="I67" i="40"/>
  <c r="J67" i="40" s="1"/>
  <c r="I66" i="40"/>
  <c r="J66" i="40" s="1"/>
  <c r="I61" i="40"/>
  <c r="J61" i="40" s="1"/>
  <c r="I60" i="40"/>
  <c r="J60" i="40" s="1"/>
  <c r="I59" i="40"/>
  <c r="J59" i="40" s="1"/>
  <c r="I58" i="40"/>
  <c r="J58" i="40" s="1"/>
  <c r="I57" i="40"/>
  <c r="F43" i="39"/>
  <c r="S29" i="39"/>
  <c r="S34" i="39" s="1"/>
  <c r="S43" i="39" s="1"/>
  <c r="R29" i="39"/>
  <c r="R34" i="39" s="1"/>
  <c r="R43" i="39" s="1"/>
  <c r="Q29" i="39"/>
  <c r="Q34" i="39" s="1"/>
  <c r="Q43" i="39" s="1"/>
  <c r="P29" i="39"/>
  <c r="P34" i="39" s="1"/>
  <c r="P43" i="39" s="1"/>
  <c r="O29" i="39"/>
  <c r="O34" i="39" s="1"/>
  <c r="O43" i="39" s="1"/>
  <c r="N29" i="39"/>
  <c r="N34" i="39" s="1"/>
  <c r="M29" i="39"/>
  <c r="L29" i="39"/>
  <c r="K29" i="39"/>
  <c r="J29" i="39"/>
  <c r="I29" i="39"/>
  <c r="H29" i="39"/>
  <c r="G29" i="39"/>
  <c r="G34" i="39" s="1"/>
  <c r="Q50" i="39"/>
  <c r="P50" i="39"/>
  <c r="O50" i="39"/>
  <c r="N50" i="39"/>
  <c r="M50" i="39"/>
  <c r="I50" i="39"/>
  <c r="I55" i="39" s="1"/>
  <c r="H50" i="39"/>
  <c r="H55" i="39" s="1"/>
  <c r="G50" i="39"/>
  <c r="H19" i="39"/>
  <c r="H9" i="39"/>
  <c r="F20" i="39"/>
  <c r="F19" i="39"/>
  <c r="F18" i="39"/>
  <c r="F17" i="39"/>
  <c r="F16" i="39"/>
  <c r="F12" i="39"/>
  <c r="F11" i="39"/>
  <c r="F10" i="39"/>
  <c r="F7" i="39"/>
  <c r="H20" i="39"/>
  <c r="H18" i="39"/>
  <c r="H15" i="39" s="1"/>
  <c r="H21" i="39" s="1"/>
  <c r="H17" i="39"/>
  <c r="H16" i="39"/>
  <c r="H12" i="39"/>
  <c r="H11" i="39"/>
  <c r="H10" i="39"/>
  <c r="H7" i="39"/>
  <c r="G20" i="39"/>
  <c r="G19" i="39"/>
  <c r="G18" i="39"/>
  <c r="G17" i="39"/>
  <c r="G16" i="39"/>
  <c r="G12" i="39"/>
  <c r="G11" i="39"/>
  <c r="G10" i="39"/>
  <c r="G7" i="39"/>
  <c r="G6" i="39"/>
  <c r="E58" i="49" l="1"/>
  <c r="G18" i="46"/>
  <c r="F62" i="49"/>
  <c r="F68" i="49"/>
  <c r="D31" i="46"/>
  <c r="F56" i="49"/>
  <c r="E15" i="49"/>
  <c r="F15" i="49" s="1"/>
  <c r="G15" i="39"/>
  <c r="G21" i="39" s="1"/>
  <c r="E12" i="45"/>
  <c r="E52" i="49"/>
  <c r="E50" i="49"/>
  <c r="F29" i="2"/>
  <c r="G29" i="2" s="1"/>
  <c r="E67" i="49"/>
  <c r="F67" i="49" s="1"/>
  <c r="G31" i="46"/>
  <c r="H24" i="2"/>
  <c r="E45" i="49"/>
  <c r="K46" i="17"/>
  <c r="F31" i="17"/>
  <c r="U31" i="17" s="1"/>
  <c r="U23" i="17"/>
  <c r="J38" i="17"/>
  <c r="D46" i="17"/>
  <c r="G55" i="39"/>
  <c r="J55" i="39" s="1"/>
  <c r="J50" i="39"/>
  <c r="H34" i="39"/>
  <c r="H43" i="39" s="1"/>
  <c r="I34" i="39"/>
  <c r="I43" i="39" s="1"/>
  <c r="J34" i="39"/>
  <c r="K34" i="39"/>
  <c r="K43" i="39" s="1"/>
  <c r="L34" i="39"/>
  <c r="L43" i="39" s="1"/>
  <c r="M34" i="39"/>
  <c r="M43" i="39" s="1"/>
  <c r="T29" i="39"/>
  <c r="N43" i="39"/>
  <c r="I36" i="1"/>
  <c r="K9" i="17"/>
  <c r="K11" i="17"/>
  <c r="K15" i="17"/>
  <c r="K5" i="17"/>
  <c r="K6" i="17"/>
  <c r="K7" i="17"/>
  <c r="F30" i="40"/>
  <c r="I30" i="40"/>
  <c r="J30" i="40"/>
  <c r="D30" i="40"/>
  <c r="H30" i="40"/>
  <c r="M20" i="39"/>
  <c r="M9" i="39"/>
  <c r="G30" i="40"/>
  <c r="E72" i="48"/>
  <c r="F72" i="48" s="1"/>
  <c r="E25" i="1"/>
  <c r="E29" i="1"/>
  <c r="E82" i="48"/>
  <c r="M6" i="39"/>
  <c r="M18" i="39"/>
  <c r="M19" i="39"/>
  <c r="D51" i="40"/>
  <c r="E38" i="1"/>
  <c r="E91" i="48"/>
  <c r="F31" i="49"/>
  <c r="M7" i="39"/>
  <c r="K55" i="39"/>
  <c r="K64" i="39" s="1"/>
  <c r="F17" i="2"/>
  <c r="F60" i="49"/>
  <c r="F9" i="45"/>
  <c r="E42" i="49" s="1"/>
  <c r="F6" i="45"/>
  <c r="E41" i="49" s="1"/>
  <c r="I27" i="2"/>
  <c r="E25" i="2"/>
  <c r="G25" i="2" s="1"/>
  <c r="F13" i="2"/>
  <c r="F9" i="21"/>
  <c r="E17" i="49"/>
  <c r="N27" i="20"/>
  <c r="E18" i="49"/>
  <c r="F20" i="49"/>
  <c r="F92" i="48"/>
  <c r="F83" i="48"/>
  <c r="E35" i="1"/>
  <c r="E40" i="1" s="1"/>
  <c r="F88" i="48"/>
  <c r="F46" i="17"/>
  <c r="F15" i="39"/>
  <c r="F21" i="39" s="1"/>
  <c r="M17" i="39"/>
  <c r="M12" i="39"/>
  <c r="M11" i="39"/>
  <c r="M16" i="39"/>
  <c r="E20" i="45"/>
  <c r="F31" i="2" s="1"/>
  <c r="G61" i="46"/>
  <c r="H23" i="2" s="1"/>
  <c r="L40" i="46"/>
  <c r="J37" i="46"/>
  <c r="H49" i="46"/>
  <c r="I40" i="46"/>
  <c r="F46" i="46"/>
  <c r="F5" i="21"/>
  <c r="K32" i="20"/>
  <c r="I17" i="39"/>
  <c r="I16" i="39"/>
  <c r="H8" i="39"/>
  <c r="I46" i="46"/>
  <c r="F40" i="46"/>
  <c r="K10" i="17"/>
  <c r="I7" i="39"/>
  <c r="I19" i="39"/>
  <c r="G9" i="39"/>
  <c r="G8" i="39" s="1"/>
  <c r="G13" i="39" s="1"/>
  <c r="G22" i="39" s="1"/>
  <c r="F64" i="39"/>
  <c r="F18" i="1"/>
  <c r="I10" i="39"/>
  <c r="I20" i="39"/>
  <c r="H6" i="39"/>
  <c r="H13" i="39" s="1"/>
  <c r="H22" i="39" s="1"/>
  <c r="H32" i="20"/>
  <c r="L46" i="46"/>
  <c r="F57" i="46"/>
  <c r="E54" i="49" s="1"/>
  <c r="F53" i="49" s="1"/>
  <c r="I18" i="39"/>
  <c r="I11" i="39"/>
  <c r="I37" i="1"/>
  <c r="I8" i="17"/>
  <c r="I16" i="17" s="1"/>
  <c r="J8" i="17"/>
  <c r="J16" i="17" s="1"/>
  <c r="G30" i="2"/>
  <c r="D20" i="45"/>
  <c r="E31" i="2" s="1"/>
  <c r="D12" i="45"/>
  <c r="F12" i="45" s="1"/>
  <c r="F14" i="45"/>
  <c r="E78" i="49" s="1"/>
  <c r="F77" i="49" s="1"/>
  <c r="E49" i="46"/>
  <c r="K49" i="46"/>
  <c r="G21" i="2"/>
  <c r="G43" i="46"/>
  <c r="I43" i="46" s="1"/>
  <c r="G37" i="46"/>
  <c r="I37" i="46" s="1"/>
  <c r="J43" i="46"/>
  <c r="L43" i="46" s="1"/>
  <c r="F14" i="46"/>
  <c r="F28" i="2"/>
  <c r="F14" i="2"/>
  <c r="D37" i="46"/>
  <c r="E61" i="46"/>
  <c r="F23" i="2" s="1"/>
  <c r="E26" i="2"/>
  <c r="G26" i="2" s="1"/>
  <c r="F11" i="46"/>
  <c r="F23" i="20"/>
  <c r="E44" i="20"/>
  <c r="F11" i="2"/>
  <c r="G11" i="2" s="1"/>
  <c r="G44" i="20"/>
  <c r="H11" i="2"/>
  <c r="I12" i="39"/>
  <c r="E28" i="2"/>
  <c r="F25" i="46"/>
  <c r="F18" i="46" s="1"/>
  <c r="F19" i="21"/>
  <c r="E28" i="49" s="1"/>
  <c r="F29" i="20"/>
  <c r="I23" i="20"/>
  <c r="G20" i="20"/>
  <c r="E16" i="49" s="1"/>
  <c r="F38" i="20"/>
  <c r="F44" i="20" s="1"/>
  <c r="L26" i="20"/>
  <c r="L23" i="20"/>
  <c r="L29" i="20"/>
  <c r="J20" i="20"/>
  <c r="I26" i="20"/>
  <c r="I29" i="20"/>
  <c r="E26" i="20"/>
  <c r="M10" i="39"/>
  <c r="F6" i="39"/>
  <c r="I6" i="39" s="1"/>
  <c r="F9" i="39"/>
  <c r="D61" i="46"/>
  <c r="E23" i="2" s="1"/>
  <c r="F7" i="46"/>
  <c r="E48" i="49" s="1"/>
  <c r="F48" i="49" s="1"/>
  <c r="F8" i="17"/>
  <c r="F16" i="17" s="1"/>
  <c r="E67" i="48" s="1"/>
  <c r="G7" i="17"/>
  <c r="E8" i="17"/>
  <c r="E16" i="17" s="1"/>
  <c r="E66" i="48" s="1"/>
  <c r="G11" i="17"/>
  <c r="G12" i="17"/>
  <c r="G10" i="17"/>
  <c r="G5" i="17"/>
  <c r="G6" i="17"/>
  <c r="G15" i="17"/>
  <c r="D9" i="17"/>
  <c r="K27" i="16"/>
  <c r="E18" i="1"/>
  <c r="I18" i="1" s="1"/>
  <c r="H64" i="39"/>
  <c r="D64" i="39"/>
  <c r="O44" i="46" l="1"/>
  <c r="P44" i="46" s="1"/>
  <c r="I29" i="2"/>
  <c r="F82" i="48"/>
  <c r="F91" i="48"/>
  <c r="I38" i="1" s="1"/>
  <c r="F43" i="46"/>
  <c r="E51" i="49"/>
  <c r="F45" i="49"/>
  <c r="I20" i="2" s="1"/>
  <c r="G64" i="39"/>
  <c r="E26" i="49"/>
  <c r="F24" i="49" s="1"/>
  <c r="G23" i="2"/>
  <c r="F37" i="46"/>
  <c r="E49" i="49"/>
  <c r="D49" i="46"/>
  <c r="F49" i="46" s="1"/>
  <c r="E22" i="2" s="1"/>
  <c r="E32" i="2" s="1"/>
  <c r="F31" i="46"/>
  <c r="J46" i="17"/>
  <c r="R46" i="17"/>
  <c r="D8" i="17"/>
  <c r="D16" i="17" s="1"/>
  <c r="E65" i="48" s="1"/>
  <c r="F65" i="48" s="1"/>
  <c r="T34" i="39"/>
  <c r="J43" i="39"/>
  <c r="I15" i="39"/>
  <c r="I21" i="39" s="1"/>
  <c r="M15" i="39"/>
  <c r="M21" i="39" s="1"/>
  <c r="R64" i="39"/>
  <c r="I25" i="1"/>
  <c r="I30" i="2"/>
  <c r="F40" i="49"/>
  <c r="I26" i="2"/>
  <c r="I25" i="2"/>
  <c r="I29" i="1"/>
  <c r="E74" i="48"/>
  <c r="E26" i="1"/>
  <c r="K8" i="17"/>
  <c r="K16" i="17" s="1"/>
  <c r="F20" i="1" s="1"/>
  <c r="M8" i="39"/>
  <c r="M13" i="39" s="1"/>
  <c r="G31" i="2"/>
  <c r="I31" i="2" s="1"/>
  <c r="E87" i="48"/>
  <c r="F87" i="48" s="1"/>
  <c r="F93" i="48" s="1"/>
  <c r="E34" i="1"/>
  <c r="I64" i="39"/>
  <c r="E65" i="49"/>
  <c r="E66" i="49"/>
  <c r="E29" i="49"/>
  <c r="F28" i="49" s="1"/>
  <c r="I39" i="1"/>
  <c r="F20" i="45"/>
  <c r="E17" i="2"/>
  <c r="F61" i="46"/>
  <c r="I21" i="2"/>
  <c r="O26" i="20"/>
  <c r="E19" i="49"/>
  <c r="F16" i="49" s="1"/>
  <c r="I30" i="1"/>
  <c r="I35" i="1"/>
  <c r="G43" i="39"/>
  <c r="E58" i="48"/>
  <c r="E57" i="48"/>
  <c r="G49" i="46"/>
  <c r="I49" i="46" s="1"/>
  <c r="F22" i="2" s="1"/>
  <c r="F32" i="2" s="1"/>
  <c r="G36" i="1"/>
  <c r="E19" i="1"/>
  <c r="I19" i="1" s="1"/>
  <c r="E13" i="2"/>
  <c r="F13" i="21"/>
  <c r="H36" i="1"/>
  <c r="F19" i="1"/>
  <c r="L37" i="46"/>
  <c r="J49" i="46"/>
  <c r="L49" i="46" s="1"/>
  <c r="H22" i="2" s="1"/>
  <c r="H32" i="2" s="1"/>
  <c r="G28" i="2"/>
  <c r="F20" i="20"/>
  <c r="D32" i="20"/>
  <c r="I20" i="20"/>
  <c r="G32" i="20"/>
  <c r="L20" i="20"/>
  <c r="J32" i="20"/>
  <c r="L32" i="20" s="1"/>
  <c r="H10" i="2" s="1"/>
  <c r="H18" i="2" s="1"/>
  <c r="F26" i="20"/>
  <c r="E32" i="20"/>
  <c r="I9" i="39"/>
  <c r="I8" i="39" s="1"/>
  <c r="I13" i="39" s="1"/>
  <c r="F8" i="39"/>
  <c r="F13" i="39" s="1"/>
  <c r="G9" i="17"/>
  <c r="E32" i="1" l="1"/>
  <c r="E41" i="1" s="1"/>
  <c r="J64" i="39"/>
  <c r="T43" i="39"/>
  <c r="F74" i="48"/>
  <c r="F85" i="48" s="1"/>
  <c r="F94" i="48" s="1"/>
  <c r="E85" i="48"/>
  <c r="E93" i="48"/>
  <c r="E43" i="49"/>
  <c r="I22" i="39"/>
  <c r="F49" i="49"/>
  <c r="E80" i="49"/>
  <c r="H33" i="2"/>
  <c r="G8" i="17"/>
  <c r="G16" i="17" s="1"/>
  <c r="E20" i="1" s="1"/>
  <c r="I20" i="1" s="1"/>
  <c r="M22" i="39"/>
  <c r="F17" i="1" s="1"/>
  <c r="G22" i="2"/>
  <c r="F65" i="49"/>
  <c r="I28" i="2"/>
  <c r="I26" i="1"/>
  <c r="I34" i="1"/>
  <c r="F22" i="39"/>
  <c r="E56" i="48" s="1"/>
  <c r="F56" i="48" s="1"/>
  <c r="I32" i="20"/>
  <c r="F10" i="2" s="1"/>
  <c r="F32" i="20"/>
  <c r="E10" i="2" s="1"/>
  <c r="E94" i="48" l="1"/>
  <c r="F80" i="49"/>
  <c r="E81" i="49"/>
  <c r="I22" i="2"/>
  <c r="E17" i="1"/>
  <c r="I17" i="1" s="1"/>
  <c r="I6" i="34"/>
  <c r="I7" i="34"/>
  <c r="I8" i="34"/>
  <c r="K8" i="34" s="1"/>
  <c r="I9" i="34"/>
  <c r="K9" i="34" s="1"/>
  <c r="K7" i="34"/>
  <c r="D9" i="34"/>
  <c r="D8" i="34"/>
  <c r="D7" i="34"/>
  <c r="F9" i="34"/>
  <c r="F8" i="34"/>
  <c r="F7" i="34"/>
  <c r="F6" i="34"/>
  <c r="E9" i="34"/>
  <c r="E8" i="34"/>
  <c r="E7" i="34"/>
  <c r="E6" i="34"/>
  <c r="S20" i="34"/>
  <c r="T20" i="34" s="1"/>
  <c r="R20" i="34"/>
  <c r="Q20" i="34"/>
  <c r="P20" i="34"/>
  <c r="O20" i="34"/>
  <c r="N20" i="34"/>
  <c r="M20" i="34"/>
  <c r="L20" i="34"/>
  <c r="K20" i="34"/>
  <c r="J20" i="34"/>
  <c r="I20" i="34"/>
  <c r="H20" i="34"/>
  <c r="G20" i="34"/>
  <c r="F20" i="34"/>
  <c r="K9" i="41"/>
  <c r="S30" i="41"/>
  <c r="R30" i="41"/>
  <c r="R28" i="41" s="1"/>
  <c r="R35" i="41" s="1"/>
  <c r="Q30" i="41"/>
  <c r="Q28" i="41" s="1"/>
  <c r="Q35" i="41" s="1"/>
  <c r="P30" i="41"/>
  <c r="P28" i="41" s="1"/>
  <c r="P35" i="41" s="1"/>
  <c r="O30" i="41"/>
  <c r="O28" i="41" s="1"/>
  <c r="N30" i="41"/>
  <c r="N28" i="41" s="1"/>
  <c r="N35" i="41" s="1"/>
  <c r="M30" i="41"/>
  <c r="M28" i="41" s="1"/>
  <c r="M35" i="41" s="1"/>
  <c r="L30" i="41"/>
  <c r="L28" i="41" s="1"/>
  <c r="L35" i="41" s="1"/>
  <c r="K30" i="41"/>
  <c r="K28" i="41" s="1"/>
  <c r="K35" i="41" s="1"/>
  <c r="J30" i="41"/>
  <c r="J28" i="41" s="1"/>
  <c r="J35" i="41" s="1"/>
  <c r="I30" i="41"/>
  <c r="I28" i="41" s="1"/>
  <c r="I35" i="41" s="1"/>
  <c r="H30" i="41"/>
  <c r="H28" i="41" s="1"/>
  <c r="H35" i="41" s="1"/>
  <c r="G30" i="41"/>
  <c r="G28" i="41" s="1"/>
  <c r="G35" i="41" s="1"/>
  <c r="F30" i="41"/>
  <c r="F28" i="41" s="1"/>
  <c r="F35" i="41" s="1"/>
  <c r="E46" i="48"/>
  <c r="D16" i="41"/>
  <c r="D15" i="41"/>
  <c r="D14" i="41"/>
  <c r="D12" i="41"/>
  <c r="D10" i="41"/>
  <c r="D9" i="41"/>
  <c r="D8" i="41"/>
  <c r="D7" i="41"/>
  <c r="F17" i="41"/>
  <c r="F16" i="41"/>
  <c r="F15" i="41"/>
  <c r="F14" i="41"/>
  <c r="F12" i="41"/>
  <c r="F10" i="41"/>
  <c r="F9" i="41"/>
  <c r="F8" i="41"/>
  <c r="F7" i="41"/>
  <c r="F6" i="41"/>
  <c r="F5" i="41" s="1"/>
  <c r="E17" i="41"/>
  <c r="E49" i="48" s="1"/>
  <c r="E16" i="41"/>
  <c r="E15" i="41"/>
  <c r="E14" i="41"/>
  <c r="E12" i="41"/>
  <c r="E10" i="41"/>
  <c r="E9" i="41"/>
  <c r="E8" i="41"/>
  <c r="E7" i="41"/>
  <c r="E6" i="41"/>
  <c r="D45" i="41"/>
  <c r="D39" i="41"/>
  <c r="E39" i="48"/>
  <c r="I11" i="1"/>
  <c r="I8" i="32"/>
  <c r="I7" i="32"/>
  <c r="D12" i="32"/>
  <c r="D11" i="32"/>
  <c r="D10" i="32"/>
  <c r="D9" i="32"/>
  <c r="D7" i="32"/>
  <c r="O27" i="20"/>
  <c r="E12" i="32"/>
  <c r="E11" i="32"/>
  <c r="E10" i="32"/>
  <c r="E9" i="32"/>
  <c r="E8" i="32"/>
  <c r="E7" i="32"/>
  <c r="J30" i="32"/>
  <c r="J37" i="32" s="1"/>
  <c r="I30" i="32"/>
  <c r="I37" i="32" s="1"/>
  <c r="H30" i="32"/>
  <c r="H37" i="32" s="1"/>
  <c r="G30" i="32"/>
  <c r="G37" i="32" s="1"/>
  <c r="F30" i="32"/>
  <c r="E24" i="7"/>
  <c r="E8" i="48"/>
  <c r="F6" i="48" s="1"/>
  <c r="E18" i="7"/>
  <c r="D18" i="7"/>
  <c r="E5" i="7"/>
  <c r="E13" i="7" s="1"/>
  <c r="D5" i="7"/>
  <c r="D13" i="7" s="1"/>
  <c r="E24" i="5"/>
  <c r="G12" i="5"/>
  <c r="F12" i="5"/>
  <c r="E12" i="5"/>
  <c r="E25" i="5" s="1"/>
  <c r="E98" i="48"/>
  <c r="G32" i="2"/>
  <c r="I32" i="2" s="1"/>
  <c r="G17" i="2"/>
  <c r="I17" i="2" s="1"/>
  <c r="G16" i="2"/>
  <c r="I16" i="2" s="1"/>
  <c r="G15" i="2"/>
  <c r="I15" i="2" s="1"/>
  <c r="G14" i="2"/>
  <c r="I14" i="2" s="1"/>
  <c r="G13" i="2"/>
  <c r="I13" i="2" s="1"/>
  <c r="I11" i="2"/>
  <c r="G10" i="2"/>
  <c r="I10" i="2" s="1"/>
  <c r="I9" i="2"/>
  <c r="G8" i="2"/>
  <c r="I8" i="2" s="1"/>
  <c r="G7" i="2"/>
  <c r="I7" i="2" s="1"/>
  <c r="F18" i="2"/>
  <c r="F33" i="2" s="1"/>
  <c r="G16" i="3" s="1"/>
  <c r="F41" i="1"/>
  <c r="D25" i="7" l="1"/>
  <c r="S28" i="41"/>
  <c r="S35" i="41" s="1"/>
  <c r="J6" i="9"/>
  <c r="O35" i="41"/>
  <c r="N43" i="46" s="1"/>
  <c r="T28" i="41"/>
  <c r="T35" i="41" s="1"/>
  <c r="F11" i="3"/>
  <c r="G9" i="34"/>
  <c r="K6" i="34"/>
  <c r="H10" i="34"/>
  <c r="E5" i="41"/>
  <c r="E47" i="48" s="1"/>
  <c r="F9" i="48"/>
  <c r="F11" i="43"/>
  <c r="E8" i="1" s="1"/>
  <c r="G6" i="41"/>
  <c r="G7" i="34"/>
  <c r="G8" i="34"/>
  <c r="J10" i="34"/>
  <c r="K10" i="41"/>
  <c r="I5" i="32"/>
  <c r="I10" i="32"/>
  <c r="I11" i="32"/>
  <c r="I12" i="32"/>
  <c r="F25" i="5"/>
  <c r="I9" i="32"/>
  <c r="K52" i="41"/>
  <c r="F5" i="32"/>
  <c r="K17" i="41"/>
  <c r="D52" i="41"/>
  <c r="E42" i="48"/>
  <c r="E41" i="48"/>
  <c r="E40" i="48"/>
  <c r="E52" i="48"/>
  <c r="G17" i="41"/>
  <c r="D35" i="41"/>
  <c r="F8" i="1"/>
  <c r="F9" i="32"/>
  <c r="E26" i="48" s="1"/>
  <c r="F7" i="32"/>
  <c r="F11" i="32"/>
  <c r="E28" i="48" s="1"/>
  <c r="F12" i="32"/>
  <c r="E29" i="48" s="1"/>
  <c r="E9" i="1"/>
  <c r="G12" i="41"/>
  <c r="K12" i="41"/>
  <c r="E7" i="1"/>
  <c r="I7" i="1" s="1"/>
  <c r="E25" i="7"/>
  <c r="F7" i="1" s="1"/>
  <c r="F9" i="1"/>
  <c r="I6" i="32"/>
  <c r="E50" i="48"/>
  <c r="G9" i="41"/>
  <c r="D8" i="32"/>
  <c r="F8" i="32" s="1"/>
  <c r="D6" i="32"/>
  <c r="D13" i="32" s="1"/>
  <c r="G13" i="32"/>
  <c r="J34" i="3"/>
  <c r="D6" i="34"/>
  <c r="G6" i="34" s="1"/>
  <c r="F5" i="34"/>
  <c r="F10" i="34" s="1"/>
  <c r="I10" i="34"/>
  <c r="E10" i="34"/>
  <c r="E54" i="48" s="1"/>
  <c r="K7" i="41"/>
  <c r="K8" i="41"/>
  <c r="K15" i="41"/>
  <c r="K16" i="41"/>
  <c r="K14" i="41"/>
  <c r="F13" i="41"/>
  <c r="F11" i="41" s="1"/>
  <c r="F18" i="41" s="1"/>
  <c r="G8" i="41"/>
  <c r="G7" i="41"/>
  <c r="G10" i="41"/>
  <c r="E13" i="41"/>
  <c r="E11" i="41" s="1"/>
  <c r="G14" i="41"/>
  <c r="G15" i="41"/>
  <c r="G16" i="41"/>
  <c r="D13" i="41"/>
  <c r="D5" i="41"/>
  <c r="F10" i="32"/>
  <c r="E27" i="48" s="1"/>
  <c r="E6" i="32"/>
  <c r="E13" i="32" s="1"/>
  <c r="E30" i="48" s="1"/>
  <c r="E6" i="3"/>
  <c r="E11" i="3" s="1"/>
  <c r="F43" i="1" s="1"/>
  <c r="O43" i="46" l="1"/>
  <c r="P43" i="46" s="1"/>
  <c r="G5" i="34"/>
  <c r="K10" i="34"/>
  <c r="E35" i="41"/>
  <c r="N26" i="20"/>
  <c r="P26" i="20" s="1"/>
  <c r="E18" i="41"/>
  <c r="H13" i="41"/>
  <c r="H11" i="41" s="1"/>
  <c r="H18" i="41" s="1"/>
  <c r="T30" i="41"/>
  <c r="M11" i="46"/>
  <c r="J52" i="41"/>
  <c r="E44" i="48"/>
  <c r="G5" i="41"/>
  <c r="K5" i="41"/>
  <c r="I8" i="1"/>
  <c r="I13" i="32"/>
  <c r="F10" i="1" s="1"/>
  <c r="H13" i="32"/>
  <c r="O41" i="20"/>
  <c r="F42" i="20"/>
  <c r="F22" i="49" s="1"/>
  <c r="F43" i="49" s="1"/>
  <c r="F81" i="49" s="1"/>
  <c r="F39" i="48"/>
  <c r="G6" i="3"/>
  <c r="D11" i="41"/>
  <c r="E45" i="48" s="1"/>
  <c r="I9" i="1"/>
  <c r="E51" i="48"/>
  <c r="F6" i="32"/>
  <c r="E25" i="48" s="1"/>
  <c r="F13" i="32"/>
  <c r="E10" i="1" s="1"/>
  <c r="E12" i="1" s="1"/>
  <c r="D10" i="34"/>
  <c r="F16" i="1"/>
  <c r="G13" i="41"/>
  <c r="G11" i="41" s="1"/>
  <c r="I14" i="1" l="1"/>
  <c r="G11" i="3"/>
  <c r="I11" i="3" s="1"/>
  <c r="E99" i="48"/>
  <c r="I6" i="3"/>
  <c r="G10" i="34"/>
  <c r="E16" i="1" s="1"/>
  <c r="E53" i="48"/>
  <c r="F53" i="48" s="1"/>
  <c r="F25" i="48"/>
  <c r="F37" i="48" s="1"/>
  <c r="E37" i="48"/>
  <c r="K13" i="41"/>
  <c r="K11" i="41" s="1"/>
  <c r="K18" i="41" s="1"/>
  <c r="F15" i="1" s="1"/>
  <c r="F21" i="1" s="1"/>
  <c r="G18" i="41"/>
  <c r="E15" i="1" s="1"/>
  <c r="D18" i="41"/>
  <c r="E18" i="3"/>
  <c r="E96" i="48" s="1"/>
  <c r="D44" i="20"/>
  <c r="E12" i="2"/>
  <c r="E48" i="48"/>
  <c r="F44" i="48" s="1"/>
  <c r="F44" i="1" l="1"/>
  <c r="F46" i="1" s="1"/>
  <c r="F47" i="1" s="1"/>
  <c r="G18" i="3"/>
  <c r="F68" i="48"/>
  <c r="F69" i="48" s="1"/>
  <c r="F96" i="48"/>
  <c r="E68" i="48"/>
  <c r="E69" i="48" s="1"/>
  <c r="I10" i="1"/>
  <c r="E21" i="1"/>
  <c r="E22" i="1" s="1"/>
  <c r="E43" i="1"/>
  <c r="I16" i="1"/>
  <c r="I43" i="1"/>
  <c r="G12" i="2"/>
  <c r="E18" i="2"/>
  <c r="E33" i="2" s="1"/>
  <c r="F16" i="3" s="1"/>
  <c r="H46" i="1" l="1"/>
  <c r="F18" i="3"/>
  <c r="E44" i="1" s="1"/>
  <c r="E46" i="1" s="1"/>
  <c r="I16" i="3"/>
  <c r="E101" i="48" s="1"/>
  <c r="I12" i="2"/>
  <c r="G18" i="2"/>
  <c r="I15" i="1"/>
  <c r="F99" i="48" l="1"/>
  <c r="E105" i="48"/>
  <c r="E106" i="48" s="1"/>
  <c r="I18" i="3"/>
  <c r="G33" i="2"/>
  <c r="I18" i="2"/>
  <c r="F11" i="1"/>
  <c r="F12" i="1" s="1"/>
  <c r="E47" i="1" l="1"/>
  <c r="G47" i="1" s="1"/>
  <c r="J18" i="3"/>
  <c r="K18" i="3" s="1"/>
  <c r="G46" i="1"/>
  <c r="F105" i="48"/>
  <c r="I44" i="1"/>
  <c r="I33" i="2"/>
  <c r="F22" i="1"/>
  <c r="H47" i="1" s="1"/>
  <c r="F106" i="48" l="1"/>
  <c r="I47" i="1" s="1"/>
  <c r="I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7" authorId="0" shapeId="0" xr:uid="{00000000-0006-0000-0B00-000001000000}">
      <text>
        <r>
          <rPr>
            <b/>
            <sz val="9"/>
            <color indexed="81"/>
            <rFont val="Tahoma"/>
            <family val="2"/>
          </rPr>
          <t>Author:</t>
        </r>
        <r>
          <rPr>
            <sz val="9"/>
            <color indexed="81"/>
            <rFont val="Tahoma"/>
            <family val="2"/>
          </rPr>
          <t xml:space="preserve">
ძველი 22-ები</t>
        </r>
      </text>
    </comment>
    <comment ref="C8" authorId="0" shapeId="0" xr:uid="{00000000-0006-0000-0B00-000002000000}">
      <text>
        <r>
          <rPr>
            <b/>
            <sz val="9"/>
            <color indexed="81"/>
            <rFont val="Tahoma"/>
            <family val="2"/>
          </rPr>
          <t>Author:</t>
        </r>
        <r>
          <rPr>
            <sz val="9"/>
            <color indexed="81"/>
            <rFont val="Tahoma"/>
            <family val="2"/>
          </rPr>
          <t xml:space="preserve">
– სამეურნეო მასალები, საკანცელარიო ნივთები, საწვავი სამეურნეო საჭიროებისთვის, საწვავი და ზეთი მანქანა-დანადგარებისთვის, კვების პროდუქტები და სხვადასხვა მატერიალური მარაგები</t>
        </r>
      </text>
    </comment>
    <comment ref="C19" authorId="0" shapeId="0" xr:uid="{00000000-0006-0000-0B00-000003000000}">
      <text>
        <r>
          <rPr>
            <b/>
            <sz val="9"/>
            <color indexed="81"/>
            <rFont val="Tahoma"/>
            <family val="2"/>
          </rPr>
          <t>Author:</t>
        </r>
        <r>
          <rPr>
            <sz val="9"/>
            <color indexed="81"/>
            <rFont val="Tahoma"/>
            <family val="2"/>
          </rPr>
          <t xml:space="preserve">
ძველი 22-ები</t>
        </r>
      </text>
    </comment>
    <comment ref="C20" authorId="0" shapeId="0" xr:uid="{00000000-0006-0000-0B00-000004000000}">
      <text>
        <r>
          <rPr>
            <b/>
            <sz val="9"/>
            <color indexed="81"/>
            <rFont val="Tahoma"/>
            <family val="2"/>
          </rPr>
          <t>Author:</t>
        </r>
        <r>
          <rPr>
            <sz val="9"/>
            <color indexed="81"/>
            <rFont val="Tahoma"/>
            <family val="2"/>
          </rPr>
          <t xml:space="preserve">
– სამეურნეო მასალები, საკანცელარიო ნივთები, საწვავი სამეურნეო საჭიროებისთვის, საწვავი და ზეთი მანქანა-დანადგარებისთვის, კვების პროდუქტები და სხვადასხვა მატერიალური მარაგები</t>
        </r>
      </text>
    </comment>
    <comment ref="C31" authorId="0" shapeId="0" xr:uid="{00000000-0006-0000-0B00-000005000000}">
      <text>
        <r>
          <rPr>
            <b/>
            <sz val="9"/>
            <color indexed="81"/>
            <rFont val="Tahoma"/>
            <family val="2"/>
          </rPr>
          <t>Author:</t>
        </r>
        <r>
          <rPr>
            <sz val="9"/>
            <color indexed="81"/>
            <rFont val="Tahoma"/>
            <family val="2"/>
          </rPr>
          <t xml:space="preserve">
ძველი 22-ები</t>
        </r>
      </text>
    </comment>
    <comment ref="C32" authorId="0" shapeId="0" xr:uid="{00000000-0006-0000-0B00-000006000000}">
      <text>
        <r>
          <rPr>
            <b/>
            <sz val="9"/>
            <color indexed="81"/>
            <rFont val="Tahoma"/>
            <family val="2"/>
          </rPr>
          <t>Author:</t>
        </r>
        <r>
          <rPr>
            <sz val="9"/>
            <color indexed="81"/>
            <rFont val="Tahoma"/>
            <family val="2"/>
          </rPr>
          <t xml:space="preserve">
– სამეურნეო მასალები, საკანცელარიო ნივთები, საწვავი სამეურნეო საჭიროებისთვის, საწვავი და ზეთი მანქანა-დანადგარებისთვის, კვების პროდუქტები და სხვადასხვა მატერიალური მარაგები</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C00-000001000000}">
      <text>
        <r>
          <rPr>
            <b/>
            <sz val="9"/>
            <color indexed="81"/>
            <rFont val="Tahoma"/>
            <family val="2"/>
          </rPr>
          <t>Author:</t>
        </r>
        <r>
          <rPr>
            <sz val="9"/>
            <color indexed="81"/>
            <rFont val="Tahoma"/>
            <family val="2"/>
          </rPr>
          <t xml:space="preserve">
1431</t>
        </r>
      </text>
    </comment>
    <comment ref="C6" authorId="0" shapeId="0" xr:uid="{00000000-0006-0000-0C00-000003000000}">
      <text>
        <r>
          <rPr>
            <b/>
            <sz val="9"/>
            <color indexed="81"/>
            <rFont val="Tahoma"/>
            <family val="2"/>
          </rPr>
          <t>Author:</t>
        </r>
        <r>
          <rPr>
            <sz val="9"/>
            <color indexed="81"/>
            <rFont val="Tahoma"/>
            <family val="2"/>
          </rPr>
          <t xml:space="preserve">
1432
</t>
        </r>
      </text>
    </comment>
    <comment ref="C7" authorId="0" shapeId="0" xr:uid="{00000000-0006-0000-0C00-000004000000}">
      <text>
        <r>
          <rPr>
            <b/>
            <sz val="9"/>
            <color indexed="81"/>
            <rFont val="Tahoma"/>
            <family val="2"/>
          </rPr>
          <t>Author:</t>
        </r>
        <r>
          <rPr>
            <sz val="9"/>
            <color indexed="81"/>
            <rFont val="Tahoma"/>
            <family val="2"/>
          </rPr>
          <t xml:space="preserve">
მაგ.: დაზღვევის ხარჯი წინასწარ ორგანიზაციის, დასუფთავება, ვაუჩერები წინასწარი, აღსრულების წინასწარი</t>
        </r>
      </text>
    </comment>
  </commentList>
</comments>
</file>

<file path=xl/sharedStrings.xml><?xml version="1.0" encoding="utf-8"?>
<sst xmlns="http://schemas.openxmlformats.org/spreadsheetml/2006/main" count="3159" uniqueCount="1370">
  <si>
    <t>აქტივები</t>
  </si>
  <si>
    <t>მოკლევადიანი აქტივები</t>
  </si>
  <si>
    <t> 001</t>
  </si>
  <si>
    <t xml:space="preserve">ფულადი სახსრები და მათი ეკვივალენტები </t>
  </si>
  <si>
    <t>xxx</t>
  </si>
  <si>
    <t> 002</t>
  </si>
  <si>
    <t>მიმდინარე ინვესტიციები</t>
  </si>
  <si>
    <t> 003</t>
  </si>
  <si>
    <t> 004</t>
  </si>
  <si>
    <t>მატერიალური მარაგები</t>
  </si>
  <si>
    <t> 005</t>
  </si>
  <si>
    <t> 006</t>
  </si>
  <si>
    <t xml:space="preserve">სულ მოკლევადიანი აქტივები </t>
  </si>
  <si>
    <t>გრძელვადიანი აქტივები</t>
  </si>
  <si>
    <t> 007</t>
  </si>
  <si>
    <t>გრძელვადიანი ფინანსური აქტივები</t>
  </si>
  <si>
    <t> 008</t>
  </si>
  <si>
    <t>ძირითადი აქტივები</t>
  </si>
  <si>
    <t> 009</t>
  </si>
  <si>
    <t>საინვესტიციო ქონება</t>
  </si>
  <si>
    <t> 010</t>
  </si>
  <si>
    <t>არამატერიალური აქტივები</t>
  </si>
  <si>
    <t> 011</t>
  </si>
  <si>
    <t>შეღავათიანი მომსახურების აქტივები</t>
  </si>
  <si>
    <t> 012</t>
  </si>
  <si>
    <t> 013</t>
  </si>
  <si>
    <t> 014</t>
  </si>
  <si>
    <t>სულ გრძელვადიანი აქტივები</t>
  </si>
  <si>
    <t> 015</t>
  </si>
  <si>
    <t>სულ აქტივები</t>
  </si>
  <si>
    <t>ვალდებულებები</t>
  </si>
  <si>
    <t>მოკლევადიანი ვალდებულებები</t>
  </si>
  <si>
    <t> 016</t>
  </si>
  <si>
    <t>მოკლევადიანი ნასესხები თანხები</t>
  </si>
  <si>
    <t> 017</t>
  </si>
  <si>
    <t> 018</t>
  </si>
  <si>
    <t>გადასახდელი პროცენტი</t>
  </si>
  <si>
    <t> 019</t>
  </si>
  <si>
    <t>მიმდინარე ანარიცხები</t>
  </si>
  <si>
    <t> 020</t>
  </si>
  <si>
    <t>სხვა მოკლევადიანი ვალდებულებები</t>
  </si>
  <si>
    <t> 021</t>
  </si>
  <si>
    <t>სულ მოკლევადიანი ვალდებულებები</t>
  </si>
  <si>
    <t>გრძელვადიანი ვალდებულებები</t>
  </si>
  <si>
    <t> 024</t>
  </si>
  <si>
    <t>გრძელვადიანი ანარიცხები</t>
  </si>
  <si>
    <t>სულ გრძელვადიანი ვალდებულებები</t>
  </si>
  <si>
    <t>სულ ვალდებულებები</t>
  </si>
  <si>
    <t xml:space="preserve">წმინდა აქტივები/კაპიტალი </t>
  </si>
  <si>
    <t>გაუნაწილებელი ნამეტი/დეფიციტი</t>
  </si>
  <si>
    <t>სულ წმინდა აქტივები/კაპიტალი</t>
  </si>
  <si>
    <t>სულ ვალდებულებები და წმინდა აქტივები/კაპიტალი</t>
  </si>
  <si>
    <t>საბიუჯეტო სახსრები</t>
  </si>
  <si>
    <t xml:space="preserve">არასაბიუჯეტო სახსრები </t>
  </si>
  <si>
    <t>სულ</t>
  </si>
  <si>
    <t>შემოსავლები</t>
  </si>
  <si>
    <t xml:space="preserve">საგადასახადო შემოსავლები </t>
  </si>
  <si>
    <t>სოციალური შენატანები</t>
  </si>
  <si>
    <t>საპროცენტო შემოსავლები</t>
  </si>
  <si>
    <t>სხვა შემოსავლები</t>
  </si>
  <si>
    <t>სულ შემოსავლები</t>
  </si>
  <si>
    <t>ხარჯები</t>
  </si>
  <si>
    <t>გრანტები და სუბსიდიები</t>
  </si>
  <si>
    <t xml:space="preserve">სულ ხარჯები </t>
  </si>
  <si>
    <t>წმინდა აქტივების/კაპიტალის ცვლილებების შესახებ ანგარიშგება</t>
  </si>
  <si>
    <t>გადაანგარიშებული საწყისი ნაშთი</t>
  </si>
  <si>
    <t>პერიოდის ნამეტი (დეფიციტი)</t>
  </si>
  <si>
    <t>არასაბიუჯეტო სახსრები</t>
  </si>
  <si>
    <t xml:space="preserve">წმინდა ფულადი სახსრები საოპერაციო საქმიანობიდან </t>
  </si>
  <si>
    <t>გადასახადები</t>
  </si>
  <si>
    <t>N19</t>
  </si>
  <si>
    <t>გრანტები</t>
  </si>
  <si>
    <t>პროცენტი</t>
  </si>
  <si>
    <t xml:space="preserve">საქონლისა და მომსახურების გაყიდვებიდან მიღებული თანხები </t>
  </si>
  <si>
    <t>სანქციები, საურავები და ჯარიმები</t>
  </si>
  <si>
    <t>თანამშრომლების შრომის ანაზღაურება</t>
  </si>
  <si>
    <t>მომწოდებლებისათვის გადახდილი თანხები საქონლისა და მომსახურებისათვის</t>
  </si>
  <si>
    <t>სოციალური დახმარება</t>
  </si>
  <si>
    <t>გადახდილი პროცენტი</t>
  </si>
  <si>
    <t>წმინდა ფულადი სახსრები საოპერაციო საქმიანობიდან</t>
  </si>
  <si>
    <t>N20</t>
  </si>
  <si>
    <t xml:space="preserve">წმინდა ფულადი სახსრები საინვესტიციო საქმიანობიდან </t>
  </si>
  <si>
    <t>ძირითადი აქტივების შესყიდვა</t>
  </si>
  <si>
    <t>არამატერიალური აქტივების შესყიდვა</t>
  </si>
  <si>
    <t>ძირითადი აქტივების გაყიდვებიდან მიღებული თანხები</t>
  </si>
  <si>
    <t>არამატერიალური აქტივების გაყიდვებიდან მიღებული თანხები</t>
  </si>
  <si>
    <t>სხვა გრძელვადიანი აქტივების გაყიდვებიდან მიღებული თანხები</t>
  </si>
  <si>
    <t xml:space="preserve">სესხების დაფარვიდან მიღებული თანხები </t>
  </si>
  <si>
    <t>წმინდა ფულადი სახსრები საინვესტიციო საქმიანობიდან</t>
  </si>
  <si>
    <t>წმინდა ფულადი სახსრები ფინანსური საქმიანობიდან</t>
  </si>
  <si>
    <t>მთავრობის მოკლევადიანი ფასიანი ქაღალდების გამოშვებიდან მიღებული თანხები</t>
  </si>
  <si>
    <t>მთავრობის ობლიგაციების გამოშვებიდან მიღებული თანხები</t>
  </si>
  <si>
    <t>უცხოურ ვალუტაში ფასიანი ქაღალდების გამოშვებიდან მიღებული თანხები</t>
  </si>
  <si>
    <t>სხვა ნასესხები თანხებიდან მიღებული თანხები</t>
  </si>
  <si>
    <t>მოკლევადიანი სამთავრობო ფასიანი ქაღალდების გამოსყიდვა (დაფარვა)</t>
  </si>
  <si>
    <t>სამთავრობო ობლიგაციების გამოსყიდვა (დაფარვა)</t>
  </si>
  <si>
    <t>უცხოურ ვალუტაში ფასიანი ქაღალდების გამოსყიდვა (დაფარვა)</t>
  </si>
  <si>
    <t>სხვა ნასესხები თანხების გადახდა (დაფარვა)</t>
  </si>
  <si>
    <t xml:space="preserve">ფულადი სახსრებისა და მათი ეკვივალენტების წმინდა ზრდა/(შემცირება) </t>
  </si>
  <si>
    <t>ფულადი სახსრები და მათი ეკვივალენტები პერიოდის დასაწყისში, მათ შორის</t>
  </si>
  <si>
    <t>კურსთა სხვაობით მიღებული მოგება (ზარალი)</t>
  </si>
  <si>
    <t>ფულადი სახსრები და მათი ეკვივალენტები პერიოდის ბოლოს, მათ შორის</t>
  </si>
  <si>
    <t>ბიუჯეტის და ფაქტობრივი თანხების შედარების ანგარიშგება</t>
  </si>
  <si>
    <t>ბიუჯეტის შესრულება</t>
  </si>
  <si>
    <t>შესრულება (%)</t>
  </si>
  <si>
    <t>XX</t>
  </si>
  <si>
    <t>ვალდებულებების ზრდა</t>
  </si>
  <si>
    <t>შრომის ანაზღაურება</t>
  </si>
  <si>
    <t>(XX)</t>
  </si>
  <si>
    <t>საქონელი და მომსახურება</t>
  </si>
  <si>
    <t xml:space="preserve">სუბსიდიები </t>
  </si>
  <si>
    <t>სხვა ხარჯები</t>
  </si>
  <si>
    <t>არაფინანსური აქტივების ზრდა</t>
  </si>
  <si>
    <t>ფინანსური აქტივების ზრდა</t>
  </si>
  <si>
    <t>N21</t>
  </si>
  <si>
    <t>ფინანსური ანგარიშგებების შენიშვნები</t>
  </si>
  <si>
    <t>სახელმწიფო ბიუჯეტის სახსრები</t>
  </si>
  <si>
    <t xml:space="preserve">ავტონომიური რესპუბლიკებისა და მუნიციპალიტეტების სახსრები </t>
  </si>
  <si>
    <t xml:space="preserve">სააღრიცხვო პოლიტიკები: </t>
  </si>
  <si>
    <t xml:space="preserve">ბ) </t>
  </si>
  <si>
    <t>საბალანსო ღირებულება</t>
  </si>
  <si>
    <t>მთლიანი ნაშთი</t>
  </si>
  <si>
    <t>ქონების გადასახადი</t>
  </si>
  <si>
    <t>შენიშვნა N3 მატერიალური მარაგები</t>
  </si>
  <si>
    <t xml:space="preserve">საწყისი ნაშთი </t>
  </si>
  <si>
    <t>დაგროვილი ცვეთა</t>
  </si>
  <si>
    <t>საწყისი ნაშთი</t>
  </si>
  <si>
    <t>გრანტებით</t>
  </si>
  <si>
    <t>გაყიდვით</t>
  </si>
  <si>
    <t>სხვა შემცირება*</t>
  </si>
  <si>
    <t>საბოლოო ნაშთი</t>
  </si>
  <si>
    <t>გასვლისას ელიმინირებული</t>
  </si>
  <si>
    <t>შენიშვნა N5 გრძელვადიანი ფინანსური აქტივები</t>
  </si>
  <si>
    <t>გამოუმუშავებელი ფინანსური შემოსავალი</t>
  </si>
  <si>
    <t>სუბსიდიებით</t>
  </si>
  <si>
    <t>დაგროვილი გაუფასურების ზარალი</t>
  </si>
  <si>
    <t>ძირითადი აქტივების დაგროვილი გაუფასურების ზარალი</t>
  </si>
  <si>
    <t xml:space="preserve">შენიშვნა  N7 საინვესტიციო ქონება </t>
  </si>
  <si>
    <t>შენიშვნა N8 არამატერიალური აქტივები</t>
  </si>
  <si>
    <t>ფინანსური ვალდებულების მოდელი</t>
  </si>
  <si>
    <t>შეღავათიანი მომსახურების აქტივების აღწერილობა</t>
  </si>
  <si>
    <t>შეღავათიანი მომსახურების აქტივების საბალანსო ღირებულების ცვლილებები</t>
  </si>
  <si>
    <t>ხელშეკრულების დასახელება</t>
  </si>
  <si>
    <t>მთავრობის არსებული აქტივი</t>
  </si>
  <si>
    <t>კერძო სექტორის პარტნიორის მიერ უზრუნველყოფილი</t>
  </si>
  <si>
    <t>აქტივის გაუმჯობესება (განახლება)</t>
  </si>
  <si>
    <t>გასვლა (განკარგვა)</t>
  </si>
  <si>
    <t xml:space="preserve">მთავრობის არსებული აქტივი </t>
  </si>
  <si>
    <t>შეღავათიანი მომსახურების აქტივების დაგროვილი გაუფასურების ზარალი</t>
  </si>
  <si>
    <t>ზრდა</t>
  </si>
  <si>
    <t>შემცირება</t>
  </si>
  <si>
    <t>ძირითადი თანხის გადახდა</t>
  </si>
  <si>
    <t>დაფინანსების ხარჯი</t>
  </si>
  <si>
    <t>მომსახურების ხარჯი</t>
  </si>
  <si>
    <t xml:space="preserve">შეღავათიანი მომსახურების ხელშეკრულება 1 </t>
  </si>
  <si>
    <t>შეღავათიანი მომსახურების ხელშეკრულება 2</t>
  </si>
  <si>
    <t>გრძლვადიანი ვალდებულებები</t>
  </si>
  <si>
    <t>შეღავათიანი მომსახურების გრძელვადიანი ვალდებულებები</t>
  </si>
  <si>
    <t xml:space="preserve">სააღრიცხვი პოლიტიკები: </t>
  </si>
  <si>
    <t>მიმდინარე ვალდებულებები</t>
  </si>
  <si>
    <t xml:space="preserve">შენიშვნა N 11 სხვა არაფინანსური გრძელვადიანი აქტივები </t>
  </si>
  <si>
    <t>არამატერიალური არაწარმოებული აქტივები</t>
  </si>
  <si>
    <t>საბოლოო დაფარვის თარიღი</t>
  </si>
  <si>
    <t xml:space="preserve">სააღრიცხვო პოლიტიკები:  </t>
  </si>
  <si>
    <t>წინა ანარიცხების უკუგატარება</t>
  </si>
  <si>
    <t>1) საგადასახადო შემოსავლები აღიარდება დარიცხვის მეთოდით.</t>
  </si>
  <si>
    <t>2)</t>
  </si>
  <si>
    <t>დღგ</t>
  </si>
  <si>
    <t>მიმდინარე</t>
  </si>
  <si>
    <t>კაპიტალური</t>
  </si>
  <si>
    <t>შენიშვნა N15 შემოსავლები გაცვლითი ოპერაციებიდან</t>
  </si>
  <si>
    <t xml:space="preserve">სულ </t>
  </si>
  <si>
    <t>არაფულადი მოძრაობები (კორექტირებები)</t>
  </si>
  <si>
    <t>ბიუჯეტის შესრულების ანგარიში</t>
  </si>
  <si>
    <t xml:space="preserve">არაფინანსური აქტივების შემცირება </t>
  </si>
  <si>
    <t xml:space="preserve">ფინანსური აქტივების შემცირება </t>
  </si>
  <si>
    <t xml:space="preserve">ვალდებულებების ზრდა </t>
  </si>
  <si>
    <t xml:space="preserve">არაფინანსური აქტივების ზრდა </t>
  </si>
  <si>
    <t>(XX)*</t>
  </si>
  <si>
    <t xml:space="preserve">ვალდებულებების (ვალის) შემცირება </t>
  </si>
  <si>
    <t>XXX</t>
  </si>
  <si>
    <t>ბიუჯეტის საერთო (მთლიანი) ნაშთი</t>
  </si>
  <si>
    <t>არაფინანსური აქტივების ზრდა/(შემცირება)</t>
  </si>
  <si>
    <t xml:space="preserve">ბიუჯეტის საოპერაციო ნაშთი </t>
  </si>
  <si>
    <t xml:space="preserve">განსხვავებები საფუძვლების (მეთოდების) მიხედვით </t>
  </si>
  <si>
    <t xml:space="preserve">განსხვავებები დროითი პერიოდის მიხედვით </t>
  </si>
  <si>
    <t xml:space="preserve">განსხვავებები ერთეულების მიხედვით </t>
  </si>
  <si>
    <t xml:space="preserve">განსხვავებები კლასიფიკაციის მიხედვით </t>
  </si>
  <si>
    <t xml:space="preserve">საოპერაციო საქმიანობა </t>
  </si>
  <si>
    <t>საინვესტიციო საქმიანობა</t>
  </si>
  <si>
    <t>ფინანსური საქმიანობა</t>
  </si>
  <si>
    <t xml:space="preserve">ფაქტობრივი თანხა შესადარის საფუძველზე ბიუჯეტისა და ფაქტობრივი თანხების შედარების ანგარიშგების მიხედვით </t>
  </si>
  <si>
    <t xml:space="preserve">ფაქტობრივი თანხა ფულადი სახსრების მოძრაობის ანგარიშგებაში </t>
  </si>
  <si>
    <t>ვალდებულებები დეპოზიტებით</t>
  </si>
  <si>
    <t>დაგროვილი გაუფასურება</t>
  </si>
  <si>
    <t>დაგროვილი ამორტიზაცია</t>
  </si>
  <si>
    <t>აკუმულირებული ღირებულების შემცირება</t>
  </si>
  <si>
    <t>დანაკლისის აღდგენით</t>
  </si>
  <si>
    <t>N13ა</t>
  </si>
  <si>
    <t>ანარიცხების ზრდა</t>
  </si>
  <si>
    <t>ანარიცხების კლება</t>
  </si>
  <si>
    <t>მოკლევადიანი ანარიცხები</t>
  </si>
  <si>
    <t>შემოსავლები საკუთრებიდან</t>
  </si>
  <si>
    <t>შენიშვნა N15ა შემოსავლები გაცვლითი ოპერაციებიდან გარდა  გრძელვადიანი აქტივების გასვლიდან მიღებული მოგება/(ზარალისა)</t>
  </si>
  <si>
    <t>შემოსავლები გარე ტრანსფერებით, რომლებიც სხვაგან არ არის კლასიფიცირებული</t>
  </si>
  <si>
    <t>N14ა</t>
  </si>
  <si>
    <t>სოციალური დახმარება/უზრუნველყოფა</t>
  </si>
  <si>
    <t>დასახელება</t>
  </si>
  <si>
    <t>გაცემული სესხები</t>
  </si>
  <si>
    <t>ვალდებულებები დეპოზიტებით ხაზინაში</t>
  </si>
  <si>
    <t>ვალდებულებები დეპოზიტებით ბანკში</t>
  </si>
  <si>
    <t>სარეზერვო ფონდი</t>
  </si>
  <si>
    <t>სხვა გრძელვადიანი აქტივების შესყიდვა</t>
  </si>
  <si>
    <t>ინვესტიციების (წილების) შესყიდვა</t>
  </si>
  <si>
    <t>ინვესტიციების (წილების) გაყიდვიდან მიღებული თანხები</t>
  </si>
  <si>
    <t>ფასიანი ქაღალდების გაყიდვა</t>
  </si>
  <si>
    <t>ფასიანი ქაღალდების შესყიდვა</t>
  </si>
  <si>
    <t xml:space="preserve">სხვა შემოსავლები </t>
  </si>
  <si>
    <t>სხვა ხარჯები (გაცემები, გასვლები)</t>
  </si>
  <si>
    <t>ფიზიკური პირებისგან საშემოსავლო გადასახადი</t>
  </si>
  <si>
    <t>კორპორაციებიდან და სხვა საწარმოებიდან მოგების გადასახადი</t>
  </si>
  <si>
    <t>აქციზი</t>
  </si>
  <si>
    <t xml:space="preserve">საბაჟო და იმპორტის მოსაკრებლები </t>
  </si>
  <si>
    <t>სხვა საგადასახადო შემოსავლები</t>
  </si>
  <si>
    <t>N14 ბ  შემოსავლები გრანტებით</t>
  </si>
  <si>
    <t xml:space="preserve">
</t>
  </si>
  <si>
    <t>მ ი ღ ე ბ ა</t>
  </si>
  <si>
    <t>გ ა ს ვ ლ ა</t>
  </si>
  <si>
    <t>დანაკლისით</t>
  </si>
  <si>
    <t xml:space="preserve">დასახელება </t>
  </si>
  <si>
    <t>ძირითადი აქტივების დაგროვილი ცვეთა</t>
  </si>
  <si>
    <t>გასვლისას ანულირებული</t>
  </si>
  <si>
    <t>კლება</t>
  </si>
  <si>
    <t xml:space="preserve"> სესხის პროცენტი%</t>
  </si>
  <si>
    <t>მ.შ პროცენტი</t>
  </si>
  <si>
    <t>დროებით გაურკვეველი თანხები</t>
  </si>
  <si>
    <t>სხვა გრძევადიანი ფინანური აქტივების კლება</t>
  </si>
  <si>
    <t>სხვა გრძევადიანი ფინანური აქტივების ზრდა</t>
  </si>
  <si>
    <t>საკასო</t>
  </si>
  <si>
    <t>* აღირიცხება კურსთაშორის სხვაობით მიღებული მოგება/ზარალი, ვალის პატიება, ჩამოწერა და სხვა</t>
  </si>
  <si>
    <t xml:space="preserve">ხაზინის სავალუტო ანგარიში </t>
  </si>
  <si>
    <t>სხვა გრძელვადიანი ფინანსური აქტივები</t>
  </si>
  <si>
    <t>ხელშეკრულებები,იჯარა და ლიცენზიები</t>
  </si>
  <si>
    <t>გუდვილი</t>
  </si>
  <si>
    <t>წლის ცვეთის ხარჯი</t>
  </si>
  <si>
    <t>წლის ამორტიზაციის ხარჯი</t>
  </si>
  <si>
    <t>შემოსავლები სანქციებით, ჯარიმებით და საურავებით</t>
  </si>
  <si>
    <t>შეღავათიანი მომსახურების ხელშეკრულება</t>
  </si>
  <si>
    <t>შემოსავლები შიდა ტრანსფერებით</t>
  </si>
  <si>
    <t>შენიშვნა  N6 ძირითადი აქტივები</t>
  </si>
  <si>
    <t xml:space="preserve">სააღრიცხვო პოლიტიკები:    </t>
  </si>
  <si>
    <t>შენიშვნა N14 შემოსავლები გადასახადებიდან, გრანტებიდან და სხვა</t>
  </si>
  <si>
    <t>N14 გ სხვა ოპერაციებიდან შემოსავლები</t>
  </si>
  <si>
    <t>მოკლევადიანი (მიმდინარე) დებიტორული დავალიანებები</t>
  </si>
  <si>
    <t xml:space="preserve">სხვა მოკლევადიანი (მიმდინარე) აქტივები </t>
  </si>
  <si>
    <t xml:space="preserve">გრძელვადიანი ვალდებულებები ფასიანი ქაღალდებით </t>
  </si>
  <si>
    <t>შემოსავლები გრანტებით</t>
  </si>
  <si>
    <t>შემოსავლები გაცვლითი ოპერაციებიდან გარდა პროცენტისა და გრძელვადიანი აქტივების გაყიდვიდან მიღებული შემოსავლებისა</t>
  </si>
  <si>
    <t>011</t>
  </si>
  <si>
    <t>001</t>
  </si>
  <si>
    <t>002</t>
  </si>
  <si>
    <t>003</t>
  </si>
  <si>
    <t>004</t>
  </si>
  <si>
    <t>005</t>
  </si>
  <si>
    <t>006</t>
  </si>
  <si>
    <t>007</t>
  </si>
  <si>
    <t>008</t>
  </si>
  <si>
    <t>009</t>
  </si>
  <si>
    <t>010</t>
  </si>
  <si>
    <t>012</t>
  </si>
  <si>
    <t>013</t>
  </si>
  <si>
    <t>014</t>
  </si>
  <si>
    <t>015</t>
  </si>
  <si>
    <t>016</t>
  </si>
  <si>
    <t>017</t>
  </si>
  <si>
    <t>018</t>
  </si>
  <si>
    <t>019</t>
  </si>
  <si>
    <t>020</t>
  </si>
  <si>
    <t>021</t>
  </si>
  <si>
    <t>022</t>
  </si>
  <si>
    <t>023</t>
  </si>
  <si>
    <t>030</t>
  </si>
  <si>
    <t>040</t>
  </si>
  <si>
    <t>050</t>
  </si>
  <si>
    <t>060</t>
  </si>
  <si>
    <t>070</t>
  </si>
  <si>
    <t>080</t>
  </si>
  <si>
    <t>090</t>
  </si>
  <si>
    <t>100</t>
  </si>
  <si>
    <t>110</t>
  </si>
  <si>
    <t>120</t>
  </si>
  <si>
    <t>130</t>
  </si>
  <si>
    <t>140</t>
  </si>
  <si>
    <t>სტრიქონის კოდი</t>
  </si>
  <si>
    <t>150</t>
  </si>
  <si>
    <t>160</t>
  </si>
  <si>
    <t>170</t>
  </si>
  <si>
    <t>180</t>
  </si>
  <si>
    <t>190</t>
  </si>
  <si>
    <t>200</t>
  </si>
  <si>
    <t>210</t>
  </si>
  <si>
    <t>220</t>
  </si>
  <si>
    <t xml:space="preserve">შენიშვნა N10 ფინანსური იჯარით აქტივები და ვალდებულებები </t>
  </si>
  <si>
    <t>ვალდებულებები ფინანსური იჯარით</t>
  </si>
  <si>
    <t xml:space="preserve">ვალდებულებები </t>
  </si>
  <si>
    <t>230</t>
  </si>
  <si>
    <t>240</t>
  </si>
  <si>
    <t>დამტკიცებული ბიუჯეტი (საწყისი)</t>
  </si>
  <si>
    <t>დაზუსტებული ბიუჯეტი (საბოლოო)</t>
  </si>
  <si>
    <t>საანგარიშგებო წელი</t>
  </si>
  <si>
    <t>მატერიალური მარაგების ღირებულების შემცირება</t>
  </si>
  <si>
    <t>საინვესტიციო ქონების დაგროვილი ცვეთა</t>
  </si>
  <si>
    <t>საინვესტიციო ქონების დაგროვილი გაუფასურების ზარალი</t>
  </si>
  <si>
    <t>არამატერიალური აქტივების დაგროვილი გაუფასურების ზარალი</t>
  </si>
  <si>
    <t xml:space="preserve">საბოლოო ნაშთი   </t>
  </si>
  <si>
    <t xml:space="preserve">საბოლოო ნაშთი  </t>
  </si>
  <si>
    <t>დანართი N1</t>
  </si>
  <si>
    <t xml:space="preserve">წმინდა აქტივების/კაპიტალის ცვლილება </t>
  </si>
  <si>
    <t>სულ მთლიანი ინვესტიცია ფინანსურ იჯარაში</t>
  </si>
  <si>
    <t xml:space="preserve">გ) ფინანსური იჯარიდან მისაღები გრძელვადიანი დებიტორული დავალიანების აღიარება იჯარით გაცემული ქონების რეალურ (სამართლიან) ღირებულებასა და იჯარის  ხელშერულების დაწყებისას განსაზღვრული იჯარის მინიმალური შენატანების ამჟამინდელ ღირებულებას შორის უმცირესი თანხით ხდება.  </t>
  </si>
  <si>
    <t>ფინანსური იჯარის ძირითადი თანხის გადახდა (დაფარვა)</t>
  </si>
  <si>
    <t>ფინანსური იჯარიდან მიღებული ძირითადი თანხები</t>
  </si>
  <si>
    <t>გრძელვადიან ფინანსურ იჯარაზე გადასახდელი თანხების მიმდინარე ნაწილი</t>
  </si>
  <si>
    <t xml:space="preserve">გრძელვადიან პერიოდში  ფინანსურ იჯარაზე გადასახდელი თანხები </t>
  </si>
  <si>
    <t>მიღებული დაგროვილი ცვეთა</t>
  </si>
  <si>
    <t>მიღებული დაგროვილი გაუფასურება</t>
  </si>
  <si>
    <t>სხვადასხვა შემოსავლები</t>
  </si>
  <si>
    <t xml:space="preserve">სხვადასხვა ხარჯები </t>
  </si>
  <si>
    <t>შენიშვნა*</t>
  </si>
  <si>
    <t>საპროცენტო ხარჯები (ფინანსური ხარჯები)</t>
  </si>
  <si>
    <t>ვალდებულებების კლება</t>
  </si>
  <si>
    <t>არაფინანსური აქტივების კლება</t>
  </si>
  <si>
    <t>ფინანსური აქტივების კლება</t>
  </si>
  <si>
    <t>ძირითადი აქტივების გაყიდვიდან  მიღებული შემოსავალი</t>
  </si>
  <si>
    <t>არამატერიალური აქტივების გაყიდვიდან  მიღებული შემოსავალი</t>
  </si>
  <si>
    <t>024</t>
  </si>
  <si>
    <t>025</t>
  </si>
  <si>
    <t>026</t>
  </si>
  <si>
    <t>027</t>
  </si>
  <si>
    <t>028</t>
  </si>
  <si>
    <t>029</t>
  </si>
  <si>
    <t>031</t>
  </si>
  <si>
    <t>032</t>
  </si>
  <si>
    <t>033</t>
  </si>
  <si>
    <t>034</t>
  </si>
  <si>
    <t>035</t>
  </si>
  <si>
    <t>036</t>
  </si>
  <si>
    <t>037</t>
  </si>
  <si>
    <t>038</t>
  </si>
  <si>
    <t>039</t>
  </si>
  <si>
    <t>041</t>
  </si>
  <si>
    <t>042</t>
  </si>
  <si>
    <t>043</t>
  </si>
  <si>
    <t>044</t>
  </si>
  <si>
    <t>045</t>
  </si>
  <si>
    <t>046</t>
  </si>
  <si>
    <t>047</t>
  </si>
  <si>
    <t>048</t>
  </si>
  <si>
    <t>049</t>
  </si>
  <si>
    <t>051</t>
  </si>
  <si>
    <t>052</t>
  </si>
  <si>
    <t>053</t>
  </si>
  <si>
    <t>054</t>
  </si>
  <si>
    <t>055</t>
  </si>
  <si>
    <t>შენიშვნა **</t>
  </si>
  <si>
    <t>პერიოდის ნამეტი/დეფიციტი</t>
  </si>
  <si>
    <t>შენიშვნა *</t>
  </si>
  <si>
    <t>ცენტრალური ბიუჯეტის სსიპ-ების და ა(ა)იპ-ების სახსრები</t>
  </si>
  <si>
    <t xml:space="preserve">ავტონომიური რესპუბლიკებისა და მუნიციპალიტეტების ბიუჯეტის სსიპ-ების და ა(ა)იპ-ების სახსრები </t>
  </si>
  <si>
    <t>სხვა ანგარიშები ხაზინაში ეროვნულ ვალუტაში</t>
  </si>
  <si>
    <t>ფულადი სახსრების ექვივალენტები</t>
  </si>
  <si>
    <t>საანგარიშგებო პერიოდის საბოლოო ნაშთი</t>
  </si>
  <si>
    <t>მოკლევადიანი სესხები</t>
  </si>
  <si>
    <t>წინა საანგარიშგებო პერიოდი 31 დეკემბრის მდგომარეობით</t>
  </si>
  <si>
    <t>შენიშვნა N2ა მიმდინარე ინვესტიციები და მოკლევადიანი დებიტორული დავალიანებები</t>
  </si>
  <si>
    <t>წინა საანგარიშგებო პერიოდის საბოლოო ნაშთი</t>
  </si>
  <si>
    <t>საანგარიშგებო პერიოდის ბრუნვა</t>
  </si>
  <si>
    <t>წინა საანგარიშგებო პერიოდის ბრუნვა</t>
  </si>
  <si>
    <t xml:space="preserve">სულ  ბიუჯეტის შემოსულობები </t>
  </si>
  <si>
    <t>ბიუჯეტის გადასახდელები</t>
  </si>
  <si>
    <t>სულ ბიუჯეტის გადასახდელები</t>
  </si>
  <si>
    <t>საანგარიშგებო პერიოდი</t>
  </si>
  <si>
    <t>ფულადი სახსრები უცხოურ ვალუტაში</t>
  </si>
  <si>
    <t>საანგარიშგებო პერიოდის საწყისი ნაშთი</t>
  </si>
  <si>
    <t>ღირებულება *</t>
  </si>
  <si>
    <t>მატერიალური მარაგების ღირებულება *</t>
  </si>
  <si>
    <t>საანგარიშგებო პერიოდი 31 დეკემბრის მდგომარეობით</t>
  </si>
  <si>
    <t xml:space="preserve">ფინანსური იჯარის მინიმალური შენატანების ამჟამინდელი ღირებულება  </t>
  </si>
  <si>
    <t>ძირითადი აქტივების ღირებულება *</t>
  </si>
  <si>
    <t xml:space="preserve"> ღირებულება *</t>
  </si>
  <si>
    <t xml:space="preserve">ღირებულება * </t>
  </si>
  <si>
    <t>საინვესტიციო ქონების ღირებულება *</t>
  </si>
  <si>
    <t>* იგულისხმება თვითღირებულება ან ღირებულების განსაზღვრისათვის გამოყენებული სხვა თანხა</t>
  </si>
  <si>
    <t>*იგულისხმება თვითღირებულება ან ღირებულების განსაზღვრისათვის გამოყენებული სხვა თანხა</t>
  </si>
  <si>
    <t>არამატერიალური აქტივების ღირებულება *</t>
  </si>
  <si>
    <t>წინა საანგარიშგებო პერიოდების ავანსების შემცირებით</t>
  </si>
  <si>
    <t xml:space="preserve"> მიმდინარე პერიოდის შესყიდვით</t>
  </si>
  <si>
    <t>სხვა გასვლებით **</t>
  </si>
  <si>
    <t>საქონლითა და მომსახურებით</t>
  </si>
  <si>
    <t>სოციალური დახმარებებებით</t>
  </si>
  <si>
    <t xml:space="preserve">დანაკლისით </t>
  </si>
  <si>
    <t>მიმდინარე ვალდებულებები (რომელიც შედის მოკლევადიან ნასესხებ თანხებში)</t>
  </si>
  <si>
    <t xml:space="preserve">სასაქონლო ფორმით ანაზღაურებით </t>
  </si>
  <si>
    <t>არსებითი გაუმჯობესებით</t>
  </si>
  <si>
    <t>სხვა არაფინანსური გრძელვადიანი აქტივების დაგროვილი ცვეთა</t>
  </si>
  <si>
    <t>სხვა არაფინანსური გრძელვადიანი აქტივების დაგროვილი გაუფასურების ზარალი</t>
  </si>
  <si>
    <t>სასესხო ხელშეკრულებების დასახელება</t>
  </si>
  <si>
    <t>სესხის აღწერილობა</t>
  </si>
  <si>
    <t xml:space="preserve"> დასახელება</t>
  </si>
  <si>
    <t>სულ მიმდინარე ინვესტიციები</t>
  </si>
  <si>
    <t>სულ მოკლევადიანი (მიმდინარე) დებიტორული დავალიანებები და მოთხოვნები</t>
  </si>
  <si>
    <t>სულ ფულადი სახსრების ექვივალენტები</t>
  </si>
  <si>
    <t xml:space="preserve">შემოსული თანხები </t>
  </si>
  <si>
    <t xml:space="preserve">გასული თანხები </t>
  </si>
  <si>
    <t>056</t>
  </si>
  <si>
    <t>საგადასახადო შემოსავლები *</t>
  </si>
  <si>
    <t>საგადასახადო შემოსავლების დასახელება</t>
  </si>
  <si>
    <t xml:space="preserve">ბიუჯეტის შემოსავლები </t>
  </si>
  <si>
    <t xml:space="preserve">     გადასახადები</t>
  </si>
  <si>
    <t xml:space="preserve">     გრანტები</t>
  </si>
  <si>
    <t xml:space="preserve">    სხვა შემოსავლები</t>
  </si>
  <si>
    <t xml:space="preserve">სულ ბიუჯეტის შემოსულობები </t>
  </si>
  <si>
    <t xml:space="preserve">ბიუჯეტისა და ფულადი სახსრების ეკვივალენტების მთლიანი ნაშთი  </t>
  </si>
  <si>
    <t>* *აღნიშნული ტოლია ფინანსური აქტივების ზრდას გამოკლებული ფულადი სახსრების ეკვივალენტები</t>
  </si>
  <si>
    <t>ბიუჯეტის ნაშთი**</t>
  </si>
  <si>
    <t>** ბიუჯეტის შესრულების ანგარიშში ბიუჯეტის ნაშთისა და ფულადი სახსრების ეკვივალენტების ჯამი ფულადი სახსრების მოძრაობის ანგარიშგებაში ფულადი სახსრებისა და ფულადი სახსრების ეკვივალენტების წმინდა ზრდის (შემცირების) ტოლია.</t>
  </si>
  <si>
    <t>* ივსება მხოლოდ იმ ერთეულების მიერ, რომლებიც აკონტროლებენ ფულად სახსრებს</t>
  </si>
  <si>
    <t>ბიუჯეტის შემოსულობები</t>
  </si>
  <si>
    <t xml:space="preserve">ბიუჯეტის ნაშთისა და წმინდა ფულადი სახსრებისა და მათი ეკვივალენტების ზრდის (შემცირების) შეჯერება(შედარება) </t>
  </si>
  <si>
    <t>სულ საინვესტიციო ქონება</t>
  </si>
  <si>
    <t>მიღებული დაგროვილი ამორტიზაცია</t>
  </si>
  <si>
    <t>ხაზინის ერთიანი ანგარიში, ფულადი სახსრები სალაროში და კომერციულ ბანკებში ანგარიშები</t>
  </si>
  <si>
    <t>ხაზინის სავალუტო ანგარიში</t>
  </si>
  <si>
    <t>3 თვემდე ვადიანი დეპოზიტები</t>
  </si>
  <si>
    <t>* ფორმა ივსება ერთეულის მიერ, რომელიც ახორციელებს ფულადი სახსრების მართვასა და კონტროლს</t>
  </si>
  <si>
    <t>ანგარიშგების თარიღი და პერიოდი</t>
  </si>
  <si>
    <t>ანგარიშვალდებული ერთეული (ცვლილებები წინა საანგარიშგებო პერიოდთან მიმართებით, ასეთის არსებობის შემთხვევაში)</t>
  </si>
  <si>
    <t>საიდენტიფიკაციო ნომერი (ცვლილებები წინა საანგარიშგებო პერიოდთან მიმართებით, ასეთის არსებობის შემთხვევაში)</t>
  </si>
  <si>
    <t>საანგარიშგებო ვალუტა</t>
  </si>
  <si>
    <t>ლარი</t>
  </si>
  <si>
    <t>დამრგვალების დონე</t>
  </si>
  <si>
    <t>ერთეული</t>
  </si>
  <si>
    <t>ანგარიშგების ტიპი</t>
  </si>
  <si>
    <t>ერთეულების მომცველობა (კონსოლიდირებული ფინანსური ანგარიშგების შემთხვევაში)</t>
  </si>
  <si>
    <t>1.
2.
3.
4.
......</t>
  </si>
  <si>
    <t>ძირითადი საქმიანობების ჩამონათვალი</t>
  </si>
  <si>
    <t>ანგარიშგების პერიოდულობა</t>
  </si>
  <si>
    <t>წლიური</t>
  </si>
  <si>
    <t>ძირითადი სააღრიცხვო პოლიტიკების აღწერილობები</t>
  </si>
  <si>
    <t>ანგარიშვალდებული ერთეულის საკონტაქტო ინფორმაცია (მისამართი, ტელეფონი, ელ.ფოსტა)</t>
  </si>
  <si>
    <t xml:space="preserve">გრძელვადიანი კრედიტორული დავალიანებები ფინანსური იჯარით </t>
  </si>
  <si>
    <t>გრძელვადიანი კრედიტორული დავალიანებები</t>
  </si>
  <si>
    <t xml:space="preserve">მოკლევადიანი ვალდებულებები ფასიანი ქაღალდებით </t>
  </si>
  <si>
    <t xml:space="preserve">ორგანიზაციული ფორმა </t>
  </si>
  <si>
    <t>დაფინანსების წყარო</t>
  </si>
  <si>
    <t xml:space="preserve"> გრძელვადიანი დებიტორული დავალიანება ფინანსური იჯარიდან</t>
  </si>
  <si>
    <t>სხვა გრძელვადიანი არაფინანსური აქტივების გაყიდვიდან  მიღებული შემოსავალი</t>
  </si>
  <si>
    <t>მოკლევადიანი (მიმდინარე) დებიტორული დავალიანებები და მოთხოვნები</t>
  </si>
  <si>
    <t>სააღრიცხვო პოლიტიკის ცვლილებების რეტროსპექტული გამოყენება</t>
  </si>
  <si>
    <t>წინა პერიოდების არსებითი შეცდომების რეტროსპექტული გადაანგარიშება</t>
  </si>
  <si>
    <t>სხვა გრძელვადიანი არაფინანსური აქტივები</t>
  </si>
  <si>
    <t>ფინანსური მდგომარეობის ანგარიშგება</t>
  </si>
  <si>
    <t xml:space="preserve">ფინანსური შედეგების ანგარიშგება  </t>
  </si>
  <si>
    <t>შეღავათიანი მომსახურების შეთანხმებებით განსაზღვრული გრძელვადიანი კრედიტორული დავალიანებები</t>
  </si>
  <si>
    <t xml:space="preserve"> ფულადი სახსრების მოძრაობის ანგარიშგება*</t>
  </si>
  <si>
    <t>სხვა მოკლევადიანი (მიმდინარე) ვალდებულებები (2-15-0000)</t>
  </si>
  <si>
    <t>მოკლევადიანი კრედიტორული დავალიანებები 2-13-0000</t>
  </si>
  <si>
    <t>ცვეთა და ამორტიზაცია</t>
  </si>
  <si>
    <t>ავტონომიური რესპუბლიკებისა და მუნიციპალიტეტების ბიუჯეტის სსიპ-ების და ა(ა)იპ-ების მიერ 3 თვემდე ვადიან დეპოზიტებზე (ანაბრებზე) ეროვნულ ვალუტაში განთავსებული ფულადი სახსრები</t>
  </si>
  <si>
    <t>შენიშვნა N9  შეღავათიანი მომსახურების შეთანხმებები</t>
  </si>
  <si>
    <t xml:space="preserve">შენიშვნა N13 კრედიტორული დავალიანებები, ანარიცხები და სხვა ვალდებულებები </t>
  </si>
  <si>
    <t>შენიშვნა N15ბ გრძელვადიანი არაფინანსური აქტივების გაყიდვიდან მიღებული შემოსავალი</t>
  </si>
  <si>
    <t>250</t>
  </si>
  <si>
    <t>შენიშვნა N20 საოპერაციო საქმიანობებიდან წმინდა ფულადი სახსრების მოძრაობის შეჯერება (შედარება) ნამეტთან/(დეფიციტთან) *</t>
  </si>
  <si>
    <t>შენიშვნა N19 ფულადი სახსრები გადასახადებიდან *</t>
  </si>
  <si>
    <t>წმინდა ფულადი სახსრები საოპერაციო საქმიანობებიდან</t>
  </si>
  <si>
    <t>წმინდა ფულადი სახსრები საქმიანობის მიხედვით</t>
  </si>
  <si>
    <t>ფულადი სახსრები საოპერაციო საქმიანობიდან</t>
  </si>
  <si>
    <t xml:space="preserve">ფულადი სახსრები საინვესტიციო საქმიანობიდან </t>
  </si>
  <si>
    <t>ფულადი სახსრები ფინანსური საქმიანობიდან</t>
  </si>
  <si>
    <t xml:space="preserve">ბიუჯეტის ფაქტობრივი საოპერაციო ნაშთისა და საოპერაციო საქმიანობიდან ფულადი სახსრების შეჯერება (შედარება) </t>
  </si>
  <si>
    <t xml:space="preserve">შენიშვნა 21 ფაქტობრივი თანხებისა და საოპერაციო, საინვესტიცო და ფინანსური საქმიანობებიდან წმინდა ფულადი სახსრების შეჯერება (შედარება) </t>
  </si>
  <si>
    <t xml:space="preserve">ფულადი სახსრები საოპერაციო საქმიანობიდან </t>
  </si>
  <si>
    <t xml:space="preserve">ორგანიზაციის ხელმძღვანელი:  </t>
  </si>
  <si>
    <t xml:space="preserve">ბუღალტერი:  </t>
  </si>
  <si>
    <t xml:space="preserve">შიდა პოლიტიკით განსაზღვრული სხვა უფლებამოსილი პირ(ებ)ი (ასეთის არსებობის შემთხვევაში): </t>
  </si>
  <si>
    <t>მოკლევადიანი კრედიტორული დავალიანებები, გარდა პროცენტისა</t>
  </si>
  <si>
    <t>გრძელვადიანი ნასესხები თანხები</t>
  </si>
  <si>
    <t>ფინანსური იჯარით მიღებული აქტივები</t>
  </si>
  <si>
    <t xml:space="preserve">ბიუჯეტის შემოსულობები </t>
  </si>
  <si>
    <t>ბიუჯეტის ნაშთი</t>
  </si>
  <si>
    <t>შენიშვნა N1 სააღრიცხვო პოლიტიკები და სხვა განმარტებითი შენიშვნები</t>
  </si>
  <si>
    <t>ინსტრუქციების და სტანდარტების ჩამონათვალი, რის  შესაბამისადაც მომზადდა ფინანსური ანგარიშგება; ასევე, სტანდარტების და ინსტრუქციების ის ჩანაწერები, რომელთა გათვალისწინება ვერ მოხდა ფინანსური ანგარიშგების მომზადების/წარდგენის დროს; ასევე, ამ გადახრების გამომწვევი მიზეზები</t>
  </si>
  <si>
    <t>სახელმწიფო ხაზინის მიერ 3 თვემდე ვადიან დეპოზიტებზე (ანაბრებზე) ეროვნულ ვალუტაში განთავსებული ფულადი სახსრები</t>
  </si>
  <si>
    <t>ავტონომიური რესპუბლიკებისა და მუნიციპალიტეტების მიერ 3 თვემდე ვადიან დეპოზიტებზე (ანაბრებზე) ეროვნულ ვალუტაში განთავსებული ფულადი სახსრები</t>
  </si>
  <si>
    <t xml:space="preserve">ცენტრალური ბიუჯეტის სსიპ-ებისა და არასამეწარმეო, არაკომერციული იურიდიული პირების მიერ 3 თვემდე ვადიან დეპოზიტებზე (ანაბრებზე) ეროვნულ ვალუტაში განთავსებული ფულადი სახსრები </t>
  </si>
  <si>
    <t>სულ ფულადი სახსრები უცხოურ ვალუტაში</t>
  </si>
  <si>
    <t>დაგროვილი ცვეთა/ამორტიზაცია</t>
  </si>
  <si>
    <t>შენიშვნა N12 მოკლევადიანი და გრძელვადიანი ფინანსური ვალდებულებები</t>
  </si>
  <si>
    <t>ფულადი სახსრების მოძრაობის ანგარიშგება</t>
  </si>
  <si>
    <t>არამატერიალური აქტივების დაგროვილი ამორტიზაცია</t>
  </si>
  <si>
    <t>გრძელვადიანი კრედიტორული დავალიანებები 2-26-0000</t>
  </si>
  <si>
    <t>აკუმულირებული გაუფასურებისზარალი/საეჭვო მოთხოვნების ანარიცხები</t>
  </si>
  <si>
    <t xml:space="preserve">საინვესტიციო ქონების გაყიდვიდან მიღებული შემოსავალი </t>
  </si>
  <si>
    <t>აკუმულირებული გაუფასურების ზარალი/საეჭვო მოთხოვნების ანარიცხები</t>
  </si>
  <si>
    <t>წლის ცვეთის ხარჯი (ასეთის არსებობის შემთხვევაში)</t>
  </si>
  <si>
    <t>057</t>
  </si>
  <si>
    <t> 027</t>
  </si>
  <si>
    <t> 028</t>
  </si>
  <si>
    <t> 029</t>
  </si>
  <si>
    <t> 031</t>
  </si>
  <si>
    <t> 032</t>
  </si>
  <si>
    <t> 033</t>
  </si>
  <si>
    <t> 034</t>
  </si>
  <si>
    <t> 030</t>
  </si>
  <si>
    <t> 035</t>
  </si>
  <si>
    <t>მესაკუთრეებისათვის გასანაწილებელი თანხები</t>
  </si>
  <si>
    <t>მიღებული აკუმულირებული ღირებულების შემცირება</t>
  </si>
  <si>
    <t> 025</t>
  </si>
  <si>
    <t>260</t>
  </si>
  <si>
    <t>270</t>
  </si>
  <si>
    <t>280</t>
  </si>
  <si>
    <t xml:space="preserve">შიდა ტრანსფერებით ხარჯები </t>
  </si>
  <si>
    <t xml:space="preserve">მთლიანი საბალანსო ღირებულება  </t>
  </si>
  <si>
    <t>ა) საანგარიშგებო პერიოდის ბოლოს მდგომარეობით, მატერიალური მარაგების აღიარება ხდება:
	თვითღირებულებასა და მიმდინარე ჩანაცვლების ღირებულებას შორის უმცირესი თანხით - უსასყიდლოდ ან ნომინალური ღირებულებით გასანაწილებელი მარაგების ან უსასყიდლოდ ან ნომინალური ღირებულებით გასანაწილებელი საქონლის წარმოების პროცესში გამოსაყენებელი მარაგების შემთხვევაში;
	თვითღირებულებასა და ნეტო სარეალიზაციო ღირებულებას შორის  უმცირესი თანხით.</t>
  </si>
  <si>
    <t xml:space="preserve">ბ) ერთგვაროვანი მატერიალური მარაგების თვითღირებულებები მატერიალური მარაგების შემდეგი ჯგუფებისათვის 
 განისაზღვრება:
	პირველი შემოსული პირველი გადის (FIFO) ფორმულით (მიუთითეთ
შესაბამისი ჯგუფები);
-----------------
-----------------
	საშუალო შეწონილი თვითღირებულების ფორმულით (მიუთითეთ
შესაბამისი ჯგუფები);
-----------------
-----------------
</t>
  </si>
  <si>
    <t>გ) არაერთგვაროვანი მატერიალური მარაგების თვითღირებულება განისაზღვრება ინდივიდუალური დანახარჯების
იდენტიფიკაციის მეთოდის მიხედვით.</t>
  </si>
  <si>
    <t>ა) გრძელვადიანი კრედიტებისა და სესხების შეფასება ხდება ამორტიზებადი ღირებულებით</t>
  </si>
  <si>
    <t xml:space="preserve">ბ) წილობრივ ინსტრუმენტებში ინვესტიციები თვითღრებულებით ფასდება, თუ ინვესტიციები არ ხორციელდება კონტროლირებულ ერთეულებში, მეკავშირე ერთეულებსა თუ ერთობლივ საქმიანობებში. ასეთ შემთხვევებში, მათი შეფასება კაპიტალ-მეთოდის გამოყენებით ხდება.    </t>
  </si>
  <si>
    <t>ა) ფინანსურ ანგარიშგებაში ძირითადი აქტივების შეფასება თვითღირებულების მოდელის გამოყენებით ხდება.</t>
  </si>
  <si>
    <t xml:space="preserve">ბ) ძირითად აქტივებს ცვეთა წრფივი მეთოდის გამოყენებით დაერიცხება. </t>
  </si>
  <si>
    <t>გ) ცვეთის დარიცხვისათვის სასარგებლო მომსახურების მინიმალური ვადები განისაზღვრება საქართველოს ფინანსთა მინისტრის 2020 წლის 2 დეკემბრის N289 ბრძანებით დამტკიცებული ინსტრუქციით „საბიუჯეტო ორგანიზაციების მიერ ცვეთის/ამორტიზაციის ბუღალტრულ აღრიცხვასა და ფინანსურ ანგარიშგებაში ასახვის შესახებ“</t>
  </si>
  <si>
    <t>ა) ფინანსურ ანგარიშგებაში საინვესტიციო ქონების შეფასება თვითღირებულების მოდელის გამოყენებით ხდება.</t>
  </si>
  <si>
    <t xml:space="preserve">ბ) საინვესტიციო ქონებას ცვეთა წრფივი მეთოდის გამოყენებით დაერიცხება. </t>
  </si>
  <si>
    <t xml:space="preserve">გ) ცვეთის დარიცხვისათვის სასარგებლო მომსახურების მინიმალური ვადები განისაზღვრება საქართველოს ფინანსთა მინისტრის 2020 წლის 2 დეკემბრის N289 ბრძანებით დამტკიცებული ინსტრუქციით „საბიუჯეტო ორგანიზაციების მიერ ცვეთის/ამორტიზაციის ბუღალტრულ აღრიცხვასა და ფინანსურ ანგარიშგებაში ასახვის შესახებ“. </t>
  </si>
  <si>
    <t>ა) ფინანსურ ანგარიშგებაში არამატერიალური აქტივების შეფასება თვითღირებულების მოდელის გამოყენებით ხდება.</t>
  </si>
  <si>
    <t xml:space="preserve">ბ) არამატერიალურ აქტივებს ამორტიზაცია წრფივი მეთოდის გამოყენებით დაერიცხება.  </t>
  </si>
  <si>
    <t>გ) ამორტიზაციის დარიცხვისათვის სასარგებლო მომსახურების ვადები განისაზღვრება საქართველოს ფინანსთა მინისტრის 2020 წლის 2 დეკემბრის N289 ბრძანებით დამტკიცებული ინსტრუქციით „საბიუჯეტო ორგანიზაციების მიერ ცვეთის/ამორტიზაციის ბუღალტრულ აღრიცხვასა და ფინანსურ ანგარიშგებაში ასახვის შესახებ“</t>
  </si>
  <si>
    <t xml:space="preserve"> გარე ტრანსფერებით, რომლებიც სხვაგან არ არის კლასიფიცირებული
</t>
  </si>
  <si>
    <t>შენიშვნა N4 სხვა მოკლევადიანი (მიმდინარე) აქტივები*</t>
  </si>
  <si>
    <t xml:space="preserve">გარე ტრანსფერებით, რომლებიც სხვაგან არ არის კლასიფიცირებული
</t>
  </si>
  <si>
    <t xml:space="preserve">გარე ტრანსფერებით, რომლებიც სხვაგან არ არის კლასიფიცირებული   </t>
  </si>
  <si>
    <t>სხვადასხვა ხარჯებით**</t>
  </si>
  <si>
    <t xml:space="preserve"> გარე ტრანსფერებით, რომლებიც სხვაგან არ არის კლასიფიცირებული</t>
  </si>
  <si>
    <t>სხვა მიღებებით ***</t>
  </si>
  <si>
    <t>სხვადასხვა შემოსავლებით**</t>
  </si>
  <si>
    <t>***აისახება ზრდა/შემცირება კაპიტალში შენატანებით, სხვა ერთეულებში ინვესტიციებით, აქტივების რეკლასიფიკაციით, ბარტერით და ა.შ.</t>
  </si>
  <si>
    <t>**აისახება მოცულობითი, რაოდენობრივი ცვლილებებით წარმოქმნილი შემოსავლები და ხარჯები, რაც შეეხება ღირებულებით ცვლილებას რომელიც გამოწვეულია ერთჯერადი შეფასებით, იგი აისახება როგორც კაპიტალის კორექტირება „წმინდა აქტივების/კაპიტალის ცვლილებების“ ანგარიშგებაში</t>
  </si>
  <si>
    <t xml:space="preserve"> სხვადასხვა ხარჯებით**</t>
  </si>
  <si>
    <t>სხვადსხვა შემოსავლებით**</t>
  </si>
  <si>
    <t xml:space="preserve">სხვა მიღებებით *** </t>
  </si>
  <si>
    <t>სხვა გასვლებით ***</t>
  </si>
  <si>
    <t>** აისახება მოცულობითი, რაოდენობრივი ცვლილებებით წარმოქმნილი შემოსავლები და ხარჯები, რაც შეეხება ღირებულებით ცვლილებას რომელიც გამოწვეულია ერთჯერადი შეფასებით, იგი აისახება როგორც კაპიტალის კორექტირება „წმინდა აქტივების/კაპიტალის ცვლილებების“ ანგარიშგებაში</t>
  </si>
  <si>
    <t>*** აისახება ზრდა/შემცირება კაპიტალში შენატანებით, სხვა ერთეულებში ინვესტიციებით, აქტივების რეკლასიფიკაციით, ბარტერით და ა.შ.</t>
  </si>
  <si>
    <t>** აისახება მოცულობითი, რაოდენობრივი ცვლილებებით წარმოქმნილი შემოსავლები და ხარჯები, რაც შეეხება ღირებულებით ცვლილებას რომელიც გამოწვეულია ერთჯერადი შეფასებით,/გადაფასებით, იგი აისახება როგორც კაპიტალის კორექტირება „წმინდა აქტივების/კაპტალის ცვლილებების“ ანგარიშგებაში</t>
  </si>
  <si>
    <t>*** აისახება ზრდა/შემცირება კაპიტალში შენატანებით, სხვა ერთეულებში ინვესტიციებით, აქტივების რეკლასიფიკაციით, ბარტერით და ა.შ</t>
  </si>
  <si>
    <t xml:space="preserve">**** აისახება ორგანიზაციის სპეციფიკის შესაბამისად მსგავსი ბუნების და გამოყენების მატერიალური მარაგები ჯგუფების მიხედვით (ასეთის არსებობის შემთხვევაში) </t>
  </si>
  <si>
    <t xml:space="preserve">გასვლისას ანულირებული </t>
  </si>
  <si>
    <t>წლის ღირებულების შემცირების  უკუგატარებით შემოსავალი *****</t>
  </si>
  <si>
    <t>სააღრიცხვო პოლიტიკები:</t>
  </si>
  <si>
    <t>ა) შეღავათიანი მომსახურების ხელშეკრულებების აქტივების აღიარება ხდება მთავრობის აქტივების სახით. იმის გათვალისწინებით, რომ ამ აქტივების შენება/შექმნა ეტაპობრივად მიმდინარეობს, მთავრობა მათ აღიარებს დაუმთავრებელი მშენებლობის სახით, თვითღირებულებით. ამავე დროს ხდება იგივე ღირებულების ფინანსური ვალდებულების აღიარებაც. როცა აქტივების მშენებლობა/შექმნა სრულდება, მათი მთლიანი თვითღირებულება და საპირწონე ფინანსური ვალდებულება ასახავს იმ სამომავლო ანაზღაურების ღირებულებას, რომელიც აქტივების სანაცვლოდ კერძო სექტორიდან წარმოდგენილ პარტნიორს უნდა გადაეცეს.</t>
  </si>
  <si>
    <t>ბ) შეღავათიანი მომსახურების აქტივები თავდაპირველად სამართლიანი (რეალური) ღირებულებით ფასდება.</t>
  </si>
  <si>
    <t>გ) თავდაპირველი აღიარების შემდეგ, შეღავათიანი მომსახურების აქტივების აღრიცხვა IPSAS 17ის და IPSAS 31-ის შესაბამისად ხდება.</t>
  </si>
  <si>
    <t>დ) შეღავათიანი მომსახურების ვალდებულებების აღიარება შეღავათიანი მომსახურების აქტივების აღიარების დროს ხდება, გარდა იმ შემთხვევისა, როცა ეს აქტივი მთავრობის უკვე არსებული აქტივია. შეღავათიანი მომსახურების ვალდებულების აღიარება თავდაპირველად იმავე თანხით ხდება, რითაც შეღავათიანი მომსახურების აქტივის.</t>
  </si>
  <si>
    <t>გარე ტრანსფეებით, რომლებიც სხვაგან არ არის კლასიფიცირებული</t>
  </si>
  <si>
    <t xml:space="preserve"> გარე ტრანსფერით, რომლებიც სხვაგან არ არის კლასიფიცირებული</t>
  </si>
  <si>
    <t>**აისახება მოცულობითი, რაოდენობრივი ცვლილებებით წარმოქმნილი შემოსავლები და ხარჯები, რაც შეეხება ღირებულებით ცვლილებას რომელიც გამოწვეულია ერთჯერადი შეფასებით/გადაფასებით, იგი აისახება როგორც კაპიტალის კორექტირება „წმინდა აქტივების/კაპიტალის ცვლილებების“ ანგარიშგებაში</t>
  </si>
  <si>
    <t xml:space="preserve">ა) ფინანსური იჯარით მიღებული არაფინანსური აქტივები კლასიფიცირდება და აღირიცხება, როგორც ძირითადი აქტივები, არამატერიალური აქტივები ან საინვესტიციო ქონება IPSAS 17-ის, IPSAS 16-ის ან IPSAS 31-ის შესაბამისად </t>
  </si>
  <si>
    <t xml:space="preserve"> * აისახება 2-13-3900 ანგარიშებზე ასახული კრედიტორული დავალიანებების ნაშთები</t>
  </si>
  <si>
    <t>ანარიცხი 2**</t>
  </si>
  <si>
    <t xml:space="preserve">** მიუთითეთ ანარიცხის დასახელება. მაგ. სამართალწარმოების ხარჯების ანარიცხები, რესტრუქტურუზაციის ანარიცხები და ა.შ. საჭიროების შემთხვევაში, დაამატეთ სვეტები. თითოეულ ანარიცხთან დაკავშირებით დამატებით მიუთითეთ შესაბამისი ფულადი სახსრების გადინებების მოსალოდნელი ვადები. </t>
  </si>
  <si>
    <t>ხელმოწერა</t>
  </si>
  <si>
    <t>* მითითებულ შენიშვნებში აისახებa ფინანსური მდგომარეობის ანგარიშგების მუხლებთან დაკავშირებით დეტალური ინფორმაცია</t>
  </si>
  <si>
    <t>** მითითებულ შენიშვნებში აისახება ფულადი სახსრების მოძრაობის ანგარიშგების მუხლებთან დაკავშირებით დეტალური ინფორმაცია</t>
  </si>
  <si>
    <t>* მითითებულ შენიშვნაში აისახება კწმინდა აქტივების/კაპიტალის ცვლილებების ანგარიშგების მუხლებთან დაკავშირებით დეტალური ინფორმაცია</t>
  </si>
  <si>
    <t>* მითითებულ შენიშვნაში აისახება ბიუჯეტის და ფაქტობრივი თანხების შედარების ანგარიშგების მუხლებთან დაკავშირებით დეტალური ინფორმაცია</t>
  </si>
  <si>
    <t>დასახელება*</t>
  </si>
  <si>
    <t>* აისახება 1-15-0000 ანგარიშებზე არსებული არაფულადი მოთხოვნები</t>
  </si>
  <si>
    <t>ხელშეკრულების #1 დასახელება და აღწერილობა</t>
  </si>
  <si>
    <t>**** განმარტეთ გაუფასურების ზარალის ან გაუფასურების ზარალის უკუგატარების მიზეზები</t>
  </si>
  <si>
    <t>წლის გაუფასურების ხარჯი ****</t>
  </si>
  <si>
    <t>წლის გაუფასურების ხარჯის უკუგატარებით შემოსავალი ****</t>
  </si>
  <si>
    <t>**** განმარტეთ გაუფასურების ხარჯის ან გაუფასურების ხარჯის უკუგატარების მიზეზები</t>
  </si>
  <si>
    <t>** ** განმარტეთ გაუფასურების ხარჯის ან გაუფასურების ხარჯის უკუგატარების მიზეზები</t>
  </si>
  <si>
    <t>ამორტიზაცია (+)</t>
  </si>
  <si>
    <t>ცვეთა  (+)</t>
  </si>
  <si>
    <t>კრედიტორული დავალიანების ზრდა/კლება (+/-)</t>
  </si>
  <si>
    <t>ანარიცხების ზრდა/კლება (+/-)</t>
  </si>
  <si>
    <t>გრძელვადიანი არაფინანსური აქტივების გაყიდვიდან მიღებული მოგება/ზარალი (-/+)</t>
  </si>
  <si>
    <t>ინვესტიციების გასვლიდან მიღებული მოგება/ზარალი (-/+)</t>
  </si>
  <si>
    <t>დებიტორული დავალიანების ზრდა/კლება (-/+)</t>
  </si>
  <si>
    <t>სხვა მიმდინარე აქტივების ზრდა/კლება (-/+)</t>
  </si>
  <si>
    <t>სხვა არაფულადი ოპერაციებით ზრდა/კლება (-/+)</t>
  </si>
  <si>
    <t>სხვა მიმდინარე ვალდებულებების ზრდა/კლება (+/-)</t>
  </si>
  <si>
    <t>* ივსება შესაბამისი ერთეულების მიერ რომლებიც მართავენ და აკონტროლებენ ფულად სახსრებს</t>
  </si>
  <si>
    <t>ნამეტი/დეფიციტი (+/-)</t>
  </si>
  <si>
    <t>წლის გაუფასურების/ღირებულების შემცირების/საეჭვო მოთხოვნების ხარჯი (+)</t>
  </si>
  <si>
    <t>წლის გაუფასურების ღირებულების შემცირების/საეჭვო მოთხოვნების ხარჯის უკუგატარებით 
შემოსავალი (-)</t>
  </si>
  <si>
    <t>*** აისახება საკასო გადახდა</t>
  </si>
  <si>
    <t>**** აისახება საკასო შემოსულობა</t>
  </si>
  <si>
    <t>მიღებული პროცენტი და დივიდენდი (+) ****</t>
  </si>
  <si>
    <t>გადახდილი პროცენტი (-) ***</t>
  </si>
  <si>
    <t xml:space="preserve">დარიცხული წმინდა პროცენტი (-/+) ** </t>
  </si>
  <si>
    <t>** აისახება დარიცხულ საპროცენტო შემოსავლებსა და საპროცენტო ხარჯებს შორის სხვაობა</t>
  </si>
  <si>
    <t>**აისახება გრძელვადიანი აქტივების გაყიდვებიდან მიღებულ შემოსავლებსა და ხარჯებს შორის სხვაობა</t>
  </si>
  <si>
    <t xml:space="preserve"> N13ბ          </t>
  </si>
  <si>
    <t>შენიშვნა N18 სხვადასხვა შემოსავლები და ხარჯები</t>
  </si>
  <si>
    <t>სულ სხვადასხვა შემოსავლები</t>
  </si>
  <si>
    <t>სხვადასხვა ხარჯები</t>
  </si>
  <si>
    <t>სულ სხვადასხვა ხარჯები</t>
  </si>
  <si>
    <t xml:space="preserve">წინა საანგარიშგებო პერიოდი </t>
  </si>
  <si>
    <t>საეჭვო (უიმედო) მოთხოვნების/გაუფასურების/ღირებულების შემცირების ხარჯები</t>
  </si>
  <si>
    <t>საეჭვო (უიმედო) მოთხოვნების/გაუფასურების/ღირებულების შემცირების უკუგატარებით შემოსავლები</t>
  </si>
  <si>
    <t>* მითითებულ შენიშვნებში აისახებa ფინანსური შედეგების ანგარიშგების მუხლებთან დაკავშირებით დეტალური ინფორმაცია</t>
  </si>
  <si>
    <t>სააღრიცხვო პოლიტიკების ცვლილებების აღწერილობა, რომლებიც აისახა ახალი სააღრიცხვო პოლიტიკის რესტროსპექტული გამოყენების სახით; ასევე, წინა საანგარიშგებო პერიოდის შესადარის ინფორმაციასთან დაკავშირებით ანალოგიური მონაცემები</t>
  </si>
  <si>
    <t>წინა პერიოდე(ებ)ის არსებითი შეცდომების აღწერილობა, რომლებიც გასწორდა რეტროსპექტული გადაანგარიშების შედეგად; ასევე, წინა საანგარიშგებო პერიოდის შესადარის ინფორმაციასთან დაკავშირებული ანალოგიური მონაცემები</t>
  </si>
  <si>
    <t>წინა პერიოდე(ებ)ის არაარსებითი შეცდომების აღწერილობა, რომლებიც გასწორდა პერსპექტიულად, მიმდინარე პერიოდის ანგარიშგებაში</t>
  </si>
  <si>
    <t>არსებითი არამაკორექტირებელი მოვლენის შესახებ დეტალური ინფორმაცია, ფინანსური შედეგის წინასწარ შეფასებასთან ერთად, ან შესაბამისი მიზეზების მითითებით, თუ რატომ ვერ მოხერხდა ფინანსური შედეგების წინასწარი განსაზღვრა</t>
  </si>
  <si>
    <t>შენიშვნა N2 ფულადი სახსრები და ეკვივალენტები</t>
  </si>
  <si>
    <t xml:space="preserve">სულ ფულადი სახსრები და ეკვივალენტები </t>
  </si>
  <si>
    <t>* აისახება ორგანიზაციების ანგარიშგებებში ფულად სახსრებად ასახული თანხები</t>
  </si>
  <si>
    <t>ა) მიმდინარე ინვესტიციები განისაზღვრება საანგარიშგებო პერიოდის და წინა საანგარიშგებო პერიოდის ანგარიშგების თარიღის მდგომარეობით</t>
  </si>
  <si>
    <t>საანგარიშგებო  პერიოდის
საბოლოო ნაშთი</t>
  </si>
  <si>
    <t>წინა საანგარიშგებო პერიოდის  
საბოლოო ნაშთი</t>
  </si>
  <si>
    <t>საანგარიშგებო  პერიოდის საბოლოო ნაშთი</t>
  </si>
  <si>
    <t>***** განმარტეთ ღირებულების შემცირების  ან ღირებულების შემცირების უკუგატარების მიზეზები</t>
  </si>
  <si>
    <t>** აისახება მოცულობითი, რაოდენობრივი ცვლილებებით წარმოქმნილი შემოსავლები და ხარჯები, რაც შეეხება ღირებულებით ცვლილებას რომელიც გამოწვეულია ერთჯერადი შეფასებით, იგი აისახება როგორც კაპიტალის კორექტირება „წმინდა აქტივების/კაპტალის ცვლილებების“ ანგარიშგებაში</t>
  </si>
  <si>
    <t>წლის ღირებულების შემცირების  ხარჯები *****</t>
  </si>
  <si>
    <t xml:space="preserve">N17 გ </t>
  </si>
  <si>
    <t>N17 ბ გრანტებით ხარჯები</t>
  </si>
  <si>
    <t>სხვა გრძელვადიანი არაფინანსური აქტივების გაყიდვასთან დაკავშირებული ხარჯი</t>
  </si>
  <si>
    <t>საინვესტიციო ქონების გაყიდვასთან დაკავშირებული ხარჯი</t>
  </si>
  <si>
    <t>არამატერიალური აქტივების გაყიდვასთან დაკავშირებული ხარჯი</t>
  </si>
  <si>
    <t>ძირითადი აქტივების გაყიდვასთან დაკავშირებული ხარჯი</t>
  </si>
  <si>
    <t>შიდა ტრანსფერებით ხარჯები</t>
  </si>
  <si>
    <t xml:space="preserve">   იჯარის ხარჯები</t>
  </si>
  <si>
    <t>N17 ა</t>
  </si>
  <si>
    <t>შენიშვნა N17 დარიცხული ხარჯები, გრანტები და სუბსიდიები</t>
  </si>
  <si>
    <t>შენიშვნა N16 საეჭვო(უიმედო) მოთხოვნების/გაუფასურების/ღირებულების შემცირების ხარჯები და უკუგატარებით შემოსავლები</t>
  </si>
  <si>
    <t>REF</t>
  </si>
  <si>
    <t>ორგანიზაციის დასახელება</t>
  </si>
  <si>
    <t>F1</t>
  </si>
  <si>
    <t>F2</t>
  </si>
  <si>
    <t>F3</t>
  </si>
  <si>
    <t>F4</t>
  </si>
  <si>
    <t>F5</t>
  </si>
  <si>
    <t>S1</t>
  </si>
  <si>
    <t>S2</t>
  </si>
  <si>
    <t>S2a</t>
  </si>
  <si>
    <t>S3</t>
  </si>
  <si>
    <t>S4</t>
  </si>
  <si>
    <t>S5</t>
  </si>
  <si>
    <t>S6</t>
  </si>
  <si>
    <t>S7</t>
  </si>
  <si>
    <t>S8</t>
  </si>
  <si>
    <t>S9</t>
  </si>
  <si>
    <t>S10</t>
  </si>
  <si>
    <t>S11</t>
  </si>
  <si>
    <t>S12</t>
  </si>
  <si>
    <t>S13</t>
  </si>
  <si>
    <t>S14</t>
  </si>
  <si>
    <t>S15</t>
  </si>
  <si>
    <t>S16</t>
  </si>
  <si>
    <t>S17</t>
  </si>
  <si>
    <t>S18</t>
  </si>
  <si>
    <t>S19</t>
  </si>
  <si>
    <t>S20</t>
  </si>
  <si>
    <t>S21</t>
  </si>
  <si>
    <t>თავფურცელი</t>
  </si>
  <si>
    <t>X1</t>
  </si>
  <si>
    <t>ფინ. მდგომარეობის ანგარიშგება</t>
  </si>
  <si>
    <t>ფინ. შედეგების ანგარიშგება</t>
  </si>
  <si>
    <t>ფულადი სახსრ. მოძრაობის ანგარ</t>
  </si>
  <si>
    <t>წმინდ აქტ.კაპიტ.ცვლილ.ანგარიშგ.</t>
  </si>
  <si>
    <t>ბიუჯ და ფაქტ. თანხ. შედარ. ანგა</t>
  </si>
  <si>
    <t>შენიშვნა N1 სააღრიცხვო პოლიტიკები და სხვა განმარტებითი შენიშვნები1</t>
  </si>
  <si>
    <t>მუხლები</t>
  </si>
  <si>
    <t>ანგარიშთა გეგმის ანგარიში/(მუხლების ჯამი)</t>
  </si>
  <si>
    <t>ფულადი სახსრები და მათი ეკვივალენტები</t>
  </si>
  <si>
    <t>1-11-1000  ფულადი სახსრები სალაროში (+)</t>
  </si>
  <si>
    <t>1-11-2000  მიმდინარე ანგარიშები ბანკებში (+)</t>
  </si>
  <si>
    <t>1-11-3000  ფულადი სახსრების ეკვივალენტები (+)</t>
  </si>
  <si>
    <t>1-12-1000  ერთ წლამდე ვადით გაცემული კრედიტები და სესხები (+)</t>
  </si>
  <si>
    <t>1-12-2000 გრძელვადიანი კრედიტებისა და სესხების მიმდინარე ნაწილი (+)</t>
  </si>
  <si>
    <t>1-12-3000  ფინანსური იჯარიდან გრძელვადიანი დებიტორული დავალიანებების მიმდინარე ნაწილი (+)</t>
  </si>
  <si>
    <t>1-12-4000 მოკლევადიანი (მიმდინარე) ფასიანი ქაღალდები, გარდა აქციებისა (+)</t>
  </si>
  <si>
    <t>1-12-9000  სხვა მოკლევადიანი (მიმდინარე) ინვესტიციები (+)</t>
  </si>
  <si>
    <t>1-19-1000  მოკლევადიანი (მიმდინარე) ინვესტიციების აკუმულირებული გაუფასურების ზარალი (-)</t>
  </si>
  <si>
    <t>1-13-1000 სახაზინო ოპერაციებთან დაკავშირებული მოკლევადიანი (მიმდინარე) დებიტორული დავალიანებები (+)</t>
  </si>
  <si>
    <t>1-13-2000  მოკლევადიანი (მიმდინარე) საგადასახადო დებიტორული დავალიანებები (+)</t>
  </si>
  <si>
    <t>1-13-3000  მოკლევადიანი (მიმდინარე) დებიტორული დავალიანებები საპენსიო სქემაში (+)</t>
  </si>
  <si>
    <t>1-13-4000  მოკლევადიანი (მიმდინარე) დებიტორული დავალიანებები დარიცხული პროცენტებით (+)</t>
  </si>
  <si>
    <t>1-13-5000  მოკლევადიანი (მიმდინარე) მისაღები დივიდენდები (+)</t>
  </si>
  <si>
    <t>1-13-6000  საქონლისა და მომსახურების გაყიდვებიდან მოკლევადიანი (მიმდინარე) დებიტორული დავალიანებები (+)</t>
  </si>
  <si>
    <t>1-13-7000  მოკლევადიანი (მიმდინარე) მოთხოვნები თანამშრომლებისა და ანგარიშვალდებული პირების მიმართ (+)</t>
  </si>
  <si>
    <t>1-13-8000  მოკლევადიანი (მიმდინარე) მოთხოვნები არაფინანსური აქტივების გასვლით (+)</t>
  </si>
  <si>
    <t>1-13-9000  სხვა მოკლევადიანი (მიმდინარე) მოთხოვნები (+)</t>
  </si>
  <si>
    <t>1-14-1000  მასალები და მარაგები (+)</t>
  </si>
  <si>
    <t>1-14-2000  დაუმთავრებელი წარმოება (+)</t>
  </si>
  <si>
    <t>1-14-3000  მზა პროდუქცია (+)</t>
  </si>
  <si>
    <t>1-14-4000  გასაყიდად ფლობილი საქონელი (+)</t>
  </si>
  <si>
    <t>1-14-5000  სამხედრო მარაგები (+)</t>
  </si>
  <si>
    <t>1-15-1000  მომწოდებლებისთვის წინასწარ გადახდილი თანხებით მოკლევადიანი (მიმდინარე) მოთხოვნები (+)</t>
  </si>
  <si>
    <t>1-15-2000  მოკლევადიანი (მიმდინარე) არაფულადი მოთხოვნები არაფინანსური აქტივების გადაცემით (+)</t>
  </si>
  <si>
    <t>1-15-3000  ბარტერული ოპერაციებიდან მისაღები აქტივებით მოკლევადიანი (მიმდინარე) მოთხოვნები (+)</t>
  </si>
  <si>
    <t>1-15-4000  მოკლევადიანი (მიმდინარე)  არაფულადი მოთხოვნები არაგაცვლით ოპერაციებთან დაკავშირებით (+)</t>
  </si>
  <si>
    <t>1-15-5000  მოკლევადიანი (მიმდინარე) არაფულადი მოთხოვნები არაფინანსური აქტივების დანაკლისით (+)</t>
  </si>
  <si>
    <t>სულ მოკლევადიანი აქტივები</t>
  </si>
  <si>
    <t>(მუხლების 001-005 ჯამი)</t>
  </si>
  <si>
    <t>1-21-1000 ერთ წელზე მეტი ვადით გაცემული კრედიტები და სესხები (+)</t>
  </si>
  <si>
    <t>1-21-2000  ინვესტიციები წილობრივ ინსტრუმენტებში (+)</t>
  </si>
  <si>
    <t>1-21-3000 სხვა გრძელვადიანი ფინანსური აქტივები (+)</t>
  </si>
  <si>
    <t>1-21-4000  სხვა გრძელვადიანი დებიტორული დავალიანებები და არაფულადი მოთხოვნები (+)</t>
  </si>
  <si>
    <t>1-22-1000  შენობა-ნაგებობები, საკუთარი მიზნებისთვის (+)</t>
  </si>
  <si>
    <t>1-22-2000 მანქანა-დანადგარები და ინვენტარი (+)</t>
  </si>
  <si>
    <t>1-22-3000  კულტივირებული მცენარეები და ცხოველები (+)</t>
  </si>
  <si>
    <t>1-28-1000 საკუთარი მიზნებისთვის გამოყენებული შენობა-ნაგებობების აკუმულირებული ცვეთა  (-)</t>
  </si>
  <si>
    <t>1-28-2000  მანქანა-დანადგარების და ინვენტარის აკუმულირებული ცვეთა (-)</t>
  </si>
  <si>
    <t>1-28-3000  კულტივირებული ცხოველების და მცენარეების აკუმულირებული ცვეთა (-)</t>
  </si>
  <si>
    <t>1-29-1000  საკუთარი მიზნებისთვის გამოსაყენებელი შენობა-ნაგებობების აკუმულირებული გაუფასურების ზარალი (-)</t>
  </si>
  <si>
    <t>1-29-2000  მანქანა-დანადგარებისა და ინვენტარის აკუმულირებული გაუფასურების ზარალი (-)</t>
  </si>
  <si>
    <t>1-29-8000  კულტივირებული ცხოველების და მცენარეების გაუფასურების ზარალი (-)</t>
  </si>
  <si>
    <t>1-23-0000  საინვესტიციო ქონება (+)</t>
  </si>
  <si>
    <t>1-28-4000  საინვესტიციო ქონების აკუმულირებული ცვეთა (-)</t>
  </si>
  <si>
    <t>1-29-3000  საინვესტიციო ქონების აკუმულირებული გაუფასურების ზარალი (-)</t>
  </si>
  <si>
    <t>შეღავათიანი  მომსახურების აქტივები</t>
  </si>
  <si>
    <t xml:space="preserve">(მუხლების 007-013 ჯამი) </t>
  </si>
  <si>
    <t>(მუხლი 006 დამატებული მუხლი 014)</t>
  </si>
  <si>
    <t>მოკლევადიანი (მიმდინარე) ვალდებულებები</t>
  </si>
  <si>
    <t>მოკლევადიანი  ვალდებულებები ფასიანი ქაღალდებით</t>
  </si>
  <si>
    <t xml:space="preserve">2-11-1000  მოკლევადიანი (მიმდინარე) ვალდებულებები ფასიანი ქაღალდებით ეროვნულ ვალუტაში (+) </t>
  </si>
  <si>
    <t xml:space="preserve">2-11-2000  მოკლევადიანი (მიმდინარე) ვალდებულებები ფასიანი ქაღალდებით უცხოურ ვალუტაში (+) </t>
  </si>
  <si>
    <t>2-12-0000  კრედიტებით და სესხებით მოკლევადიანი (მიმდინარე) ვალდებულებები (+)</t>
  </si>
  <si>
    <t>2-13-1000 სახაზინო ოპერაციებთან დაკავშირებული გადასახდელები (+)</t>
  </si>
  <si>
    <t>2-13-2000 გადასახდელი გადასახადებით წარმოქმნილი მოკლევადიანი (მიმდინარე)კრედიტორული დავალიანებები (+)</t>
  </si>
  <si>
    <t>2-13-3000  თანამშრომლებთან დაკავშირებული გადასახდელები და სტიპენდიები (+)</t>
  </si>
  <si>
    <t>2-13-4000  საქონლისა და მომსახურების მოწოდების შედეგად წარმოქმნილი მოკლევადიანი (მიმდინარე) კრედიტორული დავალიანებები (+)</t>
  </si>
  <si>
    <t>2-13-6000 გრძელვადიანი არაფინანსური აქტივების მოწოდებით წარმოქმნილი მოკლევადიანი (მიმდინარე)კრედიტორული დავალიანებები (+)</t>
  </si>
  <si>
    <t>2-13-9000  სხვა მოკლევადიანი (მიმდინარე) კრედიტორული დავალიანებები (+)</t>
  </si>
  <si>
    <t>2-13-5000 გადასახდელი პროცენტებით წარმოქმნილი მოკლევადიანი (მიმდინარე) კრედიტორული დავალიანებები (+)</t>
  </si>
  <si>
    <t>2-14-0000  მოკლევადიანი (მიმდინარე) ანარიცხები (+)</t>
  </si>
  <si>
    <t>2-15-0000  სხვა მოკლევადიანი (მიმდინარე) ვალდებულებები (+)</t>
  </si>
  <si>
    <t>გრძელვადიანი ვალდებულებები ფასიანი ქაღალდებით</t>
  </si>
  <si>
    <t>2-21-0000  გრძელვადიანი ვალდებულებები ფასიანი ქაღალდებით (+)</t>
  </si>
  <si>
    <t> 026</t>
  </si>
  <si>
    <t xml:space="preserve"> გრძელვადიანი ნასესხები თანხები</t>
  </si>
  <si>
    <t>გრძელვადიანი კრედიტორული დავალიანებები ფინანსური იჯარით</t>
  </si>
  <si>
    <t>2-23-0000  გრძელვადიანი კრედიტორული დავალიანებები ფინანსური იჯარით (+)</t>
  </si>
  <si>
    <t>2-24-0000 შეღავათიანი მომსახურების ხელშეკრულებებით გრძელვადიანი კრედიტორული დავალიანებები (+)</t>
  </si>
  <si>
    <t>2-26-0000 სხვა გრძელვადინი კრედიტორული დავალიანებები და არაფულადი ვალდებულებები (+)</t>
  </si>
  <si>
    <t>3-21-0000  გაუნაწილებელი ნამეტი/დეფიციტი (+/-)</t>
  </si>
  <si>
    <t>3-22-0000 გაუნაწილებელი ნამეტის/დეფიციტის კორექტირებები (+/-)</t>
  </si>
  <si>
    <t>3-23-0000  საანგარიშგებო პერიოდის ნამეტი/დეფიციტი (+/-)</t>
  </si>
  <si>
    <t>3-24-0000 მესაკუთრეებისათვის გასანაწილებელი თანხები (-)</t>
  </si>
  <si>
    <t xml:space="preserve">ფინანსური შედეგების ანგარიშგება </t>
  </si>
  <si>
    <t>საგადასახადო შემოსავლები</t>
  </si>
  <si>
    <t>4-11-0000 საშემოსავლო და მოგების გადასახადი (+)</t>
  </si>
  <si>
    <t>4-12-0000  ქონების გადასახადი (+)</t>
  </si>
  <si>
    <t>4-13-0000  დამატებითი ღირებულების გადასახადი (+)</t>
  </si>
  <si>
    <t>4-14-0000  აქციზი (+)</t>
  </si>
  <si>
    <t>4-15-0000  საბაჟო და იმპორტის მოსაკრებლები (+)</t>
  </si>
  <si>
    <t>4-16-0000  სხვა საგადასახადო შემოსავლები (+)</t>
  </si>
  <si>
    <t>4-17-0000 შემოსავლები სხვა გადასახდელებით (+)</t>
  </si>
  <si>
    <t>4-20-0000  შემოსავლები სოციალური შენატანებით (+)</t>
  </si>
  <si>
    <t>4-44-0000  სანქციები, ჯარიმები და საურავები (+)</t>
  </si>
  <si>
    <t>4-31-1000  ფულადი ფორმით მიღებული მიმდინარე გრანტები (+)</t>
  </si>
  <si>
    <t>4-31-2000  ფულადი ფორმით მიღებული კაპიტალური გრანტები (+)</t>
  </si>
  <si>
    <t>4-32-1000  სასაქონლო ფორმით მიღებული მიმდინარე გრანტები (+)</t>
  </si>
  <si>
    <t>4-32-2000  სასაქონლო ფორმით მიღებული კაპიტალური გრანტები(+)</t>
  </si>
  <si>
    <t>4-45-1000 შემოსავლები მიმდინარე გარე ტრანსფერებით, რომლებიც სხვაგან არ არის კლასიფიცირებული (+)</t>
  </si>
  <si>
    <t>4-45-2000 შემოსავლები კაპიტალური გარე ტრანსფერებით, რომლებიც სხვაგან არ არის კლასიფიცირებული (+)</t>
  </si>
  <si>
    <t xml:space="preserve">შემოსავლები შიდა ტრანსფერებით </t>
  </si>
  <si>
    <t>4-51-0000  შიდა კაპიტალური ტრანსფერები (+)</t>
  </si>
  <si>
    <t>4-52-0000  შიდა მიმდინარე ტრანსფერები (+)</t>
  </si>
  <si>
    <t xml:space="preserve">შემოსავლები გაცვლითი ოპერაციებიდან, გარდა პროცენტისა და გრძელვადიანი აქტივების გაყიდვიდან მიღებული შემოსავლებისა </t>
  </si>
  <si>
    <t>4-41-2000 დივიდენდები (+)</t>
  </si>
  <si>
    <t>4-41-3000 რენტიდან შემოსავლები (+)</t>
  </si>
  <si>
    <t>4-42-0000  საქონლისა და მომსახურების გაყიდვა (+)</t>
  </si>
  <si>
    <t>გრძელვადიანი აქტივების გაყიდვებიდან მიღებული მოგება</t>
  </si>
  <si>
    <t>4-43-0000  გრძელვადიანი აქტივების გაყიდვებიდან მიღებული შემოსავლები (+)</t>
  </si>
  <si>
    <t>5-76-0000  გრძლვადიანი აქტივების გაყიდვის ხარჯი (-)</t>
  </si>
  <si>
    <t>საპროცენტო შემოსავალი</t>
  </si>
  <si>
    <t>4-41-1000  პროცენტი (+)</t>
  </si>
  <si>
    <t>საეჭვო(უიმედო)მოთხოვნების/გაუფასურების/ღირებულების შემცირების უკუგატარებით შემოსავლები</t>
  </si>
  <si>
    <t>4-91-0000  საეჭვო/უიმედო დებიტორული დავალიანებების და წინასწარი გადახდების უკუგატარებით წარმოქმნილი შემოსავლები (+)</t>
  </si>
  <si>
    <t>4-92-0000  მატერიალური მარაგების ღირებულების შემცირების უკუგატარებით წარმოქმნილი შემოსავლები (+)</t>
  </si>
  <si>
    <t>4-93-0000  ძირითადი აქტივების გაუფასურების უკუგატარებით წარმოქმნილი შემოსავლები (+)</t>
  </si>
  <si>
    <t>4-94-0000  საინვესტიციო ქონების გაუფასურების უკუგატარებით წარმოქმნილი შემოსავლები (+)</t>
  </si>
  <si>
    <t>4-95-0000  არამატერიალური აქტივების გაუფასურების უკუგატარებით წარმოქმნილი შემოსავლები (+)</t>
  </si>
  <si>
    <t>4-96-0000  შეღავათიანი მომსახურების აქტივების გაუფასურების უკუგატარებით წარმოქმნილი  შემოსავლები (+)</t>
  </si>
  <si>
    <t xml:space="preserve">4-97-0000  ფინანსური იჯარის ფარგლებში აქტივების გაუფასურების უკუგატარებით წარმოქმნილი შემოსავლები (+) </t>
  </si>
  <si>
    <t>4-98-0000  სხვა არაფინანსური აქტივების გაუფასურების უკუგატარებით წარმოქმნილი შემოსავლები (+)</t>
  </si>
  <si>
    <t>4-46-0000  დაზღვევის (სიცოცხლის დაზღვევის გარდა) და სტანდარტული გარანტიის
სქემით მიღებული პრემიები, ჩარიცხვები და მოთხოვნები</t>
  </si>
  <si>
    <t>სულ შემოსავალი</t>
  </si>
  <si>
    <t xml:space="preserve">(მუხლების 001-011 ჯამი) </t>
  </si>
  <si>
    <t>5-11-0000  ხელფასების ხარჯები ფულადი ფორმით (-)</t>
  </si>
  <si>
    <t>5-12-0000 ხელფასების ხარჯები სასაქონლო ფორმით(-)</t>
  </si>
  <si>
    <t>5-13-0000  თანამშრომელთა სოციალური შენატანები (-)</t>
  </si>
  <si>
    <t>5-20-0000  საქონლისა და მომსახურების ხარჯები  (-)</t>
  </si>
  <si>
    <t>5-72-0000  რენტის ხარჯები (-)</t>
  </si>
  <si>
    <t>5-73-0000  ხარჯები გარე ტრანსფერებით, რომლებიც სხვაგან არ არის კლასიფიცირებული (-)</t>
  </si>
  <si>
    <t>5-74-0000  ქონებასთან დაკავშირებული ხარჯები გარდა პროცენტისა (-)</t>
  </si>
  <si>
    <t>5-51-0000  შიდა კაპიტალური ტრანსფერები (-)</t>
  </si>
  <si>
    <t>5-52-0000  შიდა მიმდინარე ტრანსფერები (-)</t>
  </si>
  <si>
    <t xml:space="preserve">ცვეთისა და ამორტიზაციის ხარჯი </t>
  </si>
  <si>
    <t>5-41-0000  ცვეთის ხარჯი (-)</t>
  </si>
  <si>
    <t>5-42-0000  ამორტიზაციის ხარჯი (-)</t>
  </si>
  <si>
    <t>სოციალური დახმარება/უზუნველყოფა</t>
  </si>
  <si>
    <t>5-60-0000  სოციალური დახმარება/უზრუნველყოფა</t>
  </si>
  <si>
    <t>5-76-0000  გრძელვადიანი აქტივების გაყიდვის ხარჯი (-)</t>
  </si>
  <si>
    <t>საეჭვო(უიმედო)მოთხოვნების/გაუფასურების/ღირებულების შემცირების ხარჯები</t>
  </si>
  <si>
    <t>5-91-0000  საეჭვო/უიმედო დებიტორული დავალიანებების და წინასწარი გადახდების ხარჯები (-)</t>
  </si>
  <si>
    <t>5-92-0000  მატერიალური მარაგების ღირებულების შემცირების ხარჯები  (-)</t>
  </si>
  <si>
    <t>5-93-0000  ძირითადი აქტივების გაუფასურების ხარჯები (-)</t>
  </si>
  <si>
    <t>5-94-0000  საინვესტიციო ქონების გაუფასურების ხარჯები (-)</t>
  </si>
  <si>
    <t>5-95-0000  არამატერიალური აქტივების გაუფასურების ხარჯები  (-)</t>
  </si>
  <si>
    <t>5-96-0000  შეღავათიანი მომსახურების ფარგლებში აქტივების გაუფასურების ხარჯები (-)</t>
  </si>
  <si>
    <t xml:space="preserve">5-97-0000  ფინანსური იჯარის ფარგლებში აქტივების გაუფასურების ხარჯები (-) </t>
  </si>
  <si>
    <t>5-98-0000  სხვა არაფინანსური აქტივების გაუფასურების ხარჯები (-)</t>
  </si>
  <si>
    <t>5-75-0000 დაზღვევის (სიცოცხლის დაზღვევის გარდა) და სტანდარტული გარანტიის სქემით მიღებული პრემიები,ჩარიცხვები და მოთხოვნები</t>
  </si>
  <si>
    <t>5-71-0000  პროცენტი (-)</t>
  </si>
  <si>
    <t xml:space="preserve">პერიოდის ნამეტი/(დეფიციტი) </t>
  </si>
  <si>
    <r>
      <t>1-19-3000</t>
    </r>
    <r>
      <rPr>
        <b/>
        <sz val="10"/>
        <color theme="1"/>
        <rFont val="Calibri"/>
        <family val="2"/>
        <scheme val="minor"/>
      </rPr>
      <t xml:space="preserve">  </t>
    </r>
    <r>
      <rPr>
        <sz val="10"/>
        <color theme="1"/>
        <rFont val="Calibri"/>
        <family val="2"/>
        <scheme val="minor"/>
      </rPr>
      <t>მატერიალური მარაგების აკუმულირებული ღირებულების შემცირება (-)</t>
    </r>
  </si>
  <si>
    <r>
      <t> </t>
    </r>
    <r>
      <rPr>
        <b/>
        <sz val="10"/>
        <color rgb="FF000000"/>
        <rFont val="Calibri"/>
        <family val="2"/>
        <scheme val="minor"/>
      </rPr>
      <t>006</t>
    </r>
  </si>
  <si>
    <r>
      <t xml:space="preserve">1-24-0000 </t>
    </r>
    <r>
      <rPr>
        <sz val="10"/>
        <color rgb="FF000000"/>
        <rFont val="Calibri"/>
        <family val="2"/>
        <scheme val="minor"/>
      </rPr>
      <t>არამატერიალური აქტივები</t>
    </r>
    <r>
      <rPr>
        <sz val="10"/>
        <color theme="1"/>
        <rFont val="Calibri"/>
        <family val="2"/>
        <scheme val="minor"/>
      </rPr>
      <t xml:space="preserve"> (+)</t>
    </r>
  </si>
  <si>
    <r>
      <t xml:space="preserve">1-28-5000  </t>
    </r>
    <r>
      <rPr>
        <sz val="10"/>
        <color rgb="FF000000"/>
        <rFont val="Calibri"/>
        <family val="2"/>
        <scheme val="minor"/>
      </rPr>
      <t>არამატერიალური აქტივების აკუმულირებული ამორტიზაცია</t>
    </r>
    <r>
      <rPr>
        <sz val="10"/>
        <color theme="1"/>
        <rFont val="Calibri"/>
        <family val="2"/>
        <scheme val="minor"/>
      </rPr>
      <t xml:space="preserve"> (-)</t>
    </r>
  </si>
  <si>
    <r>
      <t xml:space="preserve">1-29-4000   </t>
    </r>
    <r>
      <rPr>
        <sz val="10"/>
        <color rgb="FF000000"/>
        <rFont val="Calibri"/>
        <family val="2"/>
        <scheme val="minor"/>
      </rPr>
      <t>არამატერიალური აქტივების აკუმულირებული გაუფასურების ზარალი</t>
    </r>
    <r>
      <rPr>
        <sz val="10"/>
        <color theme="1"/>
        <rFont val="Calibri"/>
        <family val="2"/>
        <scheme val="minor"/>
      </rPr>
      <t xml:space="preserve"> (-)</t>
    </r>
  </si>
  <si>
    <r>
      <t xml:space="preserve">1-25-0000  </t>
    </r>
    <r>
      <rPr>
        <sz val="10"/>
        <color rgb="FF000000"/>
        <rFont val="Calibri"/>
        <family val="2"/>
        <scheme val="minor"/>
      </rPr>
      <t>შეღავათიანი  მომსახურების აქტივები</t>
    </r>
    <r>
      <rPr>
        <sz val="10"/>
        <color theme="1"/>
        <rFont val="Calibri"/>
        <family val="2"/>
        <scheme val="minor"/>
      </rPr>
      <t xml:space="preserve"> (+)</t>
    </r>
  </si>
  <si>
    <r>
      <t xml:space="preserve">1-28-6000  </t>
    </r>
    <r>
      <rPr>
        <sz val="10"/>
        <color rgb="FF000000"/>
        <rFont val="Calibri"/>
        <family val="2"/>
        <scheme val="minor"/>
      </rPr>
      <t>შეღავათიანი  მომსახურების აქტივების აკუმულირებული ცვეთა</t>
    </r>
    <r>
      <rPr>
        <sz val="10"/>
        <color theme="1"/>
        <rFont val="Calibri"/>
        <family val="2"/>
        <scheme val="minor"/>
      </rPr>
      <t xml:space="preserve"> (-)</t>
    </r>
  </si>
  <si>
    <r>
      <t xml:space="preserve">1-29-5000  </t>
    </r>
    <r>
      <rPr>
        <sz val="10"/>
        <color rgb="FF000000"/>
        <rFont val="Calibri"/>
        <family val="2"/>
        <scheme val="minor"/>
      </rPr>
      <t>შეღავათიანი  მომსახურების აქტივების დაგროვილი გაუფასურების ზარალი</t>
    </r>
    <r>
      <rPr>
        <sz val="10"/>
        <color theme="1"/>
        <rFont val="Calibri"/>
        <family val="2"/>
        <scheme val="minor"/>
      </rPr>
      <t xml:space="preserve"> (-)</t>
    </r>
  </si>
  <si>
    <r>
      <t xml:space="preserve">1-26-0000  </t>
    </r>
    <r>
      <rPr>
        <sz val="10"/>
        <color rgb="FF000000"/>
        <rFont val="Calibri"/>
        <family val="2"/>
        <scheme val="minor"/>
      </rPr>
      <t>ფინანსური იჯარის ფარგლებში მიღებული აქტივები</t>
    </r>
    <r>
      <rPr>
        <sz val="10"/>
        <color theme="1"/>
        <rFont val="Calibri"/>
        <family val="2"/>
        <scheme val="minor"/>
      </rPr>
      <t xml:space="preserve"> (+)</t>
    </r>
  </si>
  <si>
    <r>
      <t xml:space="preserve">1-28-7000  </t>
    </r>
    <r>
      <rPr>
        <sz val="10"/>
        <color rgb="FF000000"/>
        <rFont val="Calibri"/>
        <family val="2"/>
        <scheme val="minor"/>
      </rPr>
      <t>ფინანსური იჯარის ქვეშ მყოფი აქტივების აკუმულირებული ცვეთა</t>
    </r>
    <r>
      <rPr>
        <sz val="10"/>
        <color theme="1"/>
        <rFont val="Calibri"/>
        <family val="2"/>
        <scheme val="minor"/>
      </rPr>
      <t xml:space="preserve"> (-)</t>
    </r>
  </si>
  <si>
    <r>
      <t xml:space="preserve">1-29-6000  </t>
    </r>
    <r>
      <rPr>
        <sz val="10"/>
        <color rgb="FF000000"/>
        <rFont val="Calibri"/>
        <family val="2"/>
        <scheme val="minor"/>
      </rPr>
      <t>ფინანსური იჯარის ქვეშ მყოფი აქტივების აკუმულირებული გაუფასურების ზარალი</t>
    </r>
    <r>
      <rPr>
        <sz val="10"/>
        <color theme="1"/>
        <rFont val="Calibri"/>
        <family val="2"/>
        <scheme val="minor"/>
      </rPr>
      <t xml:space="preserve"> (-)</t>
    </r>
  </si>
  <si>
    <r>
      <t xml:space="preserve">1-27-0000  </t>
    </r>
    <r>
      <rPr>
        <sz val="10"/>
        <color rgb="FF000000"/>
        <rFont val="Calibri"/>
        <family val="2"/>
        <scheme val="minor"/>
      </rPr>
      <t>სხვა არაფინანსური აქტივები</t>
    </r>
    <r>
      <rPr>
        <sz val="10"/>
        <color theme="1"/>
        <rFont val="Calibri"/>
        <family val="2"/>
        <scheme val="minor"/>
      </rPr>
      <t xml:space="preserve"> (+)</t>
    </r>
  </si>
  <si>
    <r>
      <t xml:space="preserve">1-29-7000  </t>
    </r>
    <r>
      <rPr>
        <sz val="10"/>
        <color rgb="FF000000"/>
        <rFont val="Calibri"/>
        <family val="2"/>
        <scheme val="minor"/>
      </rPr>
      <t>სხვა არაფინანსური აქტივების დაგროვილი გაუფასურების ზარალი</t>
    </r>
    <r>
      <rPr>
        <sz val="10"/>
        <color theme="1"/>
        <rFont val="Calibri"/>
        <family val="2"/>
        <scheme val="minor"/>
      </rPr>
      <t xml:space="preserve"> (-)</t>
    </r>
  </si>
  <si>
    <r>
      <t xml:space="preserve">2-22-0000  </t>
    </r>
    <r>
      <rPr>
        <sz val="10"/>
        <color rgb="FF000000"/>
        <rFont val="Calibri"/>
        <family val="2"/>
        <scheme val="minor"/>
      </rPr>
      <t>კრედიტებით და სესხებით გრძელვადიანი ვალდებულებები (+)</t>
    </r>
  </si>
  <si>
    <r>
      <t xml:space="preserve">2-25-0000  </t>
    </r>
    <r>
      <rPr>
        <sz val="10"/>
        <color rgb="FF000000"/>
        <rFont val="Calibri"/>
        <family val="2"/>
        <scheme val="minor"/>
      </rPr>
      <t>გრძელვადიანი ანარიცხები</t>
    </r>
    <r>
      <rPr>
        <sz val="10"/>
        <color theme="1"/>
        <rFont val="Calibri"/>
        <family val="2"/>
        <scheme val="minor"/>
      </rPr>
      <t xml:space="preserve"> (+)</t>
    </r>
  </si>
  <si>
    <r>
      <t>ფულადი სახსრებისა და მათი ეკვივალენტების წმინდა ზრდა (შემცირება)</t>
    </r>
    <r>
      <rPr>
        <i/>
        <sz val="10"/>
        <color theme="1"/>
        <rFont val="Calibri"/>
        <family val="2"/>
        <scheme val="minor"/>
      </rPr>
      <t>**</t>
    </r>
  </si>
  <si>
    <r>
      <t xml:space="preserve">მთლიანი საბალანსო ღირებულება </t>
    </r>
    <r>
      <rPr>
        <b/>
        <sz val="10"/>
        <color rgb="FFFF0000"/>
        <rFont val="Calibri"/>
        <family val="2"/>
        <scheme val="minor"/>
      </rPr>
      <t xml:space="preserve"> </t>
    </r>
  </si>
  <si>
    <r>
      <t xml:space="preserve">გრძელვადიანი აქტივების გაყიდვებიდან მიღებული </t>
    </r>
    <r>
      <rPr>
        <sz val="10"/>
        <rFont val="Calibri"/>
        <family val="2"/>
        <scheme val="minor"/>
      </rPr>
      <t>მოგება</t>
    </r>
  </si>
  <si>
    <r>
      <t xml:space="preserve">გრძელვადიანი  არაფინანსური აქტივების გაყიდვებიდან მიღებული </t>
    </r>
    <r>
      <rPr>
        <sz val="10"/>
        <rFont val="Calibri"/>
        <family val="2"/>
        <scheme val="minor"/>
      </rPr>
      <t xml:space="preserve">ზარალი </t>
    </r>
  </si>
  <si>
    <r>
      <t xml:space="preserve">ფინანსური ანგარიშგების მომზადებაზე </t>
    </r>
    <r>
      <rPr>
        <b/>
        <sz val="10"/>
        <rFont val="Calibri"/>
        <family val="2"/>
        <scheme val="minor"/>
      </rPr>
      <t>და</t>
    </r>
    <r>
      <rPr>
        <b/>
        <sz val="10"/>
        <color theme="1"/>
        <rFont val="Calibri"/>
        <family val="2"/>
        <scheme val="minor"/>
      </rPr>
      <t xml:space="preserve"> წარდგენაზე პასუხისმგებელი პირ(ებ)ის შესახებ საკონტაქტო ინფორმაცია (მისამართი, ტელეფონი, ელ.ფოსტა)</t>
    </r>
  </si>
  <si>
    <t>12</t>
  </si>
  <si>
    <t>ჩამოწერილი კრედიტორული დავალიანებები</t>
  </si>
  <si>
    <t>11</t>
  </si>
  <si>
    <t>საბანკო გარანტიები</t>
  </si>
  <si>
    <t>10</t>
  </si>
  <si>
    <t>განსაკარგავად გადასაცემი მოძრავი ქონება</t>
  </si>
  <si>
    <t>09</t>
  </si>
  <si>
    <t>ვადაგადაცილებული დავალიანებები</t>
  </si>
  <si>
    <t>08</t>
  </si>
  <si>
    <t>სრულად გაცვეთილი/ამორტიზებული აქტივები ექსპლუატაციაში</t>
  </si>
  <si>
    <t>07</t>
  </si>
  <si>
    <t>საკუთარი სახსრებით კაპიტალის შექმნა</t>
  </si>
  <si>
    <t>06</t>
  </si>
  <si>
    <t>პირობითი ვალდებულებები</t>
  </si>
  <si>
    <t>05</t>
  </si>
  <si>
    <t>პირობითი აქტივები</t>
  </si>
  <si>
    <t>04</t>
  </si>
  <si>
    <t>ხარჯებში ჩამოწერილი მატერიალური მარაგები ექსპლუატაციაში</t>
  </si>
  <si>
    <t>03</t>
  </si>
  <si>
    <t>გადახდისუუნარო დებიტორების ჩამოწერილი დავალიანებები</t>
  </si>
  <si>
    <t>02</t>
  </si>
  <si>
    <t>პასუხსაგებ შენახვაზე მიღებული აქტივები</t>
  </si>
  <si>
    <t>01</t>
  </si>
  <si>
    <t>საოპერაციო იჯარით მიღებული ძირითადი აქტივები</t>
  </si>
  <si>
    <t>საცნობარო ანგარიშები</t>
  </si>
  <si>
    <t>S14 ა</t>
  </si>
  <si>
    <t>S14 გ</t>
  </si>
  <si>
    <t>S14 ბ</t>
  </si>
  <si>
    <t>S15ა</t>
  </si>
  <si>
    <t>S15ბ S17ა**</t>
  </si>
  <si>
    <t>S17ა</t>
  </si>
  <si>
    <t>ხაზინის ერთიანი ანგარიში, მათ შორის:</t>
  </si>
  <si>
    <t>ცხრილი 2</t>
  </si>
  <si>
    <t>ცხრილი 3</t>
  </si>
  <si>
    <r>
      <t xml:space="preserve"> გარე ტრანსფერებით</t>
    </r>
    <r>
      <rPr>
        <sz val="10"/>
        <color theme="1"/>
        <rFont val="Calibri"/>
        <family val="2"/>
        <scheme val="minor"/>
      </rPr>
      <t>, რომლებიც სხვაგან არ არის კლასიფიცირებული</t>
    </r>
  </si>
  <si>
    <t>ცხრილი 1</t>
  </si>
  <si>
    <t>ცხრილი 4</t>
  </si>
  <si>
    <t>ფიზიკური პირებისგან საშემოსავლო გადასახადი 4-11-10000</t>
  </si>
  <si>
    <t>კორპორაციებიდან და სხვა საწარმოებიდან მოგების გადასახადი 4-11-2000</t>
  </si>
  <si>
    <t>ქონების გადასახადი 4-12-0000</t>
  </si>
  <si>
    <t>დღგ 4-13-0000</t>
  </si>
  <si>
    <t>აქციზი 4-14-0000</t>
  </si>
  <si>
    <t>საბაჟო და იმპორტის მოსაკრებლები 4-15-0000</t>
  </si>
  <si>
    <t>სხვა საგადასახადო შემოსავლები 4-16-0000</t>
  </si>
  <si>
    <t>ფულადი ფორმით 4-31-0000</t>
  </si>
  <si>
    <t>უცხო სახელმწიფოთა მთავრობებიდან მიღებული 4-31-1100</t>
  </si>
  <si>
    <t>საერთაშორისო ორგანიზაციებიდან მიღებული 4-31-1200</t>
  </si>
  <si>
    <t>სახელმწიფო ერთეულებისაგან მიღებული 4-31-1300</t>
  </si>
  <si>
    <t>იმავე დონის სახელმწიფო ერთეულებისაგან მიღებული 4-31-1310</t>
  </si>
  <si>
    <t>სხვა დონის სახელმწიფო ერთეულებისაგან მიღებული4-31-1320</t>
  </si>
  <si>
    <t>სასაქონლო ფორმით 4-32-0000</t>
  </si>
  <si>
    <t>უცხო სახელმწიფოთა მთავრობებიდან მიღებული4-32-1100</t>
  </si>
  <si>
    <t>საერთაშორისო ორგანიზაციებიდან მიღებული 4-32-1200</t>
  </si>
  <si>
    <t>სახელმწიფო ერთეულებისაგან მიღებული4-32-1300</t>
  </si>
  <si>
    <t>იმავე დონის სახელმწიფო ერთეულებისაგან მიღებული 4-32-1310</t>
  </si>
  <si>
    <t>სხვა დონის სახელმწიფო ერთეულებისაგან მიღებული 4-32-1320</t>
  </si>
  <si>
    <t>შემოსავლები სანქციებით, ჯარიმებით და საურავებით 4-44-0000</t>
  </si>
  <si>
    <t>შემოსავლები გარე ტრანსფერებით, რომლებიც სხვაგან არ არის კლასიფიცირებული 4-45-0000</t>
  </si>
  <si>
    <t>შემოსავლები მიმდინარე გარე ტრანსფერებით, რომლებიც სხვაგან არ არის კლასიფიცირებული4-45-1000</t>
  </si>
  <si>
    <t>შემოსავლები კაპიტალური გარე ტრანსფერებით, რომლებიც სხვაგან არ არის კლასიფიცირებული 4-45-2000</t>
  </si>
  <si>
    <t>შემოსავლები შიდა ტრანსფერებით 4-50-0000</t>
  </si>
  <si>
    <t>შემოსავლები შიდა მიმდინარე ტრანსფერებით 4-52-0000</t>
  </si>
  <si>
    <t>შემოსავლები შიდა კაპიტალური ტრანსფერებით 4-51-0000</t>
  </si>
  <si>
    <t>შრომის ანაზღაურების ხარჯები 5-10-0000</t>
  </si>
  <si>
    <t>საქონლისა და მომსახურების ხარჯები 5-20-0000</t>
  </si>
  <si>
    <t>ცვეთის და ამორტიზაციის ხარჯები 5-40-0000</t>
  </si>
  <si>
    <t>ცვეთის ხარჯი 5-41-0000</t>
  </si>
  <si>
    <t>ამორტიზაციის ხარჯი 5-42-0000</t>
  </si>
  <si>
    <t>შიდა ტრანსფერებით ხარჯები 5-50-0000</t>
  </si>
  <si>
    <t>შიდა კაპიტალური ტრანსფერებით ხარჯები 5-51-0000</t>
  </si>
  <si>
    <t>შიდა მიმდინარე ტრანსფერებით ხარჯები 5-52-0000</t>
  </si>
  <si>
    <t>სოციალური დახმარება/უზრუნველყოფა 5-60-0000</t>
  </si>
  <si>
    <t>სხვა ხარჯები 5-70-0000</t>
  </si>
  <si>
    <t>საპროცენტო ხარჯები 5-71-0000</t>
  </si>
  <si>
    <t>გარე ტრანსფერები, რომლებიც სხვაგან არ არის კლასიფიცირებული 5-73-0000</t>
  </si>
  <si>
    <t>მიმდინარე ტრანსფერები, რომლებიც სხვაგან არ არის კლასიფიცირებული 5-73-1000</t>
  </si>
  <si>
    <t>კაპიტალური ტრანსფერები, რომლებიც სხვაგან არ არის კლასიფიცირებული 5-73-2000</t>
  </si>
  <si>
    <t>ქონებასთან დაკავშირებული ხარჯები, გარდა პროცენტისა 5-74-0000</t>
  </si>
  <si>
    <t>უცხო სახელმწიფოთა მთავრობებზე გაცემული 5-31-1100</t>
  </si>
  <si>
    <t>საერთაშორისო ორგანიზაციებზე  გაცემული 5-31-1200</t>
  </si>
  <si>
    <t>სახელმწიფო ერთეულებზე  გაცემული 5-31-1300</t>
  </si>
  <si>
    <t>იმავე დონის სახელმწიფო ერთეულებზე გაცემული 5-31-1310</t>
  </si>
  <si>
    <t>სხვა დონის სახელმწიფო ერთეულებზე გაცემული 5-31-1320</t>
  </si>
  <si>
    <t>გრანტები სასაქონლო ფორმით 5-32-0000</t>
  </si>
  <si>
    <t>უცხო სახელმწიფოთა მთავრობებზე გაცემული 5-32-1100</t>
  </si>
  <si>
    <t>საერთაშორისო ორგანიზაციებზე  გაცემული 5-32-1200</t>
  </si>
  <si>
    <t>სახელმწიფო ერთეულებზე  გაცემული 5-32-1300</t>
  </si>
  <si>
    <t>იმავე დონის სახელმწიფო ერთეულებზე გაცემული 5-32-1310</t>
  </si>
  <si>
    <t>სხვა დონის სახელმწიფო ერთეულებზე გაცემული 5-32-1320</t>
  </si>
  <si>
    <t>სუბსიდიები საჯარო კორპორაციებს 5-33-0000</t>
  </si>
  <si>
    <t>არაფინანსურ საჯარო კორპორაციებს 5-33-1000</t>
  </si>
  <si>
    <t>ფინანსურ საჯარო კორპორაციებს 5-33-2000</t>
  </si>
  <si>
    <t>არაფინანსურ კერძო საწარმოებს 5-34-1000</t>
  </si>
  <si>
    <t>ფინანსურ კერძო საწარმოებს 5-34-2000</t>
  </si>
  <si>
    <t>სუბსიდიები კერძო საწარმოებს 5-34-0000</t>
  </si>
  <si>
    <t>უცხოური ვალუტის გაცვლის კურსის ცვლილებით ფლობიდან წარმოქმნილი ზარალი 5-81-0000</t>
  </si>
  <si>
    <t>ფლობის შედეგად წარმოქმნილი სხვა ზარალი 5-82-0000</t>
  </si>
  <si>
    <t>Addon 1</t>
  </si>
  <si>
    <t>Addon 2</t>
  </si>
  <si>
    <t>პერიოდი</t>
  </si>
  <si>
    <t>ორგანიზაცია</t>
  </si>
  <si>
    <t>პროგრამული კოდი</t>
  </si>
  <si>
    <t>შემსრულებელი</t>
  </si>
  <si>
    <t>დირექტორი</t>
  </si>
  <si>
    <t>ნედლეული და მასალები 1-14-1100</t>
  </si>
  <si>
    <t>სხვა მასალები და მარაგები1-14-1400</t>
  </si>
  <si>
    <t>მცირეფასიანი აქტივები  1-14-1410</t>
  </si>
  <si>
    <t>სხვა დანარჩენი მასალები და მარაგები 1-14-1420</t>
  </si>
  <si>
    <t>დაუმთავრებელი წარმოება 1-14-2000</t>
  </si>
  <si>
    <t>მზა პროდუქცია 1-14-3000</t>
  </si>
  <si>
    <t>სამხედრო მატერიალური მარაგები 1-14-5000</t>
  </si>
  <si>
    <t>გაყიდვის მიზნით ფლობილი საქონელი 1-14-4000</t>
  </si>
  <si>
    <t>წინასწარი გადახდები 1-15-1000</t>
  </si>
  <si>
    <t>მოკლევადიანი (მიმდინარე) არაფულადი მოთხოვნები არაფინანსური აქტივების გადაცემით 1-15-2000</t>
  </si>
  <si>
    <t>ბარტერული ოპერაციებიდან მისაღები აქტივებით მოკლევადიანი (მიმდინარე) მოთხოვნები 1-15-3000</t>
  </si>
  <si>
    <t>მოკლევადიანი (მიმდინარე) არაფულადი მოთხოვნები არაგაცვლით ოპერაციებთან დაკავშირებით 1-15-4000</t>
  </si>
  <si>
    <t>მოკლევადიანი (მიმდინარე) არაფულადი მოთხოვნები არაფინანსური აქტივების დანაკლისით 1-15-5000</t>
  </si>
  <si>
    <t>გრძელვადიანი ფინანსური აქტივები 1-21-0000</t>
  </si>
  <si>
    <t>კრედიტები და სესხები (საბოლოო დაფარვის თარიღამდე დარჩენილია ერთ წელზე მეტი) 1-21-1000</t>
  </si>
  <si>
    <t>ინვესტიციები წილობრივ ინსტრუმენტებში 1-21-2000</t>
  </si>
  <si>
    <t>სხვა გრძელვადიანი ფინანსური აქტივები 1-21-3000</t>
  </si>
  <si>
    <t>სხვა გრძელვადიანი დებიტორული დავალიანებები და არაფულადი მოთხოვნები 1-21-4000</t>
  </si>
  <si>
    <t>შენობა-ნაგებობები საკუთარი მიზნებისათვის გამოსაყენებლად  1-22-1000</t>
  </si>
  <si>
    <t>საცხოვრებელი სახლები 1-22-1100</t>
  </si>
  <si>
    <t>არასაცხოვრებელი დანიშნულების შენობები 1-22-1200</t>
  </si>
  <si>
    <t>სხვა ნაგებობები 1-22-1300</t>
  </si>
  <si>
    <t>მიწის გაუმჯობესება 1-22-1400</t>
  </si>
  <si>
    <t>მიწა 1-22-1500</t>
  </si>
  <si>
    <t>მანქანა-დანადგარები და ინვენტარი 1-22-2000</t>
  </si>
  <si>
    <t>სატრანსპორტო მოწყობილობა 1-22-2100</t>
  </si>
  <si>
    <t>სხვა მანქანა-დანადგარები და მოწყობილობა 1-22-2200</t>
  </si>
  <si>
    <t>საცხოვრებელი დანიშნულების შენობები, კლასიფიცირებული საინვესტიციო ქონებად 1-23-1000</t>
  </si>
  <si>
    <t>არასაცხოვრებელი დანიშნულების შენობები, კლასიფიცირებული საინვესტიციო ქონებად 1-23-2000</t>
  </si>
  <si>
    <t>სხვა ნაგებობები, კლასიფიცირებული საინვესტიციო ქონებად 1-23-3000</t>
  </si>
  <si>
    <t>მიწის გაუმჯობესება, კლასიფიცირებული საინვესტიციო ქონებად 1-23-4000</t>
  </si>
  <si>
    <t>მიწა, კლასიფიცირებული საინვესტიციო ქონებად 1-23-5000</t>
  </si>
  <si>
    <t>კვლევა და განვითარება 1-24-1100</t>
  </si>
  <si>
    <t>მინერალური წიაღისეულის ძიება და შეფასებები 1-24-1200</t>
  </si>
  <si>
    <t>კომპიუტერული პროგრამები და მონაცემთა ბაზები 1-24-1300</t>
  </si>
  <si>
    <t>კომპიუტერული პროგრამები 1-24-1310</t>
  </si>
  <si>
    <t>მონაცემთა ბაზები 1-24-1320</t>
  </si>
  <si>
    <t>გასართობი,ლიტერატურული და მხატვრული ორიგინალი ნიმუშები 1-24-1400</t>
  </si>
  <si>
    <t>ინტელექტუალური საკუთრების სხვა პროდუქტები 1-24-1500</t>
  </si>
  <si>
    <t>ინტელექტუალური საკუთრების ობიექტები 1-24-1000</t>
  </si>
  <si>
    <t>ფასეულობები 1-27-1000</t>
  </si>
  <si>
    <t>მატერიალური არაწარმოებული აქტივები, გარდა მიწისა 1-27-2000</t>
  </si>
  <si>
    <t>სახაზინო ოპერაციებთან დაკავშირებული გადასახდელები 2-13-1000</t>
  </si>
  <si>
    <t>გადასახადებით წარმოქმნილი მოკლევადიანი (მიმდინარე) კრედიტორული დავალიანებები 2-13-2000</t>
  </si>
  <si>
    <r>
      <t>თანამშრომლებთან და</t>
    </r>
    <r>
      <rPr>
        <sz val="10"/>
        <color theme="1"/>
        <rFont val="Calibri"/>
        <family val="2"/>
        <scheme val="minor"/>
      </rPr>
      <t xml:space="preserve"> სტიპენდიანტებთან დ</t>
    </r>
    <r>
      <rPr>
        <sz val="10"/>
        <color rgb="FF000000"/>
        <rFont val="Calibri"/>
        <family val="2"/>
        <scheme val="minor"/>
      </rPr>
      <t>აკავშირებული კრედიტორული დავალიანებები 2-13-3000</t>
    </r>
  </si>
  <si>
    <t>საქონლისა და მომსახურების მოწოდებასთან დაკავშირებული მოკლევადიანი კრედიტორული დავალიანებები 2-13-4000</t>
  </si>
  <si>
    <t>გადასახდელი პროცენტი 2-13-5000</t>
  </si>
  <si>
    <t>სხვა მოკლევადიანი (მიმდანარე) კრედიტორული დავალიანებები 2-13-9000</t>
  </si>
  <si>
    <t>სულ ანარიცხები</t>
  </si>
  <si>
    <t>უცხოური ვალუტის გაცვლის კურსის ცვლილებით ფლობიდან მიღებული მოგება 4-81-0000</t>
  </si>
  <si>
    <t>სხვა მიმდინარე ინვესტიციები 1-12-9000</t>
  </si>
  <si>
    <t>მოკლევადიანი (მიმდინარე) დებიტორული დავალიანებები საპენსიო სქემაში 1-13-3000</t>
  </si>
  <si>
    <r>
      <t>მოკლევადიანი (მიმდინარე) დებიტორული დავალიანებები დარიცხული</t>
    </r>
    <r>
      <rPr>
        <b/>
        <sz val="10"/>
        <color rgb="FF000000"/>
        <rFont val="Calibri"/>
        <family val="2"/>
        <scheme val="minor"/>
      </rPr>
      <t xml:space="preserve"> პროცენტებით და ჯარიმებით  1-13-4000</t>
    </r>
  </si>
  <si>
    <t>მისაღები დივიდენდები 1-13-5000</t>
  </si>
  <si>
    <t>საქონლისა და მომსახურების გაყიდვებიდან მოკლევადიანი (მიმდინარე) დებიტორული დავალიანებები 1-13-6000</t>
  </si>
  <si>
    <t>სახაზინო ოპერაციებთან დაკავშირებული მოკლევადიანი (მიმდინარე) დებიტორული დავალიანებები 1-13-1000</t>
  </si>
  <si>
    <t>საშემოსავლო გადასახადი 1-13-2100</t>
  </si>
  <si>
    <t>მოგების გადასახადი 1-13-2200</t>
  </si>
  <si>
    <t>ქონების გადასახადი 1-13-2300</t>
  </si>
  <si>
    <t>დღგ  1-13-2400</t>
  </si>
  <si>
    <t>სააქციზო გადასახადი 1-13-2500</t>
  </si>
  <si>
    <t>იმპორტის გადასახადი  1-13-2600</t>
  </si>
  <si>
    <t>სხვა გადასახადები  1-13-2700</t>
  </si>
  <si>
    <t>მოკლევადიანი (მიმდინარე) მოთხოვნები თანამშრომლებისა და ანგარიშვალდებული პირების მიმართ 1-13-7000</t>
  </si>
  <si>
    <t>სხვა მოკლევადიანი (მიმდინარე) მოთხოვნები 1-13-9000</t>
  </si>
  <si>
    <t>ფინანსური იჯარიდან მისაღები თანხების მიმდინარე ნაწილი 1-12-3000</t>
  </si>
  <si>
    <t>მოკლევადიანი (მიმდინარე) ფასიანი ქაღალდები, გარდა აქციებისა 1-12-4000</t>
  </si>
  <si>
    <t>გრძელვადიანი სესხების მიმდინარე ნაწილი 1-12-2000</t>
  </si>
  <si>
    <t xml:space="preserve"> </t>
  </si>
  <si>
    <t>მოკლევადიანი ნასესხები თანხები საბიუჯეტო სახსრებით ეროვნულ ვალუტაში 2-12-1110</t>
  </si>
  <si>
    <t>მოკლევადიანი ნასესხები თანხები საბიუჯეტო სახსრებით უცხოურ ვალუტაში 2-12-1120</t>
  </si>
  <si>
    <t>მოკლევადიანი ნასესხები თანხები არასაბიუჯეტო სახსრებით ეროვნულ ვალუტაში 2-12-1210</t>
  </si>
  <si>
    <t>მოკლევადიანი ნასესხები თანხები არასაბიუჯეტო სახსრებით უცხოურ ვალუტაში 2-12-1220</t>
  </si>
  <si>
    <t>მოკლევადიანი ფასიანი ქაღალდები ეროვნულ ვალუტაში 2-11-1000</t>
  </si>
  <si>
    <t>მოკლევადიანი ფასიანი ქაღალდები უცხოურ ვალუტაში 2-11-2000</t>
  </si>
  <si>
    <t>გრძელვადიანი საბიუჯეტო ნასესხები თანხები ეროვნულ ვალუტაში 2-22-1100</t>
  </si>
  <si>
    <t>გრძელვადიანი საბიუჯეტო ნასესხები თანხები უცხოურ ვალუტაში 2-22-1200</t>
  </si>
  <si>
    <t>გრძელვადიანი არასაბიუჯეტო ნასესხები თანხები ეროვნულ ვალუტაში 2-22-2100</t>
  </si>
  <si>
    <t>გრძელვადიანი არასაბიუჯეტო ნასესხები თანხები უცხოურ ვალუტაში 2-22-2200</t>
  </si>
  <si>
    <t>გრძელვადიანი ფასიანი ქაღალდები ეროვნულ ვალუტაში 2-21-1000</t>
  </si>
  <si>
    <t>გრძელვადიანი ფასიანი ქაღალდები უცხოურ ვალუტაში 2-21-2000</t>
  </si>
  <si>
    <t xml:space="preserve"> მ.შ სოციალური დახმარებით წარმოქმნილი ვალდებულებები* 2-13-3900</t>
  </si>
  <si>
    <t>არაფინანსური აქტივების მოწოდებასთან დაკავშირებული მოკლევადიანი კრედიტორული დავალიანება 2-13-6000 (ძვ. 3220)</t>
  </si>
  <si>
    <t xml:space="preserve">  ავანსად მიღებული მოკლევადიანი (მიმდინარე) შემოსავლები 2-15-1000</t>
  </si>
  <si>
    <t xml:space="preserve"> მოკლევადიანი (მიმდინარე) ავანსად მიღებული საგადასახადო შემოსავლები 2-15-1100</t>
  </si>
  <si>
    <t xml:space="preserve"> მოკლევადიანი (მიმდინარე) ავანსად მიღებული არასაგადასახადო შემოსავლები 2-15-1200</t>
  </si>
  <si>
    <t xml:space="preserve"> მოკლევადიანი (მიმდინარე) ავანსად მიღებული იჯარის შემოსავლები 2-15-1210</t>
  </si>
  <si>
    <t xml:space="preserve"> მოკლევადიანი (მიმდინარე) ავანსად მიღებული გრანტებით და სხვა არაგაცვლითი ოპერაციებით შემოსავლები 2-15-1220</t>
  </si>
  <si>
    <t xml:space="preserve"> მოკლევადიანი (მიმდინარე) ავანსად მიღებული სხვა არასაგადასახადო შემოსავლები 2-15-1230</t>
  </si>
  <si>
    <t xml:space="preserve">  მოკლევადიანი (მიმდინარე) არაფულადი ვალდებულებები არაფინანსური აქტივების მიღებით 2-15-2100</t>
  </si>
  <si>
    <t xml:space="preserve">  ბარტერული ოპერაციების შედეგად გასაცემი აქტივებით წარმოქმნილი მოკლევადიანი (მიმდინარე) ვალდებულებები 2-15-3000</t>
  </si>
  <si>
    <t xml:space="preserve">  მოკლევადიანი (მიმდინარე)  არაფულადი ვალდებულებები არაგაცვლით ოპერაციებთან დაკავშირებით 2-15-4000</t>
  </si>
  <si>
    <t>შემოსავლები საკუთრებიდან 4-41-0000</t>
  </si>
  <si>
    <t>საპროცენტო შემოსავლები 4-41-1000</t>
  </si>
  <si>
    <t>დივიდენდებიდან შემოსავლები 4-41-2000</t>
  </si>
  <si>
    <t>რენტიდან შემოსავლები 4-41-3000</t>
  </si>
  <si>
    <t>შემოსავლები საქონლისა და მომსახურების გაყიდვებიდან 4-42-0000</t>
  </si>
  <si>
    <t>გრძელვადიანი აქტივების გაყიდვიდან მიღებული შემოსავალი 4-43-0000</t>
  </si>
  <si>
    <t>საეჭვო მოთხოვნების ანარიცხების შემცირების უკუგატარებით წარმოქმნილი შემოსავლები 4-91-0000</t>
  </si>
  <si>
    <t>მატერიალური მარაგების ღირებულების შემცირების უკუგატარებით წარმოქმნილი შემოსავლები 4-92-0000</t>
  </si>
  <si>
    <t>ძირითადი აქტივების გაუფასურების უკუგატარებით წარმოქმნილი შემოსავლები 4-93-0000</t>
  </si>
  <si>
    <t>საინვესტიციო ქონების გაუფასურების უკუგატარებით წარმოქმნილი შემოსავლები 4-94-0000</t>
  </si>
  <si>
    <t>არამატერიალური აქტივების გაუფასურების უკუგატარებით წარმოქმნილი შემოსავლები 4-95-0000</t>
  </si>
  <si>
    <t>შეღავათიანი მომსახურების აქტივების გაუფასურების უკუგატარებით წარმოქმნილი შემოსავლები 4-96-0000</t>
  </si>
  <si>
    <t>ფინანსური იჯარით მიღებული აქტივების გაუფასურების უკუგატარებით წარმოქმნილი შემოსავლები 4-97-0000</t>
  </si>
  <si>
    <t>სხვა არაფინანსური აქტივების გაუფასურების უკუგატარებით წარმოქმნილი შემოსავლები 4-98-0000</t>
  </si>
  <si>
    <t>საეჭვო/უიმედო მოთხოვნების ხარჯები 5-91-0000</t>
  </si>
  <si>
    <t>მატერიალური მარაგების ღირებულების შემცირების ხარჯები 5-92-0000</t>
  </si>
  <si>
    <t>ძირითადი აქტივების გაუფასურების ხარჯები 5-93-0000</t>
  </si>
  <si>
    <t>საინვესტიციო ქონების გაუფასურების ხარჯები 5-94-0000</t>
  </si>
  <si>
    <t>არამატერიალური აქტივების გაუფასურების ხარჯები 5-95-0000</t>
  </si>
  <si>
    <t>შეღავათიანი მომსახურების აქტივების გაუფასურების ხარჯები 5-96-0000</t>
  </si>
  <si>
    <t>ფინანსური იჯარით მიღებული აქტივების გაუფასურების ხარჯები 5-97-0000</t>
  </si>
  <si>
    <t>სხვა არაფინანსური აქტივების გაუფასურების ხარჯები 5-98-0000</t>
  </si>
  <si>
    <t>რენტის ხარჯები 5-72-0000</t>
  </si>
  <si>
    <t xml:space="preserve">პერიოდის ნამეტი/დეფიციტი </t>
  </si>
  <si>
    <t xml:space="preserve">მესაკუთრეებისათვის გასანაწილებელი თანხები </t>
  </si>
  <si>
    <t>ფულადი სახსრები ეროვნულ ვალუტაში 1-11-0000</t>
  </si>
  <si>
    <t>ფულადი სახსრები სალაროში ეროვნულ ვალუტაში * 1-11-1100</t>
  </si>
  <si>
    <t>სულ ფულადი სახსრები ეროვნულ ვალუტაში 1-11-1000</t>
  </si>
  <si>
    <t>ფულადი სახსრები სალაროში უცხოურ ვალუტაში * 1-11-1200</t>
  </si>
  <si>
    <t>კომერციულ ბანკებში ფულადი ნაშთები ეროვნულ ვალუტაში * 1-11-2100</t>
  </si>
  <si>
    <t>კომერციულ ბანკებში ფულადი ნაშთები უცხოურ ვალუტაში * 1-11-2420</t>
  </si>
  <si>
    <t>მოკლევადიანი (მიმდინარე) მოთხოვნები არაფინანსური აქტივების გასვლით (გაყიდვით) 1-13-8000</t>
  </si>
  <si>
    <t xml:space="preserve">     მ. შ მოკლევადიანი (მიმდინარე) ფულადი მოთხოვნები არაგაცვლით ოპერაციებთან დაკავშირებით 1-13-9500</t>
  </si>
  <si>
    <t>გასვლისას ანულირებული (-)</t>
  </si>
  <si>
    <t>მიღებული დაგროვილი ცვეთა (+)</t>
  </si>
  <si>
    <t>არამატერიალური არაწარმოებული აქტივები 1-24-0000</t>
  </si>
  <si>
    <t>ხელშეკრულებები,იჯარა და ლიცენზიები 1-24-2100</t>
  </si>
  <si>
    <t>ბაზარზე გაყიდვადი საოპერაციო იჯარები 1-24-2110</t>
  </si>
  <si>
    <t>ბუნებრივი რესურსებით სარგებლობის ნებართვები 1-24-2120</t>
  </si>
  <si>
    <t>სპეციფიკური საქმიანობების განხორციელების ნებართვები 1-24-2130</t>
  </si>
  <si>
    <t>მომავალში საქონელსა და მომსახურებაზე ექსკლუზიური უფლებები 1-24-2140</t>
  </si>
  <si>
    <t>გუდვილი 1-24-2200</t>
  </si>
  <si>
    <t>გრძელვადიანი არასაბიუჯეტო ნასესხები თანხების მიმდინარე ნაწილი 2-12-2000</t>
  </si>
  <si>
    <t>გრძელვადიანი საბიუჯეტო ნასესხები თანხების მიმდინარე ნაწილი ეროვნულ ვალუტაში  2-12-2110</t>
  </si>
  <si>
    <t>გრძელვადიანი საბიუჯეტო ნასესხები თანხების მიმდინარე ნაწილი უცხოურ ვალუტაში 2-12-2210</t>
  </si>
  <si>
    <t>გრძელვადიანი არასაბიუჯეტო ნასესხები თანხების მიმდინარე ნაწილი ეროვნულ ვალუტაში 2-12-2120</t>
  </si>
  <si>
    <t>გრძელვადიანი არასაბიუჯეტო ნასესხები თანხების მიმდინარე ნაწილი უცხოურ ვალუტაში 2-12-2220</t>
  </si>
  <si>
    <t>გრძელვადიანი ფინანსური ვალდებულებები 2-20-0000</t>
  </si>
  <si>
    <t>საქონლის გაყიდვებიდან შემოსავლები 4-42-1000</t>
  </si>
  <si>
    <t>მომსახურების გაწევიდან შემოსავლები 4-42-1000</t>
  </si>
  <si>
    <t>საინფორმაციო, კომპიუტერული, სატელეკომუნიკაციო და სხვა დანადგარები, ავეჯი და აღჭურვა 1-22-2210</t>
  </si>
  <si>
    <t>სხვა მანქანა-დანადგარები და  1-22-2220</t>
  </si>
  <si>
    <t>სამხედრო იარაღის სისტემები 1-22-2300</t>
  </si>
  <si>
    <t>კულტივირებული მცენარეები და ცხოველები 1-22-3000</t>
  </si>
  <si>
    <t>მემკვიდრეობითი აქტივები 1-27-3000</t>
  </si>
  <si>
    <t>დაუმთავრებელი აქტივები 1-27-4000</t>
  </si>
  <si>
    <t>დაუმთავრებელი მშენებლობა 1-27-4100</t>
  </si>
  <si>
    <t>აქტივები, რომელთა საკუთრების უფლება ჯერ არ არის მოპოვებული ან სხვა ერთეულებზე გადასაცემადაა მიღებული 1-27-4200</t>
  </si>
  <si>
    <t>საოპერაციო იჯარით მიღებული ქონების არსებითი გაუმჯობესება 1-27-4300</t>
  </si>
  <si>
    <t>გასაყიდად გამიზნული გრძელვადიანი არაფინანსური აქტივები 1-27-4400</t>
  </si>
  <si>
    <t>არაწარმოებული აქტივების (გარდა მიწისა) საკუთრების უფლების გადაცემის ხარჯები 1-27-5000</t>
  </si>
  <si>
    <t>მოკლევადიანი ფინანსური ვალდებულებები 2-10-0000</t>
  </si>
  <si>
    <t>მოკლევადიანი ნასესხები თანხები საბიუჯეტო სახსრებით 2-12-1100</t>
  </si>
  <si>
    <t>მოკლევადიანი ნასესხები თანხები არასაბიუჯეტო სახსრებით 2-12-1200</t>
  </si>
  <si>
    <t>გრძელვადიანი საბიუჯეტო  ნასესხები თანხების მიმდინარე ნაწილი 2-12-2000</t>
  </si>
  <si>
    <t>გრძელვადიანი საბიუჯეტო  ნასესხები თანხები 2-22-1000</t>
  </si>
  <si>
    <t>გრძელვადიანი არასაბიუჯეტო  ნასესხები თანხები 2-22-2000</t>
  </si>
  <si>
    <t>გრძელვადიანი ფასიანი ქაღალდები 2-21-0000</t>
  </si>
  <si>
    <t>უცხოურ ვალუტაში აქტივების გადაანგარიშების შედეგად ფლობიდან
მიღებული მოგება 4-81-1000</t>
  </si>
  <si>
    <t>უცხოურ ვალუტაში ვალდებულებების გადაანგარიშების შედეგად ფლობიდან მიღებული მოგება 4-81-2000</t>
  </si>
  <si>
    <t>ფლობის შედეგად მიღებული სხვა მოგება 4-82-0000</t>
  </si>
  <si>
    <t>აქტივების და ვალდებულებების ფლობიდან მიღებული სხვა მოგება 4-82-1000</t>
  </si>
  <si>
    <t>კაპიტალ-მეთოდით აღრიცხული ინვესტიციების ფლობით მიღებული მოგება 4-82-3000</t>
  </si>
  <si>
    <t>უცხოურ ვალუტაში აქტივების გადაანგარიშების შედეგად ფლობიდან
წარმოქმნილი ზარალი 5-81-1000</t>
  </si>
  <si>
    <t>უცხოურ ვალუტაში ვალდებულებების გადაანგარიშების შედეგად ფლობიდან წარმოქმნილი ზარალი 5-81-2000</t>
  </si>
  <si>
    <t>აქტივების და ვალდებულებების ფლობიდან წარმოქმნილი სხვა ზარალი 5-82-1000</t>
  </si>
  <si>
    <t>კაპიტალ-მეთოდით აღრიცხული ინვესტიციების ფლობით წარმოქმნილი
ზარალი 5-82-3000</t>
  </si>
  <si>
    <t>მთლიანი საბალანსო ღირებულება</t>
  </si>
  <si>
    <t>გრძელვადიანი სესების მიმდინარე ნაწილი</t>
  </si>
  <si>
    <t xml:space="preserve">ფინანსური იჯარიდან მისაღები თანხების მიმდინარე ნაწილი </t>
  </si>
  <si>
    <t>მოკლევადიანი (მიმდინარე) ფასიანი ქაღალდები, გარდა აქციებისა</t>
  </si>
  <si>
    <t>სხვა მიმდინარე ინვესტიციები</t>
  </si>
  <si>
    <t>მოკლევადიანი (მიმდინარე) დებიტორული დავალიანებები და მოთხოვნები **</t>
  </si>
  <si>
    <t xml:space="preserve">საშემოსავლო გადასახადი </t>
  </si>
  <si>
    <t>მოგების გადასახადი</t>
  </si>
  <si>
    <t xml:space="preserve">დღგ  </t>
  </si>
  <si>
    <t xml:space="preserve">სააქციზო გადასახადი </t>
  </si>
  <si>
    <t xml:space="preserve">იმპორტის გადასახადი  </t>
  </si>
  <si>
    <t xml:space="preserve">სხვა გადასახადები  </t>
  </si>
  <si>
    <t>გრძელვადიანი აქტივების გაყიდვასთან დაკავშირებული ხარჯი 5-76-0000</t>
  </si>
  <si>
    <t>საწესდებო კაპიტალი</t>
  </si>
  <si>
    <t>რეზერვები</t>
  </si>
  <si>
    <t>სუბსიდიები</t>
  </si>
  <si>
    <t>გარე ტრანსფერები და სხვა საოპერაციო ხარჯები</t>
  </si>
  <si>
    <t xml:space="preserve">S17ბ </t>
  </si>
  <si>
    <t xml:space="preserve">კორექტირებები ერთჯერადი გადაფასების  შედეგად </t>
  </si>
  <si>
    <t>N1</t>
  </si>
  <si>
    <t xml:space="preserve">კორექტირებები კაპიტალის სხვა ცვლილებების შედეგად </t>
  </si>
  <si>
    <t>შენიშვნა 1</t>
  </si>
  <si>
    <t xml:space="preserve">კპიტალში შენატანები </t>
  </si>
  <si>
    <t>კაპიტალის ამოღება</t>
  </si>
  <si>
    <t>რეზერვების ზრდა/კლება</t>
  </si>
  <si>
    <t>N5</t>
  </si>
  <si>
    <t>მიზნობრივი გრანტები</t>
  </si>
  <si>
    <t>ერთჯერადი გადაფასების შედეგად კაპიტალის=კორექტირებების აღწერილობები, რომლებიც გასწორდა რეტროსპექტულად, წინა საანგარიშგებო პერიოდის შესადარის ინფორმაციასთან ერთად</t>
  </si>
  <si>
    <t>კაპიტალის სხვა კორექტირებების (ერთეულთა გაერთიანების და ა.შ შედეგად) აღწერილობები, რომლებიც გასწორდა რესტროსპექტულად, წინა საანგარიშგებო პერიოდის შესადარის ინფორმაციასთან ერთად</t>
  </si>
  <si>
    <t>მიუთითეთ ფულადი სახსრების და ექვივალენტების აღრიცხვისათვის გამოყენებული სააღრიცხვო პოლიტიკები</t>
  </si>
  <si>
    <t>290</t>
  </si>
  <si>
    <t>300</t>
  </si>
  <si>
    <t>310</t>
  </si>
  <si>
    <t>320</t>
  </si>
  <si>
    <t>330</t>
  </si>
  <si>
    <t>საანგარიშგებო პერიოდის გადაანგარიშებული საწყისი ნაშთი</t>
  </si>
  <si>
    <t>აქტივების რეკლასიფიცირება (+/-)</t>
  </si>
  <si>
    <t>მიღება</t>
  </si>
  <si>
    <t>საკუთარი ძალებით კაპიტალის შექმნით</t>
  </si>
  <si>
    <t>მიუთითეთ სხვა მოკლევადიანი (მიმდინარე) აქტივების აღრიცხვისათვის გამოყენებული სააღრიცხვო პოლიტიკები</t>
  </si>
  <si>
    <t>აკუმულირებული გაუფასურების ზარალი</t>
  </si>
  <si>
    <t>სხვა მოკლევადიანი (მიმდინარე) აქტივები</t>
  </si>
  <si>
    <t>წინასწარი გადახდები</t>
  </si>
  <si>
    <t>წინასწარი გადახდები საქონლისა და მომსახურებისათვის</t>
  </si>
  <si>
    <t>წინასწარი გადახდები გრძელვადიანი არაფინანსური აქტივებისათვის</t>
  </si>
  <si>
    <t>წინასწარი გადახდები გადასახდელებით</t>
  </si>
  <si>
    <t xml:space="preserve">მოკლევადიანი (მიმდინარე) არაფულადი მოთხოვნები არაფინანსური აქტივების გადაცემით </t>
  </si>
  <si>
    <t>ბარტერული ოპერაციებიდან მისაღები აქტივებით მოკლევადიანი (მიმდინარე) მოთხოვნები</t>
  </si>
  <si>
    <t xml:space="preserve">მოკლევადიანი (მიმდინარე) არაფულადი მოთხოვნები არაგაცვლით ოპერაციებთან დაკავშირებით </t>
  </si>
  <si>
    <t xml:space="preserve"> მოკლევადიანი (მიმდინარე) არაფულადი მოთხოვნები არაფინანსური აქტივების დანაკლისით</t>
  </si>
  <si>
    <t>უკუგატარებით წარმოქმნილი შემოსავალი</t>
  </si>
  <si>
    <t xml:space="preserve">     მ. შ ფინანსური იჯარიდან გრძელვადიანი დებიტორული დავალიანებები</t>
  </si>
  <si>
    <t>სულ გრძელვადიანი ფინანსური აქტივები</t>
  </si>
  <si>
    <t>დაგროვილი გაუფასურების ზარალი/საეჭვო მოთხოვნის ანარიცხი</t>
  </si>
  <si>
    <t>მიმდინარე პერიოდის წარმოქმნით</t>
  </si>
  <si>
    <t>კურსთაშორის სხვაობით</t>
  </si>
  <si>
    <t xml:space="preserve"> რეკლასიფიცირებით</t>
  </si>
  <si>
    <t xml:space="preserve">კაპიტალ-მეთოდით </t>
  </si>
  <si>
    <t>სხვა ზრდით</t>
  </si>
  <si>
    <t>მიმდინარე პერიოდის დაფარვით</t>
  </si>
  <si>
    <t>კაპიტალ-მეთოდით</t>
  </si>
  <si>
    <t>სხვა კლებით *</t>
  </si>
  <si>
    <t>დაგროვილი გაუფასურების ზარალი/საეჭვო მოთხოვნების ანარიცხები</t>
  </si>
  <si>
    <r>
      <t xml:space="preserve">წლის ღირებულების შემცირების  ხარჯები </t>
    </r>
    <r>
      <rPr>
        <b/>
        <vertAlign val="superscript"/>
        <sz val="8"/>
        <color theme="1"/>
        <rFont val="Sylfaen"/>
        <family val="1"/>
      </rPr>
      <t>1</t>
    </r>
  </si>
  <si>
    <r>
      <t xml:space="preserve">წლის გაუფასურების  უკუგატარებით შემოსავალი </t>
    </r>
    <r>
      <rPr>
        <b/>
        <vertAlign val="superscript"/>
        <sz val="8"/>
        <color theme="1"/>
        <rFont val="Sylfaen"/>
        <family val="1"/>
      </rPr>
      <t>1</t>
    </r>
  </si>
  <si>
    <r>
      <rPr>
        <b/>
        <vertAlign val="superscript"/>
        <sz val="10"/>
        <rFont val="Segoe UI"/>
        <family val="2"/>
      </rPr>
      <t>1</t>
    </r>
    <r>
      <rPr>
        <sz val="8"/>
        <rFont val="Segoe UI"/>
        <family val="2"/>
      </rPr>
      <t xml:space="preserve"> განმარტეთ ღირებულების შემცირების  ან ღირებულების შემცირების უკუგატარების მიზეზები</t>
    </r>
  </si>
  <si>
    <t>ზრდა/კლება ნამეტში და დეფიციტში ასახვით (+/-)</t>
  </si>
  <si>
    <t>ზრდა/კლება რეზერვებში ასახვით (+/-)</t>
  </si>
  <si>
    <t>ინვესტიციები წილობრივ ინსტრუმენტებში</t>
  </si>
  <si>
    <t>ინვესტიციები სახელმწიფო კომერციულ საწარმოებში</t>
  </si>
  <si>
    <t>ინვესტიციები მეკავშირე ერთეულებსა და ერთობლივ საქმიანობებში</t>
  </si>
  <si>
    <r>
      <t xml:space="preserve">წლის გაუფასურების ხარჯი </t>
    </r>
    <r>
      <rPr>
        <b/>
        <vertAlign val="superscript"/>
        <sz val="9"/>
        <color rgb="FF000000"/>
        <rFont val="Sylfaen"/>
        <family val="1"/>
      </rPr>
      <t>4</t>
    </r>
  </si>
  <si>
    <r>
      <t>წლის გაუფასურების ხარჯის უკუგატარებით შემოსავალი</t>
    </r>
    <r>
      <rPr>
        <b/>
        <vertAlign val="superscript"/>
        <sz val="8"/>
        <color rgb="FF000000"/>
        <rFont val="Sylfaen"/>
        <family val="1"/>
      </rPr>
      <t xml:space="preserve"> 4</t>
    </r>
  </si>
  <si>
    <r>
      <t xml:space="preserve"> სხვადასხვა ხარჯებით </t>
    </r>
    <r>
      <rPr>
        <b/>
        <vertAlign val="superscript"/>
        <sz val="12"/>
        <rFont val="Sylfaen"/>
        <family val="1"/>
      </rPr>
      <t>2</t>
    </r>
  </si>
  <si>
    <r>
      <t xml:space="preserve">სხვა გასვლებით </t>
    </r>
    <r>
      <rPr>
        <b/>
        <vertAlign val="superscript"/>
        <sz val="12"/>
        <rFont val="Sylfaen"/>
        <family val="1"/>
      </rPr>
      <t>3</t>
    </r>
  </si>
  <si>
    <r>
      <t xml:space="preserve">წლის გაუფასურების ხარჯი </t>
    </r>
    <r>
      <rPr>
        <b/>
        <vertAlign val="superscript"/>
        <sz val="9"/>
        <rFont val="Sylfaen"/>
        <family val="1"/>
      </rPr>
      <t>4</t>
    </r>
  </si>
  <si>
    <r>
      <t xml:space="preserve">წლის გაუფასურების ხარჯის უკუგატარებით შემოსავალი </t>
    </r>
    <r>
      <rPr>
        <b/>
        <vertAlign val="superscript"/>
        <sz val="10"/>
        <rFont val="Sylfaen"/>
        <family val="1"/>
      </rPr>
      <t>4</t>
    </r>
  </si>
  <si>
    <t>შეძენა</t>
  </si>
  <si>
    <t>რეკლასიფიკაციის შედეგად მიღება</t>
  </si>
  <si>
    <t>რეკლასიფიკაციის შედეგად გასვლა</t>
  </si>
  <si>
    <t xml:space="preserve">წლის ცვეთის/ამორტიზაციის ხარჯი </t>
  </si>
  <si>
    <r>
      <t>წლის გაუფასურების ხარჯი (უკუგატარება)</t>
    </r>
    <r>
      <rPr>
        <b/>
        <sz val="9"/>
        <rFont val="Sylfaen"/>
        <family val="1"/>
      </rPr>
      <t xml:space="preserve"> </t>
    </r>
    <r>
      <rPr>
        <b/>
        <vertAlign val="superscript"/>
        <sz val="9"/>
        <rFont val="Sylfaen"/>
        <family val="1"/>
      </rPr>
      <t>2</t>
    </r>
  </si>
  <si>
    <t>შეღავათიანი მომსახურების გრძელვადიანი ვალდებულებების მიმდინარე ნაწილი</t>
  </si>
  <si>
    <t>მიუთითეთ ასხვა გრძელვადიანი არაფინანსური აქტივების აღრიცხვისათვის გამოყენებული სააღრიცხვო პოლიტიკები</t>
  </si>
  <si>
    <t>ზრდის პროცესში მყოფი ბიოლოგიური აქტივები</t>
  </si>
  <si>
    <t>დაუმთავრებელი არამატერიალური აქტივი</t>
  </si>
  <si>
    <r>
      <t xml:space="preserve">სხვადსხვა შემოსავლებით </t>
    </r>
    <r>
      <rPr>
        <b/>
        <vertAlign val="superscript"/>
        <sz val="9"/>
        <rFont val="Sylfaen"/>
        <family val="1"/>
      </rPr>
      <t>2</t>
    </r>
  </si>
  <si>
    <r>
      <t>სხვა მიღებებით</t>
    </r>
    <r>
      <rPr>
        <b/>
        <vertAlign val="superscript"/>
        <sz val="9"/>
        <rFont val="Sylfaen"/>
        <family val="1"/>
      </rPr>
      <t xml:space="preserve"> 3</t>
    </r>
  </si>
  <si>
    <r>
      <t xml:space="preserve"> სხვადასხვა ხარჯებით </t>
    </r>
    <r>
      <rPr>
        <b/>
        <vertAlign val="superscript"/>
        <sz val="10"/>
        <rFont val="Sylfaen"/>
        <family val="1"/>
      </rPr>
      <t>2</t>
    </r>
  </si>
  <si>
    <r>
      <t xml:space="preserve">სხვა გასვლებით </t>
    </r>
    <r>
      <rPr>
        <b/>
        <vertAlign val="superscript"/>
        <sz val="9"/>
        <rFont val="Sylfaen"/>
        <family val="1"/>
      </rPr>
      <t>3</t>
    </r>
  </si>
  <si>
    <t>არაწარმოებული აქტივების (გარდა მიწისა) საკუთრების უფლების გადაცემის ხარჯები</t>
  </si>
  <si>
    <r>
      <t>წლის გაუფასურების ხარჯი</t>
    </r>
    <r>
      <rPr>
        <b/>
        <vertAlign val="superscript"/>
        <sz val="9"/>
        <color rgb="FF000000"/>
        <rFont val="Sylfaen"/>
        <family val="1"/>
      </rPr>
      <t>4</t>
    </r>
  </si>
  <si>
    <r>
      <t xml:space="preserve">წლის გაუფასურების ხარჯის უკუგატარებით შემოსავალი </t>
    </r>
    <r>
      <rPr>
        <b/>
        <vertAlign val="superscript"/>
        <sz val="9"/>
        <color rgb="FF000000"/>
        <rFont val="Sylfaen"/>
        <family val="1"/>
      </rPr>
      <t>4</t>
    </r>
  </si>
  <si>
    <t>მიუთითეთ ამოკლევადიანი და გრძელვადიანი ფინანსური ვალდებულებების აღრიცხვისათვის გამოყენებული სააღრიცხვო პოლიტიკები</t>
  </si>
  <si>
    <r>
      <t xml:space="preserve">სხვა </t>
    </r>
    <r>
      <rPr>
        <b/>
        <vertAlign val="superscript"/>
        <sz val="10"/>
        <rFont val="Sylfaen"/>
        <family val="1"/>
      </rPr>
      <t>1</t>
    </r>
  </si>
  <si>
    <r>
      <t xml:space="preserve">სხვა </t>
    </r>
    <r>
      <rPr>
        <b/>
        <vertAlign val="superscript"/>
        <sz val="9"/>
        <rFont val="Calibri"/>
        <family val="2"/>
        <scheme val="minor"/>
      </rPr>
      <t>1</t>
    </r>
  </si>
  <si>
    <t>მიუთითეთ კრედიტორული დავალიანებების, ანარიცხების და სხვა ვალდებულებების აღრიცხვისათვის გამოყენებული სააღრიცხვო პოლიტიკები</t>
  </si>
  <si>
    <t>მიუთითეთ გაცვლითი ოპერაციებიდან შემოსავლების აღრიცხვისათვის გამოყენებული სააღრიცხვო პოლიტიკები</t>
  </si>
  <si>
    <t>სხვა საოპერაციო შემოსავლები</t>
  </si>
  <si>
    <t>შენიშვნა N16 გაუფასურების ხარჯები და გაუფასურების უკუგატარებით შემოსავლები</t>
  </si>
  <si>
    <t>მიუთითეთ გაუფასურების აღრიცხვისათვის გამოყენებული სააღრიცხვო პოლიტიკები</t>
  </si>
  <si>
    <t xml:space="preserve">გაუფასურების უკუგატარებით შემოსავლები </t>
  </si>
  <si>
    <t>სულ გაუფასურების უკუგატარებით შემოსავლები</t>
  </si>
  <si>
    <t>სულ გაუფასურების ხარჯები</t>
  </si>
  <si>
    <t>შენიშვნა N17 საოპერაციო ხარჯები</t>
  </si>
  <si>
    <t>მიუთითეთ საოპერაციო ხარჯების აღრიცხვისათვის გამოყენებული სააღრიცხვო პოლიტიკები</t>
  </si>
  <si>
    <t>სხვა საოპერაციო ხარჯები</t>
  </si>
  <si>
    <t>მიუთითეთ სხვადასხვა შემოსავლების და ხარჯების აღრიცხვისათვის გამოყენებული სააღრიცხვო პოლიტიკები</t>
  </si>
  <si>
    <r>
      <rPr>
        <vertAlign val="superscript"/>
        <sz val="10"/>
        <color theme="1"/>
        <rFont val="Sylfaen"/>
        <family val="1"/>
      </rPr>
      <t xml:space="preserve">1 </t>
    </r>
    <r>
      <rPr>
        <sz val="10"/>
        <color theme="1"/>
        <rFont val="Sylfaen"/>
        <family val="1"/>
      </rPr>
      <t>ივსება შესაბამისი ერთეულების მიერ, საკასო მეთოდის შესაბამისად</t>
    </r>
  </si>
  <si>
    <t>სხვადასხვა შემოსავლები (-)</t>
  </si>
  <si>
    <t>მატერიალური მარაგების ზრდა/კლება  (-/+)</t>
  </si>
  <si>
    <r>
      <t xml:space="preserve">შენიშვნა N20 საოპერაციო საქმიანობებიდან წმინდა ფულადი სახსრების მოძრაობის შეჯერება (შედარება) ნამეტთან/(დეფიციტთან) </t>
    </r>
    <r>
      <rPr>
        <b/>
        <vertAlign val="superscript"/>
        <sz val="9"/>
        <color rgb="FF000000"/>
        <rFont val="Sylfaen"/>
        <family val="1"/>
      </rPr>
      <t>1</t>
    </r>
  </si>
  <si>
    <r>
      <t xml:space="preserve">შენიშვნა N22 სახელმწიფოს სახელით ადმინისტრირებადი კატეგორიები </t>
    </r>
    <r>
      <rPr>
        <b/>
        <vertAlign val="superscript"/>
        <sz val="8"/>
        <color rgb="FF000000"/>
        <rFont val="Segoe UI"/>
        <family val="2"/>
      </rPr>
      <t>1</t>
    </r>
  </si>
  <si>
    <t>მიუთითეთ ადმინისტრირებადი კატეგორიების აღრიცხვისათვის გამოყენებული სააღრიცხვო პოლიტიკები</t>
  </si>
  <si>
    <t xml:space="preserve"> ფულადი სახსრები ხაზინაში</t>
  </si>
  <si>
    <t>სახელმწიფო ბიუჯეტის სახსრები ეროვნულ ვალუტაში</t>
  </si>
  <si>
    <t>ავტონომიური რესპუბლიკებისა და მუნიციპალიტეტების   სახსრები ეროვნულ ვალუტაში</t>
  </si>
  <si>
    <t>ცენტრალური ბიუჯეტის სსიპ-ების და ა(ა)იპ-ების სახსრები ეროვნულ ვალუტაში</t>
  </si>
  <si>
    <t>ავტონომიური რესპუბლიკებისა და მუნიციპალიტეტების  სსიპ-ების და ა(ა)იპ-ების სახსრები ეროვნულ ვალუტაში</t>
  </si>
  <si>
    <t xml:space="preserve">სხვა ანგარიშები ხაზინაში ეროვნულ ვალუტაში </t>
  </si>
  <si>
    <t xml:space="preserve"> ფულადი სახსრების ექვივალენტები</t>
  </si>
  <si>
    <t>სახელმწიფო ხაზინის მიერ 3 თვემდე ვადიან დეპოზიტებზე ეროვნულ ვალუტაში განთავსებული ფულადი სახსრები</t>
  </si>
  <si>
    <t xml:space="preserve"> მიმდინარე ინვესტიციები</t>
  </si>
  <si>
    <t>გრძელვადიანი სესხების მიმდინარე ნაწილი</t>
  </si>
  <si>
    <t>სხვა მოკლევადიანი აქტივები</t>
  </si>
  <si>
    <t>გრძელვადიანი სესხები</t>
  </si>
  <si>
    <t>გრძელვადიანი არაფინანსური აქტივები</t>
  </si>
  <si>
    <t xml:space="preserve">ფინანსური იჯარის ფარგლებში მიღებული აქტივები </t>
  </si>
  <si>
    <t>სხვა არაფინანსური აქტივები</t>
  </si>
  <si>
    <t xml:space="preserve">სახელმწიფოს სახელით ადმინისტრირებადი მთლიანი აქტივები </t>
  </si>
  <si>
    <t xml:space="preserve">მოკლევადიანი (მიმდინარე) ვალდებულებები </t>
  </si>
  <si>
    <t xml:space="preserve">მოკლევადიანი (მიმდინარე) ვალდებულებები ფასიანი ქაღალდებით  </t>
  </si>
  <si>
    <t xml:space="preserve">მოკლევადიანი (მიმდინარე) სესხები </t>
  </si>
  <si>
    <t>გრძელვადიან ფინანსუ იჯარაზე გადასახდელების მიმდინარე ნაწილი</t>
  </si>
  <si>
    <t>შეღავათიანი მომსახურების ხელშეკრულების გრძელვადიანი ვალდებულების მიმდინარე ნაწილი</t>
  </si>
  <si>
    <t>მოკლევადიანი (მიმდინარე) კრედიტორული დავალიანებები</t>
  </si>
  <si>
    <t>მოკლევადიანი (მიმდინარე) ანარიცხები</t>
  </si>
  <si>
    <t>სხვა მოკლევადიანი (მიმდინარე) ვალდებულებები</t>
  </si>
  <si>
    <t xml:space="preserve">გრძელვადიანი ვალდებულებები ფასიანი ქაღალდებით  </t>
  </si>
  <si>
    <t>გრძელვადიანი ვალდებულებები ფინანსური იჯარით</t>
  </si>
  <si>
    <t>შეღავათიანი მომსახურების ხელშეკრულებით გრძელვადიანი ვალდებულებები</t>
  </si>
  <si>
    <t>სხვა გრძელვადიანი კრედიტორული დავალიანებები და არაფულადი ვალდებულებები</t>
  </si>
  <si>
    <t xml:space="preserve">სახელმწიფოს სახელით ადმინისტრირებადი მთლიანი ვალდებულებები </t>
  </si>
  <si>
    <t>საანგარიშგებო პერიოდის 
ბრუნვა</t>
  </si>
  <si>
    <t>დივიდენდებიდან შემოსავლები</t>
  </si>
  <si>
    <t>რენტიდან შემოსავლები</t>
  </si>
  <si>
    <t>საქონლისა და მომსახურების რეალიზაციიდან მიღებული შემოსავლები</t>
  </si>
  <si>
    <t>გრძელვადიანი აქტივების  გაყიდვებიდან მიღებული შემოსავლები</t>
  </si>
  <si>
    <t>შემოსავლებიჯარიმებით, სანქციებით და საურავებით</t>
  </si>
  <si>
    <t>შემოსავლები გარე ტრანსფერებით, რომლებიც სხვაგან არაა კლასიფიცირებული</t>
  </si>
  <si>
    <t>კურსთაშორის სხვაობით და ფლობით მიღებული სხვა მოგება</t>
  </si>
  <si>
    <t>სხვა ეკონომიკური ნაკადებიდან მიღებული მოგება</t>
  </si>
  <si>
    <t xml:space="preserve">სახელმწიფოს სახელით ადმინისტრირებადი მთლიანი შემოსავლები </t>
  </si>
  <si>
    <t>შრომის ანაზღაურების ხარჯები</t>
  </si>
  <si>
    <t>საქონლისა და მომსახურების ხარჯები</t>
  </si>
  <si>
    <t>გრანტების და სუბსიდიების ხარჯები</t>
  </si>
  <si>
    <t>ცვეთის და ამორტიზაციის ხარჯები</t>
  </si>
  <si>
    <t>სოციალური დახმარების/უზრუნველყოფის ხარჯები</t>
  </si>
  <si>
    <t>საპროცენტო ხარჯები</t>
  </si>
  <si>
    <t>რენტის ხარჯები</t>
  </si>
  <si>
    <t>ხარჯები გარე ტრანსფერებით, რომლებიც სხვაგან არ არის კლასიფიცირებული</t>
  </si>
  <si>
    <t>ქონებასთან დაკავშირებული ხარჯები, გარდა პროცენტისა</t>
  </si>
  <si>
    <t>გრძელვადიანი აქტივების გაყიდვასთან დაკავშირებული ხარჯები</t>
  </si>
  <si>
    <t>კურსთაშორის სხვაობით და ფლობით წარმოქმნილი  სხვა ზარალი</t>
  </si>
  <si>
    <t>სხვა ეკონომიკური ნაკადებიდან წარმოქმნილი ზარალი</t>
  </si>
  <si>
    <t xml:space="preserve">სახელმწიფოს სახელით ადმინისტრირებადი მთლიანი ხარჯები </t>
  </si>
  <si>
    <r>
      <rPr>
        <vertAlign val="superscript"/>
        <sz val="8"/>
        <color theme="1"/>
        <rFont val="Calibri"/>
        <family val="2"/>
        <scheme val="minor"/>
      </rPr>
      <t xml:space="preserve">1 </t>
    </r>
    <r>
      <rPr>
        <sz val="8"/>
        <color theme="1"/>
        <rFont val="Calibri"/>
        <family val="2"/>
        <charset val="204"/>
        <scheme val="minor"/>
      </rPr>
      <t>აისახება სახელმწიფოს სახელით ფლობილი აქტივები, აღებული ვალდებულებები, მიღებული შემოსავლები და გაწეული ხარჯები</t>
    </r>
  </si>
  <si>
    <t>1-19-4000  წინანსწარი გადახდების და სხვა არაფულადი მოთხოვნების აკუმულირებული გაუფასურების ზარალი (-)</t>
  </si>
  <si>
    <t>1-21-5000  გრძელვადიანი ფინანსური აქტივების და მოთხოვნების აკუმულირებული გაუფასურების ზარალი (-)</t>
  </si>
  <si>
    <r>
      <t xml:space="preserve">1-28-8000  </t>
    </r>
    <r>
      <rPr>
        <sz val="9"/>
        <color rgb="FF000000"/>
        <rFont val="Calibri"/>
        <family val="1"/>
        <scheme val="minor"/>
      </rPr>
      <t>სხვა არაფინანსური აქტივების აკუმულირებული ცვეთა</t>
    </r>
    <r>
      <rPr>
        <sz val="9"/>
        <color theme="1"/>
        <rFont val="Calibri"/>
        <family val="1"/>
        <scheme val="minor"/>
      </rPr>
      <t>(-)</t>
    </r>
  </si>
  <si>
    <t xml:space="preserve">(მუხლების 023-028 ჯამი) </t>
  </si>
  <si>
    <t>(მუხლი 022 დამატებული მუხლი 029)</t>
  </si>
  <si>
    <t xml:space="preserve">(მუხლების 016-021 ჯამი) </t>
  </si>
  <si>
    <t>საწედებო კაპიტალი</t>
  </si>
  <si>
    <t>3-10-1100  კაპიტალად კლასიფიცირებული არაფინანსური აქტივები (+)</t>
  </si>
  <si>
    <t>3-10-1200  კაპიტალად კლასიფიცირებული ფინანსური აქტივები (+)</t>
  </si>
  <si>
    <t>3-10-2000 კაპიტალის ამოღება (-)</t>
  </si>
  <si>
    <t>3-30-1000 ინვესტირებული ერთეულის გადაფასების შედეგად წარმოქმნილი რეზერვები (+/-)</t>
  </si>
  <si>
    <t>3-30-2000 ინვესტირებული ერთეულის კურსთაშორის სხვაობით წარმოქმნილი რეზერვები (+/-)</t>
  </si>
  <si>
    <t xml:space="preserve">(მუხლების 031-033ჯამი) </t>
  </si>
  <si>
    <t>(მუხლი 030-ს დამატებული მუხლი 035)</t>
  </si>
  <si>
    <t>4-60-0000    სხვა საოპერაციო შემოსავლები (+)</t>
  </si>
  <si>
    <t>4-99-0000  ფინანსური აქტივების გაუფასურების უკუგატარებით წარმოქმნილი შემოსავლები (+)</t>
  </si>
  <si>
    <t>4-81-0000 უცხოური ვალუტის გაცვლითი კურსის ცვლილების შედეგად ფლობიდან
მიღებული მოგება (+)</t>
  </si>
  <si>
    <t>4-82-0000 უცხოურ ვალუტაში ვალდებულებების გადაანგარიშების შედეგად ფლობიდან მიღებული მოგება (+)</t>
  </si>
  <si>
    <t>5-31-1000  ფულადი ფორმით გაცემული  მიმდინარე გრანტები (-)</t>
  </si>
  <si>
    <t>5-31-2000  ფულადი ფორმით გაცემული  კაპიტალური გრანტები (-)</t>
  </si>
  <si>
    <t>5-32-1000  სასაქონლო ფორმით გაცემული  მიმდინარე გრანტები (-)</t>
  </si>
  <si>
    <t>2-32-2000  სასაქონლო ფორმით გაცემული  კაპიტალური გრანტები (-)</t>
  </si>
  <si>
    <t xml:space="preserve"> სუბსიდიები </t>
  </si>
  <si>
    <t>5-33-0000 სახელმწიფო საწარმოებზე გაცემული სუბსიდიები (-)</t>
  </si>
  <si>
    <t>5-34-0000 კერძო საწარმოებზე გაცემული სუბსიდიები (-)</t>
  </si>
  <si>
    <t>5-35-0000 სხვა სექტორებზე გაცემული სუბსიდიები (-)</t>
  </si>
  <si>
    <t xml:space="preserve">გარე ტრანსფერები და სხვა საოპერაციო ხარჯები </t>
  </si>
  <si>
    <t>5-77-0000  სხვა საოპერაციო ხარჯები (-)</t>
  </si>
  <si>
    <r>
      <t xml:space="preserve">გრძელვადიანი აქტივების გაყიდვით მიღებული </t>
    </r>
    <r>
      <rPr>
        <sz val="9"/>
        <rFont val="Sylfaen"/>
        <family val="1"/>
      </rPr>
      <t>ზარალი</t>
    </r>
  </si>
  <si>
    <t>5-99-0000  ფინანსური აქტივების გაუფასურების ხარჯები (-)</t>
  </si>
  <si>
    <t>5-81-0000  უცხოური ვალუტის გაცვლის კურსის ცვლილებით ფლობიდან წარმოქმნილი ზარალი (-)</t>
  </si>
  <si>
    <t>5-82-0000  უცხოურ ვალუტაში აქტივების გადაანგარიშების შედეგად ფლობიდან
წარმოქმნილი ზარალი (-)</t>
  </si>
  <si>
    <t xml:space="preserve">(მუხლების 013-024 ჯამი) </t>
  </si>
  <si>
    <t>მუხლი 012-სა და მუხლი 025-ს შორის სხვაობა</t>
  </si>
  <si>
    <t>S22</t>
  </si>
  <si>
    <t>S2ა</t>
  </si>
  <si>
    <t>S13ა</t>
  </si>
  <si>
    <t>S13ბ</t>
  </si>
  <si>
    <t>ხაზინის მოკლევადიანი (მიმდინარე) დებიტორული დავალიანებები  1-13-1100</t>
  </si>
  <si>
    <t>საბიუჯეტო ორგანიზაციების მოკლევადიანი (მიმდინარე) დებიტორული დავალიანებები ხაზინის მიმართ 1-13-1200</t>
  </si>
  <si>
    <t>საბიუჯეტო ორგანიზაციების მოკლევადიანი (მიმდინარე) დებიტორული დავალიანებები ხაზინის მიმართ, საბიუჯეტო სახსრებით ეროვნულ ვალუტაში 1-13-1210</t>
  </si>
  <si>
    <t>საბიუჯეტო ორგანიზაციების მოკლევადიანი (მიმდინარე) დებიტორული დავალიანებები ხაზინის მიმართ მიზნობრივი დაფინანსებით და გრანტებით ეროვნულ ვალუტაში 1-13-1220</t>
  </si>
  <si>
    <t>საბიუჯეტო ორგანიზაციების მოკლევადიანი (მიმდინარე) დებიტორული დავალიანებები ხაზინის მიმართ, არასაბიუჯეტო (საკუთარი) სახსრებით ეროვნულ ვალუტაში 1-13-1230</t>
  </si>
  <si>
    <t>საბიუჯეტო ორგანიზაციების მოკლევადიანი (მიმდინარე) დებიტორული დავალიანებები ხაზინის მიმართ, საბიუჯეტო სახსრებით უცხოურ ვალუტაში 1-13-1240</t>
  </si>
  <si>
    <t>საბიუჯეტო ორგანიზაციების მოკლევადიანი (მიმდინარე) დებიტორული დავალიანებები ხაზინის მიმართ მიზნობრივი დაფინანსებით და გრანტებით უცხოურ ვალუტაში 1-13-1250</t>
  </si>
  <si>
    <t xml:space="preserve">საბიუჯეტო ორგანიზაციების მოკლევადიანი (მიმდინარე) დებიტორული დავალიანებები ხაზინის მიმართ, არასაბიუჯეტო (საკუთარი) სახსრებით უცხოურ ვალუტაში 1-13-1260
</t>
  </si>
  <si>
    <t xml:space="preserve"> საბიუჯეტო ორგანიზაციების სხვა მოკლევადიანი (მიმდინარე) დებიტორული დავალიანებები ხაზინის მიმართ 1-13-1270</t>
  </si>
  <si>
    <t>მოკლევადიანი (მიმდინარე) საგადასახადო დებიტორული დავალიანებები 1-13-2000</t>
  </si>
  <si>
    <t>წინასწარი გადახდები საქონლისა და მომსახურებისათვის  1-15-1100</t>
  </si>
  <si>
    <t>წინასწარი გადახდები გრძელვადიანი არაფინანსური აქტივებისათვის  1-15-1200</t>
  </si>
  <si>
    <t>წინასწარი გადახდები გადასახდელებით 1-15-1300</t>
  </si>
  <si>
    <t>მ. შ ფინანსური იჯარიდან გრძელვადიანი დებიტორული დავალიანებები 1-21-4100</t>
  </si>
  <si>
    <t>მოკლევადიანი (მიმდინარე) დებიტორული დავალიანებები დარიცხული პროცენტებით და ჯარიმებით  1-13-4000</t>
  </si>
  <si>
    <t>2022 წელი</t>
  </si>
  <si>
    <t>სახელმწიფოს სახელით ადმინისტრირებადი კატეგორიები 1</t>
  </si>
  <si>
    <t>წლის გაუფასურების ხარჯი/საეჭვო და უიმედო მოთხოვნების ხარჯი ( S16)</t>
  </si>
  <si>
    <t>უკუგატარებით წარმოქმნილი ლი შემოსავალი (S16)</t>
  </si>
  <si>
    <t>1-19-2000 საეჭვო მოკლევადიანი (მიმდინარე) მოთხოვნების ანარიცხები/აკუმულირებული გაუფასურების ზარალი  (-), გარდა 1-19-4000-სა</t>
  </si>
  <si>
    <r>
      <t xml:space="preserve">მთლიანი საბალანსო ღირებულება </t>
    </r>
    <r>
      <rPr>
        <sz val="8"/>
        <color rgb="FFFF0000"/>
        <rFont val="Calibri"/>
        <family val="2"/>
        <scheme val="minor"/>
      </rPr>
      <t xml:space="preserve"> </t>
    </r>
  </si>
  <si>
    <t>წლის გაუფასურების ხარჯი ხარჯი</t>
  </si>
  <si>
    <t>მ.შ შტატგარეშეთა შრომის ანაზღაურება 5-20-1000</t>
  </si>
  <si>
    <t xml:space="preserve">   მივლინებების ხარჯები 5-20-2000</t>
  </si>
  <si>
    <t>ფულადი ფორმით 5-31-000</t>
  </si>
  <si>
    <t>სუბსიდიები სხვა სექტორებს 5-35-0000</t>
  </si>
  <si>
    <t>არაფინანსურის საკასო საკუთარი და სხვა საბიუჯეტო კოდიდან</t>
  </si>
  <si>
    <t>32 03 01</t>
  </si>
  <si>
    <t>32 04 05</t>
  </si>
  <si>
    <t>32 07 01</t>
  </si>
  <si>
    <t>საქონლისა და მომსახურების მიწოდებასთან დაკავშირებული გრძელვადიანი კრედიტორული დავალიანება</t>
  </si>
  <si>
    <t>არაფინანსური აქტივების მოწოდებით დარიცხული გრძელვადიანი კრედიტორული დავალიანებები</t>
  </si>
  <si>
    <t>სხვა გრძელვადიანი კრედიტორული დავალიანებები</t>
  </si>
  <si>
    <t>ვალდებულებები დროებით განთავსებული სახსრებით 2-16-000</t>
  </si>
  <si>
    <t>ვალდებულებები დროებით განთავსებული  სახსრებით ხაზინაში 2-16-1000</t>
  </si>
  <si>
    <t>ვალდებულებები დროებით განთავსებული  სახსრებით ბანკში 2-16-2000</t>
  </si>
  <si>
    <t>დაბრუნების სარეზერვო ქვეანგარიში 2-16-3000</t>
  </si>
  <si>
    <t> 022</t>
  </si>
  <si>
    <t xml:space="preserve">ვალდებულებები დროებით განთავსებული სახსრებით </t>
  </si>
  <si>
    <t>2-16-0000  ვალდებულებები დროებით განთავსებული სახსრებით (+)</t>
  </si>
  <si>
    <t> 036</t>
  </si>
  <si>
    <t>ფინანსური აქტივების (გარდა დებიტორული დავალიანებებისა) გაუფასურების უკუგატარებით წარმოქმნილი შემოსავლები 4-99-0000</t>
  </si>
  <si>
    <t xml:space="preserve">გაუფასურების ხარჯები </t>
  </si>
  <si>
    <t>სხვა არაფინანსური აქტივების გაუფასურების ხარჯები 5-99-0000</t>
  </si>
  <si>
    <t>32 .. ..</t>
  </si>
  <si>
    <t>32.. ..</t>
  </si>
  <si>
    <t>მოკლევადიანი სესხები 1-12-1000</t>
  </si>
  <si>
    <t>ანდრია რაზმაძის სახელობის ქ.ქუთაისის N41 ფიზიკა-მათემატიკის საჯარო სკოლა</t>
  </si>
  <si>
    <t>გენადი მარგველაშვილი</t>
  </si>
  <si>
    <t>აზა ყურაშვილი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</si>
</sst>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_р_._-;\-* #,##0.00_р_._-;_-* &quot;-&quot;??_р_._-;_-@_-"/>
    <numFmt numFmtId="166" formatCode="_-* #,##0.00\ _L_a_r_i_-;\-* #,##0.00\ _L_a_r_i_-;_-* &quot;-&quot;??\ _L_a_r_i_-;_-@_-"/>
    <numFmt numFmtId="167" formatCode="[$-10409]#,##0.00"/>
  </numFmts>
  <fonts count="106">
    <font>
      <sz val="11"/>
      <color theme="1"/>
      <name val="Calibri"/>
      <family val="2"/>
      <scheme val="minor"/>
    </font>
    <font>
      <sz val="10"/>
      <name val="Arial"/>
      <family val="2"/>
      <charset val="204"/>
    </font>
    <font>
      <sz val="10"/>
      <name val="Arial"/>
      <family val="2"/>
    </font>
    <font>
      <sz val="11"/>
      <color indexed="8"/>
      <name val="Calibri"/>
      <family val="2"/>
    </font>
    <font>
      <sz val="11"/>
      <color theme="1"/>
      <name val="Calibri"/>
      <family val="2"/>
      <scheme val="minor"/>
    </font>
    <font>
      <sz val="11"/>
      <color theme="1"/>
      <name val="Calibri"/>
      <family val="2"/>
      <charset val="1"/>
      <scheme val="minor"/>
    </font>
    <font>
      <sz val="8"/>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sz val="10"/>
      <name val="Calibri"/>
      <family val="2"/>
      <scheme val="minor"/>
    </font>
    <font>
      <sz val="10"/>
      <color rgb="FFFF0000"/>
      <name val="Calibri"/>
      <family val="2"/>
      <scheme val="minor"/>
    </font>
    <font>
      <u/>
      <sz val="10"/>
      <name val="Calibri"/>
      <family val="2"/>
      <scheme val="minor"/>
    </font>
    <font>
      <u val="singleAccounting"/>
      <sz val="10"/>
      <color theme="1"/>
      <name val="Calibri"/>
      <family val="2"/>
      <scheme val="minor"/>
    </font>
    <font>
      <u/>
      <sz val="10"/>
      <color theme="1"/>
      <name val="Calibri"/>
      <family val="2"/>
      <scheme val="minor"/>
    </font>
    <font>
      <b/>
      <sz val="10"/>
      <color rgb="FF943634"/>
      <name val="Calibri"/>
      <family val="2"/>
      <scheme val="minor"/>
    </font>
    <font>
      <b/>
      <sz val="10"/>
      <color rgb="FF000000"/>
      <name val="Calibri"/>
      <family val="2"/>
      <scheme val="minor"/>
    </font>
    <font>
      <sz val="10"/>
      <color rgb="FF000000"/>
      <name val="Calibri"/>
      <family val="2"/>
      <scheme val="minor"/>
    </font>
    <font>
      <b/>
      <sz val="10"/>
      <name val="Calibri"/>
      <family val="2"/>
      <scheme val="minor"/>
    </font>
    <font>
      <b/>
      <i/>
      <sz val="10"/>
      <color theme="1"/>
      <name val="Calibri"/>
      <family val="2"/>
      <scheme val="minor"/>
    </font>
    <font>
      <i/>
      <sz val="10"/>
      <color theme="1"/>
      <name val="Calibri"/>
      <family val="2"/>
      <scheme val="minor"/>
    </font>
    <font>
      <i/>
      <sz val="10"/>
      <color rgb="FF000000"/>
      <name val="Calibri"/>
      <family val="2"/>
      <scheme val="minor"/>
    </font>
    <font>
      <b/>
      <i/>
      <sz val="10"/>
      <color rgb="FF000000"/>
      <name val="Calibri"/>
      <family val="2"/>
      <scheme val="minor"/>
    </font>
    <font>
      <b/>
      <i/>
      <sz val="10"/>
      <name val="Calibri"/>
      <family val="2"/>
      <scheme val="minor"/>
    </font>
    <font>
      <b/>
      <sz val="10"/>
      <color rgb="FFFF0000"/>
      <name val="Calibri"/>
      <family val="2"/>
      <scheme val="minor"/>
    </font>
    <font>
      <sz val="10"/>
      <color rgb="FF333333"/>
      <name val="Calibri"/>
      <family val="2"/>
      <scheme val="minor"/>
    </font>
    <font>
      <b/>
      <sz val="10"/>
      <color rgb="FF333333"/>
      <name val="Calibri"/>
      <family val="2"/>
      <scheme val="minor"/>
    </font>
    <font>
      <sz val="10"/>
      <color theme="10"/>
      <name val="Calibri"/>
      <family val="2"/>
      <scheme val="minor"/>
    </font>
    <font>
      <u/>
      <sz val="14"/>
      <color rgb="FF0070C0"/>
      <name val="Calibri"/>
      <family val="2"/>
      <scheme val="minor"/>
    </font>
    <font>
      <b/>
      <sz val="11"/>
      <color rgb="FF000000"/>
      <name val="Calibri"/>
      <family val="2"/>
      <scheme val="minor"/>
    </font>
    <font>
      <sz val="11"/>
      <color theme="10"/>
      <name val="Calibri"/>
      <family val="2"/>
      <scheme val="minor"/>
    </font>
    <font>
      <i/>
      <sz val="11"/>
      <color rgb="FF000000"/>
      <name val="Calibri"/>
      <family val="2"/>
      <scheme val="minor"/>
    </font>
    <font>
      <b/>
      <sz val="11"/>
      <name val="Calibri"/>
      <family val="2"/>
      <scheme val="minor"/>
    </font>
    <font>
      <sz val="11"/>
      <color rgb="FF000000"/>
      <name val="Calibri"/>
      <family val="2"/>
      <scheme val="minor"/>
    </font>
    <font>
      <b/>
      <sz val="10"/>
      <color theme="10"/>
      <name val="Calibri"/>
      <family val="2"/>
      <scheme val="minor"/>
    </font>
    <font>
      <sz val="11"/>
      <color rgb="FF00B0F0"/>
      <name val="Calibri"/>
      <family val="2"/>
      <scheme val="minor"/>
    </font>
    <font>
      <b/>
      <sz val="11"/>
      <color rgb="FF00B0F0"/>
      <name val="Calibri"/>
      <family val="2"/>
      <scheme val="minor"/>
    </font>
    <font>
      <i/>
      <sz val="11"/>
      <color rgb="FF00B0F0"/>
      <name val="Calibri"/>
      <family val="2"/>
      <scheme val="minor"/>
    </font>
    <font>
      <b/>
      <sz val="16"/>
      <color rgb="FF00B0F0"/>
      <name val="Calibri"/>
      <family val="2"/>
      <scheme val="minor"/>
    </font>
    <font>
      <b/>
      <sz val="18"/>
      <color rgb="FF00B0F0"/>
      <name val="Calibri"/>
      <family val="2"/>
      <scheme val="minor"/>
    </font>
    <font>
      <b/>
      <sz val="9"/>
      <color indexed="81"/>
      <name val="Tahoma"/>
      <family val="2"/>
    </font>
    <font>
      <sz val="9"/>
      <color indexed="81"/>
      <name val="Tahoma"/>
      <family val="2"/>
    </font>
    <font>
      <sz val="9"/>
      <color theme="1"/>
      <name val="Calibri"/>
      <family val="2"/>
      <scheme val="minor"/>
    </font>
    <font>
      <b/>
      <sz val="9"/>
      <color theme="1"/>
      <name val="Calibri"/>
      <family val="2"/>
      <scheme val="minor"/>
    </font>
    <font>
      <sz val="8"/>
      <color rgb="FF000000"/>
      <name val="Arial"/>
      <family val="2"/>
    </font>
    <font>
      <sz val="9"/>
      <color rgb="FF000000"/>
      <name val="Sylfaen"/>
      <family val="1"/>
    </font>
    <font>
      <sz val="10"/>
      <name val="Sylfaen"/>
      <family val="1"/>
    </font>
    <font>
      <sz val="9"/>
      <color rgb="FF333333"/>
      <name val="Segoe UI"/>
      <family val="2"/>
    </font>
    <font>
      <sz val="9"/>
      <color rgb="FF000000"/>
      <name val="Segoe UI"/>
      <family val="2"/>
    </font>
    <font>
      <sz val="12"/>
      <name val="Sylfaen"/>
      <family val="1"/>
    </font>
    <font>
      <b/>
      <sz val="10"/>
      <name val="Sylfaen"/>
      <family val="1"/>
    </font>
    <font>
      <sz val="10"/>
      <color theme="1"/>
      <name val="Sylfaen"/>
      <family val="1"/>
    </font>
    <font>
      <sz val="11"/>
      <color theme="1"/>
      <name val="Sylfaen"/>
      <family val="1"/>
    </font>
    <font>
      <sz val="9"/>
      <color rgb="FF000000"/>
      <name val="Calibri"/>
      <family val="2"/>
      <scheme val="minor"/>
    </font>
    <font>
      <b/>
      <sz val="9"/>
      <color theme="1"/>
      <name val="Sylfaen"/>
      <family val="1"/>
    </font>
    <font>
      <b/>
      <vertAlign val="superscript"/>
      <sz val="10"/>
      <name val="Sylfaen"/>
      <family val="1"/>
    </font>
    <font>
      <b/>
      <sz val="9"/>
      <color rgb="FF000000"/>
      <name val="Sylfaen"/>
      <family val="1"/>
    </font>
    <font>
      <b/>
      <sz val="9"/>
      <color rgb="FF000000"/>
      <name val="Calibri"/>
      <family val="2"/>
      <scheme val="minor"/>
    </font>
    <font>
      <b/>
      <sz val="9"/>
      <name val="Sylfaen"/>
      <family val="1"/>
    </font>
    <font>
      <b/>
      <sz val="10"/>
      <color rgb="FF000000"/>
      <name val="Sylfaen"/>
      <family val="1"/>
    </font>
    <font>
      <b/>
      <sz val="9"/>
      <name val="Calibri"/>
      <family val="2"/>
      <scheme val="minor"/>
    </font>
    <font>
      <sz val="11"/>
      <name val="Sylfaen"/>
      <family val="1"/>
    </font>
    <font>
      <b/>
      <sz val="11"/>
      <name val="Sylfaen"/>
      <family val="1"/>
    </font>
    <font>
      <sz val="11"/>
      <name val="Calibri"/>
      <family val="2"/>
      <scheme val="minor"/>
    </font>
    <font>
      <b/>
      <sz val="9"/>
      <color theme="1"/>
      <name val="Calibri"/>
      <family val="1"/>
      <scheme val="minor"/>
    </font>
    <font>
      <b/>
      <sz val="10"/>
      <color theme="1"/>
      <name val="Calibri"/>
      <family val="1"/>
      <scheme val="minor"/>
    </font>
    <font>
      <b/>
      <sz val="10"/>
      <color theme="1"/>
      <name val="Sylfaen"/>
      <family val="1"/>
    </font>
    <font>
      <b/>
      <sz val="10"/>
      <color theme="1"/>
      <name val="sSegoe UI"/>
      <charset val="1"/>
    </font>
    <font>
      <sz val="11"/>
      <color theme="1"/>
      <name val="Calibri"/>
      <family val="2"/>
    </font>
    <font>
      <sz val="10"/>
      <color theme="1"/>
      <name val="Times New Roman"/>
      <family val="1"/>
    </font>
    <font>
      <sz val="9"/>
      <color theme="1"/>
      <name val="Segoe UI"/>
      <family val="2"/>
    </font>
    <font>
      <b/>
      <sz val="8"/>
      <color theme="1"/>
      <name val="Sylfaen"/>
      <family val="1"/>
    </font>
    <font>
      <b/>
      <vertAlign val="superscript"/>
      <sz val="8"/>
      <color theme="1"/>
      <name val="Sylfaen"/>
      <family val="1"/>
    </font>
    <font>
      <b/>
      <sz val="8"/>
      <color rgb="FF000000"/>
      <name val="Sylfaen"/>
      <family val="1"/>
    </font>
    <font>
      <sz val="8"/>
      <name val="Segoe UI"/>
      <family val="2"/>
    </font>
    <font>
      <b/>
      <vertAlign val="superscript"/>
      <sz val="10"/>
      <name val="Segoe UI"/>
      <family val="2"/>
    </font>
    <font>
      <b/>
      <vertAlign val="superscript"/>
      <sz val="9"/>
      <color rgb="FF000000"/>
      <name val="Sylfaen"/>
      <family val="1"/>
    </font>
    <font>
      <b/>
      <vertAlign val="superscript"/>
      <sz val="8"/>
      <color rgb="FF000000"/>
      <name val="Sylfaen"/>
      <family val="1"/>
    </font>
    <font>
      <b/>
      <vertAlign val="superscript"/>
      <sz val="12"/>
      <name val="Sylfaen"/>
      <family val="1"/>
    </font>
    <font>
      <b/>
      <vertAlign val="superscript"/>
      <sz val="9"/>
      <name val="Sylfaen"/>
      <family val="1"/>
    </font>
    <font>
      <sz val="9"/>
      <name val="Sylfaen"/>
      <family val="1"/>
    </font>
    <font>
      <sz val="10"/>
      <color rgb="FFFF0000"/>
      <name val="Sylfaen"/>
      <family val="1"/>
    </font>
    <font>
      <b/>
      <sz val="9"/>
      <color theme="1"/>
      <name val="Segoe UI"/>
      <family val="2"/>
    </font>
    <font>
      <sz val="11"/>
      <color theme="1"/>
      <name val="Calibri"/>
      <family val="2"/>
      <charset val="204"/>
      <scheme val="minor"/>
    </font>
    <font>
      <sz val="9"/>
      <color theme="1"/>
      <name val="Calibri"/>
      <family val="1"/>
      <scheme val="minor"/>
    </font>
    <font>
      <sz val="9"/>
      <name val="Calibri"/>
      <family val="2"/>
      <scheme val="minor"/>
    </font>
    <font>
      <b/>
      <i/>
      <sz val="9"/>
      <name val="Calibri"/>
      <family val="2"/>
      <scheme val="minor"/>
    </font>
    <font>
      <b/>
      <vertAlign val="superscript"/>
      <sz val="9"/>
      <name val="Calibri"/>
      <family val="2"/>
      <scheme val="minor"/>
    </font>
    <font>
      <sz val="9"/>
      <color theme="1"/>
      <name val="Sylfaen"/>
      <family val="1"/>
    </font>
    <font>
      <vertAlign val="superscript"/>
      <sz val="10"/>
      <color theme="1"/>
      <name val="Sylfaen"/>
      <family val="1"/>
    </font>
    <font>
      <b/>
      <sz val="8"/>
      <color rgb="FF000000"/>
      <name val="Segoe UI"/>
      <family val="2"/>
    </font>
    <font>
      <b/>
      <vertAlign val="superscript"/>
      <sz val="8"/>
      <color rgb="FF000000"/>
      <name val="Segoe UI"/>
      <family val="2"/>
    </font>
    <font>
      <b/>
      <sz val="8"/>
      <color theme="1"/>
      <name val="Calibri"/>
      <family val="1"/>
      <scheme val="minor"/>
    </font>
    <font>
      <sz val="6"/>
      <color theme="1"/>
      <name val="Calibri"/>
      <family val="1"/>
      <scheme val="minor"/>
    </font>
    <font>
      <b/>
      <sz val="11"/>
      <color theme="1"/>
      <name val="Calibri"/>
      <family val="2"/>
      <charset val="204"/>
      <scheme val="minor"/>
    </font>
    <font>
      <sz val="10"/>
      <color rgb="FF000000"/>
      <name val="Sylfaen"/>
      <family val="1"/>
    </font>
    <font>
      <sz val="11"/>
      <color rgb="FFFF0000"/>
      <name val="Calibri"/>
      <family val="2"/>
      <charset val="204"/>
      <scheme val="minor"/>
    </font>
    <font>
      <sz val="8"/>
      <color theme="1"/>
      <name val="Calibri"/>
      <family val="2"/>
      <scheme val="minor"/>
    </font>
    <font>
      <vertAlign val="superscript"/>
      <sz val="8"/>
      <color theme="1"/>
      <name val="Calibri"/>
      <family val="2"/>
      <scheme val="minor"/>
    </font>
    <font>
      <sz val="8"/>
      <color theme="1"/>
      <name val="Calibri"/>
      <family val="2"/>
      <charset val="204"/>
      <scheme val="minor"/>
    </font>
    <font>
      <sz val="9"/>
      <color rgb="FF000000"/>
      <name val="Calibri"/>
      <family val="1"/>
      <scheme val="minor"/>
    </font>
    <font>
      <b/>
      <sz val="9"/>
      <color rgb="FF000000"/>
      <name val="Calibri"/>
      <family val="1"/>
      <scheme val="minor"/>
    </font>
    <font>
      <b/>
      <sz val="9"/>
      <color theme="1"/>
      <name val="Times New Roman"/>
      <family val="1"/>
    </font>
    <font>
      <sz val="8"/>
      <color rgb="FF000000"/>
      <name val="Calibri"/>
      <family val="2"/>
      <scheme val="minor"/>
    </font>
    <font>
      <sz val="8"/>
      <color rgb="FFFF0000"/>
      <name val="Calibri"/>
      <family val="2"/>
      <scheme val="minor"/>
    </font>
  </fonts>
  <fills count="25">
    <fill>
      <patternFill patternType="none"/>
    </fill>
    <fill>
      <patternFill patternType="gray125"/>
    </fill>
    <fill>
      <patternFill patternType="solid">
        <fgColor rgb="FFD0CECE"/>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2"/>
        <bgColor indexed="64"/>
      </patternFill>
    </fill>
    <fill>
      <patternFill patternType="solid">
        <fgColor rgb="FFFFC000"/>
        <bgColor indexed="64"/>
      </patternFill>
    </fill>
  </fills>
  <borders count="101">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right style="thick">
        <color indexed="64"/>
      </right>
      <top style="thin">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ck">
        <color indexed="64"/>
      </left>
      <right/>
      <top style="thin">
        <color indexed="64"/>
      </top>
      <bottom/>
      <diagonal/>
    </border>
    <border>
      <left style="thick">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ck">
        <color indexed="64"/>
      </right>
      <top style="medium">
        <color indexed="64"/>
      </top>
      <bottom style="thin">
        <color indexed="64"/>
      </bottom>
      <diagonal/>
    </border>
    <border>
      <left style="medium">
        <color indexed="64"/>
      </left>
      <right style="thick">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n">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ck">
        <color indexed="64"/>
      </right>
      <top/>
      <bottom/>
      <diagonal/>
    </border>
    <border>
      <left style="thick">
        <color indexed="64"/>
      </left>
      <right style="thick">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ck">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ck">
        <color indexed="64"/>
      </left>
      <right/>
      <top style="medium">
        <color indexed="64"/>
      </top>
      <bottom style="medium">
        <color indexed="64"/>
      </bottom>
      <diagonal/>
    </border>
  </borders>
  <cellStyleXfs count="26">
    <xf numFmtId="0" fontId="0" fillId="0" borderId="0"/>
    <xf numFmtId="0" fontId="1" fillId="0" borderId="0"/>
    <xf numFmtId="0" fontId="2" fillId="0" borderId="0"/>
    <xf numFmtId="0" fontId="3" fillId="0" borderId="0"/>
    <xf numFmtId="0" fontId="2" fillId="0" borderId="0"/>
    <xf numFmtId="0" fontId="1"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166"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2" fillId="0" borderId="0"/>
    <xf numFmtId="9" fontId="4" fillId="0" borderId="0" applyFont="0" applyFill="0" applyBorder="0" applyAlignment="0" applyProtection="0"/>
    <xf numFmtId="0" fontId="10" fillId="0" borderId="0" applyNumberFormat="0" applyFill="0" applyBorder="0" applyAlignment="0" applyProtection="0"/>
    <xf numFmtId="0" fontId="84" fillId="0" borderId="0"/>
  </cellStyleXfs>
  <cellXfs count="2378">
    <xf numFmtId="0" fontId="0" fillId="0" borderId="0" xfId="0"/>
    <xf numFmtId="0" fontId="8" fillId="7" borderId="6" xfId="0" applyFont="1" applyFill="1" applyBorder="1" applyAlignment="1">
      <alignment horizontal="center"/>
    </xf>
    <xf numFmtId="0" fontId="9" fillId="0" borderId="0" xfId="0" applyFont="1"/>
    <xf numFmtId="0" fontId="9" fillId="0" borderId="0" xfId="0" applyFont="1" applyAlignment="1">
      <alignment horizontal="center"/>
    </xf>
    <xf numFmtId="0" fontId="9" fillId="0" borderId="0" xfId="0" applyFont="1" applyBorder="1"/>
    <xf numFmtId="0" fontId="9" fillId="0" borderId="0" xfId="0" applyFont="1" applyFill="1"/>
    <xf numFmtId="0" fontId="9" fillId="0" borderId="6" xfId="0" applyFont="1" applyFill="1" applyBorder="1"/>
    <xf numFmtId="49" fontId="9" fillId="0" borderId="0" xfId="0" applyNumberFormat="1" applyFont="1"/>
    <xf numFmtId="0" fontId="9" fillId="0" borderId="0" xfId="0" applyFont="1" applyFill="1" applyAlignment="1">
      <alignment vertical="center"/>
    </xf>
    <xf numFmtId="0" fontId="9" fillId="0" borderId="0" xfId="0" applyFont="1" applyFill="1" applyBorder="1"/>
    <xf numFmtId="49" fontId="9" fillId="0" borderId="0" xfId="0" applyNumberFormat="1" applyFont="1" applyBorder="1"/>
    <xf numFmtId="0" fontId="12" fillId="0" borderId="0" xfId="0" applyFont="1"/>
    <xf numFmtId="0" fontId="11" fillId="0" borderId="0" xfId="0" applyFont="1" applyFill="1"/>
    <xf numFmtId="0" fontId="11" fillId="0" borderId="0" xfId="0" applyFont="1" applyFill="1" applyAlignment="1">
      <alignment vertical="center" wrapText="1"/>
    </xf>
    <xf numFmtId="0" fontId="11" fillId="0" borderId="0" xfId="0" applyFont="1" applyFill="1" applyAlignment="1">
      <alignment wrapText="1"/>
    </xf>
    <xf numFmtId="0" fontId="11" fillId="0" borderId="0" xfId="0" applyFont="1" applyFill="1" applyAlignment="1"/>
    <xf numFmtId="0" fontId="13" fillId="0" borderId="0" xfId="0" applyFont="1" applyFill="1" applyAlignment="1">
      <alignment horizontal="center"/>
    </xf>
    <xf numFmtId="0" fontId="11" fillId="0" borderId="0" xfId="0" applyFont="1" applyFill="1" applyAlignment="1">
      <alignment horizontal="center"/>
    </xf>
    <xf numFmtId="0" fontId="9" fillId="0" borderId="0" xfId="0" applyFont="1" applyFill="1" applyAlignment="1">
      <alignment wrapText="1"/>
    </xf>
    <xf numFmtId="0" fontId="9" fillId="0" borderId="0" xfId="0" applyFont="1" applyFill="1" applyAlignment="1">
      <alignment horizontal="center"/>
    </xf>
    <xf numFmtId="0" fontId="9" fillId="0" borderId="0" xfId="0" applyFont="1" applyFill="1" applyAlignment="1">
      <alignment horizontal="left"/>
    </xf>
    <xf numFmtId="164" fontId="9" fillId="0" borderId="0" xfId="6" applyNumberFormat="1" applyFont="1" applyFill="1"/>
    <xf numFmtId="164" fontId="9" fillId="0" borderId="0" xfId="6" applyNumberFormat="1" applyFont="1" applyFill="1" applyAlignment="1">
      <alignment horizontal="center"/>
    </xf>
    <xf numFmtId="164" fontId="9" fillId="0" borderId="0" xfId="6" applyNumberFormat="1" applyFont="1" applyFill="1" applyAlignment="1">
      <alignment horizontal="left"/>
    </xf>
    <xf numFmtId="164" fontId="14" fillId="0" borderId="0" xfId="6" applyNumberFormat="1" applyFont="1" applyFill="1"/>
    <xf numFmtId="0" fontId="8" fillId="7" borderId="6" xfId="0" applyFont="1" applyFill="1" applyBorder="1" applyAlignment="1">
      <alignment horizontal="center" vertical="center"/>
    </xf>
    <xf numFmtId="0" fontId="9" fillId="0" borderId="0" xfId="0" applyFont="1" applyAlignment="1"/>
    <xf numFmtId="49" fontId="16" fillId="3" borderId="0" xfId="0" applyNumberFormat="1" applyFont="1" applyFill="1" applyAlignment="1">
      <alignment horizontal="center" vertical="center"/>
    </xf>
    <xf numFmtId="0" fontId="9" fillId="0" borderId="0" xfId="0" applyFont="1" applyFill="1" applyBorder="1" applyAlignment="1">
      <alignment vertical="center" wrapText="1"/>
    </xf>
    <xf numFmtId="0" fontId="9" fillId="0" borderId="0" xfId="0" applyFont="1" applyBorder="1" applyAlignment="1">
      <alignment vertical="center" wrapText="1"/>
    </xf>
    <xf numFmtId="0" fontId="18" fillId="0" borderId="3" xfId="0" applyFont="1" applyBorder="1" applyAlignment="1">
      <alignment vertical="center"/>
    </xf>
    <xf numFmtId="49" fontId="9" fillId="0" borderId="5" xfId="0" applyNumberFormat="1" applyFont="1" applyFill="1" applyBorder="1" applyAlignment="1">
      <alignment horizontal="center" vertical="center"/>
    </xf>
    <xf numFmtId="0" fontId="22" fillId="0" borderId="0" xfId="0" applyFont="1" applyAlignment="1">
      <alignment vertical="center" wrapText="1"/>
    </xf>
    <xf numFmtId="0" fontId="17" fillId="0" borderId="0" xfId="0" applyFont="1" applyAlignment="1">
      <alignment horizontal="center" vertical="center"/>
    </xf>
    <xf numFmtId="0" fontId="18" fillId="0" borderId="0" xfId="0" applyFont="1" applyAlignment="1">
      <alignment horizontal="center" vertical="center"/>
    </xf>
    <xf numFmtId="0" fontId="17" fillId="0" borderId="2" xfId="0" applyFont="1" applyBorder="1" applyAlignment="1">
      <alignment horizontal="center" vertical="center"/>
    </xf>
    <xf numFmtId="0" fontId="18" fillId="0" borderId="2" xfId="0" applyFont="1" applyBorder="1" applyAlignment="1">
      <alignment horizontal="center" vertical="center"/>
    </xf>
    <xf numFmtId="0" fontId="9" fillId="0" borderId="17" xfId="0" applyFont="1" applyBorder="1" applyAlignment="1">
      <alignment vertical="center" wrapText="1"/>
    </xf>
    <xf numFmtId="0" fontId="9" fillId="0" borderId="14" xfId="0" applyFont="1" applyBorder="1" applyAlignment="1">
      <alignment horizontal="center" vertical="center" wrapText="1"/>
    </xf>
    <xf numFmtId="0" fontId="8" fillId="0" borderId="1" xfId="0" applyFont="1" applyBorder="1" applyAlignment="1">
      <alignment horizontal="center" vertical="center" wrapText="1"/>
    </xf>
    <xf numFmtId="49" fontId="9" fillId="0" borderId="15"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0" fontId="9" fillId="0" borderId="0" xfId="0" applyFont="1" applyBorder="1" applyAlignment="1">
      <alignment vertical="center"/>
    </xf>
    <xf numFmtId="0" fontId="16" fillId="0" borderId="0" xfId="0" applyFont="1" applyAlignment="1">
      <alignment vertical="center"/>
    </xf>
    <xf numFmtId="0" fontId="18" fillId="0" borderId="0" xfId="0" applyFont="1" applyFill="1" applyBorder="1" applyAlignment="1">
      <alignment vertical="center"/>
    </xf>
    <xf numFmtId="0" fontId="18" fillId="0" borderId="6" xfId="0" applyFont="1" applyFill="1" applyBorder="1" applyAlignment="1">
      <alignment horizontal="center" vertical="center" wrapText="1"/>
    </xf>
    <xf numFmtId="0" fontId="18" fillId="0" borderId="6" xfId="0" applyFont="1" applyFill="1" applyBorder="1" applyAlignment="1">
      <alignment vertical="center"/>
    </xf>
    <xf numFmtId="0" fontId="9" fillId="0" borderId="0" xfId="0" applyFont="1" applyAlignment="1">
      <alignment horizontal="center" vertical="center"/>
    </xf>
    <xf numFmtId="0" fontId="1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wrapText="1"/>
    </xf>
    <xf numFmtId="49" fontId="11" fillId="0" borderId="6" xfId="0" applyNumberFormat="1" applyFont="1" applyBorder="1" applyAlignment="1">
      <alignment horizontal="center" vertical="center"/>
    </xf>
    <xf numFmtId="0" fontId="11" fillId="0" borderId="6" xfId="0" applyFont="1" applyBorder="1" applyAlignment="1">
      <alignment vertical="center" wrapText="1"/>
    </xf>
    <xf numFmtId="0" fontId="11" fillId="0" borderId="0" xfId="0" applyFont="1" applyAlignment="1">
      <alignment vertical="center"/>
    </xf>
    <xf numFmtId="0" fontId="8" fillId="0" borderId="0" xfId="0" applyFont="1"/>
    <xf numFmtId="0" fontId="9" fillId="0" borderId="0" xfId="0" applyFont="1" applyAlignment="1">
      <alignment vertical="center" wrapText="1"/>
    </xf>
    <xf numFmtId="49" fontId="9" fillId="0" borderId="6" xfId="0" applyNumberFormat="1" applyFont="1" applyBorder="1" applyAlignment="1">
      <alignment horizontal="center" vertical="center"/>
    </xf>
    <xf numFmtId="0" fontId="18" fillId="0" borderId="6" xfId="0" applyFont="1" applyBorder="1" applyAlignment="1">
      <alignment vertical="center"/>
    </xf>
    <xf numFmtId="0" fontId="11" fillId="0" borderId="0" xfId="0" applyFont="1"/>
    <xf numFmtId="49" fontId="9" fillId="0" borderId="0" xfId="0" applyNumberFormat="1" applyFont="1" applyAlignment="1">
      <alignment horizontal="center" vertical="center"/>
    </xf>
    <xf numFmtId="0" fontId="18" fillId="0" borderId="0" xfId="0" applyFont="1" applyAlignment="1">
      <alignment vertical="center"/>
    </xf>
    <xf numFmtId="49" fontId="9" fillId="0" borderId="6" xfId="0" applyNumberFormat="1" applyFont="1" applyBorder="1" applyAlignment="1">
      <alignment horizontal="center"/>
    </xf>
    <xf numFmtId="0" fontId="17" fillId="0" borderId="6" xfId="0" applyFont="1" applyBorder="1" applyAlignment="1">
      <alignment vertical="center" wrapText="1"/>
    </xf>
    <xf numFmtId="0" fontId="8" fillId="0" borderId="6" xfId="0" applyFont="1" applyBorder="1" applyAlignment="1">
      <alignment horizontal="center" vertical="center" wrapText="1"/>
    </xf>
    <xf numFmtId="0" fontId="12" fillId="0" borderId="0" xfId="0" applyFont="1" applyAlignment="1">
      <alignment vertical="center"/>
    </xf>
    <xf numFmtId="49" fontId="11" fillId="0" borderId="0" xfId="0" applyNumberFormat="1" applyFont="1" applyFill="1" applyBorder="1" applyAlignment="1">
      <alignment horizontal="center" vertical="center"/>
    </xf>
    <xf numFmtId="0" fontId="19" fillId="0" borderId="0" xfId="0" applyFont="1" applyFill="1" applyBorder="1" applyAlignment="1">
      <alignment vertical="center" wrapText="1"/>
    </xf>
    <xf numFmtId="0" fontId="11" fillId="0" borderId="0" xfId="0" applyFont="1" applyFill="1" applyBorder="1" applyAlignment="1">
      <alignment vertical="center"/>
    </xf>
    <xf numFmtId="0" fontId="11" fillId="0" borderId="0" xfId="0" applyFont="1" applyAlignment="1">
      <alignment vertical="center" wrapText="1"/>
    </xf>
    <xf numFmtId="0" fontId="17" fillId="0" borderId="0" xfId="0" applyFont="1" applyFill="1" applyAlignment="1">
      <alignment vertical="center" wrapText="1"/>
    </xf>
    <xf numFmtId="0" fontId="9" fillId="0" borderId="0" xfId="0" applyFont="1" applyFill="1" applyAlignment="1">
      <alignment vertical="center" wrapText="1"/>
    </xf>
    <xf numFmtId="0" fontId="18" fillId="0" borderId="9" xfId="0" applyFont="1" applyFill="1" applyBorder="1" applyAlignment="1">
      <alignment vertical="center"/>
    </xf>
    <xf numFmtId="0" fontId="17" fillId="0" borderId="0" xfId="0" applyFont="1" applyFill="1" applyBorder="1" applyAlignment="1">
      <alignment horizontal="center" vertical="center" wrapText="1"/>
    </xf>
    <xf numFmtId="0" fontId="18" fillId="0" borderId="6" xfId="0" applyFont="1" applyFill="1" applyBorder="1" applyAlignment="1">
      <alignment horizontal="left" vertical="center"/>
    </xf>
    <xf numFmtId="0" fontId="18" fillId="0" borderId="6" xfId="0" applyFont="1" applyFill="1" applyBorder="1" applyAlignment="1">
      <alignment vertical="center" wrapText="1"/>
    </xf>
    <xf numFmtId="0" fontId="12" fillId="0" borderId="0" xfId="0" applyFont="1" applyFill="1" applyBorder="1" applyAlignment="1">
      <alignment vertical="center" wrapText="1"/>
    </xf>
    <xf numFmtId="0" fontId="8" fillId="0" borderId="6" xfId="0" applyFont="1" applyFill="1" applyBorder="1" applyAlignment="1">
      <alignment vertical="center" wrapText="1"/>
    </xf>
    <xf numFmtId="0" fontId="17" fillId="0" borderId="0" xfId="0" applyFont="1" applyFill="1" applyBorder="1" applyAlignment="1">
      <alignment vertical="center" wrapText="1"/>
    </xf>
    <xf numFmtId="49" fontId="9" fillId="0" borderId="0" xfId="0" applyNumberFormat="1" applyFont="1" applyFill="1" applyAlignment="1">
      <alignment horizontal="left"/>
    </xf>
    <xf numFmtId="0" fontId="17" fillId="0" borderId="0" xfId="0" applyFont="1" applyFill="1" applyAlignment="1">
      <alignment vertical="center"/>
    </xf>
    <xf numFmtId="0" fontId="9" fillId="0" borderId="0" xfId="0" applyFont="1" applyFill="1" applyAlignment="1">
      <alignment wrapText="1"/>
    </xf>
    <xf numFmtId="0" fontId="8" fillId="0" borderId="0" xfId="0" applyFont="1" applyFill="1"/>
    <xf numFmtId="49" fontId="9" fillId="0" borderId="6" xfId="0" applyNumberFormat="1" applyFont="1" applyFill="1" applyBorder="1" applyAlignment="1">
      <alignment horizontal="center" vertical="center"/>
    </xf>
    <xf numFmtId="0" fontId="17" fillId="0" borderId="6" xfId="0" applyFont="1" applyFill="1" applyBorder="1" applyAlignment="1">
      <alignment vertical="center"/>
    </xf>
    <xf numFmtId="0" fontId="9" fillId="0" borderId="6" xfId="0" applyFont="1" applyFill="1" applyBorder="1" applyAlignment="1">
      <alignment vertical="center" wrapText="1"/>
    </xf>
    <xf numFmtId="0" fontId="8" fillId="0" borderId="0" xfId="0" applyFont="1" applyFill="1" applyBorder="1" applyAlignment="1">
      <alignment vertical="center" wrapText="1"/>
    </xf>
    <xf numFmtId="0" fontId="9" fillId="0" borderId="6" xfId="0" applyFont="1" applyFill="1" applyBorder="1" applyAlignment="1">
      <alignment vertical="center"/>
    </xf>
    <xf numFmtId="49" fontId="9" fillId="0" borderId="6" xfId="0" applyNumberFormat="1" applyFont="1" applyFill="1" applyBorder="1" applyAlignment="1">
      <alignment horizontal="center"/>
    </xf>
    <xf numFmtId="49" fontId="9" fillId="0" borderId="16" xfId="0" applyNumberFormat="1" applyFont="1" applyFill="1" applyBorder="1" applyAlignment="1">
      <alignment horizontal="left"/>
    </xf>
    <xf numFmtId="0" fontId="8" fillId="0" borderId="11" xfId="0" applyFont="1" applyFill="1" applyBorder="1" applyAlignment="1">
      <alignment vertical="center"/>
    </xf>
    <xf numFmtId="0" fontId="9" fillId="0" borderId="11" xfId="0" applyFont="1" applyFill="1" applyBorder="1" applyAlignment="1">
      <alignment vertical="center" wrapText="1"/>
    </xf>
    <xf numFmtId="49" fontId="9" fillId="0" borderId="0" xfId="0" applyNumberFormat="1" applyFont="1" applyFill="1" applyBorder="1" applyAlignment="1">
      <alignment horizontal="left"/>
    </xf>
    <xf numFmtId="0" fontId="8" fillId="0" borderId="0" xfId="0" applyFont="1" applyFill="1" applyBorder="1" applyAlignment="1">
      <alignment vertical="center"/>
    </xf>
    <xf numFmtId="49" fontId="9" fillId="0" borderId="0" xfId="0" applyNumberFormat="1" applyFont="1" applyFill="1" applyAlignment="1"/>
    <xf numFmtId="0" fontId="19" fillId="0" borderId="0" xfId="0" applyFont="1" applyFill="1" applyAlignment="1">
      <alignment vertical="center"/>
    </xf>
    <xf numFmtId="0" fontId="17" fillId="0" borderId="6" xfId="0" applyFont="1" applyFill="1" applyBorder="1" applyAlignment="1">
      <alignment horizontal="center" vertical="center"/>
    </xf>
    <xf numFmtId="0" fontId="8" fillId="0" borderId="0" xfId="0" applyFont="1" applyFill="1" applyBorder="1" applyAlignment="1">
      <alignment horizontal="center" vertical="center" wrapText="1"/>
    </xf>
    <xf numFmtId="0" fontId="19" fillId="0" borderId="0" xfId="1" applyFont="1" applyFill="1" applyBorder="1" applyAlignment="1">
      <alignment horizontal="center" vertical="center" textRotation="90" wrapText="1"/>
    </xf>
    <xf numFmtId="0" fontId="9" fillId="0" borderId="6" xfId="0" applyFont="1" applyBorder="1" applyAlignment="1">
      <alignment vertical="center" wrapText="1"/>
    </xf>
    <xf numFmtId="0" fontId="9" fillId="0" borderId="0" xfId="0" applyFont="1" applyBorder="1"/>
    <xf numFmtId="0" fontId="17" fillId="0" borderId="6" xfId="0" applyFont="1" applyBorder="1" applyAlignment="1">
      <alignment horizontal="center" vertical="center"/>
    </xf>
    <xf numFmtId="0" fontId="8" fillId="0" borderId="0" xfId="0" applyFont="1" applyBorder="1" applyAlignment="1">
      <alignment horizontal="center" vertical="center" wrapText="1"/>
    </xf>
    <xf numFmtId="0" fontId="17" fillId="0" borderId="0" xfId="0" applyFont="1" applyBorder="1" applyAlignment="1">
      <alignment vertical="center" wrapText="1"/>
    </xf>
    <xf numFmtId="0" fontId="18" fillId="0" borderId="0" xfId="0" applyFont="1" applyBorder="1" applyAlignment="1">
      <alignment vertical="center"/>
    </xf>
    <xf numFmtId="0" fontId="11" fillId="0" borderId="0" xfId="0" applyFont="1" applyFill="1" applyAlignment="1">
      <alignment vertical="center" wrapText="1"/>
    </xf>
    <xf numFmtId="0" fontId="19" fillId="0" borderId="0" xfId="0" applyFont="1" applyFill="1"/>
    <xf numFmtId="0" fontId="11" fillId="0" borderId="0" xfId="0" applyFont="1" applyFill="1" applyAlignment="1">
      <alignment vertical="center"/>
    </xf>
    <xf numFmtId="0" fontId="11" fillId="0" borderId="6" xfId="0" applyFont="1" applyFill="1" applyBorder="1" applyAlignment="1">
      <alignment vertical="center"/>
    </xf>
    <xf numFmtId="0" fontId="11" fillId="0" borderId="6" xfId="0" applyFont="1" applyFill="1" applyBorder="1" applyAlignment="1">
      <alignment vertical="center" wrapText="1"/>
    </xf>
    <xf numFmtId="0" fontId="11" fillId="0" borderId="0" xfId="0" applyFont="1" applyFill="1" applyAlignment="1">
      <alignment horizontal="center" vertical="center"/>
    </xf>
    <xf numFmtId="0" fontId="11" fillId="0" borderId="0" xfId="0" applyFont="1" applyFill="1" applyBorder="1"/>
    <xf numFmtId="0" fontId="11" fillId="0" borderId="0" xfId="0" applyFont="1" applyFill="1" applyBorder="1" applyAlignment="1">
      <alignment horizontal="center"/>
    </xf>
    <xf numFmtId="49" fontId="11" fillId="0" borderId="6" xfId="0" applyNumberFormat="1" applyFont="1" applyFill="1" applyBorder="1" applyAlignment="1">
      <alignment horizontal="center" vertical="center"/>
    </xf>
    <xf numFmtId="0" fontId="11" fillId="0" borderId="6" xfId="0" applyFont="1" applyFill="1" applyBorder="1" applyAlignment="1">
      <alignment horizontal="justify"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center" vertical="center"/>
    </xf>
    <xf numFmtId="0" fontId="11" fillId="0" borderId="0" xfId="0" applyFont="1" applyFill="1"/>
    <xf numFmtId="0" fontId="11" fillId="0" borderId="0" xfId="0" applyFont="1" applyFill="1" applyBorder="1"/>
    <xf numFmtId="0" fontId="19" fillId="0" borderId="0" xfId="0" applyFont="1" applyFill="1" applyBorder="1" applyAlignment="1">
      <alignment horizontal="center" vertical="center" wrapText="1"/>
    </xf>
    <xf numFmtId="0" fontId="19" fillId="0" borderId="0" xfId="1" applyFont="1" applyFill="1" applyBorder="1" applyAlignment="1">
      <alignment vertical="center" wrapText="1"/>
    </xf>
    <xf numFmtId="0" fontId="11" fillId="0" borderId="0" xfId="1" applyFont="1" applyFill="1" applyBorder="1" applyAlignment="1">
      <alignment wrapText="1"/>
    </xf>
    <xf numFmtId="0" fontId="11" fillId="0" borderId="0" xfId="1" applyFont="1" applyFill="1"/>
    <xf numFmtId="0" fontId="11" fillId="0" borderId="0" xfId="1" applyFont="1" applyFill="1" applyBorder="1" applyAlignment="1">
      <alignment horizontal="center" vertical="center" wrapText="1"/>
    </xf>
    <xf numFmtId="0" fontId="11" fillId="0" borderId="0" xfId="1" applyFont="1" applyFill="1" applyBorder="1"/>
    <xf numFmtId="0" fontId="19" fillId="0" borderId="0" xfId="0" applyFont="1" applyFill="1" applyBorder="1" applyAlignment="1">
      <alignment vertical="center"/>
    </xf>
    <xf numFmtId="0" fontId="11" fillId="0" borderId="0" xfId="1" applyFont="1" applyFill="1" applyBorder="1" applyAlignment="1">
      <alignment horizontal="center"/>
    </xf>
    <xf numFmtId="0" fontId="11" fillId="0" borderId="0" xfId="1" applyFont="1" applyFill="1" applyAlignment="1">
      <alignment wrapText="1"/>
    </xf>
    <xf numFmtId="0" fontId="11" fillId="0" borderId="0" xfId="1" applyFont="1" applyFill="1" applyAlignment="1">
      <alignment vertical="center" wrapText="1"/>
    </xf>
    <xf numFmtId="0" fontId="11" fillId="0" borderId="0" xfId="1" applyFont="1" applyFill="1" applyAlignment="1">
      <alignment horizontal="center" vertical="center"/>
    </xf>
    <xf numFmtId="0" fontId="19" fillId="0" borderId="0" xfId="2" applyFont="1" applyFill="1" applyAlignment="1">
      <alignment horizontal="left" vertical="center"/>
    </xf>
    <xf numFmtId="0" fontId="19" fillId="0" borderId="0" xfId="2" applyFont="1" applyFill="1" applyAlignment="1">
      <alignment vertical="center" wrapText="1"/>
    </xf>
    <xf numFmtId="0" fontId="11" fillId="0" borderId="0" xfId="2" applyFont="1" applyFill="1" applyAlignment="1">
      <alignment vertical="center"/>
    </xf>
    <xf numFmtId="0" fontId="11" fillId="0" borderId="0" xfId="3" applyFont="1" applyFill="1" applyAlignment="1"/>
    <xf numFmtId="49" fontId="11" fillId="0" borderId="0" xfId="1" applyNumberFormat="1" applyFont="1" applyFill="1" applyAlignment="1">
      <alignment horizontal="center" vertical="center" wrapText="1"/>
    </xf>
    <xf numFmtId="0" fontId="11" fillId="0" borderId="0" xfId="1" applyFont="1" applyFill="1" applyAlignment="1">
      <alignment horizontal="left" wrapText="1"/>
    </xf>
    <xf numFmtId="0" fontId="11" fillId="0" borderId="0" xfId="1" applyFont="1" applyFill="1" applyAlignment="1">
      <alignment horizontal="center" wrapText="1"/>
    </xf>
    <xf numFmtId="49" fontId="9" fillId="0" borderId="0" xfId="0" applyNumberFormat="1" applyFont="1" applyFill="1" applyBorder="1" applyAlignment="1">
      <alignment horizontal="center" vertical="center"/>
    </xf>
    <xf numFmtId="0" fontId="17" fillId="0" borderId="0" xfId="0" applyFont="1" applyFill="1" applyBorder="1" applyAlignment="1">
      <alignment vertical="center"/>
    </xf>
    <xf numFmtId="0" fontId="11" fillId="0" borderId="0" xfId="1" applyFont="1" applyFill="1" applyAlignment="1"/>
    <xf numFmtId="1" fontId="19" fillId="0" borderId="0" xfId="1" applyNumberFormat="1" applyFont="1" applyFill="1" applyBorder="1" applyAlignment="1">
      <alignment horizontal="left" vertical="center" wrapText="1"/>
    </xf>
    <xf numFmtId="1" fontId="19" fillId="0" borderId="0" xfId="1" applyNumberFormat="1" applyFont="1" applyFill="1" applyBorder="1" applyAlignment="1">
      <alignment wrapText="1"/>
    </xf>
    <xf numFmtId="0" fontId="11" fillId="0" borderId="0" xfId="1" applyFont="1" applyFill="1" applyBorder="1" applyAlignment="1">
      <alignment horizontal="left" vertical="center" wrapText="1"/>
    </xf>
    <xf numFmtId="0" fontId="11" fillId="0" borderId="0" xfId="4" applyFont="1" applyFill="1" applyAlignment="1">
      <alignment wrapText="1"/>
    </xf>
    <xf numFmtId="0" fontId="11" fillId="0" borderId="0" xfId="1" applyFont="1" applyFill="1" applyAlignment="1">
      <alignment horizontal="left" vertical="center" wrapText="1"/>
    </xf>
    <xf numFmtId="0" fontId="9" fillId="0" borderId="0" xfId="0" applyFont="1" applyFill="1" applyBorder="1" applyAlignment="1">
      <alignment horizontal="center" vertical="center"/>
    </xf>
    <xf numFmtId="0" fontId="9" fillId="0" borderId="0" xfId="0" applyFont="1" applyFill="1" applyBorder="1" applyAlignment="1"/>
    <xf numFmtId="0" fontId="9" fillId="0" borderId="0" xfId="0" applyFont="1" applyFill="1" applyBorder="1" applyAlignment="1">
      <alignment horizontal="center" vertical="center" wrapText="1"/>
    </xf>
    <xf numFmtId="49" fontId="11" fillId="0" borderId="0" xfId="0" applyNumberFormat="1" applyFont="1"/>
    <xf numFmtId="49" fontId="11" fillId="0" borderId="6" xfId="0" applyNumberFormat="1" applyFont="1" applyFill="1" applyBorder="1" applyAlignment="1">
      <alignment horizontal="center"/>
    </xf>
    <xf numFmtId="0" fontId="11" fillId="0" borderId="0" xfId="3" applyFont="1" applyFill="1" applyBorder="1" applyAlignment="1"/>
    <xf numFmtId="0" fontId="17" fillId="0" borderId="0" xfId="0" applyFont="1" applyBorder="1" applyAlignment="1">
      <alignment vertical="center"/>
    </xf>
    <xf numFmtId="0" fontId="11" fillId="0" borderId="0" xfId="1" applyFont="1" applyFill="1" applyBorder="1" applyAlignment="1">
      <alignment vertical="center" wrapText="1"/>
    </xf>
    <xf numFmtId="0" fontId="18" fillId="0" borderId="0" xfId="0" applyFont="1" applyAlignment="1">
      <alignment horizontal="left"/>
    </xf>
    <xf numFmtId="0" fontId="9" fillId="0" borderId="0" xfId="0" applyFont="1" applyFill="1" applyAlignment="1">
      <alignment horizontal="left" vertical="center"/>
    </xf>
    <xf numFmtId="0" fontId="18" fillId="0" borderId="0" xfId="0" applyFont="1" applyFill="1" applyAlignment="1">
      <alignment vertical="center"/>
    </xf>
    <xf numFmtId="0" fontId="11" fillId="0" borderId="6" xfId="0" applyFont="1" applyFill="1" applyBorder="1" applyAlignment="1">
      <alignment horizontal="left" vertical="center" indent="2"/>
    </xf>
    <xf numFmtId="0" fontId="11" fillId="0" borderId="6" xfId="0" applyFont="1" applyFill="1" applyBorder="1" applyAlignment="1">
      <alignment horizontal="left" vertical="center" wrapText="1" indent="2"/>
    </xf>
    <xf numFmtId="0" fontId="11" fillId="0" borderId="6" xfId="0" applyFont="1" applyFill="1" applyBorder="1" applyAlignment="1">
      <alignment horizontal="left" vertical="center" wrapText="1" indent="1"/>
    </xf>
    <xf numFmtId="0" fontId="11" fillId="0" borderId="0" xfId="0" applyFont="1" applyFill="1" applyBorder="1" applyAlignment="1">
      <alignment horizontal="left" vertical="center" wrapText="1" indent="1"/>
    </xf>
    <xf numFmtId="0" fontId="11" fillId="0" borderId="6" xfId="0" applyFont="1" applyFill="1" applyBorder="1" applyAlignment="1">
      <alignment horizontal="center" vertical="center" wrapText="1"/>
    </xf>
    <xf numFmtId="0" fontId="19" fillId="0" borderId="0" xfId="0" applyFont="1" applyFill="1" applyAlignment="1">
      <alignment vertical="center" wrapText="1"/>
    </xf>
    <xf numFmtId="0" fontId="16" fillId="0" borderId="0" xfId="0" applyFont="1" applyFill="1" applyAlignment="1">
      <alignment horizontal="left" vertical="center"/>
    </xf>
    <xf numFmtId="0" fontId="13" fillId="0" borderId="0" xfId="0" applyFont="1" applyFill="1" applyAlignment="1">
      <alignment horizontal="left" vertical="center"/>
    </xf>
    <xf numFmtId="164" fontId="18" fillId="0" borderId="6" xfId="6" applyNumberFormat="1" applyFont="1" applyFill="1" applyBorder="1" applyAlignment="1">
      <alignment vertical="center"/>
    </xf>
    <xf numFmtId="164" fontId="9" fillId="0" borderId="6" xfId="6" applyNumberFormat="1" applyFont="1" applyFill="1" applyBorder="1" applyAlignment="1">
      <alignment horizontal="center" vertical="center"/>
    </xf>
    <xf numFmtId="164" fontId="18" fillId="0" borderId="6" xfId="6" applyNumberFormat="1" applyFont="1" applyFill="1" applyBorder="1" applyAlignment="1">
      <alignment horizontal="center" vertical="center"/>
    </xf>
    <xf numFmtId="164" fontId="17" fillId="0" borderId="6" xfId="6" applyNumberFormat="1" applyFont="1" applyFill="1" applyBorder="1" applyAlignment="1">
      <alignment horizontal="center" vertical="center"/>
    </xf>
    <xf numFmtId="164" fontId="18" fillId="0" borderId="6" xfId="6" applyNumberFormat="1" applyFont="1" applyFill="1" applyBorder="1" applyAlignment="1">
      <alignment horizontal="left" vertical="center" indent="2"/>
    </xf>
    <xf numFmtId="164" fontId="23" fillId="0" borderId="6" xfId="6" applyNumberFormat="1" applyFont="1" applyFill="1" applyBorder="1" applyAlignment="1">
      <alignment vertical="center"/>
    </xf>
    <xf numFmtId="164" fontId="9" fillId="0" borderId="6" xfId="6" applyNumberFormat="1" applyFont="1" applyFill="1" applyBorder="1" applyAlignment="1">
      <alignment vertical="center"/>
    </xf>
    <xf numFmtId="49" fontId="18" fillId="0" borderId="6" xfId="0" applyNumberFormat="1" applyFont="1" applyBorder="1" applyAlignment="1">
      <alignment horizontal="center" vertical="center"/>
    </xf>
    <xf numFmtId="164" fontId="9" fillId="0" borderId="0" xfId="6" applyNumberFormat="1" applyFont="1" applyFill="1" applyAlignment="1">
      <alignment vertical="center" wrapText="1"/>
    </xf>
    <xf numFmtId="164" fontId="9" fillId="0" borderId="0" xfId="6" applyNumberFormat="1" applyFont="1" applyFill="1" applyAlignment="1">
      <alignment horizontal="center" vertical="center" wrapText="1"/>
    </xf>
    <xf numFmtId="164" fontId="16" fillId="0" borderId="0" xfId="6" applyNumberFormat="1" applyFont="1" applyFill="1" applyAlignment="1">
      <alignment vertical="center"/>
    </xf>
    <xf numFmtId="49" fontId="9" fillId="0" borderId="0" xfId="0" applyNumberFormat="1" applyFont="1" applyFill="1" applyAlignment="1">
      <alignment horizontal="left" vertical="center"/>
    </xf>
    <xf numFmtId="49" fontId="15" fillId="0" borderId="0" xfId="0" applyNumberFormat="1" applyFont="1" applyFill="1" applyAlignment="1">
      <alignment horizontal="left"/>
    </xf>
    <xf numFmtId="0" fontId="9" fillId="0" borderId="0" xfId="0" applyFont="1" applyFill="1" applyAlignment="1">
      <alignment horizontal="center" vertical="center"/>
    </xf>
    <xf numFmtId="0" fontId="16" fillId="0" borderId="0" xfId="0" applyFont="1" applyFill="1" applyAlignment="1">
      <alignment vertical="center"/>
    </xf>
    <xf numFmtId="0" fontId="8" fillId="0" borderId="0" xfId="0" applyFont="1" applyFill="1" applyBorder="1"/>
    <xf numFmtId="0" fontId="18" fillId="0" borderId="0" xfId="0" applyFont="1" applyFill="1" applyBorder="1" applyAlignment="1">
      <alignment horizontal="center" vertical="center"/>
    </xf>
    <xf numFmtId="0" fontId="11" fillId="0" borderId="5" xfId="0" applyFont="1" applyFill="1" applyBorder="1"/>
    <xf numFmtId="0" fontId="9" fillId="0" borderId="6" xfId="0" applyFont="1" applyBorder="1" applyAlignment="1">
      <alignment horizontal="center" vertical="center"/>
    </xf>
    <xf numFmtId="0" fontId="9" fillId="0" borderId="6" xfId="0" applyFont="1" applyBorder="1" applyAlignment="1">
      <alignment horizontal="left" vertical="center" wrapText="1"/>
    </xf>
    <xf numFmtId="0" fontId="11" fillId="0" borderId="6" xfId="24" applyFont="1" applyBorder="1" applyAlignment="1">
      <alignment horizontal="center" vertical="center" wrapText="1"/>
    </xf>
    <xf numFmtId="0" fontId="29" fillId="0" borderId="6" xfId="24" applyFont="1" applyBorder="1" applyAlignment="1">
      <alignment horizontal="center" vertical="center" wrapText="1"/>
    </xf>
    <xf numFmtId="0" fontId="8" fillId="0" borderId="8" xfId="0" applyFont="1" applyBorder="1" applyAlignment="1">
      <alignment horizontal="center" vertical="center" wrapText="1"/>
    </xf>
    <xf numFmtId="0" fontId="18" fillId="0" borderId="6" xfId="0" applyFont="1" applyFill="1" applyBorder="1" applyAlignment="1">
      <alignment horizontal="center" vertical="center"/>
    </xf>
    <xf numFmtId="49" fontId="18" fillId="0" borderId="6" xfId="0" applyNumberFormat="1" applyFont="1" applyFill="1" applyBorder="1" applyAlignment="1">
      <alignment horizontal="center" vertical="center"/>
    </xf>
    <xf numFmtId="0" fontId="18" fillId="8" borderId="6" xfId="0" applyFont="1" applyFill="1" applyBorder="1" applyAlignment="1">
      <alignment horizontal="center" vertical="center" wrapText="1"/>
    </xf>
    <xf numFmtId="0" fontId="18" fillId="8" borderId="10" xfId="0" applyFont="1" applyFill="1" applyBorder="1" applyAlignment="1">
      <alignment horizontal="center" vertical="center" wrapText="1"/>
    </xf>
    <xf numFmtId="0" fontId="18" fillId="8" borderId="10" xfId="0" applyFont="1" applyFill="1" applyBorder="1" applyAlignment="1">
      <alignment horizontal="center" vertical="center"/>
    </xf>
    <xf numFmtId="0" fontId="11" fillId="8" borderId="10" xfId="0" applyFont="1" applyFill="1" applyBorder="1" applyAlignment="1">
      <alignment horizontal="center" vertical="center"/>
    </xf>
    <xf numFmtId="0" fontId="18" fillId="0" borderId="9" xfId="0" applyFont="1" applyFill="1" applyBorder="1" applyAlignment="1">
      <alignment horizontal="center" vertical="center"/>
    </xf>
    <xf numFmtId="0" fontId="11" fillId="0" borderId="9" xfId="0" applyFont="1" applyFill="1" applyBorder="1" applyAlignment="1">
      <alignment vertical="center"/>
    </xf>
    <xf numFmtId="0" fontId="18" fillId="9" borderId="6" xfId="0" applyFont="1" applyFill="1" applyBorder="1" applyAlignment="1">
      <alignment horizontal="center" vertical="center"/>
    </xf>
    <xf numFmtId="0" fontId="11" fillId="10" borderId="6" xfId="0" applyFont="1" applyFill="1" applyBorder="1" applyAlignment="1">
      <alignment vertical="center"/>
    </xf>
    <xf numFmtId="0" fontId="22" fillId="5" borderId="7" xfId="0" applyFont="1" applyFill="1" applyBorder="1" applyAlignment="1">
      <alignment vertical="center"/>
    </xf>
    <xf numFmtId="0" fontId="22" fillId="5" borderId="18" xfId="0" applyFont="1" applyFill="1" applyBorder="1" applyAlignment="1">
      <alignment vertical="center"/>
    </xf>
    <xf numFmtId="0" fontId="22" fillId="5" borderId="8" xfId="0" applyFont="1" applyFill="1" applyBorder="1" applyAlignment="1">
      <alignment vertical="center"/>
    </xf>
    <xf numFmtId="0" fontId="22" fillId="5" borderId="20" xfId="0" applyFont="1" applyFill="1" applyBorder="1" applyAlignment="1">
      <alignment vertical="center"/>
    </xf>
    <xf numFmtId="0" fontId="22" fillId="5" borderId="19" xfId="0" applyFont="1" applyFill="1" applyBorder="1" applyAlignment="1">
      <alignment vertical="center"/>
    </xf>
    <xf numFmtId="0" fontId="18" fillId="5" borderId="7" xfId="0" applyFont="1" applyFill="1" applyBorder="1" applyAlignment="1">
      <alignment vertical="center"/>
    </xf>
    <xf numFmtId="0" fontId="18" fillId="5" borderId="18" xfId="0" applyFont="1" applyFill="1" applyBorder="1" applyAlignment="1">
      <alignment vertical="center"/>
    </xf>
    <xf numFmtId="0" fontId="18" fillId="5" borderId="8" xfId="0" applyFont="1" applyFill="1" applyBorder="1" applyAlignment="1">
      <alignment vertical="center"/>
    </xf>
    <xf numFmtId="43" fontId="18" fillId="0" borderId="6" xfId="6" applyFont="1" applyFill="1" applyBorder="1" applyAlignment="1">
      <alignment horizontal="center" vertical="center"/>
    </xf>
    <xf numFmtId="43" fontId="22" fillId="5" borderId="18" xfId="6" applyFont="1" applyFill="1" applyBorder="1" applyAlignment="1">
      <alignment vertical="center"/>
    </xf>
    <xf numFmtId="43" fontId="22" fillId="5" borderId="8" xfId="6" applyFont="1" applyFill="1" applyBorder="1" applyAlignment="1">
      <alignment vertical="center"/>
    </xf>
    <xf numFmtId="43" fontId="18" fillId="5" borderId="18" xfId="6" applyFont="1" applyFill="1" applyBorder="1" applyAlignment="1">
      <alignment vertical="center"/>
    </xf>
    <xf numFmtId="43" fontId="18" fillId="5" borderId="8" xfId="6" applyFont="1" applyFill="1" applyBorder="1" applyAlignment="1">
      <alignment vertical="center"/>
    </xf>
    <xf numFmtId="43" fontId="22" fillId="5" borderId="19" xfId="6" applyFont="1" applyFill="1" applyBorder="1" applyAlignment="1">
      <alignment vertical="center"/>
    </xf>
    <xf numFmtId="43" fontId="22" fillId="5" borderId="13" xfId="6" applyFont="1" applyFill="1" applyBorder="1" applyAlignment="1">
      <alignment vertical="center"/>
    </xf>
    <xf numFmtId="43" fontId="18" fillId="9" borderId="6" xfId="6" applyFont="1" applyFill="1" applyBorder="1" applyAlignment="1">
      <alignment vertical="center"/>
    </xf>
    <xf numFmtId="0" fontId="17" fillId="9" borderId="10" xfId="0" applyFont="1" applyFill="1" applyBorder="1" applyAlignment="1">
      <alignment horizontal="center" vertical="center"/>
    </xf>
    <xf numFmtId="0" fontId="19" fillId="9" borderId="10" xfId="0" applyFont="1" applyFill="1" applyBorder="1" applyAlignment="1">
      <alignment horizontal="center" vertical="center"/>
    </xf>
    <xf numFmtId="43" fontId="17" fillId="9" borderId="10" xfId="6" applyFont="1" applyFill="1" applyBorder="1" applyAlignment="1">
      <alignment horizontal="center" vertical="center"/>
    </xf>
    <xf numFmtId="0" fontId="17" fillId="9" borderId="6" xfId="0" applyFont="1" applyFill="1" applyBorder="1" applyAlignment="1">
      <alignment horizontal="center" vertical="center"/>
    </xf>
    <xf numFmtId="0" fontId="19" fillId="9" borderId="6" xfId="0" applyFont="1" applyFill="1" applyBorder="1" applyAlignment="1">
      <alignment horizontal="center" vertical="center"/>
    </xf>
    <xf numFmtId="43" fontId="17" fillId="9" borderId="6" xfId="6" applyFont="1" applyFill="1" applyBorder="1" applyAlignment="1">
      <alignment horizontal="center" vertical="center"/>
    </xf>
    <xf numFmtId="0" fontId="17" fillId="10" borderId="10" xfId="0" applyFont="1" applyFill="1" applyBorder="1" applyAlignment="1">
      <alignment horizontal="center" vertical="center"/>
    </xf>
    <xf numFmtId="0" fontId="19" fillId="10" borderId="10" xfId="0" applyFont="1" applyFill="1" applyBorder="1" applyAlignment="1">
      <alignment vertical="center"/>
    </xf>
    <xf numFmtId="43" fontId="17" fillId="10" borderId="10" xfId="6" applyFont="1" applyFill="1" applyBorder="1" applyAlignment="1">
      <alignment horizontal="center" vertical="center"/>
    </xf>
    <xf numFmtId="43" fontId="9" fillId="0" borderId="6" xfId="6" applyFont="1" applyBorder="1"/>
    <xf numFmtId="0" fontId="9" fillId="7" borderId="18" xfId="0" applyFont="1" applyFill="1" applyBorder="1" applyAlignment="1">
      <alignment vertical="center" wrapText="1"/>
    </xf>
    <xf numFmtId="0" fontId="9" fillId="7" borderId="8" xfId="0" applyFont="1" applyFill="1" applyBorder="1" applyAlignment="1">
      <alignment vertical="center" wrapText="1"/>
    </xf>
    <xf numFmtId="0" fontId="7" fillId="7" borderId="18" xfId="0" applyFont="1" applyFill="1" applyBorder="1" applyAlignment="1">
      <alignment horizontal="center" vertical="center" wrapText="1"/>
    </xf>
    <xf numFmtId="0" fontId="9" fillId="0" borderId="6" xfId="0" applyFont="1" applyFill="1" applyBorder="1" applyAlignment="1"/>
    <xf numFmtId="49" fontId="11" fillId="0" borderId="6" xfId="0" applyNumberFormat="1" applyFont="1" applyFill="1" applyBorder="1" applyAlignment="1">
      <alignment horizontal="center" vertical="center" wrapText="1"/>
    </xf>
    <xf numFmtId="0" fontId="17" fillId="9" borderId="6" xfId="0" applyFont="1" applyFill="1" applyBorder="1" applyAlignment="1">
      <alignment horizontal="right" vertical="center"/>
    </xf>
    <xf numFmtId="0" fontId="17" fillId="10" borderId="10" xfId="0" applyFont="1" applyFill="1" applyBorder="1" applyAlignment="1">
      <alignment horizontal="right" vertical="center"/>
    </xf>
    <xf numFmtId="0" fontId="17" fillId="9" borderId="10" xfId="0" applyFont="1" applyFill="1" applyBorder="1" applyAlignment="1">
      <alignment horizontal="right" vertical="center"/>
    </xf>
    <xf numFmtId="0" fontId="23" fillId="9" borderId="6" xfId="0" applyFont="1" applyFill="1" applyBorder="1" applyAlignment="1">
      <alignment horizontal="right" vertical="center"/>
    </xf>
    <xf numFmtId="0" fontId="23" fillId="9" borderId="10" xfId="0" applyFont="1" applyFill="1" applyBorder="1" applyAlignment="1">
      <alignment horizontal="right" vertical="center"/>
    </xf>
    <xf numFmtId="49" fontId="9" fillId="7" borderId="7" xfId="0" applyNumberFormat="1" applyFont="1" applyFill="1" applyBorder="1" applyAlignment="1">
      <alignment vertical="center" wrapText="1"/>
    </xf>
    <xf numFmtId="49" fontId="18" fillId="3" borderId="6" xfId="0" applyNumberFormat="1" applyFont="1" applyFill="1" applyBorder="1" applyAlignment="1">
      <alignment horizontal="center" vertical="center"/>
    </xf>
    <xf numFmtId="0" fontId="31" fillId="0" borderId="9" xfId="24" applyFont="1" applyFill="1" applyBorder="1" applyAlignment="1">
      <alignment horizontal="center" vertical="center"/>
    </xf>
    <xf numFmtId="0" fontId="31" fillId="0" borderId="6" xfId="24" applyFont="1" applyFill="1" applyBorder="1" applyAlignment="1">
      <alignment horizontal="center" vertical="center"/>
    </xf>
    <xf numFmtId="0" fontId="28" fillId="0" borderId="6" xfId="24" applyFont="1" applyFill="1" applyBorder="1" applyAlignment="1">
      <alignment horizontal="center" vertical="center"/>
    </xf>
    <xf numFmtId="0" fontId="32" fillId="5" borderId="18" xfId="0" applyFont="1" applyFill="1" applyBorder="1" applyAlignment="1">
      <alignment vertical="center"/>
    </xf>
    <xf numFmtId="0" fontId="33" fillId="9" borderId="10" xfId="0" applyFont="1" applyFill="1" applyBorder="1" applyAlignment="1">
      <alignment horizontal="center" vertical="center"/>
    </xf>
    <xf numFmtId="0" fontId="33" fillId="9" borderId="6" xfId="0" applyFont="1" applyFill="1" applyBorder="1" applyAlignment="1">
      <alignment horizontal="center" vertical="center"/>
    </xf>
    <xf numFmtId="0" fontId="33" fillId="10" borderId="10" xfId="0" applyFont="1" applyFill="1" applyBorder="1" applyAlignment="1">
      <alignment vertical="center"/>
    </xf>
    <xf numFmtId="0" fontId="34" fillId="5" borderId="18" xfId="0" applyFont="1" applyFill="1" applyBorder="1" applyAlignment="1">
      <alignment vertical="center"/>
    </xf>
    <xf numFmtId="0" fontId="32" fillId="5" borderId="19" xfId="0" applyFont="1" applyFill="1" applyBorder="1" applyAlignment="1">
      <alignment vertical="center"/>
    </xf>
    <xf numFmtId="0" fontId="18" fillId="3" borderId="6" xfId="0" applyFont="1" applyFill="1" applyBorder="1" applyAlignment="1">
      <alignment horizontal="left" vertical="center"/>
    </xf>
    <xf numFmtId="49" fontId="18" fillId="0" borderId="9" xfId="0" applyNumberFormat="1" applyFont="1" applyFill="1" applyBorder="1" applyAlignment="1">
      <alignment horizontal="center" vertical="center"/>
    </xf>
    <xf numFmtId="0" fontId="9" fillId="0" borderId="9" xfId="0" applyFont="1" applyFill="1" applyBorder="1" applyAlignment="1">
      <alignment vertical="center" wrapText="1"/>
    </xf>
    <xf numFmtId="0" fontId="17" fillId="5" borderId="7" xfId="0" applyFont="1" applyFill="1" applyBorder="1" applyAlignment="1">
      <alignment vertical="center"/>
    </xf>
    <xf numFmtId="0" fontId="17" fillId="5" borderId="18" xfId="0" applyFont="1" applyFill="1" applyBorder="1" applyAlignment="1">
      <alignment vertical="center"/>
    </xf>
    <xf numFmtId="0" fontId="17" fillId="8" borderId="6" xfId="0" applyFont="1" applyFill="1" applyBorder="1" applyAlignment="1">
      <alignment horizontal="center" vertical="center"/>
    </xf>
    <xf numFmtId="0" fontId="17" fillId="8" borderId="6" xfId="0" applyFont="1" applyFill="1" applyBorder="1" applyAlignment="1">
      <alignment horizontal="center" vertical="center" wrapText="1"/>
    </xf>
    <xf numFmtId="49" fontId="18" fillId="9" borderId="10" xfId="0" applyNumberFormat="1" applyFont="1" applyFill="1" applyBorder="1" applyAlignment="1">
      <alignment horizontal="center" vertical="center"/>
    </xf>
    <xf numFmtId="49" fontId="18" fillId="9" borderId="6" xfId="0" applyNumberFormat="1" applyFont="1" applyFill="1" applyBorder="1" applyAlignment="1">
      <alignment horizontal="center" vertical="center"/>
    </xf>
    <xf numFmtId="0" fontId="17" fillId="5" borderId="7" xfId="0" applyFont="1" applyFill="1" applyBorder="1" applyAlignment="1">
      <alignment horizontal="center" vertical="center"/>
    </xf>
    <xf numFmtId="164" fontId="17" fillId="0" borderId="6" xfId="6" applyNumberFormat="1" applyFont="1" applyFill="1" applyBorder="1" applyAlignment="1">
      <alignment vertical="center"/>
    </xf>
    <xf numFmtId="164" fontId="18" fillId="0" borderId="6" xfId="6" applyNumberFormat="1" applyFont="1" applyFill="1" applyBorder="1" applyAlignment="1">
      <alignment vertical="center" wrapText="1"/>
    </xf>
    <xf numFmtId="164" fontId="8" fillId="0" borderId="6" xfId="6" applyNumberFormat="1" applyFont="1" applyFill="1" applyBorder="1" applyAlignment="1">
      <alignment vertical="center" wrapText="1"/>
    </xf>
    <xf numFmtId="164" fontId="9" fillId="0" borderId="6" xfId="6" applyNumberFormat="1" applyFont="1" applyFill="1" applyBorder="1" applyAlignment="1">
      <alignment vertical="center" wrapText="1"/>
    </xf>
    <xf numFmtId="164" fontId="9" fillId="0" borderId="6" xfId="6" applyNumberFormat="1" applyFont="1" applyFill="1" applyBorder="1" applyAlignment="1">
      <alignment horizontal="left" vertical="center" wrapText="1" indent="1"/>
    </xf>
    <xf numFmtId="164" fontId="9" fillId="0" borderId="6" xfId="6" applyNumberFormat="1" applyFont="1" applyFill="1" applyBorder="1" applyAlignment="1">
      <alignment horizontal="left" vertical="center" indent="1"/>
    </xf>
    <xf numFmtId="164" fontId="17" fillId="8" borderId="6" xfId="6" applyNumberFormat="1" applyFont="1" applyFill="1" applyBorder="1" applyAlignment="1">
      <alignment horizontal="center" vertical="center" wrapText="1"/>
    </xf>
    <xf numFmtId="164" fontId="17" fillId="8" borderId="6" xfId="6" applyNumberFormat="1" applyFont="1" applyFill="1" applyBorder="1" applyAlignment="1">
      <alignment horizontal="center" vertical="top" wrapText="1"/>
    </xf>
    <xf numFmtId="0" fontId="26" fillId="0" borderId="6" xfId="0" applyFont="1" applyFill="1" applyBorder="1" applyAlignment="1">
      <alignment horizontal="center" vertical="center"/>
    </xf>
    <xf numFmtId="0" fontId="26" fillId="0" borderId="6" xfId="0" applyFont="1" applyFill="1" applyBorder="1" applyAlignment="1">
      <alignment vertical="center"/>
    </xf>
    <xf numFmtId="0" fontId="27" fillId="9" borderId="6" xfId="0" applyFont="1" applyFill="1" applyBorder="1" applyAlignment="1">
      <alignment vertical="center"/>
    </xf>
    <xf numFmtId="0" fontId="27" fillId="9" borderId="6" xfId="0" applyFont="1" applyFill="1" applyBorder="1" applyAlignment="1">
      <alignment horizontal="center" vertical="center"/>
    </xf>
    <xf numFmtId="0" fontId="27" fillId="9" borderId="10" xfId="0" applyFont="1" applyFill="1" applyBorder="1" applyAlignment="1">
      <alignment vertical="center"/>
    </xf>
    <xf numFmtId="0" fontId="26" fillId="9" borderId="10" xfId="0" applyFont="1" applyFill="1" applyBorder="1" applyAlignment="1">
      <alignment horizontal="center" vertical="center"/>
    </xf>
    <xf numFmtId="0" fontId="26" fillId="0" borderId="9" xfId="0" applyFont="1" applyFill="1" applyBorder="1" applyAlignment="1">
      <alignment vertical="center"/>
    </xf>
    <xf numFmtId="0" fontId="26" fillId="0" borderId="9" xfId="0" applyFont="1" applyFill="1" applyBorder="1" applyAlignment="1">
      <alignment horizontal="center" vertical="center"/>
    </xf>
    <xf numFmtId="0" fontId="27" fillId="8" borderId="7" xfId="0" applyFont="1" applyFill="1" applyBorder="1" applyAlignment="1">
      <alignment vertical="center"/>
    </xf>
    <xf numFmtId="0" fontId="27" fillId="8" borderId="18" xfId="0" applyFont="1" applyFill="1" applyBorder="1" applyAlignment="1">
      <alignment vertical="center"/>
    </xf>
    <xf numFmtId="43" fontId="27" fillId="8" borderId="18" xfId="6" applyFont="1" applyFill="1" applyBorder="1" applyAlignment="1">
      <alignment vertical="center"/>
    </xf>
    <xf numFmtId="43" fontId="27" fillId="8" borderId="8" xfId="6" applyFont="1" applyFill="1" applyBorder="1" applyAlignment="1">
      <alignment vertical="center"/>
    </xf>
    <xf numFmtId="0" fontId="27" fillId="8" borderId="18" xfId="0" applyFont="1" applyFill="1" applyBorder="1" applyAlignment="1">
      <alignment horizontal="center" vertical="center"/>
    </xf>
    <xf numFmtId="0" fontId="17" fillId="3" borderId="0" xfId="0" applyFont="1" applyFill="1" applyAlignment="1">
      <alignment horizontal="left" vertical="center" wrapText="1"/>
    </xf>
    <xf numFmtId="0" fontId="9" fillId="3" borderId="0" xfId="0" applyFont="1" applyFill="1" applyAlignment="1">
      <alignment vertical="top"/>
    </xf>
    <xf numFmtId="0" fontId="9" fillId="3" borderId="0" xfId="0" applyFont="1" applyFill="1" applyAlignment="1">
      <alignment horizontal="center" vertical="top"/>
    </xf>
    <xf numFmtId="0" fontId="9" fillId="3" borderId="0" xfId="0" applyFont="1" applyFill="1"/>
    <xf numFmtId="0" fontId="9" fillId="3" borderId="0" xfId="0" applyFont="1" applyFill="1" applyAlignment="1">
      <alignment horizontal="left" vertical="center" wrapText="1"/>
    </xf>
    <xf numFmtId="0" fontId="9" fillId="3" borderId="0" xfId="0" applyFont="1" applyFill="1" applyAlignment="1">
      <alignment horizontal="center"/>
    </xf>
    <xf numFmtId="0" fontId="19" fillId="8" borderId="6" xfId="0" applyFont="1" applyFill="1" applyBorder="1" applyAlignment="1">
      <alignment horizontal="center" vertical="center" wrapText="1"/>
    </xf>
    <xf numFmtId="0" fontId="19" fillId="8" borderId="10" xfId="0" applyFont="1" applyFill="1" applyBorder="1" applyAlignment="1">
      <alignment horizontal="center" vertical="center" wrapText="1"/>
    </xf>
    <xf numFmtId="49" fontId="11" fillId="0" borderId="9" xfId="0" applyNumberFormat="1" applyFont="1" applyFill="1" applyBorder="1" applyAlignment="1">
      <alignment horizontal="center" vertical="center"/>
    </xf>
    <xf numFmtId="0" fontId="11" fillId="0" borderId="9" xfId="0" applyFont="1" applyFill="1" applyBorder="1" applyAlignment="1">
      <alignment vertical="center" wrapText="1"/>
    </xf>
    <xf numFmtId="0" fontId="11" fillId="0" borderId="9" xfId="0" applyFont="1" applyFill="1" applyBorder="1" applyAlignment="1">
      <alignment horizontal="center" vertical="center" wrapText="1"/>
    </xf>
    <xf numFmtId="0" fontId="19" fillId="5" borderId="7" xfId="0" applyFont="1" applyFill="1" applyBorder="1" applyAlignment="1">
      <alignment vertical="center" wrapText="1"/>
    </xf>
    <xf numFmtId="0" fontId="19" fillId="5" borderId="18" xfId="0" applyFont="1" applyFill="1" applyBorder="1" applyAlignment="1">
      <alignment vertical="center" wrapText="1"/>
    </xf>
    <xf numFmtId="49" fontId="11" fillId="10" borderId="6" xfId="0" applyNumberFormat="1" applyFont="1" applyFill="1" applyBorder="1" applyAlignment="1">
      <alignment horizontal="center" vertical="center"/>
    </xf>
    <xf numFmtId="0" fontId="19" fillId="10" borderId="6" xfId="0" applyFont="1" applyFill="1" applyBorder="1" applyAlignment="1">
      <alignment vertical="center" wrapText="1"/>
    </xf>
    <xf numFmtId="0" fontId="19" fillId="9" borderId="10" xfId="0" applyFont="1" applyFill="1" applyBorder="1" applyAlignment="1">
      <alignment horizontal="center" vertical="center" wrapText="1"/>
    </xf>
    <xf numFmtId="49" fontId="11" fillId="9" borderId="6" xfId="0" applyNumberFormat="1" applyFont="1" applyFill="1" applyBorder="1" applyAlignment="1">
      <alignment horizontal="center" vertical="center"/>
    </xf>
    <xf numFmtId="0" fontId="19" fillId="9" borderId="6" xfId="0" applyFont="1" applyFill="1" applyBorder="1" applyAlignment="1">
      <alignment vertical="center" wrapText="1"/>
    </xf>
    <xf numFmtId="0" fontId="19" fillId="9" borderId="6" xfId="0" applyFont="1" applyFill="1" applyBorder="1" applyAlignment="1">
      <alignment horizontal="center" vertical="center" wrapText="1"/>
    </xf>
    <xf numFmtId="43" fontId="11" fillId="0" borderId="9" xfId="6" applyFont="1" applyFill="1" applyBorder="1" applyAlignment="1">
      <alignment horizontal="center" vertical="center"/>
    </xf>
    <xf numFmtId="43" fontId="11" fillId="0" borderId="9" xfId="6" applyFont="1" applyFill="1" applyBorder="1" applyAlignment="1">
      <alignment vertical="center"/>
    </xf>
    <xf numFmtId="43" fontId="11" fillId="0" borderId="6" xfId="6" applyFont="1" applyFill="1" applyBorder="1" applyAlignment="1">
      <alignment horizontal="center" vertical="center"/>
    </xf>
    <xf numFmtId="43" fontId="11" fillId="0" borderId="6" xfId="6" applyFont="1" applyFill="1" applyBorder="1" applyAlignment="1">
      <alignment vertical="center"/>
    </xf>
    <xf numFmtId="43" fontId="19" fillId="9" borderId="10" xfId="6" applyFont="1" applyFill="1" applyBorder="1" applyAlignment="1">
      <alignment horizontal="center" vertical="center"/>
    </xf>
    <xf numFmtId="43" fontId="11" fillId="10" borderId="6" xfId="6" applyFont="1" applyFill="1" applyBorder="1" applyAlignment="1">
      <alignment horizontal="center" vertical="center"/>
    </xf>
    <xf numFmtId="0" fontId="19" fillId="5" borderId="8" xfId="0" applyFont="1" applyFill="1" applyBorder="1" applyAlignment="1">
      <alignment horizontal="center" vertical="center" wrapText="1"/>
    </xf>
    <xf numFmtId="49" fontId="19" fillId="9" borderId="6" xfId="0" applyNumberFormat="1" applyFont="1" applyFill="1" applyBorder="1" applyAlignment="1">
      <alignment horizontal="center" vertical="center"/>
    </xf>
    <xf numFmtId="49" fontId="19" fillId="10" borderId="6" xfId="0" applyNumberFormat="1" applyFont="1" applyFill="1" applyBorder="1" applyAlignment="1">
      <alignment horizontal="center" vertical="center"/>
    </xf>
    <xf numFmtId="0" fontId="35" fillId="10" borderId="6" xfId="24" applyFont="1" applyFill="1" applyBorder="1" applyAlignment="1">
      <alignment horizontal="center" vertical="center" wrapText="1"/>
    </xf>
    <xf numFmtId="49" fontId="19" fillId="9" borderId="10" xfId="0" applyNumberFormat="1" applyFont="1" applyFill="1" applyBorder="1" applyAlignment="1">
      <alignment horizontal="center" vertical="center"/>
    </xf>
    <xf numFmtId="0" fontId="19" fillId="9" borderId="10" xfId="0" applyFont="1" applyFill="1" applyBorder="1" applyAlignment="1">
      <alignment horizontal="right" vertical="center" wrapText="1"/>
    </xf>
    <xf numFmtId="0" fontId="19" fillId="9" borderId="6" xfId="0" applyFont="1" applyFill="1" applyBorder="1" applyAlignment="1">
      <alignment horizontal="right" vertical="center" wrapText="1"/>
    </xf>
    <xf numFmtId="0" fontId="19" fillId="10" borderId="6" xfId="0" applyFont="1" applyFill="1" applyBorder="1" applyAlignment="1">
      <alignment horizontal="right" vertical="center" wrapText="1"/>
    </xf>
    <xf numFmtId="49" fontId="19" fillId="8" borderId="10" xfId="0" applyNumberFormat="1" applyFont="1" applyFill="1" applyBorder="1" applyAlignment="1">
      <alignment horizontal="center" vertical="center" wrapText="1"/>
    </xf>
    <xf numFmtId="0" fontId="19" fillId="8" borderId="10" xfId="0" applyFont="1" applyFill="1" applyBorder="1" applyAlignment="1">
      <alignment horizontal="center" vertical="center"/>
    </xf>
    <xf numFmtId="49" fontId="11" fillId="0" borderId="9" xfId="0" applyNumberFormat="1" applyFont="1" applyFill="1" applyBorder="1" applyAlignment="1">
      <alignment horizontal="center"/>
    </xf>
    <xf numFmtId="0" fontId="11" fillId="0" borderId="9" xfId="0" applyFont="1" applyFill="1" applyBorder="1" applyAlignment="1">
      <alignment horizontal="left" vertical="center" wrapText="1" indent="1"/>
    </xf>
    <xf numFmtId="0" fontId="24" fillId="5" borderId="7" xfId="0" applyFont="1" applyFill="1" applyBorder="1" applyAlignment="1">
      <alignment vertical="center" wrapText="1"/>
    </xf>
    <xf numFmtId="0" fontId="24" fillId="5" borderId="18" xfId="0" applyFont="1" applyFill="1" applyBorder="1" applyAlignment="1">
      <alignment vertical="center" wrapText="1"/>
    </xf>
    <xf numFmtId="0" fontId="24" fillId="5" borderId="8" xfId="0" applyFont="1" applyFill="1" applyBorder="1" applyAlignment="1">
      <alignment vertical="center" wrapText="1"/>
    </xf>
    <xf numFmtId="49" fontId="11" fillId="9" borderId="9" xfId="0" applyNumberFormat="1" applyFont="1" applyFill="1" applyBorder="1" applyAlignment="1">
      <alignment horizontal="center"/>
    </xf>
    <xf numFmtId="0" fontId="19" fillId="9" borderId="9" xfId="0" applyFont="1" applyFill="1" applyBorder="1" applyAlignment="1">
      <alignment horizontal="left" vertical="center" wrapText="1" indent="1"/>
    </xf>
    <xf numFmtId="43" fontId="11" fillId="9" borderId="9" xfId="6" applyFont="1" applyFill="1" applyBorder="1" applyAlignment="1">
      <alignment horizontal="center" vertical="center"/>
    </xf>
    <xf numFmtId="49" fontId="11" fillId="9" borderId="6" xfId="0" applyNumberFormat="1" applyFont="1" applyFill="1" applyBorder="1" applyAlignment="1">
      <alignment horizontal="center"/>
    </xf>
    <xf numFmtId="0" fontId="19" fillId="9" borderId="6" xfId="0" applyFont="1" applyFill="1" applyBorder="1" applyAlignment="1">
      <alignment horizontal="left" vertical="center" wrapText="1" indent="1"/>
    </xf>
    <xf numFmtId="43" fontId="11" fillId="9" borderId="6" xfId="6" applyFont="1" applyFill="1" applyBorder="1" applyAlignment="1">
      <alignment horizontal="center" vertical="center"/>
    </xf>
    <xf numFmtId="43" fontId="11" fillId="10" borderId="10" xfId="6" applyFont="1" applyFill="1" applyBorder="1" applyAlignment="1">
      <alignment horizontal="center" vertical="center"/>
    </xf>
    <xf numFmtId="0" fontId="11" fillId="0" borderId="9" xfId="0" applyFont="1" applyFill="1" applyBorder="1" applyAlignment="1">
      <alignment horizontal="left" vertical="center" wrapText="1"/>
    </xf>
    <xf numFmtId="49" fontId="8" fillId="8" borderId="6" xfId="0" applyNumberFormat="1" applyFont="1" applyFill="1" applyBorder="1" applyAlignment="1">
      <alignment horizontal="center" vertical="center" wrapText="1"/>
    </xf>
    <xf numFmtId="49" fontId="8" fillId="8" borderId="10" xfId="0" applyNumberFormat="1" applyFont="1" applyFill="1" applyBorder="1" applyAlignment="1">
      <alignment horizontal="center" vertical="center" wrapText="1"/>
    </xf>
    <xf numFmtId="0" fontId="8" fillId="8" borderId="10" xfId="0" applyFont="1" applyFill="1" applyBorder="1" applyAlignment="1">
      <alignment horizontal="center" vertical="center" wrapText="1"/>
    </xf>
    <xf numFmtId="49" fontId="9" fillId="0" borderId="9" xfId="0" applyNumberFormat="1" applyFont="1" applyFill="1" applyBorder="1" applyAlignment="1">
      <alignment horizontal="center" vertical="center"/>
    </xf>
    <xf numFmtId="49" fontId="9" fillId="10" borderId="6" xfId="0" applyNumberFormat="1" applyFont="1" applyFill="1" applyBorder="1" applyAlignment="1">
      <alignment horizontal="center"/>
    </xf>
    <xf numFmtId="49" fontId="9" fillId="9" borderId="6" xfId="0" applyNumberFormat="1" applyFont="1" applyFill="1" applyBorder="1" applyAlignment="1">
      <alignment horizontal="center"/>
    </xf>
    <xf numFmtId="49" fontId="9" fillId="10" borderId="6" xfId="0" applyNumberFormat="1" applyFont="1" applyFill="1" applyBorder="1" applyAlignment="1">
      <alignment horizontal="center" vertical="center"/>
    </xf>
    <xf numFmtId="49" fontId="9" fillId="9" borderId="6" xfId="0" applyNumberFormat="1" applyFont="1" applyFill="1" applyBorder="1" applyAlignment="1">
      <alignment horizontal="center" vertical="center"/>
    </xf>
    <xf numFmtId="49" fontId="8" fillId="10" borderId="6" xfId="0" applyNumberFormat="1" applyFont="1" applyFill="1" applyBorder="1" applyAlignment="1">
      <alignment horizontal="center" vertical="center"/>
    </xf>
    <xf numFmtId="43" fontId="18" fillId="0" borderId="6" xfId="6" applyFont="1" applyFill="1" applyBorder="1" applyAlignment="1">
      <alignment vertical="center"/>
    </xf>
    <xf numFmtId="43" fontId="18" fillId="10" borderId="6" xfId="6" applyFont="1" applyFill="1" applyBorder="1" applyAlignment="1">
      <alignment vertical="center"/>
    </xf>
    <xf numFmtId="0" fontId="8" fillId="8" borderId="6" xfId="0" applyFont="1" applyFill="1" applyBorder="1" applyAlignment="1">
      <alignment horizontal="center" vertical="center" wrapText="1"/>
    </xf>
    <xf numFmtId="43" fontId="9" fillId="0" borderId="6" xfId="6" applyFont="1" applyFill="1" applyBorder="1"/>
    <xf numFmtId="43" fontId="9" fillId="9" borderId="6" xfId="6" applyFont="1" applyFill="1" applyBorder="1"/>
    <xf numFmtId="49" fontId="11" fillId="0" borderId="0" xfId="1" applyNumberFormat="1" applyFont="1" applyFill="1" applyBorder="1" applyAlignment="1">
      <alignment horizontal="center" vertical="center" wrapText="1"/>
    </xf>
    <xf numFmtId="0" fontId="9" fillId="8" borderId="6" xfId="0" applyFont="1" applyFill="1" applyBorder="1" applyAlignment="1">
      <alignment horizontal="center" vertical="center" wrapText="1"/>
    </xf>
    <xf numFmtId="43" fontId="9" fillId="0" borderId="6" xfId="6" applyFont="1" applyFill="1" applyBorder="1" applyAlignment="1">
      <alignment vertical="center" wrapText="1"/>
    </xf>
    <xf numFmtId="43" fontId="9" fillId="9" borderId="6" xfId="6" applyFont="1" applyFill="1" applyBorder="1" applyAlignment="1">
      <alignment vertical="center" wrapText="1"/>
    </xf>
    <xf numFmtId="43" fontId="9" fillId="0" borderId="8" xfId="6" applyFont="1" applyBorder="1" applyAlignment="1">
      <alignment vertical="center" wrapText="1"/>
    </xf>
    <xf numFmtId="43" fontId="9" fillId="9" borderId="8" xfId="6" applyFont="1" applyFill="1" applyBorder="1" applyAlignment="1">
      <alignment vertical="center"/>
    </xf>
    <xf numFmtId="43" fontId="9" fillId="0" borderId="8" xfId="6" applyFont="1" applyFill="1" applyBorder="1" applyAlignment="1">
      <alignment vertical="center"/>
    </xf>
    <xf numFmtId="43" fontId="9" fillId="9" borderId="6" xfId="6" applyFont="1" applyFill="1" applyBorder="1" applyAlignment="1">
      <alignment vertical="center"/>
    </xf>
    <xf numFmtId="43" fontId="9" fillId="9" borderId="6" xfId="6" applyFont="1" applyFill="1" applyBorder="1" applyAlignment="1"/>
    <xf numFmtId="43" fontId="9" fillId="0" borderId="6" xfId="6" applyFont="1" applyFill="1" applyBorder="1" applyAlignment="1">
      <alignment vertical="center"/>
    </xf>
    <xf numFmtId="43" fontId="9" fillId="0" borderId="6" xfId="6" applyFont="1" applyFill="1" applyBorder="1" applyAlignment="1"/>
    <xf numFmtId="43" fontId="11" fillId="9" borderId="6" xfId="6" applyFont="1" applyFill="1" applyBorder="1" applyAlignment="1">
      <alignment vertical="center"/>
    </xf>
    <xf numFmtId="43" fontId="11" fillId="10" borderId="6" xfId="6" applyFont="1" applyFill="1" applyBorder="1" applyAlignment="1">
      <alignment vertical="center"/>
    </xf>
    <xf numFmtId="43" fontId="11" fillId="0" borderId="6" xfId="6" applyFont="1" applyBorder="1" applyAlignment="1">
      <alignment vertical="center"/>
    </xf>
    <xf numFmtId="43" fontId="19" fillId="5" borderId="18" xfId="6" applyFont="1" applyFill="1" applyBorder="1" applyAlignment="1">
      <alignment vertical="center"/>
    </xf>
    <xf numFmtId="0" fontId="11" fillId="0" borderId="0" xfId="1" applyFont="1" applyFill="1" applyAlignment="1">
      <alignment vertical="center"/>
    </xf>
    <xf numFmtId="43" fontId="17" fillId="9" borderId="6" xfId="6" applyFont="1" applyFill="1" applyBorder="1" applyAlignment="1">
      <alignment vertical="center"/>
    </xf>
    <xf numFmtId="43" fontId="17" fillId="10" borderId="6" xfId="6" applyFont="1" applyFill="1" applyBorder="1" applyAlignment="1">
      <alignment vertical="center"/>
    </xf>
    <xf numFmtId="49" fontId="9" fillId="5" borderId="6" xfId="0" applyNumberFormat="1" applyFont="1" applyFill="1" applyBorder="1" applyAlignment="1">
      <alignment horizontal="center" vertical="center"/>
    </xf>
    <xf numFmtId="43" fontId="18" fillId="0" borderId="8" xfId="6" applyFont="1" applyFill="1" applyBorder="1" applyAlignment="1">
      <alignment vertical="center"/>
    </xf>
    <xf numFmtId="43" fontId="17" fillId="9" borderId="8" xfId="6" applyFont="1" applyFill="1" applyBorder="1" applyAlignment="1">
      <alignment vertical="center"/>
    </xf>
    <xf numFmtId="43" fontId="17" fillId="9" borderId="21" xfId="6" applyFont="1" applyFill="1" applyBorder="1" applyAlignment="1">
      <alignment vertical="center"/>
    </xf>
    <xf numFmtId="43" fontId="9" fillId="5" borderId="8" xfId="6" applyFont="1" applyFill="1" applyBorder="1" applyAlignment="1">
      <alignment vertical="center" wrapText="1"/>
    </xf>
    <xf numFmtId="43" fontId="9" fillId="5" borderId="6" xfId="6" applyFont="1" applyFill="1" applyBorder="1" applyAlignment="1"/>
    <xf numFmtId="43" fontId="11" fillId="0" borderId="8" xfId="6" applyFont="1" applyFill="1" applyBorder="1" applyAlignment="1">
      <alignment vertical="center" wrapText="1"/>
    </xf>
    <xf numFmtId="0" fontId="11" fillId="0" borderId="21" xfId="0" applyFont="1" applyFill="1" applyBorder="1" applyAlignment="1">
      <alignment vertical="center" wrapText="1"/>
    </xf>
    <xf numFmtId="43" fontId="11" fillId="0" borderId="8" xfId="6" applyFont="1" applyFill="1" applyBorder="1" applyAlignment="1">
      <alignment vertical="center"/>
    </xf>
    <xf numFmtId="43" fontId="11" fillId="0" borderId="21" xfId="6" applyFont="1" applyFill="1" applyBorder="1" applyAlignment="1">
      <alignment vertical="center"/>
    </xf>
    <xf numFmtId="43" fontId="11" fillId="0" borderId="23" xfId="6" applyFont="1" applyFill="1" applyBorder="1" applyAlignment="1">
      <alignment vertical="center" wrapText="1"/>
    </xf>
    <xf numFmtId="49" fontId="11" fillId="9" borderId="10" xfId="0" applyNumberFormat="1" applyFont="1" applyFill="1" applyBorder="1" applyAlignment="1">
      <alignment horizontal="center" vertical="center"/>
    </xf>
    <xf numFmtId="0" fontId="11" fillId="9" borderId="6" xfId="0" applyFont="1" applyFill="1" applyBorder="1" applyAlignment="1">
      <alignment vertical="center"/>
    </xf>
    <xf numFmtId="0" fontId="11" fillId="0" borderId="25" xfId="0" applyFont="1" applyFill="1" applyBorder="1" applyAlignment="1">
      <alignment vertical="center" wrapText="1"/>
    </xf>
    <xf numFmtId="43" fontId="11" fillId="0" borderId="13" xfId="6" applyFont="1" applyFill="1" applyBorder="1" applyAlignment="1">
      <alignment vertical="center"/>
    </xf>
    <xf numFmtId="43" fontId="11" fillId="0" borderId="25" xfId="6" applyFont="1" applyFill="1" applyBorder="1" applyAlignment="1">
      <alignment vertical="center"/>
    </xf>
    <xf numFmtId="43" fontId="11" fillId="9" borderId="12" xfId="6" applyFont="1" applyFill="1" applyBorder="1" applyAlignment="1">
      <alignment vertical="center"/>
    </xf>
    <xf numFmtId="43" fontId="11" fillId="9" borderId="10" xfId="6" applyFont="1" applyFill="1" applyBorder="1" applyAlignment="1">
      <alignment vertical="center"/>
    </xf>
    <xf numFmtId="43" fontId="11" fillId="9" borderId="8" xfId="6" applyFont="1" applyFill="1" applyBorder="1" applyAlignment="1">
      <alignment vertical="center"/>
    </xf>
    <xf numFmtId="43" fontId="11" fillId="9" borderId="21" xfId="6" applyFont="1" applyFill="1" applyBorder="1" applyAlignment="1">
      <alignment vertical="center"/>
    </xf>
    <xf numFmtId="43" fontId="19" fillId="0" borderId="8" xfId="6" applyFont="1" applyFill="1" applyBorder="1" applyAlignment="1">
      <alignment horizontal="left" vertical="center"/>
    </xf>
    <xf numFmtId="43" fontId="19" fillId="0" borderId="6" xfId="6" applyFont="1" applyFill="1" applyBorder="1" applyAlignment="1">
      <alignment horizontal="left" vertical="center"/>
    </xf>
    <xf numFmtId="43" fontId="19" fillId="0" borderId="21" xfId="6" applyFont="1" applyFill="1" applyBorder="1" applyAlignment="1">
      <alignment horizontal="left" vertical="center"/>
    </xf>
    <xf numFmtId="0" fontId="19" fillId="5" borderId="7" xfId="1" applyFont="1" applyFill="1" applyBorder="1" applyAlignment="1">
      <alignment vertical="center" wrapText="1"/>
    </xf>
    <xf numFmtId="0" fontId="19" fillId="5" borderId="22" xfId="1" applyFont="1" applyFill="1" applyBorder="1" applyAlignment="1">
      <alignment horizontal="center" vertical="center" wrapText="1"/>
    </xf>
    <xf numFmtId="0" fontId="19" fillId="5" borderId="18" xfId="1" applyFont="1" applyFill="1" applyBorder="1" applyAlignment="1">
      <alignment vertical="center"/>
    </xf>
    <xf numFmtId="0" fontId="19" fillId="5" borderId="22" xfId="1" applyFont="1" applyFill="1" applyBorder="1" applyAlignment="1">
      <alignment vertical="center"/>
    </xf>
    <xf numFmtId="49" fontId="11" fillId="12" borderId="6" xfId="0" applyNumberFormat="1" applyFont="1" applyFill="1" applyBorder="1" applyAlignment="1">
      <alignment horizontal="center" vertical="center"/>
    </xf>
    <xf numFmtId="0" fontId="11" fillId="12" borderId="21" xfId="0" applyFont="1" applyFill="1" applyBorder="1" applyAlignment="1">
      <alignment vertical="center" wrapText="1"/>
    </xf>
    <xf numFmtId="43" fontId="11" fillId="12" borderId="8" xfId="6" applyFont="1" applyFill="1" applyBorder="1" applyAlignment="1">
      <alignment vertical="center"/>
    </xf>
    <xf numFmtId="0" fontId="19" fillId="8" borderId="9" xfId="0" applyFont="1" applyFill="1" applyBorder="1" applyAlignment="1">
      <alignment horizontal="center" vertical="center" wrapText="1"/>
    </xf>
    <xf numFmtId="43" fontId="11" fillId="0" borderId="0" xfId="6" applyFont="1" applyFill="1"/>
    <xf numFmtId="43" fontId="11" fillId="0" borderId="0" xfId="6" applyFont="1" applyFill="1" applyAlignment="1">
      <alignment horizontal="center"/>
    </xf>
    <xf numFmtId="43" fontId="11" fillId="10" borderId="6" xfId="6" applyFont="1" applyFill="1" applyBorder="1" applyAlignment="1">
      <alignment horizontal="center" vertical="center" wrapText="1"/>
    </xf>
    <xf numFmtId="43" fontId="11" fillId="0" borderId="6" xfId="6" applyFont="1" applyFill="1" applyBorder="1" applyAlignment="1">
      <alignment vertical="center" wrapText="1"/>
    </xf>
    <xf numFmtId="49" fontId="9" fillId="3" borderId="6" xfId="0" applyNumberFormat="1" applyFont="1" applyFill="1" applyBorder="1" applyAlignment="1">
      <alignment horizontal="center" vertical="center"/>
    </xf>
    <xf numFmtId="43" fontId="18" fillId="0" borderId="6" xfId="6" applyFont="1" applyFill="1" applyBorder="1" applyAlignment="1">
      <alignment vertical="center" wrapText="1"/>
    </xf>
    <xf numFmtId="49" fontId="9" fillId="11" borderId="6" xfId="0" applyNumberFormat="1" applyFont="1" applyFill="1" applyBorder="1" applyAlignment="1">
      <alignment horizontal="center" vertical="center"/>
    </xf>
    <xf numFmtId="43" fontId="18" fillId="0" borderId="6" xfId="6" applyFont="1" applyBorder="1" applyAlignment="1">
      <alignment vertical="center"/>
    </xf>
    <xf numFmtId="43" fontId="18" fillId="0" borderId="6" xfId="6" applyFont="1" applyBorder="1" applyAlignment="1">
      <alignment vertical="center" wrapText="1"/>
    </xf>
    <xf numFmtId="43" fontId="18" fillId="10" borderId="8" xfId="6" applyFont="1" applyFill="1" applyBorder="1" applyAlignment="1">
      <alignment vertical="center"/>
    </xf>
    <xf numFmtId="43" fontId="18" fillId="10" borderId="21" xfId="6" applyFont="1" applyFill="1" applyBorder="1" applyAlignment="1">
      <alignment vertical="center"/>
    </xf>
    <xf numFmtId="43" fontId="18" fillId="10" borderId="6" xfId="6" applyFont="1" applyFill="1" applyBorder="1" applyAlignment="1">
      <alignment vertical="center" wrapText="1"/>
    </xf>
    <xf numFmtId="43" fontId="9" fillId="0" borderId="8" xfId="6" applyFont="1" applyBorder="1" applyAlignment="1">
      <alignment vertical="center"/>
    </xf>
    <xf numFmtId="43" fontId="11" fillId="0" borderId="8" xfId="6" applyFont="1" applyFill="1" applyBorder="1" applyAlignment="1">
      <alignment horizontal="left" vertical="center"/>
    </xf>
    <xf numFmtId="43" fontId="11" fillId="0" borderId="6" xfId="6" applyFont="1" applyFill="1" applyBorder="1" applyAlignment="1">
      <alignment horizontal="left" vertical="center"/>
    </xf>
    <xf numFmtId="43" fontId="9" fillId="0" borderId="6" xfId="6" applyFont="1" applyBorder="1" applyAlignment="1">
      <alignment vertical="center"/>
    </xf>
    <xf numFmtId="49" fontId="9" fillId="0" borderId="0" xfId="0" applyNumberFormat="1" applyFont="1" applyFill="1" applyAlignment="1">
      <alignment horizontal="center"/>
    </xf>
    <xf numFmtId="49" fontId="9" fillId="0" borderId="10" xfId="0" applyNumberFormat="1" applyFont="1" applyFill="1" applyBorder="1" applyAlignment="1">
      <alignment horizontal="center" vertical="center"/>
    </xf>
    <xf numFmtId="0" fontId="8" fillId="5" borderId="7" xfId="0" applyFont="1" applyFill="1" applyBorder="1" applyAlignment="1">
      <alignment vertical="center" wrapText="1"/>
    </xf>
    <xf numFmtId="0" fontId="8" fillId="5" borderId="18" xfId="0" applyFont="1" applyFill="1" applyBorder="1" applyAlignment="1">
      <alignment vertical="center" wrapText="1"/>
    </xf>
    <xf numFmtId="0" fontId="8" fillId="5" borderId="8" xfId="0" applyFont="1" applyFill="1" applyBorder="1" applyAlignment="1">
      <alignment vertical="center" wrapText="1"/>
    </xf>
    <xf numFmtId="49" fontId="9" fillId="10" borderId="9" xfId="0" applyNumberFormat="1" applyFont="1" applyFill="1" applyBorder="1" applyAlignment="1">
      <alignment horizontal="center" vertical="center"/>
    </xf>
    <xf numFmtId="49" fontId="9" fillId="10" borderId="10" xfId="0" applyNumberFormat="1" applyFont="1" applyFill="1" applyBorder="1" applyAlignment="1">
      <alignment horizontal="center" vertical="center"/>
    </xf>
    <xf numFmtId="49" fontId="9" fillId="10" borderId="9" xfId="0" applyNumberFormat="1" applyFont="1" applyFill="1" applyBorder="1" applyAlignment="1">
      <alignment horizontal="center"/>
    </xf>
    <xf numFmtId="43" fontId="9" fillId="10" borderId="9" xfId="6" applyFont="1" applyFill="1" applyBorder="1" applyAlignment="1">
      <alignment vertical="center" wrapText="1"/>
    </xf>
    <xf numFmtId="43" fontId="18" fillId="10" borderId="9" xfId="6" applyFont="1" applyFill="1" applyBorder="1" applyAlignment="1">
      <alignment vertical="center" wrapText="1"/>
    </xf>
    <xf numFmtId="43" fontId="9" fillId="10" borderId="10" xfId="6" applyFont="1" applyFill="1" applyBorder="1" applyAlignment="1">
      <alignment vertical="center" wrapText="1"/>
    </xf>
    <xf numFmtId="43" fontId="9" fillId="5" borderId="18" xfId="6" applyFont="1" applyFill="1" applyBorder="1" applyAlignment="1">
      <alignment vertical="center" wrapText="1"/>
    </xf>
    <xf numFmtId="0" fontId="8" fillId="10" borderId="6" xfId="0" applyFont="1" applyFill="1" applyBorder="1" applyAlignment="1">
      <alignment vertical="center" wrapText="1"/>
    </xf>
    <xf numFmtId="0" fontId="8" fillId="9" borderId="6" xfId="0" applyFont="1" applyFill="1" applyBorder="1" applyAlignment="1">
      <alignment vertical="center" wrapText="1"/>
    </xf>
    <xf numFmtId="43" fontId="18" fillId="9" borderId="6" xfId="6" applyFont="1" applyFill="1" applyBorder="1" applyAlignment="1">
      <alignment vertical="center" wrapText="1"/>
    </xf>
    <xf numFmtId="43" fontId="17" fillId="0" borderId="6" xfId="6" applyFont="1" applyFill="1" applyBorder="1" applyAlignment="1">
      <alignment vertical="center" wrapText="1"/>
    </xf>
    <xf numFmtId="43" fontId="17" fillId="0" borderId="6" xfId="6" applyFont="1" applyFill="1" applyBorder="1" applyAlignment="1">
      <alignment vertical="center"/>
    </xf>
    <xf numFmtId="0" fontId="8" fillId="10" borderId="9" xfId="0" applyFont="1" applyFill="1" applyBorder="1" applyAlignment="1">
      <alignment vertical="center" wrapText="1"/>
    </xf>
    <xf numFmtId="0" fontId="17" fillId="10" borderId="6" xfId="0" applyFont="1" applyFill="1" applyBorder="1" applyAlignment="1">
      <alignment vertical="center" wrapText="1"/>
    </xf>
    <xf numFmtId="0" fontId="17" fillId="10" borderId="6" xfId="0" applyFont="1" applyFill="1" applyBorder="1" applyAlignment="1">
      <alignment horizontal="center" vertical="center" wrapText="1"/>
    </xf>
    <xf numFmtId="43" fontId="18" fillId="0" borderId="6" xfId="6" applyFont="1" applyFill="1" applyBorder="1" applyAlignment="1">
      <alignment horizontal="left" vertical="center"/>
    </xf>
    <xf numFmtId="49" fontId="9" fillId="11" borderId="6" xfId="0" applyNumberFormat="1" applyFont="1" applyFill="1" applyBorder="1" applyAlignment="1">
      <alignment horizontal="center"/>
    </xf>
    <xf numFmtId="43" fontId="17" fillId="5" borderId="6" xfId="6" applyFont="1" applyFill="1" applyBorder="1" applyAlignment="1">
      <alignment horizontal="center" vertical="center"/>
    </xf>
    <xf numFmtId="49" fontId="11" fillId="3" borderId="6" xfId="0" applyNumberFormat="1" applyFont="1" applyFill="1" applyBorder="1" applyAlignment="1">
      <alignment horizontal="center" vertical="center"/>
    </xf>
    <xf numFmtId="0" fontId="19" fillId="9" borderId="6" xfId="0" applyFont="1" applyFill="1" applyBorder="1" applyAlignment="1">
      <alignment horizontal="left" vertical="center" wrapText="1"/>
    </xf>
    <xf numFmtId="43" fontId="11" fillId="3" borderId="6" xfId="6" applyFont="1" applyFill="1" applyBorder="1" applyAlignment="1">
      <alignment horizontal="center" vertical="center"/>
    </xf>
    <xf numFmtId="49" fontId="11" fillId="0" borderId="9" xfId="0" applyNumberFormat="1" applyFont="1" applyBorder="1" applyAlignment="1">
      <alignment horizontal="center" vertical="center"/>
    </xf>
    <xf numFmtId="0" fontId="11" fillId="0" borderId="9" xfId="0" applyFont="1" applyBorder="1" applyAlignment="1">
      <alignment vertical="center" wrapText="1"/>
    </xf>
    <xf numFmtId="49" fontId="19" fillId="5" borderId="7" xfId="0" applyNumberFormat="1" applyFont="1" applyFill="1" applyBorder="1" applyAlignment="1">
      <alignment vertical="center"/>
    </xf>
    <xf numFmtId="43" fontId="9" fillId="0" borderId="9" xfId="6" applyFont="1" applyBorder="1"/>
    <xf numFmtId="49" fontId="9" fillId="0" borderId="0" xfId="0" applyNumberFormat="1" applyFont="1" applyBorder="1" applyAlignment="1">
      <alignment horizontal="center"/>
    </xf>
    <xf numFmtId="0" fontId="17" fillId="9" borderId="6" xfId="0" applyFont="1" applyFill="1" applyBorder="1" applyAlignment="1">
      <alignment vertical="center" wrapText="1"/>
    </xf>
    <xf numFmtId="0" fontId="18" fillId="11" borderId="6" xfId="0" applyFont="1" applyFill="1" applyBorder="1" applyAlignment="1">
      <alignment vertical="center"/>
    </xf>
    <xf numFmtId="43" fontId="11" fillId="3" borderId="6" xfId="6" applyFont="1" applyFill="1" applyBorder="1" applyAlignment="1">
      <alignment vertical="center"/>
    </xf>
    <xf numFmtId="43" fontId="18" fillId="0" borderId="6" xfId="6" applyFont="1" applyBorder="1" applyAlignment="1">
      <alignment horizontal="left" vertical="center"/>
    </xf>
    <xf numFmtId="0" fontId="18" fillId="0" borderId="6" xfId="0" applyFont="1" applyBorder="1" applyAlignment="1">
      <alignment horizontal="center" vertical="center"/>
    </xf>
    <xf numFmtId="49" fontId="11" fillId="9" borderId="9" xfId="0" applyNumberFormat="1" applyFont="1" applyFill="1" applyBorder="1" applyAlignment="1">
      <alignment horizontal="center" vertical="center"/>
    </xf>
    <xf numFmtId="43" fontId="11" fillId="9" borderId="9" xfId="6" applyFont="1" applyFill="1" applyBorder="1" applyAlignment="1">
      <alignment horizontal="center" vertical="center" wrapText="1"/>
    </xf>
    <xf numFmtId="43" fontId="11" fillId="0" borderId="6" xfId="6" applyFont="1" applyBorder="1" applyAlignment="1">
      <alignment horizontal="center" vertical="center" wrapText="1"/>
    </xf>
    <xf numFmtId="43" fontId="11" fillId="5" borderId="18" xfId="6" applyFont="1" applyFill="1" applyBorder="1" applyAlignment="1">
      <alignment vertical="center" wrapText="1"/>
    </xf>
    <xf numFmtId="0" fontId="17" fillId="0" borderId="9" xfId="0" applyFont="1" applyFill="1" applyBorder="1" applyAlignment="1">
      <alignment horizontal="center" vertical="center"/>
    </xf>
    <xf numFmtId="43" fontId="17" fillId="11" borderId="6" xfId="6" applyFont="1" applyFill="1" applyBorder="1" applyAlignment="1">
      <alignment vertical="center" wrapText="1"/>
    </xf>
    <xf numFmtId="43" fontId="17" fillId="0" borderId="6" xfId="6" applyFont="1" applyFill="1" applyBorder="1" applyAlignment="1">
      <alignment horizontal="center" vertical="center" wrapText="1"/>
    </xf>
    <xf numFmtId="0" fontId="18" fillId="0" borderId="6" xfId="0" applyFont="1" applyFill="1" applyBorder="1" applyAlignment="1">
      <alignment horizontal="left" vertical="center" wrapText="1"/>
    </xf>
    <xf numFmtId="0" fontId="18" fillId="0" borderId="10" xfId="0" applyFont="1" applyFill="1" applyBorder="1" applyAlignment="1">
      <alignment vertical="center"/>
    </xf>
    <xf numFmtId="0" fontId="18" fillId="0" borderId="10" xfId="0" applyFont="1" applyFill="1" applyBorder="1" applyAlignment="1">
      <alignment horizontal="center" vertical="center"/>
    </xf>
    <xf numFmtId="0" fontId="17" fillId="0" borderId="10" xfId="0" applyFont="1" applyFill="1" applyBorder="1" applyAlignment="1">
      <alignment horizontal="center" vertical="center"/>
    </xf>
    <xf numFmtId="0" fontId="23" fillId="6" borderId="7" xfId="0" applyFont="1" applyFill="1" applyBorder="1" applyAlignment="1">
      <alignment vertical="center"/>
    </xf>
    <xf numFmtId="0" fontId="23" fillId="6" borderId="18" xfId="0" applyFont="1" applyFill="1" applyBorder="1" applyAlignment="1">
      <alignment vertical="center"/>
    </xf>
    <xf numFmtId="0" fontId="23" fillId="6" borderId="8" xfId="0" applyFont="1" applyFill="1" applyBorder="1" applyAlignment="1">
      <alignment vertical="center"/>
    </xf>
    <xf numFmtId="0" fontId="18" fillId="2" borderId="6" xfId="0" applyFont="1" applyFill="1" applyBorder="1" applyAlignment="1">
      <alignment vertical="center"/>
    </xf>
    <xf numFmtId="0" fontId="18" fillId="2" borderId="6" xfId="0" applyFont="1" applyFill="1" applyBorder="1" applyAlignment="1">
      <alignment horizontal="center" vertical="center"/>
    </xf>
    <xf numFmtId="0" fontId="17" fillId="2" borderId="6" xfId="0" applyFont="1" applyFill="1" applyBorder="1" applyAlignment="1">
      <alignment horizontal="center" vertical="center"/>
    </xf>
    <xf numFmtId="0" fontId="20" fillId="0" borderId="6" xfId="0" applyFont="1" applyFill="1" applyBorder="1" applyAlignment="1">
      <alignment vertical="center" wrapText="1"/>
    </xf>
    <xf numFmtId="0" fontId="20" fillId="0" borderId="6" xfId="0" applyFont="1" applyBorder="1" applyAlignment="1">
      <alignment vertical="center" wrapText="1"/>
    </xf>
    <xf numFmtId="49" fontId="18" fillId="3" borderId="6" xfId="0" applyNumberFormat="1" applyFont="1" applyFill="1" applyBorder="1" applyAlignment="1">
      <alignment horizontal="center" vertical="center" wrapText="1"/>
    </xf>
    <xf numFmtId="49" fontId="18" fillId="0" borderId="6" xfId="0" applyNumberFormat="1" applyFont="1" applyFill="1" applyBorder="1" applyAlignment="1">
      <alignment horizontal="center" vertical="center" wrapText="1"/>
    </xf>
    <xf numFmtId="16" fontId="9" fillId="0" borderId="6" xfId="0" applyNumberFormat="1" applyFont="1" applyBorder="1" applyAlignment="1">
      <alignment vertical="center" wrapText="1"/>
    </xf>
    <xf numFmtId="43" fontId="9" fillId="0" borderId="0" xfId="6" applyFont="1"/>
    <xf numFmtId="43" fontId="9" fillId="0" borderId="6" xfId="6" applyFont="1" applyBorder="1" applyAlignment="1">
      <alignment vertical="center" wrapText="1"/>
    </xf>
    <xf numFmtId="49" fontId="18" fillId="10" borderId="6" xfId="0" applyNumberFormat="1" applyFont="1" applyFill="1" applyBorder="1" applyAlignment="1">
      <alignment horizontal="center" vertical="center" wrapText="1"/>
    </xf>
    <xf numFmtId="0" fontId="8" fillId="10" borderId="6" xfId="0" applyFont="1" applyFill="1" applyBorder="1" applyAlignment="1">
      <alignment horizontal="center" vertical="center" wrapText="1"/>
    </xf>
    <xf numFmtId="43" fontId="8" fillId="10" borderId="6" xfId="6" applyFont="1" applyFill="1" applyBorder="1" applyAlignment="1">
      <alignment horizontal="center" vertical="center" wrapText="1"/>
    </xf>
    <xf numFmtId="43" fontId="17" fillId="10" borderId="6" xfId="6" applyFont="1" applyFill="1" applyBorder="1" applyAlignment="1">
      <alignment horizontal="center" vertical="center" wrapText="1"/>
    </xf>
    <xf numFmtId="49" fontId="17" fillId="10" borderId="6" xfId="0" applyNumberFormat="1" applyFont="1" applyFill="1" applyBorder="1" applyAlignment="1">
      <alignment horizontal="center" vertical="center" wrapText="1"/>
    </xf>
    <xf numFmtId="49" fontId="17" fillId="10" borderId="10" xfId="0" applyNumberFormat="1"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43" fontId="17" fillId="10" borderId="10" xfId="6" applyFont="1" applyFill="1" applyBorder="1" applyAlignment="1">
      <alignment horizontal="center" vertical="center" wrapText="1"/>
    </xf>
    <xf numFmtId="0" fontId="9" fillId="0" borderId="9" xfId="0" applyFont="1" applyBorder="1" applyAlignment="1">
      <alignment vertical="center" wrapText="1"/>
    </xf>
    <xf numFmtId="43" fontId="9" fillId="0" borderId="9" xfId="6" applyFont="1" applyBorder="1" applyAlignment="1">
      <alignment vertical="center" wrapText="1"/>
    </xf>
    <xf numFmtId="49" fontId="16" fillId="0" borderId="0" xfId="0" applyNumberFormat="1" applyFont="1" applyFill="1" applyAlignment="1">
      <alignment horizontal="center" vertical="center"/>
    </xf>
    <xf numFmtId="43" fontId="19" fillId="10" borderId="6" xfId="6" applyFont="1" applyFill="1" applyBorder="1" applyAlignment="1">
      <alignment horizontal="center" vertical="center" wrapText="1"/>
    </xf>
    <xf numFmtId="0" fontId="18" fillId="0" borderId="6" xfId="0" applyFont="1" applyBorder="1" applyAlignment="1">
      <alignment horizontal="center" vertical="center" wrapText="1"/>
    </xf>
    <xf numFmtId="0" fontId="9" fillId="0" borderId="6" xfId="0" applyFont="1" applyBorder="1" applyAlignment="1">
      <alignment horizontal="center" vertical="center" wrapText="1"/>
    </xf>
    <xf numFmtId="0" fontId="0" fillId="0" borderId="0" xfId="0" applyAlignment="1">
      <alignment horizontal="center"/>
    </xf>
    <xf numFmtId="0" fontId="9" fillId="3" borderId="6" xfId="0" applyFont="1" applyFill="1" applyBorder="1" applyAlignment="1">
      <alignment horizontal="center" vertical="center" wrapText="1"/>
    </xf>
    <xf numFmtId="0" fontId="36" fillId="3" borderId="0" xfId="0" applyFont="1" applyFill="1"/>
    <xf numFmtId="0" fontId="36" fillId="0" borderId="0" xfId="0" applyFont="1"/>
    <xf numFmtId="0" fontId="38" fillId="3" borderId="0" xfId="0" applyFont="1" applyFill="1"/>
    <xf numFmtId="0" fontId="9" fillId="0" borderId="27" xfId="0" applyFont="1" applyFill="1" applyBorder="1"/>
    <xf numFmtId="0" fontId="18" fillId="0" borderId="21" xfId="0" applyFont="1" applyFill="1" applyBorder="1" applyAlignment="1">
      <alignment vertical="center" wrapText="1"/>
    </xf>
    <xf numFmtId="0" fontId="19" fillId="8" borderId="8" xfId="0" applyFont="1" applyFill="1" applyBorder="1" applyAlignment="1">
      <alignment horizontal="center" vertical="center" wrapText="1"/>
    </xf>
    <xf numFmtId="0" fontId="18" fillId="10" borderId="21" xfId="0" applyFont="1" applyFill="1" applyBorder="1" applyAlignment="1">
      <alignment vertical="center" wrapText="1"/>
    </xf>
    <xf numFmtId="0" fontId="19" fillId="8" borderId="21" xfId="0" applyFont="1" applyFill="1" applyBorder="1" applyAlignment="1">
      <alignment horizontal="center" vertical="center" wrapText="1"/>
    </xf>
    <xf numFmtId="43" fontId="9" fillId="13" borderId="6" xfId="0" applyNumberFormat="1" applyFont="1" applyFill="1" applyBorder="1"/>
    <xf numFmtId="0" fontId="8" fillId="8" borderId="6" xfId="0" applyFont="1" applyFill="1" applyBorder="1" applyAlignment="1">
      <alignment horizontal="center" vertical="center" wrapText="1"/>
    </xf>
    <xf numFmtId="0" fontId="17" fillId="8" borderId="6" xfId="0" applyFont="1" applyFill="1" applyBorder="1" applyAlignment="1">
      <alignment horizontal="center" vertical="center" wrapText="1"/>
    </xf>
    <xf numFmtId="43" fontId="8" fillId="8" borderId="6" xfId="6" applyFont="1" applyFill="1" applyBorder="1" applyAlignment="1">
      <alignment horizontal="center" vertical="center" wrapText="1"/>
    </xf>
    <xf numFmtId="43" fontId="17" fillId="8" borderId="6" xfId="6" applyFont="1" applyFill="1" applyBorder="1" applyAlignment="1">
      <alignment horizontal="center" vertical="center" wrapText="1"/>
    </xf>
    <xf numFmtId="49" fontId="17" fillId="8" borderId="6" xfId="0" applyNumberFormat="1" applyFont="1" applyFill="1" applyBorder="1" applyAlignment="1">
      <alignment horizontal="center" vertical="center" wrapText="1"/>
    </xf>
    <xf numFmtId="43" fontId="9" fillId="0" borderId="6" xfId="6" applyFont="1" applyBorder="1" applyAlignment="1">
      <alignment vertical="center" wrapText="1"/>
    </xf>
    <xf numFmtId="43" fontId="9" fillId="13" borderId="6" xfId="0" applyNumberFormat="1" applyFont="1" applyFill="1" applyBorder="1" applyAlignment="1">
      <alignment vertical="center"/>
    </xf>
    <xf numFmtId="43" fontId="18" fillId="14" borderId="6" xfId="6" applyFont="1" applyFill="1" applyBorder="1" applyAlignment="1">
      <alignment horizontal="center" vertical="center"/>
    </xf>
    <xf numFmtId="43" fontId="11" fillId="14" borderId="9" xfId="6" applyFont="1" applyFill="1" applyBorder="1" applyAlignment="1">
      <alignment horizontal="center" vertical="center"/>
    </xf>
    <xf numFmtId="43" fontId="11" fillId="14" borderId="6" xfId="6" applyFont="1" applyFill="1" applyBorder="1" applyAlignment="1">
      <alignment horizontal="center" vertical="center"/>
    </xf>
    <xf numFmtId="0" fontId="11" fillId="0" borderId="6" xfId="0" applyFont="1" applyBorder="1" applyAlignment="1">
      <alignment horizontal="left" vertical="center" wrapText="1"/>
    </xf>
    <xf numFmtId="0" fontId="18" fillId="0" borderId="6" xfId="0" applyFont="1" applyBorder="1" applyAlignment="1">
      <alignment horizontal="left" vertical="center" wrapText="1"/>
    </xf>
    <xf numFmtId="0" fontId="17" fillId="0" borderId="0" xfId="0" applyFont="1" applyBorder="1" applyAlignment="1">
      <alignment vertical="center" wrapText="1"/>
    </xf>
    <xf numFmtId="43" fontId="11" fillId="15" borderId="6" xfId="6" applyFont="1" applyFill="1" applyBorder="1" applyAlignment="1">
      <alignment horizontal="center" vertical="center"/>
    </xf>
    <xf numFmtId="43" fontId="11" fillId="15" borderId="9" xfId="6" applyFont="1" applyFill="1" applyBorder="1" applyAlignment="1">
      <alignment horizontal="center" vertical="center"/>
    </xf>
    <xf numFmtId="0" fontId="19" fillId="5" borderId="6" xfId="0" applyFont="1" applyFill="1" applyBorder="1" applyAlignment="1">
      <alignment horizontal="left" vertical="center"/>
    </xf>
    <xf numFmtId="43" fontId="9" fillId="0" borderId="6" xfId="6" applyFont="1" applyBorder="1" applyAlignment="1">
      <alignment vertical="center" wrapText="1"/>
    </xf>
    <xf numFmtId="43" fontId="18" fillId="0" borderId="6" xfId="6" applyFont="1" applyBorder="1" applyAlignment="1">
      <alignment vertical="center" wrapText="1"/>
    </xf>
    <xf numFmtId="43" fontId="9" fillId="3" borderId="6" xfId="6" applyFont="1" applyFill="1" applyBorder="1" applyAlignment="1">
      <alignment vertical="center" wrapText="1"/>
    </xf>
    <xf numFmtId="0" fontId="11" fillId="0" borderId="21" xfId="0" applyFont="1" applyFill="1" applyBorder="1" applyAlignment="1">
      <alignment horizontal="left" vertical="center" wrapText="1"/>
    </xf>
    <xf numFmtId="0" fontId="17" fillId="0" borderId="0" xfId="0" applyFont="1" applyAlignment="1">
      <alignment vertical="center" wrapText="1"/>
    </xf>
    <xf numFmtId="0" fontId="8" fillId="10" borderId="10" xfId="0" applyFont="1" applyFill="1" applyBorder="1" applyAlignment="1">
      <alignment vertical="center" wrapText="1"/>
    </xf>
    <xf numFmtId="0" fontId="17" fillId="10" borderId="9" xfId="0" applyFont="1" applyFill="1" applyBorder="1" applyAlignment="1">
      <alignment vertical="center" wrapText="1"/>
    </xf>
    <xf numFmtId="0" fontId="8" fillId="0" borderId="11" xfId="0" applyFont="1" applyFill="1" applyBorder="1" applyAlignment="1">
      <alignment vertical="center" wrapText="1"/>
    </xf>
    <xf numFmtId="49" fontId="9" fillId="0" borderId="0" xfId="0" applyNumberFormat="1" applyFont="1" applyFill="1" applyAlignment="1">
      <alignment wrapText="1"/>
    </xf>
    <xf numFmtId="0" fontId="19" fillId="10" borderId="6" xfId="0" applyFont="1" applyFill="1" applyBorder="1" applyAlignment="1">
      <alignment horizontal="left" vertical="center" wrapText="1"/>
    </xf>
    <xf numFmtId="0" fontId="11" fillId="3" borderId="6" xfId="0" applyFont="1" applyFill="1" applyBorder="1" applyAlignment="1">
      <alignment horizontal="left" vertical="center" wrapText="1"/>
    </xf>
    <xf numFmtId="0" fontId="19" fillId="0" borderId="0" xfId="0" applyFont="1" applyAlignment="1">
      <alignment vertical="center" wrapText="1"/>
    </xf>
    <xf numFmtId="0" fontId="11" fillId="0" borderId="0" xfId="0" applyFont="1" applyAlignment="1">
      <alignment wrapText="1"/>
    </xf>
    <xf numFmtId="0" fontId="8" fillId="9" borderId="6" xfId="0" applyFont="1" applyFill="1" applyBorder="1" applyAlignment="1">
      <alignment wrapText="1"/>
    </xf>
    <xf numFmtId="0" fontId="17" fillId="10" borderId="6" xfId="0" applyFont="1" applyFill="1" applyBorder="1" applyAlignment="1">
      <alignment horizontal="right" vertical="center" wrapText="1"/>
    </xf>
    <xf numFmtId="0" fontId="18" fillId="8" borderId="6" xfId="0" applyFont="1" applyFill="1" applyBorder="1" applyAlignment="1">
      <alignment horizontal="center" vertical="center" wrapText="1"/>
    </xf>
    <xf numFmtId="0" fontId="19" fillId="0" borderId="0" xfId="0" applyFont="1" applyFill="1" applyAlignment="1">
      <alignment vertical="center"/>
    </xf>
    <xf numFmtId="0" fontId="9" fillId="0" borderId="0" xfId="0" applyFont="1" applyAlignment="1">
      <alignment vertical="center" wrapText="1"/>
    </xf>
    <xf numFmtId="0" fontId="9" fillId="0" borderId="0" xfId="0" applyFont="1" applyAlignment="1">
      <alignment vertical="center"/>
    </xf>
    <xf numFmtId="0" fontId="11" fillId="0" borderId="0" xfId="0" applyFont="1" applyFill="1" applyAlignment="1">
      <alignment vertical="center"/>
    </xf>
    <xf numFmtId="0" fontId="11" fillId="0" borderId="0" xfId="0" applyFont="1" applyFill="1" applyAlignment="1">
      <alignment vertical="center" wrapText="1"/>
    </xf>
    <xf numFmtId="0" fontId="11" fillId="0" borderId="0" xfId="0" applyFont="1" applyFill="1" applyBorder="1" applyAlignment="1">
      <alignment vertical="center" wrapText="1"/>
    </xf>
    <xf numFmtId="0" fontId="18" fillId="0" borderId="0" xfId="0" applyFont="1" applyBorder="1" applyAlignment="1">
      <alignment vertical="center"/>
    </xf>
    <xf numFmtId="0" fontId="17" fillId="0" borderId="0" xfId="0" applyFont="1" applyBorder="1" applyAlignment="1">
      <alignment vertical="center" wrapText="1"/>
    </xf>
    <xf numFmtId="0" fontId="18" fillId="0" borderId="0" xfId="0" applyFont="1" applyBorder="1" applyAlignment="1">
      <alignment vertical="center" wrapText="1"/>
    </xf>
    <xf numFmtId="0" fontId="9" fillId="0" borderId="0" xfId="0" applyFont="1" applyFill="1" applyAlignment="1">
      <alignment vertical="center"/>
    </xf>
    <xf numFmtId="0" fontId="11" fillId="0" borderId="0" xfId="0" applyFont="1" applyBorder="1" applyAlignment="1">
      <alignment vertical="center" wrapText="1"/>
    </xf>
    <xf numFmtId="43" fontId="18" fillId="0" borderId="8" xfId="6" applyFont="1" applyBorder="1" applyAlignment="1">
      <alignment vertical="center"/>
    </xf>
    <xf numFmtId="49" fontId="19" fillId="5" borderId="18" xfId="0" applyNumberFormat="1" applyFont="1" applyFill="1" applyBorder="1" applyAlignment="1">
      <alignment vertical="center" wrapText="1"/>
    </xf>
    <xf numFmtId="0" fontId="9" fillId="0" borderId="0" xfId="0" applyFont="1" applyAlignment="1">
      <alignment horizontal="justify" vertical="center" wrapText="1"/>
    </xf>
    <xf numFmtId="43" fontId="9" fillId="16" borderId="6" xfId="6" applyFont="1" applyFill="1" applyBorder="1" applyAlignment="1">
      <alignment vertical="center" wrapText="1"/>
    </xf>
    <xf numFmtId="0" fontId="17" fillId="8" borderId="8" xfId="0" applyFont="1" applyFill="1" applyBorder="1" applyAlignment="1">
      <alignment horizontal="center" vertical="center" wrapText="1"/>
    </xf>
    <xf numFmtId="0" fontId="9" fillId="0" borderId="0" xfId="0" applyFont="1" applyAlignment="1">
      <alignment vertical="center" wrapText="1"/>
    </xf>
    <xf numFmtId="0" fontId="9" fillId="0" borderId="0" xfId="0" applyFont="1" applyAlignment="1">
      <alignment vertical="center"/>
    </xf>
    <xf numFmtId="0" fontId="8" fillId="8" borderId="21" xfId="0" applyFont="1" applyFill="1" applyBorder="1" applyAlignment="1">
      <alignment horizontal="center" vertical="center" wrapText="1"/>
    </xf>
    <xf numFmtId="0" fontId="18" fillId="0" borderId="21" xfId="0" applyFont="1" applyBorder="1" applyAlignment="1">
      <alignment horizontal="left" vertical="center" wrapText="1"/>
    </xf>
    <xf numFmtId="0" fontId="11" fillId="0" borderId="0" xfId="1" applyFont="1" applyFill="1" applyBorder="1" applyAlignment="1">
      <alignment vertical="center"/>
    </xf>
    <xf numFmtId="0" fontId="11" fillId="0" borderId="0" xfId="1" applyFont="1" applyFill="1" applyBorder="1" applyAlignment="1">
      <alignment horizontal="center" vertical="center"/>
    </xf>
    <xf numFmtId="43" fontId="11" fillId="12" borderId="6" xfId="6" applyFont="1" applyFill="1" applyBorder="1" applyAlignment="1">
      <alignment vertical="center"/>
    </xf>
    <xf numFmtId="43" fontId="11" fillId="12" borderId="21" xfId="6" applyFont="1" applyFill="1" applyBorder="1" applyAlignment="1">
      <alignment vertical="center"/>
    </xf>
    <xf numFmtId="43" fontId="11" fillId="12" borderId="28" xfId="6" applyFont="1" applyFill="1" applyBorder="1" applyAlignment="1">
      <alignment vertical="center"/>
    </xf>
    <xf numFmtId="43" fontId="11" fillId="9" borderId="13" xfId="6" applyFont="1" applyFill="1" applyBorder="1" applyAlignment="1">
      <alignment vertical="center"/>
    </xf>
    <xf numFmtId="43" fontId="11" fillId="9" borderId="9" xfId="6" applyFont="1" applyFill="1" applyBorder="1" applyAlignment="1">
      <alignment vertical="center"/>
    </xf>
    <xf numFmtId="43" fontId="11" fillId="9" borderId="25" xfId="6" applyFont="1" applyFill="1" applyBorder="1" applyAlignment="1">
      <alignment vertical="center"/>
    </xf>
    <xf numFmtId="49" fontId="19" fillId="9" borderId="9" xfId="0" applyNumberFormat="1" applyFont="1" applyFill="1" applyBorder="1" applyAlignment="1">
      <alignment horizontal="center" vertical="center"/>
    </xf>
    <xf numFmtId="43" fontId="19" fillId="9" borderId="9" xfId="6" applyFont="1" applyFill="1" applyBorder="1" applyAlignment="1">
      <alignment vertical="center"/>
    </xf>
    <xf numFmtId="43" fontId="11" fillId="10" borderId="21" xfId="6" applyFont="1" applyFill="1" applyBorder="1" applyAlignment="1">
      <alignment vertical="center"/>
    </xf>
    <xf numFmtId="0" fontId="11" fillId="9" borderId="25" xfId="0" applyFont="1" applyFill="1" applyBorder="1" applyAlignment="1">
      <alignment vertical="center" wrapText="1"/>
    </xf>
    <xf numFmtId="0" fontId="11" fillId="9" borderId="21" xfId="0" applyFont="1" applyFill="1" applyBorder="1" applyAlignment="1">
      <alignment vertical="center" wrapText="1"/>
    </xf>
    <xf numFmtId="0" fontId="9" fillId="0" borderId="0" xfId="0" applyFont="1" applyFill="1" applyBorder="1" applyAlignment="1">
      <alignment vertical="center"/>
    </xf>
    <xf numFmtId="43" fontId="8" fillId="13" borderId="6" xfId="0" applyNumberFormat="1" applyFont="1" applyFill="1" applyBorder="1" applyAlignment="1">
      <alignment vertical="center"/>
    </xf>
    <xf numFmtId="0" fontId="8" fillId="0" borderId="0" xfId="0" applyFont="1" applyFill="1" applyAlignment="1">
      <alignment vertical="center"/>
    </xf>
    <xf numFmtId="43" fontId="9" fillId="0" borderId="0" xfId="0" applyNumberFormat="1" applyFont="1" applyFill="1" applyAlignment="1">
      <alignment vertical="center"/>
    </xf>
    <xf numFmtId="43" fontId="17" fillId="11" borderId="6" xfId="6" applyFont="1" applyFill="1" applyBorder="1" applyAlignment="1">
      <alignment vertical="center"/>
    </xf>
    <xf numFmtId="49" fontId="8" fillId="9" borderId="6" xfId="0" applyNumberFormat="1" applyFont="1" applyFill="1" applyBorder="1" applyAlignment="1">
      <alignment horizontal="center" vertical="center"/>
    </xf>
    <xf numFmtId="0" fontId="8" fillId="9" borderId="6" xfId="0" applyFont="1" applyFill="1" applyBorder="1" applyAlignment="1">
      <alignment horizontal="left" vertical="center" wrapText="1"/>
    </xf>
    <xf numFmtId="0" fontId="9" fillId="0" borderId="6" xfId="0" applyFont="1" applyBorder="1" applyAlignment="1">
      <alignment horizontal="left" vertical="center" wrapText="1" indent="1"/>
    </xf>
    <xf numFmtId="0" fontId="11" fillId="3" borderId="6" xfId="0" applyFont="1" applyFill="1" applyBorder="1" applyAlignment="1">
      <alignment horizontal="left" vertical="center" wrapText="1" indent="2"/>
    </xf>
    <xf numFmtId="43" fontId="18" fillId="0" borderId="7" xfId="6" applyFont="1" applyBorder="1" applyAlignment="1">
      <alignment vertical="center"/>
    </xf>
    <xf numFmtId="0" fontId="19" fillId="9" borderId="21" xfId="0" applyFont="1" applyFill="1" applyBorder="1" applyAlignment="1">
      <alignment vertical="center" wrapText="1"/>
    </xf>
    <xf numFmtId="0" fontId="19" fillId="0" borderId="21" xfId="0" applyFont="1" applyFill="1" applyBorder="1" applyAlignment="1">
      <alignment vertical="center" wrapText="1"/>
    </xf>
    <xf numFmtId="43" fontId="11" fillId="0" borderId="8" xfId="6" applyFont="1" applyBorder="1" applyAlignment="1">
      <alignment vertical="center"/>
    </xf>
    <xf numFmtId="43" fontId="8" fillId="10" borderId="6" xfId="6" applyFont="1" applyFill="1" applyBorder="1" applyAlignment="1">
      <alignment wrapText="1"/>
    </xf>
    <xf numFmtId="43" fontId="17" fillId="9" borderId="6" xfId="6" applyFont="1" applyFill="1" applyBorder="1" applyAlignment="1">
      <alignment vertical="center" wrapText="1"/>
    </xf>
    <xf numFmtId="43" fontId="9" fillId="10" borderId="6" xfId="6" applyFont="1" applyFill="1" applyBorder="1" applyAlignment="1">
      <alignment vertical="center" wrapText="1"/>
    </xf>
    <xf numFmtId="43" fontId="18" fillId="3" borderId="6" xfId="6" applyFont="1" applyFill="1" applyBorder="1" applyAlignment="1">
      <alignment horizontal="center" vertical="center"/>
    </xf>
    <xf numFmtId="0" fontId="27" fillId="8" borderId="6" xfId="0" applyFont="1" applyFill="1" applyBorder="1" applyAlignment="1">
      <alignment vertical="center"/>
    </xf>
    <xf numFmtId="0" fontId="27" fillId="8" borderId="6" xfId="0" applyFont="1" applyFill="1" applyBorder="1" applyAlignment="1">
      <alignment horizontal="center" vertical="center"/>
    </xf>
    <xf numFmtId="43" fontId="27" fillId="8" borderId="6" xfId="6" applyFont="1" applyFill="1" applyBorder="1" applyAlignment="1">
      <alignment vertical="center"/>
    </xf>
    <xf numFmtId="43" fontId="9" fillId="0" borderId="0" xfId="0" applyNumberFormat="1" applyFont="1" applyFill="1"/>
    <xf numFmtId="43" fontId="9" fillId="0" borderId="0" xfId="6" applyFont="1" applyFill="1"/>
    <xf numFmtId="0" fontId="11" fillId="0" borderId="6" xfId="0" applyFont="1" applyBorder="1" applyAlignment="1">
      <alignment horizontal="left" vertical="center" wrapText="1" indent="2"/>
    </xf>
    <xf numFmtId="43" fontId="19" fillId="10" borderId="6" xfId="6" applyFont="1" applyFill="1" applyBorder="1" applyAlignment="1">
      <alignment horizontal="center" vertical="center"/>
    </xf>
    <xf numFmtId="43" fontId="18" fillId="8" borderId="6" xfId="6" applyFont="1" applyFill="1" applyBorder="1" applyAlignment="1">
      <alignment horizontal="center" vertical="center"/>
    </xf>
    <xf numFmtId="43" fontId="18" fillId="12" borderId="21" xfId="6" applyFont="1" applyFill="1" applyBorder="1" applyAlignment="1">
      <alignment vertical="center"/>
    </xf>
    <xf numFmtId="43" fontId="18" fillId="12" borderId="6" xfId="6" applyFont="1" applyFill="1" applyBorder="1" applyAlignment="1">
      <alignment vertical="center"/>
    </xf>
    <xf numFmtId="43" fontId="9" fillId="12" borderId="6" xfId="6" applyFont="1" applyFill="1" applyBorder="1" applyAlignment="1">
      <alignment vertical="center" wrapText="1"/>
    </xf>
    <xf numFmtId="43" fontId="18" fillId="12" borderId="6" xfId="6" applyFont="1" applyFill="1" applyBorder="1" applyAlignment="1">
      <alignment vertical="center" wrapText="1"/>
    </xf>
    <xf numFmtId="43" fontId="18" fillId="0" borderId="8" xfId="6" applyFont="1" applyFill="1" applyBorder="1" applyAlignment="1">
      <alignment horizontal="left" vertical="center"/>
    </xf>
    <xf numFmtId="0" fontId="23" fillId="9" borderId="21" xfId="0" applyFont="1" applyFill="1" applyBorder="1" applyAlignment="1">
      <alignment vertical="center" wrapText="1"/>
    </xf>
    <xf numFmtId="0" fontId="17" fillId="8" borderId="21" xfId="0" applyFont="1" applyFill="1" applyBorder="1" applyAlignment="1">
      <alignment horizontal="center" vertical="center" wrapText="1"/>
    </xf>
    <xf numFmtId="43" fontId="11" fillId="12" borderId="6" xfId="6" applyFont="1" applyFill="1" applyBorder="1" applyAlignment="1">
      <alignment horizontal="center" vertical="center"/>
    </xf>
    <xf numFmtId="43" fontId="18" fillId="0" borderId="8" xfId="6" applyFont="1" applyBorder="1" applyAlignment="1">
      <alignment horizontal="left" vertical="center"/>
    </xf>
    <xf numFmtId="43" fontId="17" fillId="11" borderId="8" xfId="6" applyFont="1" applyFill="1" applyBorder="1" applyAlignment="1">
      <alignment vertical="center"/>
    </xf>
    <xf numFmtId="0" fontId="9" fillId="0" borderId="21" xfId="0" applyFont="1" applyBorder="1" applyAlignment="1">
      <alignment horizontal="left" wrapText="1"/>
    </xf>
    <xf numFmtId="0" fontId="17" fillId="11" borderId="21" xfId="0" applyFont="1" applyFill="1" applyBorder="1" applyAlignment="1">
      <alignment horizontal="right" vertical="center" wrapText="1"/>
    </xf>
    <xf numFmtId="43" fontId="17" fillId="11" borderId="21" xfId="6" applyFont="1" applyFill="1" applyBorder="1" applyAlignment="1">
      <alignment vertical="center"/>
    </xf>
    <xf numFmtId="0" fontId="11" fillId="0" borderId="0" xfId="0" applyFont="1" applyFill="1" applyAlignment="1">
      <alignment vertical="center" wrapText="1"/>
    </xf>
    <xf numFmtId="9" fontId="19" fillId="5" borderId="8" xfId="23" applyFont="1" applyFill="1" applyBorder="1" applyAlignment="1">
      <alignment horizontal="center" vertical="center"/>
    </xf>
    <xf numFmtId="43" fontId="19" fillId="9" borderId="6" xfId="6" applyFont="1" applyFill="1" applyBorder="1" applyAlignment="1">
      <alignment horizontal="center" vertical="center"/>
    </xf>
    <xf numFmtId="167" fontId="45" fillId="0" borderId="30" xfId="0" applyNumberFormat="1" applyFont="1" applyFill="1" applyBorder="1" applyAlignment="1">
      <alignment vertical="top" wrapText="1" readingOrder="1"/>
    </xf>
    <xf numFmtId="0" fontId="9" fillId="0" borderId="0" xfId="0" applyFont="1" applyFill="1" applyBorder="1" applyAlignment="1">
      <alignment horizontal="center" vertical="center" wrapText="1"/>
    </xf>
    <xf numFmtId="0" fontId="19" fillId="0" borderId="0" xfId="0" applyFont="1" applyFill="1" applyAlignment="1">
      <alignment vertical="center"/>
    </xf>
    <xf numFmtId="0" fontId="11" fillId="0" borderId="0" xfId="0" applyFont="1" applyFill="1"/>
    <xf numFmtId="0" fontId="18" fillId="0" borderId="0" xfId="0" applyFont="1" applyFill="1" applyBorder="1" applyAlignment="1">
      <alignment horizontal="left" vertical="center"/>
    </xf>
    <xf numFmtId="0" fontId="9" fillId="0" borderId="0" xfId="0" applyFont="1" applyAlignment="1">
      <alignment vertical="center"/>
    </xf>
    <xf numFmtId="0" fontId="11" fillId="0" borderId="0" xfId="0" applyFont="1" applyFill="1" applyAlignment="1">
      <alignment horizontal="left" vertical="center"/>
    </xf>
    <xf numFmtId="0" fontId="11" fillId="0" borderId="0" xfId="0" applyFont="1" applyFill="1" applyAlignment="1">
      <alignment vertical="center"/>
    </xf>
    <xf numFmtId="0" fontId="11" fillId="0" borderId="0" xfId="0" applyFont="1" applyFill="1" applyAlignment="1">
      <alignment vertical="center" wrapText="1"/>
    </xf>
    <xf numFmtId="0" fontId="18" fillId="0" borderId="0" xfId="0" applyFont="1" applyBorder="1" applyAlignment="1">
      <alignment vertical="center" wrapText="1"/>
    </xf>
    <xf numFmtId="0" fontId="9" fillId="0" borderId="0" xfId="0" applyFont="1" applyFill="1" applyAlignment="1">
      <alignment vertical="center"/>
    </xf>
    <xf numFmtId="0" fontId="17" fillId="0" borderId="0" xfId="0" applyFont="1" applyAlignment="1">
      <alignment vertical="center"/>
    </xf>
    <xf numFmtId="43" fontId="18" fillId="0" borderId="6" xfId="6" applyFont="1" applyBorder="1" applyAlignment="1">
      <alignment vertical="center" wrapText="1"/>
    </xf>
    <xf numFmtId="43" fontId="18" fillId="0" borderId="6" xfId="6" applyFont="1" applyBorder="1" applyAlignment="1">
      <alignment horizontal="left" vertical="center" wrapText="1"/>
    </xf>
    <xf numFmtId="43" fontId="9" fillId="0" borderId="6" xfId="6" applyFont="1" applyBorder="1" applyAlignment="1">
      <alignment vertical="center" wrapText="1"/>
    </xf>
    <xf numFmtId="43" fontId="9" fillId="3" borderId="6" xfId="6" applyFont="1" applyFill="1" applyBorder="1" applyAlignment="1">
      <alignment vertical="center" wrapText="1"/>
    </xf>
    <xf numFmtId="43" fontId="9" fillId="3" borderId="9" xfId="6" applyFont="1" applyFill="1" applyBorder="1" applyAlignment="1">
      <alignment horizontal="left" vertical="center" wrapText="1"/>
    </xf>
    <xf numFmtId="43" fontId="9" fillId="3" borderId="6" xfId="6" applyFont="1" applyFill="1" applyBorder="1" applyAlignment="1">
      <alignment horizontal="left" vertical="center" wrapText="1"/>
    </xf>
    <xf numFmtId="0" fontId="18" fillId="17" borderId="6" xfId="0" applyFont="1" applyFill="1" applyBorder="1" applyAlignment="1">
      <alignment vertical="center"/>
    </xf>
    <xf numFmtId="0" fontId="18" fillId="17" borderId="9" xfId="0" applyFont="1" applyFill="1" applyBorder="1" applyAlignment="1">
      <alignment vertical="center"/>
    </xf>
    <xf numFmtId="49" fontId="18" fillId="17" borderId="6" xfId="0" applyNumberFormat="1" applyFont="1" applyFill="1" applyBorder="1" applyAlignment="1">
      <alignment horizontal="center" vertical="center"/>
    </xf>
    <xf numFmtId="49" fontId="18" fillId="17" borderId="9" xfId="0" applyNumberFormat="1" applyFont="1" applyFill="1" applyBorder="1" applyAlignment="1">
      <alignment horizontal="center" vertical="center"/>
    </xf>
    <xf numFmtId="0" fontId="11" fillId="18" borderId="6" xfId="0" applyFont="1" applyFill="1" applyBorder="1" applyAlignment="1">
      <alignment vertical="center" wrapText="1"/>
    </xf>
    <xf numFmtId="49" fontId="18" fillId="18" borderId="10" xfId="0" applyNumberFormat="1" applyFont="1" applyFill="1" applyBorder="1" applyAlignment="1">
      <alignment horizontal="center" vertical="center"/>
    </xf>
    <xf numFmtId="49" fontId="18" fillId="18" borderId="6" xfId="0" applyNumberFormat="1" applyFont="1" applyFill="1" applyBorder="1" applyAlignment="1">
      <alignment horizontal="center" vertical="center"/>
    </xf>
    <xf numFmtId="0" fontId="28" fillId="18" borderId="6" xfId="24" applyFont="1" applyFill="1" applyBorder="1" applyAlignment="1">
      <alignment horizontal="center" vertical="center"/>
    </xf>
    <xf numFmtId="43" fontId="18" fillId="0" borderId="8" xfId="6" applyFont="1" applyFill="1" applyBorder="1" applyAlignment="1">
      <alignment horizontal="center" vertical="center"/>
    </xf>
    <xf numFmtId="0" fontId="48" fillId="18" borderId="6" xfId="0" applyFont="1" applyFill="1" applyBorder="1" applyAlignment="1">
      <alignment horizontal="center" vertical="center"/>
    </xf>
    <xf numFmtId="0" fontId="26" fillId="9" borderId="9" xfId="0" applyFont="1" applyFill="1" applyBorder="1" applyAlignment="1">
      <alignment vertical="center"/>
    </xf>
    <xf numFmtId="0" fontId="26" fillId="9" borderId="9" xfId="0" applyFont="1" applyFill="1" applyBorder="1" applyAlignment="1">
      <alignment horizontal="center" vertical="center"/>
    </xf>
    <xf numFmtId="0" fontId="18" fillId="8" borderId="9" xfId="0" applyFont="1" applyFill="1" applyBorder="1" applyAlignment="1">
      <alignment horizontal="center" vertical="center" wrapText="1"/>
    </xf>
    <xf numFmtId="43" fontId="18" fillId="19" borderId="6" xfId="6" applyFont="1" applyFill="1" applyBorder="1" applyAlignment="1">
      <alignment horizontal="center" vertical="center" wrapText="1"/>
    </xf>
    <xf numFmtId="43" fontId="18" fillId="8" borderId="8" xfId="6" applyFont="1" applyFill="1" applyBorder="1" applyAlignment="1">
      <alignment horizontal="center" vertical="center"/>
    </xf>
    <xf numFmtId="43" fontId="17" fillId="9" borderId="32" xfId="6" applyFont="1" applyFill="1" applyBorder="1" applyAlignment="1">
      <alignment horizontal="center" vertical="center"/>
    </xf>
    <xf numFmtId="0" fontId="49" fillId="19" borderId="6" xfId="0" applyFont="1" applyFill="1" applyBorder="1" applyAlignment="1">
      <alignment horizontal="center" vertical="center" wrapText="1"/>
    </xf>
    <xf numFmtId="43" fontId="18" fillId="19" borderId="8" xfId="6" applyFont="1" applyFill="1" applyBorder="1" applyAlignment="1">
      <alignment horizontal="center" vertical="center"/>
    </xf>
    <xf numFmtId="43" fontId="18" fillId="19" borderId="6" xfId="6" applyFont="1" applyFill="1" applyBorder="1" applyAlignment="1">
      <alignment horizontal="center" vertical="center"/>
    </xf>
    <xf numFmtId="0" fontId="19" fillId="18" borderId="10" xfId="0" applyFont="1" applyFill="1" applyBorder="1" applyAlignment="1">
      <alignment horizontal="center" vertical="center" wrapText="1"/>
    </xf>
    <xf numFmtId="9" fontId="11" fillId="17" borderId="9" xfId="23" applyFont="1" applyFill="1" applyBorder="1" applyAlignment="1">
      <alignment horizontal="center" vertical="center"/>
    </xf>
    <xf numFmtId="43" fontId="19" fillId="17" borderId="6" xfId="6" applyFont="1" applyFill="1" applyBorder="1" applyAlignment="1">
      <alignment horizontal="center" vertical="center"/>
    </xf>
    <xf numFmtId="9" fontId="19" fillId="17" borderId="10" xfId="23" applyFont="1" applyFill="1" applyBorder="1" applyAlignment="1">
      <alignment horizontal="center" vertical="center"/>
    </xf>
    <xf numFmtId="0" fontId="50" fillId="0" borderId="6" xfId="0" applyFont="1" applyBorder="1" applyAlignment="1">
      <alignment horizontal="center" vertical="center" wrapText="1"/>
    </xf>
    <xf numFmtId="0" fontId="50" fillId="0" borderId="6" xfId="0" applyFont="1" applyBorder="1"/>
    <xf numFmtId="0" fontId="50" fillId="0" borderId="6" xfId="0" applyFont="1" applyFill="1" applyBorder="1" applyAlignment="1">
      <alignment horizontal="center" vertical="center" wrapText="1"/>
    </xf>
    <xf numFmtId="0" fontId="50" fillId="18" borderId="6" xfId="0" applyFont="1" applyFill="1" applyBorder="1" applyAlignment="1">
      <alignment horizontal="center" vertical="center" wrapText="1"/>
    </xf>
    <xf numFmtId="0" fontId="51" fillId="17" borderId="0" xfId="0" applyFont="1" applyFill="1"/>
    <xf numFmtId="0" fontId="11" fillId="17" borderId="0" xfId="0" applyFont="1" applyFill="1"/>
    <xf numFmtId="0" fontId="47" fillId="17" borderId="0" xfId="0" applyFont="1" applyFill="1"/>
    <xf numFmtId="49" fontId="9" fillId="18" borderId="6" xfId="0" applyNumberFormat="1" applyFont="1" applyFill="1" applyBorder="1" applyAlignment="1">
      <alignment horizontal="center" vertical="center"/>
    </xf>
    <xf numFmtId="0" fontId="57" fillId="18" borderId="33" xfId="0" applyFont="1" applyFill="1" applyBorder="1" applyAlignment="1">
      <alignment horizontal="center" vertical="center" wrapText="1"/>
    </xf>
    <xf numFmtId="0" fontId="17" fillId="9" borderId="7" xfId="0" applyFont="1" applyFill="1" applyBorder="1" applyAlignment="1">
      <alignment vertical="center" wrapText="1"/>
    </xf>
    <xf numFmtId="0" fontId="8" fillId="9" borderId="7" xfId="0" applyFont="1" applyFill="1" applyBorder="1" applyAlignment="1">
      <alignment vertical="center" wrapText="1"/>
    </xf>
    <xf numFmtId="43" fontId="11" fillId="0" borderId="34" xfId="6" applyFont="1" applyFill="1" applyBorder="1" applyAlignment="1">
      <alignment vertical="center"/>
    </xf>
    <xf numFmtId="0" fontId="11" fillId="18" borderId="0" xfId="0" applyFont="1" applyFill="1" applyBorder="1" applyAlignment="1">
      <alignment horizontal="left" vertical="center" wrapText="1"/>
    </xf>
    <xf numFmtId="49" fontId="11" fillId="17" borderId="6" xfId="0" applyNumberFormat="1" applyFont="1" applyFill="1" applyBorder="1" applyAlignment="1">
      <alignment horizontal="center" vertical="center"/>
    </xf>
    <xf numFmtId="0" fontId="59" fillId="0" borderId="33" xfId="0" applyFont="1" applyFill="1" applyBorder="1" applyAlignment="1">
      <alignment horizontal="center" vertical="center" wrapText="1"/>
    </xf>
    <xf numFmtId="49" fontId="62" fillId="0" borderId="6" xfId="0" applyNumberFormat="1" applyFont="1" applyBorder="1" applyAlignment="1">
      <alignment horizontal="center"/>
    </xf>
    <xf numFmtId="49" fontId="0" fillId="0" borderId="0" xfId="0" applyNumberFormat="1" applyFill="1" applyBorder="1" applyAlignment="1">
      <alignment horizontal="center"/>
    </xf>
    <xf numFmtId="0" fontId="63" fillId="0" borderId="0" xfId="0" applyFont="1" applyFill="1" applyBorder="1" applyAlignment="1">
      <alignment vertical="center" wrapText="1"/>
    </xf>
    <xf numFmtId="0" fontId="69" fillId="0" borderId="0" xfId="0" applyFont="1" applyFill="1" applyBorder="1" applyAlignment="1">
      <alignment vertical="center" wrapText="1"/>
    </xf>
    <xf numFmtId="0" fontId="70" fillId="0" borderId="0" xfId="0" applyFont="1" applyFill="1" applyBorder="1" applyAlignment="1">
      <alignment vertical="center" wrapText="1"/>
    </xf>
    <xf numFmtId="0" fontId="0" fillId="0" borderId="0" xfId="0" applyFont="1" applyFill="1" applyBorder="1"/>
    <xf numFmtId="0" fontId="0" fillId="0" borderId="0" xfId="0" applyBorder="1"/>
    <xf numFmtId="0" fontId="62" fillId="0" borderId="0" xfId="0" applyFont="1" applyBorder="1"/>
    <xf numFmtId="49" fontId="0" fillId="0" borderId="0" xfId="0" applyNumberFormat="1" applyBorder="1" applyAlignment="1">
      <alignment horizontal="center"/>
    </xf>
    <xf numFmtId="0" fontId="71" fillId="0" borderId="0" xfId="0" applyFont="1" applyFill="1" applyBorder="1" applyAlignment="1">
      <alignment horizontal="left" vertical="center" indent="3"/>
    </xf>
    <xf numFmtId="0" fontId="62" fillId="0" borderId="0" xfId="0" applyFont="1"/>
    <xf numFmtId="0" fontId="63" fillId="0" borderId="0" xfId="0" applyFont="1" applyFill="1" applyBorder="1" applyAlignment="1">
      <alignment horizontal="center" vertical="center" wrapText="1"/>
    </xf>
    <xf numFmtId="0" fontId="72" fillId="0" borderId="0" xfId="1" applyFont="1" applyFill="1" applyBorder="1" applyAlignment="1">
      <alignment horizontal="center" vertical="center" wrapText="1"/>
    </xf>
    <xf numFmtId="0" fontId="63" fillId="0" borderId="0" xfId="0" applyFont="1" applyFill="1" applyBorder="1" applyAlignment="1">
      <alignment horizontal="left" vertical="center"/>
    </xf>
    <xf numFmtId="49" fontId="62" fillId="0" borderId="0" xfId="0" applyNumberFormat="1" applyFont="1"/>
    <xf numFmtId="0" fontId="62" fillId="0" borderId="0" xfId="0" applyFont="1" applyAlignment="1">
      <alignment vertical="center" wrapText="1"/>
    </xf>
    <xf numFmtId="0" fontId="62" fillId="0" borderId="6" xfId="0" applyFont="1" applyBorder="1" applyAlignment="1">
      <alignment vertical="center" wrapText="1"/>
    </xf>
    <xf numFmtId="0" fontId="62" fillId="0" borderId="6" xfId="0" applyFont="1" applyBorder="1" applyAlignment="1">
      <alignment horizontal="left" vertical="center" indent="2"/>
    </xf>
    <xf numFmtId="0" fontId="63" fillId="18" borderId="6" xfId="0" applyFont="1" applyFill="1" applyBorder="1" applyAlignment="1">
      <alignment horizontal="left" wrapText="1"/>
    </xf>
    <xf numFmtId="0" fontId="51" fillId="18" borderId="6" xfId="0" applyFont="1" applyFill="1" applyBorder="1" applyAlignment="1">
      <alignment horizontal="center" vertical="center" wrapText="1"/>
    </xf>
    <xf numFmtId="0" fontId="62" fillId="18" borderId="6" xfId="0" applyFont="1" applyFill="1" applyBorder="1"/>
    <xf numFmtId="0" fontId="63" fillId="0" borderId="0" xfId="0" applyFont="1" applyAlignment="1">
      <alignment vertical="center"/>
    </xf>
    <xf numFmtId="0" fontId="18" fillId="8" borderId="13" xfId="0" applyFont="1" applyFill="1" applyBorder="1" applyAlignment="1">
      <alignment horizontal="center" vertical="center" wrapText="1"/>
    </xf>
    <xf numFmtId="43" fontId="11" fillId="0" borderId="29" xfId="6" applyFont="1" applyFill="1" applyBorder="1" applyAlignment="1">
      <alignment vertical="center"/>
    </xf>
    <xf numFmtId="43" fontId="11" fillId="9" borderId="36" xfId="6" applyFont="1" applyFill="1" applyBorder="1" applyAlignment="1">
      <alignment vertical="center"/>
    </xf>
    <xf numFmtId="43" fontId="11" fillId="9" borderId="29" xfId="6" applyFont="1" applyFill="1" applyBorder="1" applyAlignment="1">
      <alignment vertical="center"/>
    </xf>
    <xf numFmtId="43" fontId="11" fillId="0" borderId="5" xfId="6" applyFont="1" applyFill="1" applyBorder="1" applyAlignment="1">
      <alignment vertical="center"/>
    </xf>
    <xf numFmtId="43" fontId="11" fillId="9" borderId="5" xfId="6" applyFont="1" applyFill="1" applyBorder="1" applyAlignment="1">
      <alignment vertical="center"/>
    </xf>
    <xf numFmtId="0" fontId="59" fillId="0" borderId="71" xfId="1" applyFont="1" applyFill="1" applyBorder="1" applyAlignment="1">
      <alignment horizontal="center" vertical="center" textRotation="90" wrapText="1"/>
    </xf>
    <xf numFmtId="0" fontId="59" fillId="0" borderId="72" xfId="1" applyFont="1" applyFill="1" applyBorder="1" applyAlignment="1">
      <alignment horizontal="center" vertical="center" textRotation="90" wrapText="1"/>
    </xf>
    <xf numFmtId="0" fontId="59" fillId="0" borderId="73" xfId="1" applyFont="1" applyFill="1" applyBorder="1" applyAlignment="1">
      <alignment horizontal="center" vertical="center" textRotation="90" wrapText="1"/>
    </xf>
    <xf numFmtId="0" fontId="59" fillId="18" borderId="33" xfId="1" applyFont="1" applyFill="1" applyBorder="1" applyAlignment="1">
      <alignment horizontal="center" vertical="center" wrapText="1"/>
    </xf>
    <xf numFmtId="0" fontId="59" fillId="18" borderId="4" xfId="1" applyFont="1" applyFill="1" applyBorder="1" applyAlignment="1">
      <alignment horizontal="center" vertical="center" wrapText="1"/>
    </xf>
    <xf numFmtId="0" fontId="19" fillId="5" borderId="29" xfId="1" applyFont="1" applyFill="1" applyBorder="1" applyAlignment="1">
      <alignment vertical="center"/>
    </xf>
    <xf numFmtId="43" fontId="11" fillId="0" borderId="36" xfId="6" applyFont="1" applyFill="1" applyBorder="1" applyAlignment="1">
      <alignment vertical="center"/>
    </xf>
    <xf numFmtId="43" fontId="11" fillId="12" borderId="29" xfId="6" applyFont="1" applyFill="1" applyBorder="1" applyAlignment="1">
      <alignment vertical="center"/>
    </xf>
    <xf numFmtId="43" fontId="11" fillId="10" borderId="35" xfId="6" applyFont="1" applyFill="1" applyBorder="1" applyAlignment="1">
      <alignment vertical="center"/>
    </xf>
    <xf numFmtId="0" fontId="19" fillId="5" borderId="5" xfId="1" applyFont="1" applyFill="1" applyBorder="1" applyAlignment="1">
      <alignment vertical="center"/>
    </xf>
    <xf numFmtId="43" fontId="11" fillId="0" borderId="45" xfId="6" applyFont="1" applyFill="1" applyBorder="1" applyAlignment="1">
      <alignment vertical="center"/>
    </xf>
    <xf numFmtId="0" fontId="59" fillId="18" borderId="33" xfId="0" applyFont="1" applyFill="1" applyBorder="1" applyAlignment="1">
      <alignment horizontal="center" vertical="center" wrapText="1"/>
    </xf>
    <xf numFmtId="0" fontId="59" fillId="0" borderId="33" xfId="1" applyFont="1" applyFill="1" applyBorder="1" applyAlignment="1">
      <alignment horizontal="center" vertical="center" wrapText="1"/>
    </xf>
    <xf numFmtId="0" fontId="81" fillId="18" borderId="31" xfId="0" applyFont="1" applyFill="1" applyBorder="1" applyAlignment="1">
      <alignment vertical="center"/>
    </xf>
    <xf numFmtId="0" fontId="11" fillId="17" borderId="6" xfId="0" applyFont="1" applyFill="1" applyBorder="1" applyAlignment="1">
      <alignment vertical="center"/>
    </xf>
    <xf numFmtId="49" fontId="11" fillId="0" borderId="7" xfId="0" applyNumberFormat="1" applyFont="1" applyFill="1" applyBorder="1" applyAlignment="1">
      <alignment horizontal="center" vertical="center"/>
    </xf>
    <xf numFmtId="0" fontId="11" fillId="10" borderId="9" xfId="0" applyFont="1" applyFill="1" applyBorder="1" applyAlignment="1">
      <alignment vertical="center"/>
    </xf>
    <xf numFmtId="0" fontId="81" fillId="18" borderId="6" xfId="0" applyFont="1" applyFill="1" applyBorder="1" applyAlignment="1">
      <alignment vertical="center"/>
    </xf>
    <xf numFmtId="0" fontId="81" fillId="0" borderId="6" xfId="0" applyFont="1" applyFill="1" applyBorder="1" applyAlignment="1">
      <alignment vertical="center"/>
    </xf>
    <xf numFmtId="0" fontId="81" fillId="18" borderId="6" xfId="0" applyFont="1" applyFill="1" applyBorder="1" applyAlignment="1">
      <alignment horizontal="left" vertical="center" wrapText="1"/>
    </xf>
    <xf numFmtId="0" fontId="81" fillId="18" borderId="6" xfId="0" applyFont="1" applyFill="1" applyBorder="1" applyAlignment="1">
      <alignment vertical="center" wrapText="1"/>
    </xf>
    <xf numFmtId="49" fontId="11" fillId="0" borderId="10" xfId="0" applyNumberFormat="1" applyFont="1" applyFill="1" applyBorder="1" applyAlignment="1">
      <alignment horizontal="center" vertical="center"/>
    </xf>
    <xf numFmtId="0" fontId="11" fillId="0" borderId="32" xfId="0" applyFont="1" applyFill="1" applyBorder="1" applyAlignment="1">
      <alignment vertical="center"/>
    </xf>
    <xf numFmtId="49" fontId="47" fillId="17" borderId="6" xfId="0" applyNumberFormat="1" applyFont="1" applyFill="1" applyBorder="1" applyAlignment="1">
      <alignment horizontal="center" vertical="center"/>
    </xf>
    <xf numFmtId="0" fontId="59" fillId="17" borderId="6" xfId="0" applyFont="1" applyFill="1" applyBorder="1" applyAlignment="1">
      <alignment vertical="center" wrapText="1"/>
    </xf>
    <xf numFmtId="0" fontId="59" fillId="17" borderId="6" xfId="0" applyFont="1" applyFill="1" applyBorder="1" applyAlignment="1">
      <alignment vertical="center"/>
    </xf>
    <xf numFmtId="0" fontId="82" fillId="17" borderId="6" xfId="0" applyFont="1" applyFill="1" applyBorder="1" applyAlignment="1">
      <alignment vertical="center" wrapText="1"/>
    </xf>
    <xf numFmtId="0" fontId="82" fillId="0" borderId="6" xfId="0" applyFont="1" applyFill="1" applyBorder="1" applyAlignment="1">
      <alignment vertical="center" wrapText="1"/>
    </xf>
    <xf numFmtId="0" fontId="81" fillId="18" borderId="8" xfId="0" applyFont="1" applyFill="1" applyBorder="1" applyAlignment="1">
      <alignment vertical="center" wrapText="1"/>
    </xf>
    <xf numFmtId="0" fontId="83" fillId="18" borderId="1" xfId="0" applyFont="1" applyFill="1" applyBorder="1" applyAlignment="1">
      <alignment horizontal="center" vertical="center" wrapText="1"/>
    </xf>
    <xf numFmtId="0" fontId="11" fillId="17" borderId="21" xfId="0" applyFont="1" applyFill="1" applyBorder="1" applyAlignment="1">
      <alignment horizontal="left" vertical="center" wrapText="1"/>
    </xf>
    <xf numFmtId="0" fontId="59" fillId="0" borderId="74" xfId="1" applyFont="1" applyFill="1" applyBorder="1" applyAlignment="1">
      <alignment horizontal="center" vertical="center" textRotation="90" wrapText="1"/>
    </xf>
    <xf numFmtId="0" fontId="59" fillId="18" borderId="72" xfId="1" applyFont="1" applyFill="1" applyBorder="1" applyAlignment="1">
      <alignment horizontal="center" vertical="center" textRotation="90" wrapText="1"/>
    </xf>
    <xf numFmtId="0" fontId="51" fillId="0" borderId="72" xfId="1" applyFont="1" applyFill="1" applyBorder="1" applyAlignment="1">
      <alignment horizontal="center" vertical="center" textRotation="90" wrapText="1"/>
    </xf>
    <xf numFmtId="49" fontId="52" fillId="0" borderId="6" xfId="0" applyNumberFormat="1" applyFont="1" applyBorder="1" applyAlignment="1">
      <alignment horizontal="center" vertical="center"/>
    </xf>
    <xf numFmtId="0" fontId="17" fillId="0" borderId="7" xfId="0" applyFont="1" applyFill="1" applyBorder="1" applyAlignment="1">
      <alignment vertical="center" wrapText="1"/>
    </xf>
    <xf numFmtId="0" fontId="19" fillId="0" borderId="7" xfId="0" applyFont="1" applyFill="1" applyBorder="1" applyAlignment="1">
      <alignment vertical="center" wrapText="1"/>
    </xf>
    <xf numFmtId="0" fontId="19" fillId="9" borderId="7" xfId="0" applyFont="1" applyFill="1" applyBorder="1" applyAlignment="1">
      <alignment vertical="center" wrapText="1"/>
    </xf>
    <xf numFmtId="0" fontId="11" fillId="0" borderId="7" xfId="0" applyFont="1" applyFill="1" applyBorder="1" applyAlignment="1">
      <alignment horizontal="left" vertical="center" wrapText="1"/>
    </xf>
    <xf numFmtId="0" fontId="46" fillId="18" borderId="7" xfId="0" applyFont="1" applyFill="1" applyBorder="1" applyAlignment="1">
      <alignment horizontal="left" vertical="center" wrapText="1" indent="2"/>
    </xf>
    <xf numFmtId="43" fontId="11" fillId="0" borderId="39" xfId="6" applyFont="1" applyFill="1" applyBorder="1" applyAlignment="1">
      <alignment horizontal="left" vertical="center"/>
    </xf>
    <xf numFmtId="43" fontId="11" fillId="0" borderId="39" xfId="6" applyFont="1" applyFill="1" applyBorder="1" applyAlignment="1">
      <alignment vertical="center"/>
    </xf>
    <xf numFmtId="43" fontId="11" fillId="9" borderId="39" xfId="6" applyFont="1" applyFill="1" applyBorder="1" applyAlignment="1">
      <alignment vertical="center"/>
    </xf>
    <xf numFmtId="43" fontId="11" fillId="0" borderId="39" xfId="6" applyFont="1" applyBorder="1" applyAlignment="1">
      <alignment vertical="center"/>
    </xf>
    <xf numFmtId="0" fontId="57" fillId="18" borderId="57" xfId="0" applyFont="1" applyFill="1" applyBorder="1" applyAlignment="1">
      <alignment horizontal="center" vertical="center" wrapText="1"/>
    </xf>
    <xf numFmtId="0" fontId="57" fillId="18" borderId="31" xfId="0" applyFont="1" applyFill="1" applyBorder="1" applyAlignment="1">
      <alignment horizontal="center" vertical="center" wrapText="1"/>
    </xf>
    <xf numFmtId="0" fontId="57" fillId="0" borderId="33" xfId="0" applyFont="1" applyFill="1" applyBorder="1" applyAlignment="1">
      <alignment horizontal="center" vertical="center" wrapText="1"/>
    </xf>
    <xf numFmtId="0" fontId="86" fillId="0" borderId="0" xfId="0" applyFont="1" applyFill="1" applyAlignment="1">
      <alignment vertical="center"/>
    </xf>
    <xf numFmtId="43" fontId="61" fillId="11" borderId="6" xfId="6" applyFont="1" applyFill="1" applyBorder="1" applyAlignment="1">
      <alignment vertical="center"/>
    </xf>
    <xf numFmtId="0" fontId="61" fillId="0" borderId="0" xfId="0" applyFont="1" applyFill="1" applyAlignment="1">
      <alignment vertical="center"/>
    </xf>
    <xf numFmtId="43" fontId="86" fillId="9" borderId="6" xfId="6" applyFont="1" applyFill="1" applyBorder="1" applyAlignment="1">
      <alignment vertical="center"/>
    </xf>
    <xf numFmtId="0" fontId="86" fillId="0" borderId="6" xfId="0" applyFont="1" applyFill="1" applyBorder="1" applyAlignment="1">
      <alignment vertical="center" wrapText="1"/>
    </xf>
    <xf numFmtId="43" fontId="86" fillId="0" borderId="6" xfId="6" applyFont="1" applyFill="1" applyBorder="1" applyAlignment="1">
      <alignment vertical="center"/>
    </xf>
    <xf numFmtId="43" fontId="86" fillId="9" borderId="6" xfId="6" applyFont="1" applyFill="1" applyBorder="1" applyAlignment="1">
      <alignment horizontal="left" vertical="center"/>
    </xf>
    <xf numFmtId="43" fontId="86" fillId="0" borderId="6" xfId="6" applyFont="1" applyFill="1" applyBorder="1" applyAlignment="1">
      <alignment horizontal="left" vertical="center"/>
    </xf>
    <xf numFmtId="49" fontId="86" fillId="8" borderId="6" xfId="0" applyNumberFormat="1" applyFont="1" applyFill="1" applyBorder="1" applyAlignment="1">
      <alignment horizontal="center" vertical="center" wrapText="1"/>
    </xf>
    <xf numFmtId="0" fontId="61" fillId="8" borderId="6" xfId="0" applyFont="1" applyFill="1" applyBorder="1" applyAlignment="1">
      <alignment horizontal="center" vertical="center" wrapText="1"/>
    </xf>
    <xf numFmtId="0" fontId="61" fillId="8" borderId="6" xfId="0" applyFont="1" applyFill="1" applyBorder="1" applyAlignment="1">
      <alignment horizontal="center" vertical="center"/>
    </xf>
    <xf numFmtId="0" fontId="86" fillId="0" borderId="0" xfId="0" applyFont="1" applyFill="1" applyAlignment="1">
      <alignment horizontal="center" vertical="center"/>
    </xf>
    <xf numFmtId="49" fontId="86" fillId="0" borderId="6" xfId="0" applyNumberFormat="1" applyFont="1" applyFill="1" applyBorder="1" applyAlignment="1">
      <alignment horizontal="center" vertical="center" wrapText="1"/>
    </xf>
    <xf numFmtId="0" fontId="86" fillId="0" borderId="6" xfId="0" applyFont="1" applyFill="1" applyBorder="1" applyAlignment="1">
      <alignment vertical="center"/>
    </xf>
    <xf numFmtId="0" fontId="61" fillId="0" borderId="0" xfId="0" applyFont="1" applyFill="1" applyAlignment="1">
      <alignment vertical="center" wrapText="1"/>
    </xf>
    <xf numFmtId="0" fontId="86" fillId="0" borderId="0" xfId="0" applyFont="1" applyFill="1" applyAlignment="1">
      <alignment vertical="center" wrapText="1"/>
    </xf>
    <xf numFmtId="0" fontId="9" fillId="17" borderId="0" xfId="0" applyFont="1" applyFill="1" applyAlignment="1">
      <alignment wrapText="1"/>
    </xf>
    <xf numFmtId="0" fontId="81" fillId="18" borderId="0" xfId="0" applyFont="1" applyFill="1" applyBorder="1" applyAlignment="1">
      <alignment vertical="center" wrapText="1"/>
    </xf>
    <xf numFmtId="0" fontId="51" fillId="18" borderId="6" xfId="0" applyFont="1" applyFill="1" applyBorder="1" applyAlignment="1">
      <alignment vertical="center" wrapText="1"/>
    </xf>
    <xf numFmtId="0" fontId="59" fillId="18" borderId="0" xfId="0" applyFont="1" applyFill="1" applyBorder="1" applyAlignment="1">
      <alignment vertical="center"/>
    </xf>
    <xf numFmtId="0" fontId="81" fillId="18" borderId="0" xfId="0" applyFont="1" applyFill="1" applyBorder="1" applyAlignment="1">
      <alignment vertical="center"/>
    </xf>
    <xf numFmtId="49" fontId="81" fillId="0" borderId="6" xfId="0" applyNumberFormat="1" applyFont="1" applyBorder="1" applyAlignment="1">
      <alignment horizontal="center" vertical="center"/>
    </xf>
    <xf numFmtId="0" fontId="59" fillId="18" borderId="8" xfId="0" applyFont="1" applyFill="1" applyBorder="1" applyAlignment="1">
      <alignment vertical="center"/>
    </xf>
    <xf numFmtId="49" fontId="11" fillId="3" borderId="10" xfId="0" applyNumberFormat="1" applyFont="1" applyFill="1" applyBorder="1" applyAlignment="1">
      <alignment horizontal="center" vertical="center"/>
    </xf>
    <xf numFmtId="0" fontId="81" fillId="0" borderId="6" xfId="0" applyFont="1" applyBorder="1" applyAlignment="1">
      <alignment vertical="center"/>
    </xf>
    <xf numFmtId="49" fontId="59" fillId="0" borderId="6" xfId="0" applyNumberFormat="1" applyFont="1" applyBorder="1" applyAlignment="1">
      <alignment horizontal="center" vertical="center"/>
    </xf>
    <xf numFmtId="0" fontId="67" fillId="0" borderId="0" xfId="0" applyFont="1" applyBorder="1" applyAlignment="1">
      <alignment vertical="center" wrapText="1"/>
    </xf>
    <xf numFmtId="0" fontId="89" fillId="18" borderId="0" xfId="0" applyFont="1" applyFill="1" applyBorder="1" applyAlignment="1">
      <alignment horizontal="left" vertical="center" wrapText="1" indent="2"/>
    </xf>
    <xf numFmtId="49" fontId="53" fillId="0" borderId="6" xfId="0" applyNumberFormat="1" applyFont="1" applyBorder="1" applyAlignment="1">
      <alignment horizontal="center" vertical="center"/>
    </xf>
    <xf numFmtId="0" fontId="63" fillId="18" borderId="6" xfId="0" applyFont="1" applyFill="1" applyBorder="1" applyAlignment="1">
      <alignment vertical="center"/>
    </xf>
    <xf numFmtId="0" fontId="67" fillId="0" borderId="0" xfId="0" applyFont="1" applyAlignment="1">
      <alignment vertical="center"/>
    </xf>
    <xf numFmtId="0" fontId="46" fillId="18" borderId="3" xfId="0" applyFont="1" applyFill="1" applyBorder="1" applyAlignment="1">
      <alignment vertical="center"/>
    </xf>
    <xf numFmtId="0" fontId="46" fillId="18" borderId="3" xfId="0" applyFont="1" applyFill="1" applyBorder="1" applyAlignment="1">
      <alignment horizontal="left" vertical="center" wrapText="1"/>
    </xf>
    <xf numFmtId="0" fontId="84" fillId="0" borderId="0" xfId="25"/>
    <xf numFmtId="0" fontId="93" fillId="0" borderId="0" xfId="25" applyFont="1"/>
    <xf numFmtId="0" fontId="95" fillId="0" borderId="0" xfId="25" applyFont="1"/>
    <xf numFmtId="0" fontId="57" fillId="0" borderId="33" xfId="25" applyFont="1" applyBorder="1" applyAlignment="1">
      <alignment vertical="center"/>
    </xf>
    <xf numFmtId="0" fontId="59" fillId="0" borderId="33" xfId="25" applyFont="1" applyBorder="1" applyAlignment="1">
      <alignment horizontal="center" vertical="center" wrapText="1"/>
    </xf>
    <xf numFmtId="0" fontId="52" fillId="0" borderId="0" xfId="25" applyFont="1"/>
    <xf numFmtId="0" fontId="46" fillId="0" borderId="44" xfId="25" applyFont="1" applyBorder="1" applyAlignment="1">
      <alignment vertical="center"/>
    </xf>
    <xf numFmtId="0" fontId="57" fillId="0" borderId="14" xfId="25" applyFont="1" applyBorder="1" applyAlignment="1">
      <alignment horizontal="center" vertical="center" wrapText="1"/>
    </xf>
    <xf numFmtId="0" fontId="46" fillId="0" borderId="39" xfId="25" applyFont="1" applyBorder="1" applyAlignment="1">
      <alignment horizontal="left" vertical="center" wrapText="1" indent="2"/>
    </xf>
    <xf numFmtId="0" fontId="46" fillId="0" borderId="5" xfId="25" applyFont="1" applyBorder="1" applyAlignment="1">
      <alignment vertical="center"/>
    </xf>
    <xf numFmtId="0" fontId="46" fillId="0" borderId="39" xfId="25" applyFont="1" applyBorder="1" applyAlignment="1">
      <alignment horizontal="left" vertical="center" wrapText="1"/>
    </xf>
    <xf numFmtId="0" fontId="46" fillId="0" borderId="68" xfId="25" applyFont="1" applyBorder="1" applyAlignment="1">
      <alignment vertical="center"/>
    </xf>
    <xf numFmtId="0" fontId="46" fillId="0" borderId="69" xfId="25" applyFont="1" applyBorder="1" applyAlignment="1">
      <alignment horizontal="left" vertical="center" wrapText="1" indent="2"/>
    </xf>
    <xf numFmtId="0" fontId="46" fillId="0" borderId="15" xfId="25" applyFont="1" applyBorder="1" applyAlignment="1">
      <alignment vertical="center"/>
    </xf>
    <xf numFmtId="0" fontId="57" fillId="0" borderId="33" xfId="25" applyFont="1" applyBorder="1" applyAlignment="1">
      <alignment vertical="center" wrapText="1"/>
    </xf>
    <xf numFmtId="0" fontId="46" fillId="0" borderId="33" xfId="25" applyFont="1" applyBorder="1" applyAlignment="1">
      <alignment vertical="center"/>
    </xf>
    <xf numFmtId="0" fontId="60" fillId="0" borderId="0" xfId="25" applyFont="1" applyAlignment="1">
      <alignment vertical="center" wrapText="1"/>
    </xf>
    <xf numFmtId="0" fontId="96" fillId="0" borderId="0" xfId="25" applyFont="1" applyAlignment="1">
      <alignment vertical="center"/>
    </xf>
    <xf numFmtId="0" fontId="60" fillId="0" borderId="33" xfId="25" applyFont="1" applyBorder="1" applyAlignment="1">
      <alignment vertical="center"/>
    </xf>
    <xf numFmtId="0" fontId="59" fillId="0" borderId="14" xfId="25" applyFont="1" applyBorder="1" applyAlignment="1">
      <alignment horizontal="center" vertical="center" wrapText="1"/>
    </xf>
    <xf numFmtId="0" fontId="81" fillId="0" borderId="39" xfId="25" applyFont="1" applyBorder="1" applyAlignment="1">
      <alignment horizontal="left" vertical="center" wrapText="1" indent="2"/>
    </xf>
    <xf numFmtId="0" fontId="96" fillId="0" borderId="5" xfId="25" applyFont="1" applyBorder="1" applyAlignment="1">
      <alignment vertical="center"/>
    </xf>
    <xf numFmtId="0" fontId="96" fillId="0" borderId="45" xfId="25" applyFont="1" applyBorder="1" applyAlignment="1">
      <alignment vertical="center"/>
    </xf>
    <xf numFmtId="0" fontId="46" fillId="0" borderId="39" xfId="25" applyFont="1" applyBorder="1" applyAlignment="1">
      <alignment horizontal="left" vertical="center" indent="2"/>
    </xf>
    <xf numFmtId="0" fontId="82" fillId="0" borderId="5" xfId="25" applyFont="1" applyBorder="1" applyAlignment="1">
      <alignment vertical="center"/>
    </xf>
    <xf numFmtId="0" fontId="97" fillId="0" borderId="0" xfId="25" applyFont="1"/>
    <xf numFmtId="0" fontId="46" fillId="0" borderId="44" xfId="25" applyFont="1" applyBorder="1" applyAlignment="1">
      <alignment horizontal="left" vertical="center" indent="2"/>
    </xf>
    <xf numFmtId="0" fontId="96" fillId="0" borderId="68" xfId="25" applyFont="1" applyBorder="1" applyAlignment="1">
      <alignment vertical="center"/>
    </xf>
    <xf numFmtId="0" fontId="81" fillId="0" borderId="69" xfId="25" applyFont="1" applyBorder="1" applyAlignment="1">
      <alignment horizontal="left" vertical="center" wrapText="1" indent="2"/>
    </xf>
    <xf numFmtId="0" fontId="96" fillId="0" borderId="15" xfId="25" applyFont="1" applyBorder="1" applyAlignment="1">
      <alignment vertical="center"/>
    </xf>
    <xf numFmtId="0" fontId="60" fillId="0" borderId="33" xfId="25" applyFont="1" applyBorder="1" applyAlignment="1">
      <alignment vertical="center" wrapText="1"/>
    </xf>
    <xf numFmtId="0" fontId="96" fillId="0" borderId="33" xfId="25" applyFont="1" applyBorder="1" applyAlignment="1">
      <alignment vertical="center"/>
    </xf>
    <xf numFmtId="0" fontId="96" fillId="0" borderId="14" xfId="25" applyFont="1" applyBorder="1" applyAlignment="1">
      <alignment vertical="center"/>
    </xf>
    <xf numFmtId="0" fontId="46" fillId="0" borderId="7" xfId="25" applyFont="1" applyBorder="1" applyAlignment="1">
      <alignment horizontal="left" vertical="center" indent="2"/>
    </xf>
    <xf numFmtId="0" fontId="46" fillId="0" borderId="7" xfId="25" applyFont="1" applyBorder="1" applyAlignment="1">
      <alignment vertical="center"/>
    </xf>
    <xf numFmtId="0" fontId="46" fillId="0" borderId="16" xfId="25" applyFont="1" applyBorder="1" applyAlignment="1">
      <alignment vertical="center"/>
    </xf>
    <xf numFmtId="0" fontId="60" fillId="0" borderId="33" xfId="25" applyFont="1" applyBorder="1" applyAlignment="1">
      <alignment horizontal="center" vertical="center" wrapText="1"/>
    </xf>
    <xf numFmtId="0" fontId="46" fillId="0" borderId="32" xfId="25" applyFont="1" applyBorder="1" applyAlignment="1">
      <alignment vertical="center"/>
    </xf>
    <xf numFmtId="0" fontId="60" fillId="0" borderId="20" xfId="25" applyFont="1" applyBorder="1" applyAlignment="1">
      <alignment horizontal="center" vertical="center" wrapText="1"/>
    </xf>
    <xf numFmtId="0" fontId="60" fillId="0" borderId="14" xfId="25" applyFont="1" applyBorder="1" applyAlignment="1">
      <alignment horizontal="center" vertical="center" wrapText="1"/>
    </xf>
    <xf numFmtId="0" fontId="46" fillId="0" borderId="10" xfId="25" applyFont="1" applyBorder="1" applyAlignment="1">
      <alignment vertical="center"/>
    </xf>
    <xf numFmtId="0" fontId="60" fillId="0" borderId="7" xfId="25" applyFont="1" applyBorder="1" applyAlignment="1">
      <alignment horizontal="center" vertical="center" wrapText="1"/>
    </xf>
    <xf numFmtId="0" fontId="60" fillId="0" borderId="5" xfId="25" applyFont="1" applyBorder="1" applyAlignment="1">
      <alignment horizontal="center" vertical="center" wrapText="1"/>
    </xf>
    <xf numFmtId="0" fontId="96" fillId="0" borderId="7" xfId="25" applyFont="1" applyBorder="1" applyAlignment="1">
      <alignment vertical="center"/>
    </xf>
    <xf numFmtId="0" fontId="46" fillId="0" borderId="12" xfId="25" applyFont="1" applyBorder="1" applyAlignment="1">
      <alignment vertical="center"/>
    </xf>
    <xf numFmtId="0" fontId="46" fillId="0" borderId="6" xfId="25" applyFont="1" applyBorder="1" applyAlignment="1">
      <alignment horizontal="left" vertical="center" indent="2"/>
    </xf>
    <xf numFmtId="0" fontId="46" fillId="0" borderId="12" xfId="25" applyFont="1" applyBorder="1" applyAlignment="1">
      <alignment horizontal="left" vertical="center" indent="2"/>
    </xf>
    <xf numFmtId="0" fontId="96" fillId="0" borderId="16" xfId="25" applyFont="1" applyBorder="1" applyAlignment="1">
      <alignment vertical="center"/>
    </xf>
    <xf numFmtId="0" fontId="81" fillId="0" borderId="0" xfId="25" applyFont="1" applyAlignment="1">
      <alignment horizontal="left" vertical="center" wrapText="1" indent="2"/>
    </xf>
    <xf numFmtId="0" fontId="85" fillId="18" borderId="3" xfId="0" applyFont="1" applyFill="1" applyBorder="1" applyAlignment="1">
      <alignment vertical="center" wrapText="1"/>
    </xf>
    <xf numFmtId="0" fontId="85" fillId="18" borderId="38" xfId="0" applyFont="1" applyFill="1" applyBorder="1" applyAlignment="1">
      <alignment vertical="center" wrapText="1"/>
    </xf>
    <xf numFmtId="0" fontId="85" fillId="18" borderId="75" xfId="0" applyFont="1" applyFill="1" applyBorder="1" applyAlignment="1">
      <alignment vertical="center" wrapText="1"/>
    </xf>
    <xf numFmtId="0" fontId="65" fillId="0" borderId="3" xfId="0" applyFont="1" applyBorder="1" applyAlignment="1">
      <alignment horizontal="center" vertical="center" wrapText="1"/>
    </xf>
    <xf numFmtId="0" fontId="85" fillId="18" borderId="37" xfId="0" applyFont="1" applyFill="1" applyBorder="1" applyAlignment="1">
      <alignment vertical="center" wrapText="1"/>
    </xf>
    <xf numFmtId="0" fontId="9" fillId="0" borderId="10" xfId="0" applyFont="1" applyBorder="1" applyAlignment="1">
      <alignment vertical="center" wrapText="1"/>
    </xf>
    <xf numFmtId="49" fontId="17" fillId="10" borderId="9" xfId="0" applyNumberFormat="1" applyFont="1" applyFill="1" applyBorder="1" applyAlignment="1">
      <alignment horizontal="center" vertical="center" wrapText="1"/>
    </xf>
    <xf numFmtId="0" fontId="17" fillId="10" borderId="9" xfId="0" applyFont="1" applyFill="1" applyBorder="1" applyAlignment="1">
      <alignment horizontal="center" vertical="center" wrapText="1"/>
    </xf>
    <xf numFmtId="0" fontId="43" fillId="0" borderId="63" xfId="0" applyFont="1" applyBorder="1" applyAlignment="1">
      <alignment vertical="center" wrapText="1"/>
    </xf>
    <xf numFmtId="0" fontId="43" fillId="0" borderId="52" xfId="0" applyFont="1" applyBorder="1" applyAlignment="1">
      <alignment vertical="center" wrapText="1"/>
    </xf>
    <xf numFmtId="0" fontId="89" fillId="0" borderId="75" xfId="0" applyFont="1" applyBorder="1" applyAlignment="1">
      <alignment vertical="center" wrapText="1"/>
    </xf>
    <xf numFmtId="0" fontId="89" fillId="18" borderId="3" xfId="0" applyFont="1" applyFill="1" applyBorder="1" applyAlignment="1">
      <alignment vertical="center" wrapText="1"/>
    </xf>
    <xf numFmtId="0" fontId="89" fillId="18" borderId="75" xfId="0" applyFont="1" applyFill="1" applyBorder="1" applyAlignment="1">
      <alignment vertical="center" wrapText="1"/>
    </xf>
    <xf numFmtId="0" fontId="89" fillId="18" borderId="31" xfId="0" applyFont="1" applyFill="1" applyBorder="1" applyAlignment="1">
      <alignment vertical="center" wrapText="1"/>
    </xf>
    <xf numFmtId="0" fontId="89" fillId="18" borderId="37" xfId="0" applyFont="1" applyFill="1" applyBorder="1" applyAlignment="1">
      <alignment vertical="center" wrapText="1"/>
    </xf>
    <xf numFmtId="0" fontId="89" fillId="18" borderId="38" xfId="0" applyFont="1" applyFill="1" applyBorder="1" applyAlignment="1">
      <alignment vertical="center" wrapText="1"/>
    </xf>
    <xf numFmtId="16" fontId="89" fillId="18" borderId="31" xfId="0" applyNumberFormat="1" applyFont="1" applyFill="1" applyBorder="1" applyAlignment="1">
      <alignment vertical="center" wrapText="1"/>
    </xf>
    <xf numFmtId="0" fontId="89" fillId="0" borderId="37" xfId="0" applyFont="1" applyBorder="1" applyAlignment="1">
      <alignment vertical="center" wrapText="1"/>
    </xf>
    <xf numFmtId="0" fontId="89" fillId="0" borderId="31" xfId="0" applyFont="1" applyBorder="1" applyAlignment="1">
      <alignment vertical="center" wrapText="1"/>
    </xf>
    <xf numFmtId="49" fontId="46" fillId="0" borderId="33" xfId="0" applyNumberFormat="1" applyFont="1" applyFill="1" applyBorder="1" applyAlignment="1">
      <alignment horizontal="center" vertical="center" wrapText="1"/>
    </xf>
    <xf numFmtId="0" fontId="46" fillId="0" borderId="3" xfId="0" applyFont="1" applyBorder="1" applyAlignment="1">
      <alignment vertical="center" wrapText="1"/>
    </xf>
    <xf numFmtId="0" fontId="89" fillId="0" borderId="33" xfId="0" applyFont="1" applyBorder="1" applyAlignment="1">
      <alignment vertical="center" wrapText="1"/>
    </xf>
    <xf numFmtId="0" fontId="89" fillId="0" borderId="38" xfId="0" applyFont="1" applyBorder="1" applyAlignment="1">
      <alignment vertical="center" wrapText="1"/>
    </xf>
    <xf numFmtId="0" fontId="55" fillId="18" borderId="3" xfId="0" applyFont="1" applyFill="1" applyBorder="1" applyAlignment="1">
      <alignment horizontal="center" vertical="center" wrapText="1"/>
    </xf>
    <xf numFmtId="0" fontId="59" fillId="18" borderId="3" xfId="0" applyFont="1" applyFill="1" applyBorder="1" applyAlignment="1">
      <alignment horizontal="center" vertical="center" wrapText="1"/>
    </xf>
    <xf numFmtId="49" fontId="17" fillId="9" borderId="10" xfId="0" applyNumberFormat="1" applyFont="1" applyFill="1" applyBorder="1" applyAlignment="1">
      <alignment horizontal="center" vertical="center"/>
    </xf>
    <xf numFmtId="0" fontId="10" fillId="0" borderId="9" xfId="24" applyFill="1" applyBorder="1" applyAlignment="1">
      <alignment horizontal="center" vertical="center"/>
    </xf>
    <xf numFmtId="0" fontId="10" fillId="0" borderId="6" xfId="24" applyFill="1" applyBorder="1" applyAlignment="1">
      <alignment horizontal="center" vertical="center"/>
    </xf>
    <xf numFmtId="43" fontId="12" fillId="13" borderId="8" xfId="0" applyNumberFormat="1" applyFont="1" applyFill="1" applyBorder="1"/>
    <xf numFmtId="0" fontId="8" fillId="17" borderId="0" xfId="0" applyFont="1" applyFill="1"/>
    <xf numFmtId="0" fontId="19" fillId="5" borderId="7" xfId="0" applyFont="1" applyFill="1" applyBorder="1" applyAlignment="1">
      <alignment horizontal="center" vertical="center" wrapText="1"/>
    </xf>
    <xf numFmtId="0" fontId="18" fillId="0" borderId="7" xfId="0" applyFont="1" applyFill="1" applyBorder="1" applyAlignment="1">
      <alignment horizontal="left" vertical="center" wrapText="1"/>
    </xf>
    <xf numFmtId="0" fontId="17" fillId="8" borderId="56" xfId="0" applyFont="1" applyFill="1" applyBorder="1" applyAlignment="1">
      <alignment horizontal="center" vertical="center" wrapText="1"/>
    </xf>
    <xf numFmtId="0" fontId="8" fillId="8" borderId="76" xfId="0" applyFont="1" applyFill="1" applyBorder="1" applyAlignment="1">
      <alignment horizontal="center" vertical="center" wrapText="1"/>
    </xf>
    <xf numFmtId="0" fontId="17" fillId="5" borderId="39" xfId="0" applyFont="1" applyFill="1" applyBorder="1" applyAlignment="1">
      <alignment vertical="center"/>
    </xf>
    <xf numFmtId="0" fontId="17" fillId="5" borderId="64" xfId="0" applyFont="1" applyFill="1" applyBorder="1" applyAlignment="1">
      <alignment vertical="center"/>
    </xf>
    <xf numFmtId="0" fontId="9" fillId="16" borderId="0" xfId="0" applyFont="1" applyFill="1"/>
    <xf numFmtId="49" fontId="19" fillId="10" borderId="10" xfId="0" applyNumberFormat="1" applyFont="1" applyFill="1" applyBorder="1" applyAlignment="1">
      <alignment horizontal="center"/>
    </xf>
    <xf numFmtId="0" fontId="19" fillId="10" borderId="6" xfId="0" applyFont="1" applyFill="1" applyBorder="1" applyAlignment="1">
      <alignment vertical="center"/>
    </xf>
    <xf numFmtId="43" fontId="19" fillId="10" borderId="6" xfId="6" applyFont="1" applyFill="1" applyBorder="1" applyAlignment="1">
      <alignment vertical="center"/>
    </xf>
    <xf numFmtId="0" fontId="19" fillId="0" borderId="0" xfId="0" applyFont="1"/>
    <xf numFmtId="43" fontId="11" fillId="0" borderId="49" xfId="6" applyFont="1" applyFill="1" applyBorder="1" applyAlignment="1">
      <alignment vertical="center"/>
    </xf>
    <xf numFmtId="43" fontId="19" fillId="9" borderId="22" xfId="6" applyFont="1" applyFill="1" applyBorder="1" applyAlignment="1"/>
    <xf numFmtId="43" fontId="9" fillId="0" borderId="49" xfId="6" applyFont="1" applyFill="1" applyBorder="1" applyAlignment="1"/>
    <xf numFmtId="43" fontId="9" fillId="9" borderId="49" xfId="6" applyFont="1" applyFill="1" applyBorder="1" applyAlignment="1"/>
    <xf numFmtId="43" fontId="9" fillId="5" borderId="49" xfId="6" applyFont="1" applyFill="1" applyBorder="1" applyAlignment="1"/>
    <xf numFmtId="0" fontId="18" fillId="0" borderId="7" xfId="0" applyFont="1" applyFill="1" applyBorder="1" applyAlignment="1">
      <alignment horizontal="left" vertical="center" wrapText="1" indent="1"/>
    </xf>
    <xf numFmtId="0" fontId="11" fillId="0" borderId="7" xfId="0" applyFont="1" applyFill="1" applyBorder="1" applyAlignment="1">
      <alignment horizontal="left" vertical="center" wrapText="1" indent="1"/>
    </xf>
    <xf numFmtId="0" fontId="19" fillId="9" borderId="7" xfId="0" applyFont="1" applyFill="1" applyBorder="1" applyAlignment="1">
      <alignment vertical="center"/>
    </xf>
    <xf numFmtId="0" fontId="11" fillId="5" borderId="7" xfId="0" applyFont="1" applyFill="1" applyBorder="1" applyAlignment="1">
      <alignment horizontal="left" vertical="center" wrapText="1" indent="1"/>
    </xf>
    <xf numFmtId="0" fontId="11" fillId="0" borderId="7" xfId="0" applyFont="1" applyFill="1" applyBorder="1" applyAlignment="1">
      <alignment horizontal="left" vertical="center" wrapText="1" indent="3"/>
    </xf>
    <xf numFmtId="0" fontId="17" fillId="10" borderId="7" xfId="0" applyFont="1" applyFill="1" applyBorder="1" applyAlignment="1">
      <alignment vertical="center" wrapText="1"/>
    </xf>
    <xf numFmtId="0" fontId="18" fillId="8" borderId="61" xfId="0" applyFont="1" applyFill="1" applyBorder="1" applyAlignment="1">
      <alignment horizontal="center" vertical="center" wrapText="1"/>
    </xf>
    <xf numFmtId="43" fontId="11" fillId="0" borderId="18" xfId="6" applyFont="1" applyFill="1" applyBorder="1" applyAlignment="1">
      <alignment vertical="center" wrapText="1"/>
    </xf>
    <xf numFmtId="43" fontId="11" fillId="0" borderId="34" xfId="6" applyFont="1" applyFill="1" applyBorder="1" applyAlignment="1">
      <alignment vertical="center" wrapText="1"/>
    </xf>
    <xf numFmtId="0" fontId="19" fillId="12" borderId="22" xfId="1" applyFont="1" applyFill="1" applyBorder="1" applyAlignment="1">
      <alignment vertical="center"/>
    </xf>
    <xf numFmtId="43" fontId="11" fillId="3" borderId="9" xfId="6" applyFont="1" applyFill="1" applyBorder="1" applyAlignment="1">
      <alignment vertical="center"/>
    </xf>
    <xf numFmtId="43" fontId="11" fillId="3" borderId="8" xfId="6" applyFont="1" applyFill="1" applyBorder="1" applyAlignment="1">
      <alignment vertical="center"/>
    </xf>
    <xf numFmtId="43" fontId="19" fillId="3" borderId="9" xfId="6" applyFont="1" applyFill="1" applyBorder="1" applyAlignment="1">
      <alignment vertical="center"/>
    </xf>
    <xf numFmtId="43" fontId="61" fillId="21" borderId="6" xfId="6" applyFont="1" applyFill="1" applyBorder="1" applyAlignment="1">
      <alignment vertical="center"/>
    </xf>
    <xf numFmtId="0" fontId="61" fillId="21" borderId="0" xfId="0" applyFont="1" applyFill="1" applyAlignment="1">
      <alignment vertical="center"/>
    </xf>
    <xf numFmtId="43" fontId="61" fillId="11" borderId="49" xfId="6" applyFont="1" applyFill="1" applyBorder="1" applyAlignment="1">
      <alignment vertical="center"/>
    </xf>
    <xf numFmtId="43" fontId="86" fillId="0" borderId="49" xfId="6" applyFont="1" applyFill="1" applyBorder="1" applyAlignment="1">
      <alignment vertical="center"/>
    </xf>
    <xf numFmtId="43" fontId="61" fillId="21" borderId="49" xfId="6" applyFont="1" applyFill="1" applyBorder="1" applyAlignment="1">
      <alignment vertical="center"/>
    </xf>
    <xf numFmtId="43" fontId="86" fillId="9" borderId="49" xfId="6" applyFont="1" applyFill="1" applyBorder="1" applyAlignment="1">
      <alignment horizontal="left" vertical="center"/>
    </xf>
    <xf numFmtId="43" fontId="86" fillId="0" borderId="49" xfId="6" applyFont="1" applyFill="1" applyBorder="1" applyAlignment="1">
      <alignment horizontal="left" vertical="center"/>
    </xf>
    <xf numFmtId="43" fontId="86" fillId="0" borderId="52" xfId="6" applyFont="1" applyFill="1" applyBorder="1" applyAlignment="1">
      <alignment vertical="center"/>
    </xf>
    <xf numFmtId="0" fontId="9" fillId="0" borderId="7" xfId="0" applyFont="1" applyFill="1" applyBorder="1" applyAlignment="1">
      <alignment horizontal="left" vertical="center" wrapText="1"/>
    </xf>
    <xf numFmtId="43" fontId="61" fillId="20" borderId="6" xfId="6" applyFont="1" applyFill="1" applyBorder="1" applyAlignment="1">
      <alignment horizontal="left" vertical="center"/>
    </xf>
    <xf numFmtId="0" fontId="61" fillId="20" borderId="0" xfId="0" applyFont="1" applyFill="1" applyAlignment="1">
      <alignment vertical="center"/>
    </xf>
    <xf numFmtId="49" fontId="19" fillId="10" borderId="7" xfId="0" applyNumberFormat="1" applyFont="1" applyFill="1" applyBorder="1" applyAlignment="1">
      <alignment horizontal="center" vertical="center"/>
    </xf>
    <xf numFmtId="43" fontId="11" fillId="21" borderId="6" xfId="6" applyFont="1" applyFill="1" applyBorder="1" applyAlignment="1">
      <alignment vertical="center"/>
    </xf>
    <xf numFmtId="0" fontId="11" fillId="0" borderId="0" xfId="0" applyFont="1" applyFill="1"/>
    <xf numFmtId="0" fontId="9" fillId="17" borderId="0" xfId="0" applyFont="1" applyFill="1"/>
    <xf numFmtId="0" fontId="17" fillId="12" borderId="20" xfId="0" applyFont="1" applyFill="1" applyBorder="1" applyAlignment="1">
      <alignment vertical="center" wrapText="1"/>
    </xf>
    <xf numFmtId="49" fontId="8" fillId="12" borderId="6" xfId="0" applyNumberFormat="1" applyFont="1" applyFill="1" applyBorder="1" applyAlignment="1">
      <alignment horizontal="center" vertical="center"/>
    </xf>
    <xf numFmtId="0" fontId="58" fillId="12" borderId="7" xfId="0" applyFont="1" applyFill="1" applyBorder="1" applyAlignment="1">
      <alignment vertical="justify" wrapText="1"/>
    </xf>
    <xf numFmtId="49" fontId="9" fillId="12" borderId="6" xfId="0" applyNumberFormat="1" applyFont="1" applyFill="1" applyBorder="1" applyAlignment="1">
      <alignment horizontal="center" vertical="center"/>
    </xf>
    <xf numFmtId="0" fontId="54" fillId="3" borderId="7" xfId="0" applyFont="1" applyFill="1" applyBorder="1" applyAlignment="1">
      <alignment vertical="justify" wrapText="1"/>
    </xf>
    <xf numFmtId="0" fontId="54" fillId="3" borderId="7" xfId="0" applyFont="1" applyFill="1" applyBorder="1" applyAlignment="1">
      <alignment vertical="center" wrapText="1"/>
    </xf>
    <xf numFmtId="49" fontId="8" fillId="3" borderId="6" xfId="0" applyNumberFormat="1" applyFont="1" applyFill="1" applyBorder="1" applyAlignment="1">
      <alignment horizontal="center" vertical="center"/>
    </xf>
    <xf numFmtId="49" fontId="8" fillId="12" borderId="9" xfId="0" applyNumberFormat="1" applyFont="1" applyFill="1" applyBorder="1" applyAlignment="1">
      <alignment horizontal="center" vertical="center"/>
    </xf>
    <xf numFmtId="0" fontId="44" fillId="18" borderId="6" xfId="0" applyFont="1" applyFill="1" applyBorder="1" applyAlignment="1">
      <alignment horizontal="center" vertical="center" wrapText="1"/>
    </xf>
    <xf numFmtId="43" fontId="18" fillId="0" borderId="7" xfId="0" applyNumberFormat="1" applyFont="1" applyFill="1" applyBorder="1" applyAlignment="1">
      <alignment vertical="center"/>
    </xf>
    <xf numFmtId="43" fontId="17" fillId="12" borderId="7" xfId="0" applyNumberFormat="1" applyFont="1" applyFill="1" applyBorder="1" applyAlignment="1">
      <alignment vertical="center"/>
    </xf>
    <xf numFmtId="43" fontId="19" fillId="5" borderId="7" xfId="0" applyNumberFormat="1" applyFont="1" applyFill="1" applyBorder="1" applyAlignment="1">
      <alignment horizontal="center" vertical="center" wrapText="1"/>
    </xf>
    <xf numFmtId="43" fontId="17" fillId="12" borderId="20" xfId="0" applyNumberFormat="1" applyFont="1" applyFill="1" applyBorder="1" applyAlignment="1">
      <alignment vertical="center" wrapText="1"/>
    </xf>
    <xf numFmtId="43" fontId="54" fillId="3" borderId="7" xfId="0" applyNumberFormat="1" applyFont="1" applyFill="1" applyBorder="1" applyAlignment="1">
      <alignment vertical="center" wrapText="1"/>
    </xf>
    <xf numFmtId="43" fontId="58" fillId="12" borderId="7" xfId="0" applyNumberFormat="1" applyFont="1" applyFill="1" applyBorder="1" applyAlignment="1">
      <alignment vertical="justify" wrapText="1"/>
    </xf>
    <xf numFmtId="43" fontId="54" fillId="3" borderId="7" xfId="0" applyNumberFormat="1" applyFont="1" applyFill="1" applyBorder="1" applyAlignment="1">
      <alignment vertical="justify" wrapText="1"/>
    </xf>
    <xf numFmtId="43" fontId="103" fillId="12" borderId="0" xfId="0" applyNumberFormat="1" applyFont="1" applyFill="1" applyBorder="1" applyAlignment="1">
      <alignment vertical="center"/>
    </xf>
    <xf numFmtId="43" fontId="18" fillId="0" borderId="7" xfId="0" applyNumberFormat="1" applyFont="1" applyFill="1" applyBorder="1" applyAlignment="1">
      <alignment horizontal="left" vertical="center" wrapText="1"/>
    </xf>
    <xf numFmtId="43" fontId="17" fillId="9" borderId="7" xfId="0" applyNumberFormat="1" applyFont="1" applyFill="1" applyBorder="1" applyAlignment="1">
      <alignment vertical="center" wrapText="1"/>
    </xf>
    <xf numFmtId="43" fontId="17" fillId="9" borderId="7" xfId="0" applyNumberFormat="1" applyFont="1" applyFill="1" applyBorder="1" applyAlignment="1">
      <alignment vertical="center"/>
    </xf>
    <xf numFmtId="43" fontId="103" fillId="12" borderId="7" xfId="0" applyNumberFormat="1" applyFont="1" applyFill="1" applyBorder="1" applyAlignment="1">
      <alignment vertical="center"/>
    </xf>
    <xf numFmtId="0" fontId="8" fillId="8" borderId="7" xfId="0" applyFont="1" applyFill="1" applyBorder="1" applyAlignment="1">
      <alignment horizontal="center" vertical="center"/>
    </xf>
    <xf numFmtId="43" fontId="17" fillId="9" borderId="6" xfId="0" applyNumberFormat="1" applyFont="1" applyFill="1" applyBorder="1" applyAlignment="1">
      <alignment vertical="center" wrapText="1"/>
    </xf>
    <xf numFmtId="43" fontId="17" fillId="5" borderId="18" xfId="0" applyNumberFormat="1" applyFont="1" applyFill="1" applyBorder="1" applyAlignment="1">
      <alignment horizontal="center" vertical="center"/>
    </xf>
    <xf numFmtId="0" fontId="19" fillId="0" borderId="0" xfId="0" applyFont="1" applyFill="1" applyAlignment="1">
      <alignment vertical="center"/>
    </xf>
    <xf numFmtId="0" fontId="11" fillId="0" borderId="0" xfId="0" applyFont="1" applyFill="1"/>
    <xf numFmtId="0" fontId="8" fillId="8" borderId="8"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11" fillId="0" borderId="0" xfId="0" applyFont="1" applyFill="1" applyAlignment="1">
      <alignment vertical="center"/>
    </xf>
    <xf numFmtId="0" fontId="18" fillId="0" borderId="7" xfId="0" applyFont="1" applyBorder="1" applyAlignment="1">
      <alignment horizontal="left" vertical="center" wrapText="1"/>
    </xf>
    <xf numFmtId="0" fontId="19" fillId="10" borderId="6" xfId="0" applyFont="1" applyFill="1" applyBorder="1" applyAlignment="1">
      <alignment horizontal="right" vertical="center" wrapText="1"/>
    </xf>
    <xf numFmtId="0" fontId="18" fillId="0" borderId="0" xfId="0" applyFont="1" applyFill="1" applyAlignment="1">
      <alignment vertical="center" wrapText="1"/>
    </xf>
    <xf numFmtId="0" fontId="17" fillId="8" borderId="6" xfId="0" applyFont="1" applyFill="1" applyBorder="1" applyAlignment="1">
      <alignment horizontal="center" vertical="center" wrapText="1"/>
    </xf>
    <xf numFmtId="0" fontId="17" fillId="8" borderId="10" xfId="0" applyFont="1" applyFill="1" applyBorder="1" applyAlignment="1">
      <alignment horizontal="center" vertical="center" wrapText="1"/>
    </xf>
    <xf numFmtId="43" fontId="9" fillId="3" borderId="6" xfId="6" applyFont="1" applyFill="1" applyBorder="1" applyAlignment="1">
      <alignment vertical="center" wrapText="1"/>
    </xf>
    <xf numFmtId="43" fontId="9" fillId="13" borderId="6" xfId="0" applyNumberFormat="1" applyFont="1" applyFill="1" applyBorder="1" applyAlignment="1"/>
    <xf numFmtId="43" fontId="9" fillId="3" borderId="6" xfId="6" applyFont="1" applyFill="1" applyBorder="1" applyAlignment="1"/>
    <xf numFmtId="43" fontId="11" fillId="9" borderId="6" xfId="0" applyNumberFormat="1" applyFont="1" applyFill="1" applyBorder="1" applyAlignment="1">
      <alignment horizontal="center" vertical="center"/>
    </xf>
    <xf numFmtId="43" fontId="11" fillId="0" borderId="6" xfId="0" applyNumberFormat="1" applyFont="1" applyFill="1" applyBorder="1" applyAlignment="1">
      <alignment horizontal="center" vertical="center"/>
    </xf>
    <xf numFmtId="43" fontId="17" fillId="9" borderId="39" xfId="0" applyNumberFormat="1" applyFont="1" applyFill="1" applyBorder="1" applyAlignment="1">
      <alignment vertical="center" wrapText="1"/>
    </xf>
    <xf numFmtId="43" fontId="17" fillId="9" borderId="49" xfId="0" applyNumberFormat="1" applyFont="1" applyFill="1" applyBorder="1" applyAlignment="1">
      <alignment vertical="center" wrapText="1"/>
    </xf>
    <xf numFmtId="43" fontId="18" fillId="0" borderId="49" xfId="0" applyNumberFormat="1" applyFont="1" applyBorder="1" applyAlignment="1">
      <alignment horizontal="left" vertical="center" wrapText="1"/>
    </xf>
    <xf numFmtId="43" fontId="17" fillId="9" borderId="46" xfId="0" applyNumberFormat="1" applyFont="1" applyFill="1" applyBorder="1" applyAlignment="1">
      <alignment vertical="center" wrapText="1"/>
    </xf>
    <xf numFmtId="43" fontId="17" fillId="9" borderId="60" xfId="0" applyNumberFormat="1" applyFont="1" applyFill="1" applyBorder="1" applyAlignment="1">
      <alignment vertical="center" wrapText="1"/>
    </xf>
    <xf numFmtId="49" fontId="11" fillId="10" borderId="71" xfId="0" applyNumberFormat="1" applyFont="1" applyFill="1" applyBorder="1" applyAlignment="1">
      <alignment horizontal="center" vertical="center"/>
    </xf>
    <xf numFmtId="43" fontId="18" fillId="9" borderId="6" xfId="6" applyFont="1" applyFill="1" applyBorder="1" applyAlignment="1">
      <alignment horizontal="center" vertical="center"/>
    </xf>
    <xf numFmtId="43" fontId="11" fillId="0" borderId="7" xfId="0" applyNumberFormat="1" applyFont="1" applyFill="1" applyBorder="1" applyAlignment="1">
      <alignment horizontal="left" vertical="center" wrapText="1" indent="1"/>
    </xf>
    <xf numFmtId="43" fontId="19" fillId="9" borderId="7" xfId="0" applyNumberFormat="1" applyFont="1" applyFill="1" applyBorder="1" applyAlignment="1">
      <alignment vertical="center"/>
    </xf>
    <xf numFmtId="43" fontId="11" fillId="5" borderId="7" xfId="0" applyNumberFormat="1" applyFont="1" applyFill="1" applyBorder="1" applyAlignment="1">
      <alignment horizontal="left" vertical="center" wrapText="1" indent="1"/>
    </xf>
    <xf numFmtId="43" fontId="11" fillId="0" borderId="7" xfId="0" applyNumberFormat="1" applyFont="1" applyFill="1" applyBorder="1" applyAlignment="1">
      <alignment horizontal="left" vertical="center" wrapText="1" indent="3"/>
    </xf>
    <xf numFmtId="43" fontId="11" fillId="0" borderId="39" xfId="0" applyNumberFormat="1" applyFont="1" applyFill="1" applyBorder="1" applyAlignment="1">
      <alignment horizontal="left" vertical="center" wrapText="1" indent="1"/>
    </xf>
    <xf numFmtId="43" fontId="11" fillId="0" borderId="49" xfId="0" applyNumberFormat="1" applyFont="1" applyFill="1" applyBorder="1" applyAlignment="1">
      <alignment horizontal="left" vertical="center" wrapText="1" indent="1"/>
    </xf>
    <xf numFmtId="43" fontId="19" fillId="9" borderId="39" xfId="0" applyNumberFormat="1" applyFont="1" applyFill="1" applyBorder="1" applyAlignment="1">
      <alignment vertical="center"/>
    </xf>
    <xf numFmtId="43" fontId="19" fillId="9" borderId="49" xfId="0" applyNumberFormat="1" applyFont="1" applyFill="1" applyBorder="1" applyAlignment="1">
      <alignment vertical="center"/>
    </xf>
    <xf numFmtId="43" fontId="11" fillId="5" borderId="39" xfId="0" applyNumberFormat="1" applyFont="1" applyFill="1" applyBorder="1" applyAlignment="1">
      <alignment horizontal="left" vertical="center" wrapText="1" indent="1"/>
    </xf>
    <xf numFmtId="43" fontId="11" fillId="5" borderId="49" xfId="0" applyNumberFormat="1" applyFont="1" applyFill="1" applyBorder="1" applyAlignment="1">
      <alignment horizontal="left" vertical="center" wrapText="1" indent="1"/>
    </xf>
    <xf numFmtId="43" fontId="11" fillId="0" borderId="39" xfId="0" applyNumberFormat="1" applyFont="1" applyFill="1" applyBorder="1" applyAlignment="1">
      <alignment horizontal="left" vertical="center" wrapText="1" indent="3"/>
    </xf>
    <xf numFmtId="43" fontId="11" fillId="0" borderId="49" xfId="0" applyNumberFormat="1" applyFont="1" applyFill="1" applyBorder="1" applyAlignment="1">
      <alignment horizontal="left" vertical="center" wrapText="1" indent="3"/>
    </xf>
    <xf numFmtId="43" fontId="19" fillId="9" borderId="69" xfId="0" applyNumberFormat="1" applyFont="1" applyFill="1" applyBorder="1" applyAlignment="1">
      <alignment vertical="center" wrapText="1"/>
    </xf>
    <xf numFmtId="43" fontId="19" fillId="9" borderId="16" xfId="0" applyNumberFormat="1" applyFont="1" applyFill="1" applyBorder="1" applyAlignment="1">
      <alignment vertical="center" wrapText="1"/>
    </xf>
    <xf numFmtId="43" fontId="19" fillId="9" borderId="76" xfId="0" applyNumberFormat="1" applyFont="1" applyFill="1" applyBorder="1" applyAlignment="1">
      <alignment vertical="center" wrapText="1"/>
    </xf>
    <xf numFmtId="49" fontId="9" fillId="10" borderId="71" xfId="0" applyNumberFormat="1" applyFont="1" applyFill="1" applyBorder="1" applyAlignment="1">
      <alignment horizontal="center" vertical="center"/>
    </xf>
    <xf numFmtId="43" fontId="17" fillId="10" borderId="4" xfId="0" applyNumberFormat="1" applyFont="1" applyFill="1" applyBorder="1" applyAlignment="1">
      <alignment vertical="center" wrapText="1"/>
    </xf>
    <xf numFmtId="43" fontId="17" fillId="10" borderId="74" xfId="0" applyNumberFormat="1" applyFont="1" applyFill="1" applyBorder="1" applyAlignment="1">
      <alignment vertical="center" wrapText="1"/>
    </xf>
    <xf numFmtId="43" fontId="17" fillId="10" borderId="73" xfId="0" applyNumberFormat="1" applyFont="1" applyFill="1" applyBorder="1" applyAlignment="1">
      <alignment vertical="center" wrapText="1"/>
    </xf>
    <xf numFmtId="49" fontId="9" fillId="9" borderId="34" xfId="0" applyNumberFormat="1" applyFont="1" applyFill="1" applyBorder="1" applyAlignment="1">
      <alignment horizontal="center" vertical="center"/>
    </xf>
    <xf numFmtId="0" fontId="17" fillId="9" borderId="49" xfId="0" applyFont="1" applyFill="1" applyBorder="1" applyAlignment="1">
      <alignment vertical="center" wrapText="1"/>
    </xf>
    <xf numFmtId="49" fontId="9" fillId="0" borderId="34" xfId="0" applyNumberFormat="1" applyFont="1" applyFill="1" applyBorder="1" applyAlignment="1">
      <alignment horizontal="center" vertical="center"/>
    </xf>
    <xf numFmtId="0" fontId="11" fillId="0" borderId="49" xfId="0" applyFont="1" applyFill="1" applyBorder="1" applyAlignment="1">
      <alignment horizontal="left" vertical="center" wrapText="1" indent="1"/>
    </xf>
    <xf numFmtId="0" fontId="19" fillId="9" borderId="49" xfId="0" applyFont="1" applyFill="1" applyBorder="1" applyAlignment="1">
      <alignment vertical="center"/>
    </xf>
    <xf numFmtId="49" fontId="9" fillId="5" borderId="34" xfId="0" applyNumberFormat="1" applyFont="1" applyFill="1" applyBorder="1" applyAlignment="1">
      <alignment horizontal="center" vertical="center"/>
    </xf>
    <xf numFmtId="0" fontId="11" fillId="5" borderId="49" xfId="0" applyFont="1" applyFill="1" applyBorder="1" applyAlignment="1">
      <alignment horizontal="left" vertical="center" wrapText="1" indent="1"/>
    </xf>
    <xf numFmtId="0" fontId="11" fillId="0" borderId="49" xfId="0" applyFont="1" applyFill="1" applyBorder="1" applyAlignment="1">
      <alignment horizontal="left" vertical="center" wrapText="1" indent="3"/>
    </xf>
    <xf numFmtId="49" fontId="9" fillId="9" borderId="56" xfId="0" applyNumberFormat="1" applyFont="1" applyFill="1" applyBorder="1" applyAlignment="1">
      <alignment horizontal="center" vertical="center"/>
    </xf>
    <xf numFmtId="0" fontId="19" fillId="9" borderId="76" xfId="0" applyFont="1" applyFill="1" applyBorder="1" applyAlignment="1">
      <alignment vertical="center" wrapText="1"/>
    </xf>
    <xf numFmtId="0" fontId="17" fillId="10" borderId="73" xfId="0" applyFont="1" applyFill="1" applyBorder="1" applyAlignment="1">
      <alignment vertical="center" wrapText="1"/>
    </xf>
    <xf numFmtId="43" fontId="17" fillId="9" borderId="44" xfId="0" applyNumberFormat="1" applyFont="1" applyFill="1" applyBorder="1" applyAlignment="1">
      <alignment vertical="center" wrapText="1"/>
    </xf>
    <xf numFmtId="43" fontId="17" fillId="9" borderId="20" xfId="0" applyNumberFormat="1" applyFont="1" applyFill="1" applyBorder="1" applyAlignment="1">
      <alignment vertical="center" wrapText="1"/>
    </xf>
    <xf numFmtId="43" fontId="17" fillId="9" borderId="54" xfId="0" applyNumberFormat="1" applyFont="1" applyFill="1" applyBorder="1" applyAlignment="1">
      <alignment vertical="center" wrapText="1"/>
    </xf>
    <xf numFmtId="0" fontId="11" fillId="8" borderId="71" xfId="1" applyFont="1" applyFill="1" applyBorder="1" applyAlignment="1">
      <alignment horizontal="center" vertical="center" wrapText="1"/>
    </xf>
    <xf numFmtId="0" fontId="11" fillId="8" borderId="72" xfId="1" applyFont="1" applyFill="1" applyBorder="1" applyAlignment="1">
      <alignment horizontal="center" vertical="center" wrapText="1"/>
    </xf>
    <xf numFmtId="0" fontId="11" fillId="8" borderId="73" xfId="1" applyFont="1" applyFill="1" applyBorder="1" applyAlignment="1">
      <alignment horizontal="center" vertical="center" wrapText="1"/>
    </xf>
    <xf numFmtId="43" fontId="18" fillId="0" borderId="7" xfId="0" applyNumberFormat="1" applyFont="1" applyFill="1" applyBorder="1" applyAlignment="1">
      <alignment horizontal="left" vertical="center" wrapText="1" indent="1"/>
    </xf>
    <xf numFmtId="43" fontId="18" fillId="0" borderId="39" xfId="0" applyNumberFormat="1" applyFont="1" applyFill="1" applyBorder="1" applyAlignment="1">
      <alignment horizontal="left" vertical="center" wrapText="1" indent="1"/>
    </xf>
    <xf numFmtId="43" fontId="17" fillId="10" borderId="72" xfId="0" applyNumberFormat="1" applyFont="1" applyFill="1" applyBorder="1" applyAlignment="1">
      <alignment vertical="center" wrapText="1"/>
    </xf>
    <xf numFmtId="0" fontId="19" fillId="9" borderId="7" xfId="0" applyFont="1" applyFill="1" applyBorder="1" applyAlignment="1">
      <alignment horizontal="left" vertical="center" wrapText="1" indent="1"/>
    </xf>
    <xf numFmtId="43" fontId="19" fillId="9" borderId="39" xfId="0" applyNumberFormat="1" applyFont="1" applyFill="1" applyBorder="1" applyAlignment="1">
      <alignment horizontal="left" vertical="center" wrapText="1" indent="1"/>
    </xf>
    <xf numFmtId="43" fontId="19" fillId="9" borderId="7" xfId="0" applyNumberFormat="1" applyFont="1" applyFill="1" applyBorder="1" applyAlignment="1">
      <alignment horizontal="left" vertical="center" wrapText="1" indent="1"/>
    </xf>
    <xf numFmtId="0" fontId="57" fillId="0" borderId="77" xfId="0" applyFont="1" applyFill="1" applyBorder="1" applyAlignment="1">
      <alignment horizontal="center" vertical="center" wrapText="1"/>
    </xf>
    <xf numFmtId="0" fontId="74" fillId="0" borderId="77" xfId="0" applyFont="1" applyFill="1" applyBorder="1" applyAlignment="1">
      <alignment horizontal="center" vertical="center" wrapText="1"/>
    </xf>
    <xf numFmtId="43" fontId="9" fillId="9" borderId="10" xfId="6" applyFont="1" applyFill="1" applyBorder="1" applyAlignment="1"/>
    <xf numFmtId="43" fontId="9" fillId="9" borderId="76" xfId="6" applyFont="1" applyFill="1" applyBorder="1" applyAlignment="1"/>
    <xf numFmtId="43" fontId="19" fillId="9" borderId="24" xfId="6" applyFont="1" applyFill="1" applyBorder="1" applyAlignment="1"/>
    <xf numFmtId="43" fontId="17" fillId="10" borderId="72" xfId="6" applyFont="1" applyFill="1" applyBorder="1" applyAlignment="1">
      <alignment vertical="center"/>
    </xf>
    <xf numFmtId="43" fontId="17" fillId="10" borderId="73" xfId="6" applyFont="1" applyFill="1" applyBorder="1" applyAlignment="1">
      <alignment vertical="center"/>
    </xf>
    <xf numFmtId="43" fontId="17" fillId="10" borderId="84" xfId="6" applyFont="1" applyFill="1" applyBorder="1" applyAlignment="1">
      <alignment vertical="center"/>
    </xf>
    <xf numFmtId="0" fontId="19" fillId="10" borderId="74" xfId="0" applyFont="1" applyFill="1" applyBorder="1" applyAlignment="1">
      <alignment vertical="center" wrapText="1"/>
    </xf>
    <xf numFmtId="43" fontId="19" fillId="10" borderId="4" xfId="0" applyNumberFormat="1" applyFont="1" applyFill="1" applyBorder="1" applyAlignment="1">
      <alignment vertical="center" wrapText="1"/>
    </xf>
    <xf numFmtId="49" fontId="9" fillId="9" borderId="39" xfId="0" applyNumberFormat="1" applyFont="1" applyFill="1" applyBorder="1" applyAlignment="1">
      <alignment horizontal="center" vertical="center"/>
    </xf>
    <xf numFmtId="49" fontId="9" fillId="0" borderId="39" xfId="0" applyNumberFormat="1" applyFont="1" applyFill="1" applyBorder="1" applyAlignment="1">
      <alignment horizontal="center" vertical="center"/>
    </xf>
    <xf numFmtId="49" fontId="9" fillId="5" borderId="39" xfId="0" applyNumberFormat="1" applyFont="1" applyFill="1" applyBorder="1" applyAlignment="1">
      <alignment horizontal="center" vertical="center"/>
    </xf>
    <xf numFmtId="49" fontId="9" fillId="9" borderId="70" xfId="0" applyNumberFormat="1" applyFont="1" applyFill="1" applyBorder="1" applyAlignment="1">
      <alignment horizontal="center" vertical="center"/>
    </xf>
    <xf numFmtId="43" fontId="19" fillId="10" borderId="33" xfId="0" applyNumberFormat="1" applyFont="1" applyFill="1" applyBorder="1" applyAlignment="1">
      <alignment vertical="center" wrapText="1"/>
    </xf>
    <xf numFmtId="0" fontId="15" fillId="0" borderId="0" xfId="0" applyFont="1" applyAlignment="1">
      <alignment horizontal="center" vertical="center"/>
    </xf>
    <xf numFmtId="0" fontId="18" fillId="8" borderId="6" xfId="0" applyFont="1" applyFill="1" applyBorder="1" applyAlignment="1">
      <alignment horizontal="center" vertical="center" wrapText="1"/>
    </xf>
    <xf numFmtId="0" fontId="11" fillId="8" borderId="46" xfId="1" applyFont="1" applyFill="1" applyBorder="1" applyAlignment="1">
      <alignment horizontal="center" vertical="center" wrapText="1"/>
    </xf>
    <xf numFmtId="0" fontId="11" fillId="8" borderId="6" xfId="1" applyFont="1" applyFill="1" applyBorder="1" applyAlignment="1">
      <alignment horizontal="center" vertical="center" wrapText="1"/>
    </xf>
    <xf numFmtId="0" fontId="59" fillId="0" borderId="1" xfId="1" applyFont="1" applyFill="1" applyBorder="1" applyAlignment="1">
      <alignment horizontal="center" vertical="center" wrapText="1"/>
    </xf>
    <xf numFmtId="0" fontId="19" fillId="10" borderId="7" xfId="0" applyFont="1" applyFill="1" applyBorder="1" applyAlignment="1">
      <alignment vertical="center"/>
    </xf>
    <xf numFmtId="0" fontId="11" fillId="0" borderId="7" xfId="0" applyFont="1" applyFill="1" applyBorder="1" applyAlignment="1">
      <alignment vertical="center" wrapText="1"/>
    </xf>
    <xf numFmtId="43" fontId="19" fillId="10" borderId="8" xfId="6" applyFont="1" applyFill="1" applyBorder="1" applyAlignment="1">
      <alignment vertical="center"/>
    </xf>
    <xf numFmtId="43" fontId="11" fillId="12" borderId="49" xfId="6" applyFont="1" applyFill="1" applyBorder="1" applyAlignment="1">
      <alignment vertical="center"/>
    </xf>
    <xf numFmtId="0" fontId="11" fillId="8" borderId="49" xfId="0" applyFont="1" applyFill="1" applyBorder="1" applyAlignment="1">
      <alignment horizontal="center" vertical="center" wrapText="1"/>
    </xf>
    <xf numFmtId="0" fontId="11" fillId="8" borderId="56" xfId="0" applyFont="1" applyFill="1" applyBorder="1" applyAlignment="1">
      <alignment horizontal="center" vertical="center"/>
    </xf>
    <xf numFmtId="0" fontId="59" fillId="17" borderId="37" xfId="0" applyFont="1" applyFill="1" applyBorder="1" applyAlignment="1">
      <alignment horizontal="center" vertical="center" wrapText="1"/>
    </xf>
    <xf numFmtId="0" fontId="11" fillId="8" borderId="76" xfId="0" applyFont="1" applyFill="1" applyBorder="1" applyAlignment="1">
      <alignment horizontal="center" vertical="center"/>
    </xf>
    <xf numFmtId="43" fontId="19" fillId="10" borderId="55" xfId="6" applyFont="1" applyFill="1" applyBorder="1" applyAlignment="1">
      <alignment vertical="center"/>
    </xf>
    <xf numFmtId="43" fontId="19" fillId="10" borderId="61" xfId="6" applyFont="1" applyFill="1" applyBorder="1" applyAlignment="1">
      <alignment vertical="center"/>
    </xf>
    <xf numFmtId="43" fontId="19" fillId="10" borderId="63" xfId="6" applyFont="1" applyFill="1" applyBorder="1" applyAlignment="1">
      <alignment vertical="center"/>
    </xf>
    <xf numFmtId="43" fontId="11" fillId="0" borderId="50" xfId="6" applyFont="1" applyFill="1" applyBorder="1" applyAlignment="1">
      <alignment vertical="center"/>
    </xf>
    <xf numFmtId="43" fontId="11" fillId="0" borderId="51" xfId="6" applyFont="1" applyFill="1" applyBorder="1" applyAlignment="1">
      <alignment vertical="center"/>
    </xf>
    <xf numFmtId="0" fontId="11" fillId="8" borderId="76" xfId="0" applyFont="1" applyFill="1" applyBorder="1" applyAlignment="1">
      <alignment horizontal="center" vertical="center" wrapText="1"/>
    </xf>
    <xf numFmtId="43" fontId="70" fillId="0" borderId="6" xfId="0" applyNumberFormat="1" applyFont="1" applyFill="1" applyBorder="1" applyAlignment="1">
      <alignment vertical="center" wrapText="1"/>
    </xf>
    <xf numFmtId="43" fontId="11" fillId="9" borderId="6" xfId="6" applyNumberFormat="1" applyFont="1" applyFill="1" applyBorder="1" applyAlignment="1">
      <alignment vertical="center"/>
    </xf>
    <xf numFmtId="43" fontId="62" fillId="0" borderId="6" xfId="0" applyNumberFormat="1" applyFont="1" applyFill="1" applyBorder="1" applyAlignment="1">
      <alignment vertical="center"/>
    </xf>
    <xf numFmtId="43" fontId="11" fillId="9" borderId="72" xfId="6" applyFont="1" applyFill="1" applyBorder="1" applyAlignment="1">
      <alignment vertical="center"/>
    </xf>
    <xf numFmtId="43" fontId="11" fillId="9" borderId="73" xfId="6" applyFont="1" applyFill="1" applyBorder="1" applyAlignment="1">
      <alignment vertical="center"/>
    </xf>
    <xf numFmtId="43" fontId="11" fillId="9" borderId="84" xfId="6" applyFont="1" applyFill="1" applyBorder="1" applyAlignment="1">
      <alignment vertical="center"/>
    </xf>
    <xf numFmtId="49" fontId="64" fillId="17" borderId="10" xfId="0" applyNumberFormat="1" applyFont="1" applyFill="1" applyBorder="1" applyAlignment="1">
      <alignment horizontal="center"/>
    </xf>
    <xf numFmtId="0" fontId="64" fillId="18" borderId="16" xfId="0" applyFont="1" applyFill="1" applyBorder="1" applyAlignment="1">
      <alignment vertical="center" wrapText="1"/>
    </xf>
    <xf numFmtId="43" fontId="11" fillId="0" borderId="56" xfId="6" applyFont="1" applyFill="1" applyBorder="1" applyAlignment="1">
      <alignment vertical="center"/>
    </xf>
    <xf numFmtId="43" fontId="11" fillId="12" borderId="76" xfId="6" applyFont="1" applyFill="1" applyBorder="1" applyAlignment="1">
      <alignment vertical="center"/>
    </xf>
    <xf numFmtId="49" fontId="64" fillId="17" borderId="71" xfId="0" applyNumberFormat="1" applyFont="1" applyFill="1" applyBorder="1" applyAlignment="1">
      <alignment horizontal="center"/>
    </xf>
    <xf numFmtId="0" fontId="33" fillId="18" borderId="74" xfId="0" applyFont="1" applyFill="1" applyBorder="1" applyAlignment="1">
      <alignment vertical="center" wrapText="1"/>
    </xf>
    <xf numFmtId="43" fontId="11" fillId="9" borderId="71" xfId="6" applyFont="1" applyFill="1" applyBorder="1" applyAlignment="1">
      <alignment vertical="center"/>
    </xf>
    <xf numFmtId="43" fontId="62" fillId="12" borderId="6" xfId="0" applyNumberFormat="1" applyFont="1" applyFill="1" applyBorder="1"/>
    <xf numFmtId="0" fontId="11" fillId="0" borderId="0" xfId="5" applyFont="1" applyFill="1" applyBorder="1" applyAlignment="1">
      <alignment vertical="center"/>
    </xf>
    <xf numFmtId="43" fontId="11" fillId="0" borderId="6" xfId="5" applyNumberFormat="1" applyFont="1" applyFill="1" applyBorder="1" applyAlignment="1">
      <alignment vertical="center"/>
    </xf>
    <xf numFmtId="43" fontId="11" fillId="13" borderId="9" xfId="1" applyNumberFormat="1" applyFont="1" applyFill="1" applyBorder="1" applyAlignment="1">
      <alignment wrapText="1"/>
    </xf>
    <xf numFmtId="49" fontId="9" fillId="9" borderId="44" xfId="0" applyNumberFormat="1" applyFont="1" applyFill="1" applyBorder="1" applyAlignment="1">
      <alignment horizontal="center" vertical="center"/>
    </xf>
    <xf numFmtId="0" fontId="17" fillId="9" borderId="44" xfId="0" applyFont="1" applyFill="1" applyBorder="1" applyAlignment="1">
      <alignment vertical="center" wrapText="1"/>
    </xf>
    <xf numFmtId="43" fontId="17" fillId="9" borderId="9" xfId="0" applyNumberFormat="1" applyFont="1" applyFill="1" applyBorder="1" applyAlignment="1">
      <alignment vertical="center" wrapText="1"/>
    </xf>
    <xf numFmtId="0" fontId="11" fillId="8" borderId="84" xfId="1" applyFont="1" applyFill="1" applyBorder="1" applyAlignment="1">
      <alignment horizontal="center" vertical="center" wrapText="1"/>
    </xf>
    <xf numFmtId="0" fontId="18" fillId="0" borderId="39" xfId="0" applyFont="1" applyFill="1" applyBorder="1" applyAlignment="1">
      <alignment horizontal="left" vertical="center" wrapText="1" indent="1"/>
    </xf>
    <xf numFmtId="0" fontId="11" fillId="0" borderId="39" xfId="0" applyFont="1" applyFill="1" applyBorder="1" applyAlignment="1">
      <alignment horizontal="left" vertical="center" wrapText="1" indent="1"/>
    </xf>
    <xf numFmtId="0" fontId="19" fillId="9" borderId="39" xfId="0" applyFont="1" applyFill="1" applyBorder="1" applyAlignment="1">
      <alignment vertical="center"/>
    </xf>
    <xf numFmtId="0" fontId="11" fillId="5" borderId="39" xfId="0" applyFont="1" applyFill="1" applyBorder="1" applyAlignment="1">
      <alignment horizontal="left" vertical="center" wrapText="1" indent="1"/>
    </xf>
    <xf numFmtId="0" fontId="11" fillId="0" borderId="39" xfId="0" applyFont="1" applyFill="1" applyBorder="1" applyAlignment="1">
      <alignment horizontal="left" vertical="center" wrapText="1" indent="3"/>
    </xf>
    <xf numFmtId="0" fontId="19" fillId="9" borderId="70" xfId="0" applyFont="1" applyFill="1" applyBorder="1" applyAlignment="1">
      <alignment vertical="center" wrapText="1"/>
    </xf>
    <xf numFmtId="43" fontId="17" fillId="9" borderId="13" xfId="0" applyNumberFormat="1" applyFont="1" applyFill="1" applyBorder="1" applyAlignment="1">
      <alignment vertical="center" wrapText="1"/>
    </xf>
    <xf numFmtId="43" fontId="17" fillId="9" borderId="45" xfId="0" applyNumberFormat="1" applyFont="1" applyFill="1" applyBorder="1" applyAlignment="1">
      <alignment vertical="center" wrapText="1"/>
    </xf>
    <xf numFmtId="43" fontId="18" fillId="0" borderId="5" xfId="0" applyNumberFormat="1" applyFont="1" applyFill="1" applyBorder="1" applyAlignment="1">
      <alignment horizontal="left" vertical="center" wrapText="1" indent="1"/>
    </xf>
    <xf numFmtId="43" fontId="11" fillId="0" borderId="5" xfId="0" applyNumberFormat="1" applyFont="1" applyFill="1" applyBorder="1" applyAlignment="1">
      <alignment horizontal="left" vertical="center" wrapText="1" indent="1"/>
    </xf>
    <xf numFmtId="43" fontId="19" fillId="9" borderId="5" xfId="0" applyNumberFormat="1" applyFont="1" applyFill="1" applyBorder="1" applyAlignment="1">
      <alignment vertical="center"/>
    </xf>
    <xf numFmtId="43" fontId="11" fillId="5" borderId="5" xfId="0" applyNumberFormat="1" applyFont="1" applyFill="1" applyBorder="1" applyAlignment="1">
      <alignment horizontal="left" vertical="center" wrapText="1" indent="1"/>
    </xf>
    <xf numFmtId="43" fontId="11" fillId="0" borderId="5" xfId="0" applyNumberFormat="1" applyFont="1" applyFill="1" applyBorder="1" applyAlignment="1">
      <alignment horizontal="left" vertical="center" wrapText="1" indent="3"/>
    </xf>
    <xf numFmtId="43" fontId="19" fillId="9" borderId="15" xfId="0" applyNumberFormat="1" applyFont="1" applyFill="1" applyBorder="1" applyAlignment="1">
      <alignment vertical="center" wrapText="1"/>
    </xf>
    <xf numFmtId="0" fontId="11" fillId="9" borderId="39" xfId="0" applyFont="1" applyFill="1" applyBorder="1" applyAlignment="1">
      <alignment horizontal="left" vertical="center" wrapText="1" indent="1"/>
    </xf>
    <xf numFmtId="43" fontId="11" fillId="9" borderId="5" xfId="0" applyNumberFormat="1" applyFont="1" applyFill="1" applyBorder="1" applyAlignment="1">
      <alignment horizontal="left" vertical="center" wrapText="1" indent="1"/>
    </xf>
    <xf numFmtId="43" fontId="11" fillId="0" borderId="10" xfId="6" applyFont="1" applyFill="1" applyBorder="1" applyAlignment="1">
      <alignment horizontal="center" vertical="center"/>
    </xf>
    <xf numFmtId="43" fontId="11" fillId="3" borderId="10" xfId="6" applyFont="1" applyFill="1" applyBorder="1" applyAlignment="1">
      <alignment vertical="center"/>
    </xf>
    <xf numFmtId="43" fontId="11" fillId="9" borderId="71" xfId="6" applyFont="1" applyFill="1" applyBorder="1" applyAlignment="1">
      <alignment horizontal="center" vertical="center"/>
    </xf>
    <xf numFmtId="43" fontId="11" fillId="9" borderId="72" xfId="6" applyFont="1" applyFill="1" applyBorder="1" applyAlignment="1">
      <alignment horizontal="center" vertical="center"/>
    </xf>
    <xf numFmtId="43" fontId="11" fillId="9" borderId="73" xfId="6" applyFont="1" applyFill="1" applyBorder="1" applyAlignment="1">
      <alignment horizontal="center" vertical="center"/>
    </xf>
    <xf numFmtId="43" fontId="11" fillId="9" borderId="74" xfId="6" applyFont="1" applyFill="1" applyBorder="1" applyAlignment="1">
      <alignment horizontal="center" vertical="center"/>
    </xf>
    <xf numFmtId="43" fontId="11" fillId="9" borderId="2" xfId="6" applyFont="1" applyFill="1" applyBorder="1" applyAlignment="1">
      <alignment horizontal="center" vertical="center"/>
    </xf>
    <xf numFmtId="43" fontId="11" fillId="9" borderId="33" xfId="6" applyFont="1" applyFill="1" applyBorder="1" applyAlignment="1">
      <alignment horizontal="center" vertical="center"/>
    </xf>
    <xf numFmtId="49" fontId="11" fillId="9" borderId="71" xfId="0" applyNumberFormat="1" applyFont="1" applyFill="1" applyBorder="1" applyAlignment="1">
      <alignment horizontal="center" vertical="center"/>
    </xf>
    <xf numFmtId="0" fontId="19" fillId="9" borderId="89" xfId="0" applyFont="1" applyFill="1" applyBorder="1" applyAlignment="1">
      <alignment vertical="center"/>
    </xf>
    <xf numFmtId="43" fontId="11" fillId="9" borderId="90" xfId="6" applyFont="1" applyFill="1" applyBorder="1" applyAlignment="1">
      <alignment horizontal="center" vertical="center"/>
    </xf>
    <xf numFmtId="0" fontId="18" fillId="0" borderId="20" xfId="0" applyFont="1" applyBorder="1" applyAlignment="1">
      <alignment vertical="center" wrapText="1"/>
    </xf>
    <xf numFmtId="0" fontId="18" fillId="0" borderId="7" xfId="0" applyFont="1" applyFill="1" applyBorder="1" applyAlignment="1">
      <alignment vertical="center" wrapText="1"/>
    </xf>
    <xf numFmtId="0" fontId="18" fillId="0" borderId="7" xfId="0" applyFont="1" applyBorder="1" applyAlignment="1">
      <alignment vertical="center" wrapText="1"/>
    </xf>
    <xf numFmtId="0" fontId="18" fillId="0" borderId="16" xfId="0" applyFont="1" applyBorder="1" applyAlignment="1">
      <alignment vertical="center" wrapText="1"/>
    </xf>
    <xf numFmtId="0" fontId="18" fillId="0" borderId="85" xfId="0" applyFont="1" applyBorder="1" applyAlignment="1">
      <alignment vertical="center" wrapText="1"/>
    </xf>
    <xf numFmtId="43" fontId="11" fillId="0" borderId="47" xfId="6" applyFont="1" applyFill="1" applyBorder="1" applyAlignment="1">
      <alignment vertical="center" wrapText="1"/>
    </xf>
    <xf numFmtId="43" fontId="11" fillId="0" borderId="55" xfId="6" applyFont="1" applyFill="1" applyBorder="1" applyAlignment="1">
      <alignment vertical="center" wrapText="1"/>
    </xf>
    <xf numFmtId="43" fontId="11" fillId="0" borderId="61" xfId="6" applyFont="1" applyFill="1" applyBorder="1" applyAlignment="1">
      <alignment horizontal="center" vertical="center"/>
    </xf>
    <xf numFmtId="43" fontId="11" fillId="0" borderId="61" xfId="6" applyFont="1" applyFill="1" applyBorder="1" applyAlignment="1">
      <alignment vertical="center"/>
    </xf>
    <xf numFmtId="43" fontId="11" fillId="0" borderId="63" xfId="6" applyFont="1" applyFill="1" applyBorder="1" applyAlignment="1">
      <alignment vertical="center"/>
    </xf>
    <xf numFmtId="43" fontId="11" fillId="0" borderId="55" xfId="6" applyFont="1" applyFill="1" applyBorder="1" applyAlignment="1">
      <alignment vertical="center"/>
    </xf>
    <xf numFmtId="0" fontId="18" fillId="0" borderId="86" xfId="0" applyFont="1" applyFill="1" applyBorder="1" applyAlignment="1">
      <alignment vertical="center" wrapText="1"/>
    </xf>
    <xf numFmtId="0" fontId="18" fillId="0" borderId="86" xfId="0" applyFont="1" applyBorder="1" applyAlignment="1">
      <alignment vertical="center" wrapText="1"/>
    </xf>
    <xf numFmtId="0" fontId="18" fillId="0" borderId="88" xfId="0" applyFont="1" applyBorder="1" applyAlignment="1">
      <alignment vertical="center" wrapText="1"/>
    </xf>
    <xf numFmtId="43" fontId="11" fillId="0" borderId="83" xfId="6" applyFont="1" applyFill="1" applyBorder="1" applyAlignment="1">
      <alignment vertical="center" wrapText="1"/>
    </xf>
    <xf numFmtId="43" fontId="11" fillId="0" borderId="50" xfId="6" applyFont="1" applyFill="1" applyBorder="1" applyAlignment="1">
      <alignment vertical="center" wrapText="1"/>
    </xf>
    <xf numFmtId="43" fontId="11" fillId="0" borderId="51" xfId="6" applyFont="1" applyFill="1" applyBorder="1" applyAlignment="1">
      <alignment horizontal="center" vertical="center"/>
    </xf>
    <xf numFmtId="43" fontId="11" fillId="0" borderId="52" xfId="6" applyFont="1" applyFill="1" applyBorder="1" applyAlignment="1">
      <alignment vertical="center"/>
    </xf>
    <xf numFmtId="0" fontId="11" fillId="8" borderId="79" xfId="1" applyFont="1" applyFill="1" applyBorder="1" applyAlignment="1">
      <alignment horizontal="center" vertical="center" wrapText="1"/>
    </xf>
    <xf numFmtId="0" fontId="11" fillId="8" borderId="32" xfId="1" applyFont="1" applyFill="1" applyBorder="1" applyAlignment="1">
      <alignment horizontal="center" vertical="center" wrapText="1"/>
    </xf>
    <xf numFmtId="0" fontId="11" fillId="8" borderId="80" xfId="1" applyFont="1" applyFill="1" applyBorder="1" applyAlignment="1">
      <alignment horizontal="center" vertical="center" wrapText="1"/>
    </xf>
    <xf numFmtId="0" fontId="11" fillId="8" borderId="71" xfId="1" applyFont="1" applyFill="1" applyBorder="1" applyAlignment="1">
      <alignment horizontal="center" vertical="center" wrapText="1"/>
    </xf>
    <xf numFmtId="0" fontId="11" fillId="8" borderId="72" xfId="1" applyFont="1" applyFill="1" applyBorder="1" applyAlignment="1">
      <alignment horizontal="center" vertical="center" wrapText="1"/>
    </xf>
    <xf numFmtId="0" fontId="11" fillId="8" borderId="73" xfId="1" applyFont="1" applyFill="1" applyBorder="1" applyAlignment="1">
      <alignment horizontal="center" vertical="center" wrapText="1"/>
    </xf>
    <xf numFmtId="0" fontId="19" fillId="8" borderId="79" xfId="1" applyFont="1" applyFill="1" applyBorder="1" applyAlignment="1">
      <alignment horizontal="center" vertical="center" wrapText="1"/>
    </xf>
    <xf numFmtId="0" fontId="19" fillId="8" borderId="32" xfId="1" applyFont="1" applyFill="1" applyBorder="1" applyAlignment="1">
      <alignment horizontal="center" vertical="center" wrapText="1"/>
    </xf>
    <xf numFmtId="0" fontId="19" fillId="8" borderId="80" xfId="1" applyFont="1" applyFill="1" applyBorder="1" applyAlignment="1">
      <alignment horizontal="center" vertical="center" wrapText="1"/>
    </xf>
    <xf numFmtId="0" fontId="11" fillId="8" borderId="59" xfId="0" applyFont="1" applyFill="1" applyBorder="1" applyAlignment="1">
      <alignment horizontal="center" vertical="center" wrapText="1"/>
    </xf>
    <xf numFmtId="0" fontId="11" fillId="8" borderId="32" xfId="0" applyFont="1" applyFill="1" applyBorder="1" applyAlignment="1">
      <alignment horizontal="center" vertical="center" wrapText="1"/>
    </xf>
    <xf numFmtId="0" fontId="11" fillId="8" borderId="91" xfId="0" applyFont="1" applyFill="1" applyBorder="1" applyAlignment="1">
      <alignment horizontal="center" vertical="center" wrapText="1"/>
    </xf>
    <xf numFmtId="43" fontId="11" fillId="3" borderId="55" xfId="6" applyFont="1" applyFill="1" applyBorder="1" applyAlignment="1">
      <alignment horizontal="center" vertical="center"/>
    </xf>
    <xf numFmtId="43" fontId="11" fillId="3" borderId="61" xfId="6" applyFont="1" applyFill="1" applyBorder="1" applyAlignment="1">
      <alignment vertical="center"/>
    </xf>
    <xf numFmtId="43" fontId="11" fillId="10" borderId="63" xfId="6" applyFont="1" applyFill="1" applyBorder="1" applyAlignment="1">
      <alignment vertical="center"/>
    </xf>
    <xf numFmtId="43" fontId="11" fillId="3" borderId="34" xfId="6" applyFont="1" applyFill="1" applyBorder="1" applyAlignment="1">
      <alignment horizontal="center" vertical="center"/>
    </xf>
    <xf numFmtId="43" fontId="11" fillId="10" borderId="49" xfId="6" applyFont="1" applyFill="1" applyBorder="1" applyAlignment="1">
      <alignment vertical="center"/>
    </xf>
    <xf numFmtId="43" fontId="11" fillId="3" borderId="55" xfId="6" applyFont="1" applyFill="1" applyBorder="1" applyAlignment="1">
      <alignment vertical="center"/>
    </xf>
    <xf numFmtId="43" fontId="11" fillId="3" borderId="34" xfId="6" applyFont="1" applyFill="1" applyBorder="1" applyAlignment="1">
      <alignment vertical="center"/>
    </xf>
    <xf numFmtId="43" fontId="11" fillId="3" borderId="56" xfId="6" applyFont="1" applyFill="1" applyBorder="1" applyAlignment="1">
      <alignment horizontal="center" vertical="center"/>
    </xf>
    <xf numFmtId="43" fontId="11" fillId="10" borderId="76" xfId="6" applyFont="1" applyFill="1" applyBorder="1" applyAlignment="1">
      <alignment vertical="center"/>
    </xf>
    <xf numFmtId="43" fontId="11" fillId="3" borderId="56" xfId="6" applyFont="1" applyFill="1" applyBorder="1" applyAlignment="1">
      <alignment vertical="center"/>
    </xf>
    <xf numFmtId="43" fontId="11" fillId="10" borderId="73" xfId="6" applyFont="1" applyFill="1" applyBorder="1" applyAlignment="1">
      <alignment vertical="center"/>
    </xf>
    <xf numFmtId="0" fontId="59" fillId="18" borderId="79" xfId="1" applyFont="1" applyFill="1" applyBorder="1" applyAlignment="1">
      <alignment horizontal="center" vertical="center" wrapText="1"/>
    </xf>
    <xf numFmtId="0" fontId="59" fillId="18" borderId="32" xfId="1" applyFont="1" applyFill="1" applyBorder="1" applyAlignment="1">
      <alignment horizontal="center" vertical="center" wrapText="1"/>
    </xf>
    <xf numFmtId="0" fontId="59" fillId="18" borderId="32" xfId="0" applyFont="1" applyFill="1" applyBorder="1" applyAlignment="1">
      <alignment horizontal="center" vertical="center" wrapText="1"/>
    </xf>
    <xf numFmtId="0" fontId="59" fillId="18" borderId="80" xfId="1" applyFont="1" applyFill="1" applyBorder="1" applyAlignment="1">
      <alignment horizontal="center" vertical="center" wrapText="1"/>
    </xf>
    <xf numFmtId="43" fontId="11" fillId="0" borderId="92" xfId="6" applyFont="1" applyFill="1" applyBorder="1" applyAlignment="1">
      <alignment vertical="center" wrapText="1"/>
    </xf>
    <xf numFmtId="43" fontId="11" fillId="0" borderId="62" xfId="6" applyFont="1" applyFill="1" applyBorder="1" applyAlignment="1">
      <alignment vertical="center" wrapText="1"/>
    </xf>
    <xf numFmtId="43" fontId="11" fillId="0" borderId="62" xfId="6" applyFont="1" applyFill="1" applyBorder="1" applyAlignment="1">
      <alignment vertical="center"/>
    </xf>
    <xf numFmtId="43" fontId="11" fillId="0" borderId="93" xfId="6" applyFont="1" applyFill="1" applyBorder="1" applyAlignment="1">
      <alignment vertical="center"/>
    </xf>
    <xf numFmtId="43" fontId="11" fillId="0" borderId="94" xfId="6" applyFont="1" applyFill="1" applyBorder="1" applyAlignment="1">
      <alignment vertical="center" wrapText="1"/>
    </xf>
    <xf numFmtId="43" fontId="11" fillId="0" borderId="67" xfId="6" applyFont="1" applyFill="1" applyBorder="1" applyAlignment="1">
      <alignment vertical="center" wrapText="1"/>
    </xf>
    <xf numFmtId="43" fontId="11" fillId="0" borderId="67" xfId="6" applyFont="1" applyFill="1" applyBorder="1" applyAlignment="1">
      <alignment vertical="center"/>
    </xf>
    <xf numFmtId="43" fontId="11" fillId="3" borderId="51" xfId="6" applyFont="1" applyFill="1" applyBorder="1" applyAlignment="1">
      <alignment vertical="center"/>
    </xf>
    <xf numFmtId="43" fontId="11" fillId="0" borderId="95" xfId="6" applyFont="1" applyFill="1" applyBorder="1" applyAlignment="1">
      <alignment vertical="center"/>
    </xf>
    <xf numFmtId="43" fontId="11" fillId="10" borderId="93" xfId="6" applyFont="1" applyFill="1" applyBorder="1" applyAlignment="1">
      <alignment vertical="center"/>
    </xf>
    <xf numFmtId="43" fontId="11" fillId="10" borderId="95" xfId="6" applyFont="1" applyFill="1" applyBorder="1" applyAlignment="1">
      <alignment vertical="center"/>
    </xf>
    <xf numFmtId="43" fontId="11" fillId="10" borderId="14" xfId="6" applyFont="1" applyFill="1" applyBorder="1" applyAlignment="1">
      <alignment vertical="center"/>
    </xf>
    <xf numFmtId="43" fontId="11" fillId="10" borderId="5" xfId="6" applyFont="1" applyFill="1" applyBorder="1" applyAlignment="1">
      <alignment vertical="center"/>
    </xf>
    <xf numFmtId="43" fontId="11" fillId="10" borderId="15" xfId="6" applyFont="1" applyFill="1" applyBorder="1" applyAlignment="1">
      <alignment vertical="center"/>
    </xf>
    <xf numFmtId="43" fontId="11" fillId="10" borderId="33" xfId="6" applyFont="1" applyFill="1" applyBorder="1" applyAlignment="1">
      <alignment vertical="center"/>
    </xf>
    <xf numFmtId="43" fontId="11" fillId="10" borderId="48" xfId="6" applyFont="1" applyFill="1" applyBorder="1" applyAlignment="1">
      <alignment vertical="center"/>
    </xf>
    <xf numFmtId="43" fontId="11" fillId="10" borderId="64" xfId="6" applyFont="1" applyFill="1" applyBorder="1" applyAlignment="1">
      <alignment vertical="center"/>
    </xf>
    <xf numFmtId="43" fontId="11" fillId="10" borderId="87" xfId="6" applyFont="1" applyFill="1" applyBorder="1" applyAlignment="1">
      <alignment vertical="center"/>
    </xf>
    <xf numFmtId="43" fontId="11" fillId="10" borderId="33" xfId="6" applyFont="1" applyFill="1" applyBorder="1" applyAlignment="1">
      <alignment horizontal="center" vertical="center"/>
    </xf>
    <xf numFmtId="43" fontId="11" fillId="10" borderId="73" xfId="6" applyFont="1" applyFill="1" applyBorder="1" applyAlignment="1">
      <alignment horizontal="center" vertical="center"/>
    </xf>
    <xf numFmtId="0" fontId="19" fillId="9" borderId="16" xfId="0" applyFont="1" applyFill="1" applyBorder="1" applyAlignment="1">
      <alignment horizontal="right" vertical="center" wrapText="1"/>
    </xf>
    <xf numFmtId="43" fontId="11" fillId="3" borderId="53" xfId="6" applyFont="1" applyFill="1" applyBorder="1" applyAlignment="1">
      <alignment vertical="center"/>
    </xf>
    <xf numFmtId="43" fontId="11" fillId="12" borderId="54" xfId="6" applyFont="1" applyFill="1" applyBorder="1" applyAlignment="1">
      <alignment vertical="center"/>
    </xf>
    <xf numFmtId="43" fontId="19" fillId="9" borderId="53" xfId="6" applyFont="1" applyFill="1" applyBorder="1" applyAlignment="1">
      <alignment vertical="center"/>
    </xf>
    <xf numFmtId="43" fontId="19" fillId="9" borderId="96" xfId="6" applyFont="1" applyFill="1" applyBorder="1" applyAlignment="1">
      <alignment vertical="center"/>
    </xf>
    <xf numFmtId="43" fontId="19" fillId="3" borderId="34" xfId="6" applyFont="1" applyFill="1" applyBorder="1" applyAlignment="1">
      <alignment vertical="center"/>
    </xf>
    <xf numFmtId="43" fontId="19" fillId="9" borderId="54" xfId="6" applyFont="1" applyFill="1" applyBorder="1" applyAlignment="1">
      <alignment vertical="center"/>
    </xf>
    <xf numFmtId="43" fontId="11" fillId="11" borderId="71" xfId="6" applyFont="1" applyFill="1" applyBorder="1" applyAlignment="1">
      <alignment vertical="center"/>
    </xf>
    <xf numFmtId="43" fontId="11" fillId="11" borderId="84" xfId="6" applyFont="1" applyFill="1" applyBorder="1" applyAlignment="1">
      <alignment vertical="center"/>
    </xf>
    <xf numFmtId="43" fontId="11" fillId="11" borderId="2" xfId="6" applyFont="1" applyFill="1" applyBorder="1" applyAlignment="1">
      <alignment vertical="center"/>
    </xf>
    <xf numFmtId="43" fontId="11" fillId="11" borderId="1" xfId="6" applyFont="1" applyFill="1" applyBorder="1" applyAlignment="1">
      <alignment vertical="center"/>
    </xf>
    <xf numFmtId="43" fontId="11" fillId="3" borderId="32" xfId="6" applyFont="1" applyFill="1" applyBorder="1" applyAlignment="1">
      <alignment vertical="center"/>
    </xf>
    <xf numFmtId="43" fontId="11" fillId="12" borderId="63" xfId="6" applyFont="1" applyFill="1" applyBorder="1" applyAlignment="1">
      <alignment vertical="center"/>
    </xf>
    <xf numFmtId="43" fontId="19" fillId="9" borderId="55" xfId="6" applyFont="1" applyFill="1" applyBorder="1" applyAlignment="1">
      <alignment vertical="center"/>
    </xf>
    <xf numFmtId="43" fontId="19" fillId="9" borderId="62" xfId="6" applyFont="1" applyFill="1" applyBorder="1" applyAlignment="1">
      <alignment vertical="center"/>
    </xf>
    <xf numFmtId="43" fontId="19" fillId="9" borderId="48" xfId="6" applyFont="1" applyFill="1" applyBorder="1" applyAlignment="1">
      <alignment vertical="center"/>
    </xf>
    <xf numFmtId="43" fontId="11" fillId="10" borderId="50" xfId="6" applyFont="1" applyFill="1" applyBorder="1" applyAlignment="1">
      <alignment vertical="center"/>
    </xf>
    <xf numFmtId="43" fontId="11" fillId="10" borderId="67" xfId="6" applyFont="1" applyFill="1" applyBorder="1" applyAlignment="1">
      <alignment vertical="center"/>
    </xf>
    <xf numFmtId="43" fontId="19" fillId="9" borderId="6" xfId="6" applyFont="1" applyFill="1" applyBorder="1" applyAlignment="1">
      <alignment vertical="center"/>
    </xf>
    <xf numFmtId="43" fontId="19" fillId="9" borderId="8" xfId="6" applyFont="1" applyFill="1" applyBorder="1" applyAlignment="1">
      <alignment vertical="center"/>
    </xf>
    <xf numFmtId="0" fontId="19" fillId="9" borderId="0" xfId="0" applyFont="1" applyFill="1" applyAlignment="1">
      <alignment vertical="center"/>
    </xf>
    <xf numFmtId="43" fontId="11" fillId="9" borderId="34" xfId="6" applyFont="1" applyFill="1" applyBorder="1" applyAlignment="1">
      <alignment vertical="center"/>
    </xf>
    <xf numFmtId="43" fontId="19" fillId="9" borderId="34" xfId="6" applyFont="1" applyFill="1" applyBorder="1" applyAlignment="1">
      <alignment vertical="center"/>
    </xf>
    <xf numFmtId="0" fontId="19" fillId="9" borderId="0" xfId="0" applyFont="1" applyFill="1" applyBorder="1" applyAlignment="1">
      <alignment vertical="center"/>
    </xf>
    <xf numFmtId="43" fontId="11" fillId="12" borderId="27" xfId="6" applyFont="1" applyFill="1" applyBorder="1" applyAlignment="1">
      <alignment vertical="center"/>
    </xf>
    <xf numFmtId="0" fontId="19" fillId="5" borderId="20" xfId="0" applyFont="1" applyFill="1" applyBorder="1" applyAlignment="1">
      <alignment vertical="center" wrapText="1"/>
    </xf>
    <xf numFmtId="0" fontId="19" fillId="5" borderId="19" xfId="0" applyFont="1" applyFill="1" applyBorder="1" applyAlignment="1">
      <alignment horizontal="center" vertical="center" wrapText="1"/>
    </xf>
    <xf numFmtId="0" fontId="19" fillId="5" borderId="19" xfId="0" applyFont="1" applyFill="1" applyBorder="1" applyAlignment="1">
      <alignment vertical="center" wrapText="1"/>
    </xf>
    <xf numFmtId="0" fontId="19" fillId="9" borderId="74" xfId="0" applyFont="1" applyFill="1" applyBorder="1" applyAlignment="1">
      <alignment horizontal="right" vertical="center" wrapText="1"/>
    </xf>
    <xf numFmtId="0" fontId="11" fillId="0" borderId="20" xfId="0" applyFont="1" applyFill="1" applyBorder="1" applyAlignment="1">
      <alignment vertical="center" wrapText="1"/>
    </xf>
    <xf numFmtId="0" fontId="11" fillId="0" borderId="16" xfId="0" applyFont="1" applyFill="1" applyBorder="1" applyAlignment="1">
      <alignment vertical="center" wrapText="1"/>
    </xf>
    <xf numFmtId="0" fontId="19" fillId="5" borderId="11" xfId="0" applyFont="1" applyFill="1" applyBorder="1" applyAlignment="1">
      <alignment vertical="center" wrapText="1"/>
    </xf>
    <xf numFmtId="43" fontId="11" fillId="12" borderId="48" xfId="6" applyFont="1" applyFill="1" applyBorder="1" applyAlignment="1">
      <alignment vertical="center"/>
    </xf>
    <xf numFmtId="43" fontId="11" fillId="12" borderId="96" xfId="6" applyFont="1" applyFill="1" applyBorder="1" applyAlignment="1">
      <alignment vertical="center"/>
    </xf>
    <xf numFmtId="0" fontId="19" fillId="5" borderId="0" xfId="0" applyFont="1" applyFill="1" applyBorder="1" applyAlignment="1">
      <alignment vertical="center" wrapText="1"/>
    </xf>
    <xf numFmtId="0" fontId="11" fillId="8" borderId="67" xfId="1" applyFont="1" applyFill="1" applyBorder="1" applyAlignment="1">
      <alignment horizontal="center" vertical="center" wrapText="1"/>
    </xf>
    <xf numFmtId="0" fontId="11" fillId="8" borderId="51" xfId="1" applyFont="1" applyFill="1" applyBorder="1" applyAlignment="1">
      <alignment horizontal="center" vertical="center" wrapText="1"/>
    </xf>
    <xf numFmtId="0" fontId="11" fillId="8" borderId="95" xfId="1" applyFont="1" applyFill="1" applyBorder="1" applyAlignment="1">
      <alignment horizontal="center" vertical="center" wrapText="1"/>
    </xf>
    <xf numFmtId="49" fontId="11" fillId="0" borderId="14" xfId="0" applyNumberFormat="1" applyFont="1" applyFill="1" applyBorder="1" applyAlignment="1">
      <alignment horizontal="center" vertical="center"/>
    </xf>
    <xf numFmtId="49" fontId="11" fillId="0" borderId="5" xfId="0" applyNumberFormat="1" applyFont="1" applyFill="1" applyBorder="1" applyAlignment="1">
      <alignment horizontal="center" vertical="center"/>
    </xf>
    <xf numFmtId="49" fontId="19" fillId="9" borderId="5" xfId="0" applyNumberFormat="1" applyFont="1" applyFill="1" applyBorder="1" applyAlignment="1">
      <alignment horizontal="center" vertical="center"/>
    </xf>
    <xf numFmtId="49" fontId="11" fillId="0" borderId="68" xfId="0" applyNumberFormat="1" applyFont="1" applyFill="1" applyBorder="1" applyAlignment="1">
      <alignment horizontal="center" vertical="center"/>
    </xf>
    <xf numFmtId="43" fontId="11" fillId="12" borderId="80" xfId="6" applyFont="1" applyFill="1" applyBorder="1" applyAlignment="1">
      <alignment vertical="center"/>
    </xf>
    <xf numFmtId="49" fontId="19" fillId="9" borderId="33" xfId="0" applyNumberFormat="1" applyFont="1" applyFill="1" applyBorder="1" applyAlignment="1">
      <alignment horizontal="center" vertical="center"/>
    </xf>
    <xf numFmtId="43" fontId="19" fillId="9" borderId="71" xfId="6" applyFont="1" applyFill="1" applyBorder="1" applyAlignment="1">
      <alignment vertical="center"/>
    </xf>
    <xf numFmtId="43" fontId="19" fillId="9" borderId="84" xfId="6" applyFont="1" applyFill="1" applyBorder="1" applyAlignment="1">
      <alignment vertical="center"/>
    </xf>
    <xf numFmtId="43" fontId="19" fillId="9" borderId="1" xfId="6" applyFont="1" applyFill="1" applyBorder="1" applyAlignment="1">
      <alignment vertical="center"/>
    </xf>
    <xf numFmtId="0" fontId="19" fillId="5" borderId="17" xfId="0" applyFont="1" applyFill="1" applyBorder="1" applyAlignment="1">
      <alignment vertical="center" wrapText="1"/>
    </xf>
    <xf numFmtId="0" fontId="19" fillId="5" borderId="0" xfId="0" applyFont="1" applyFill="1" applyBorder="1" applyAlignment="1">
      <alignment horizontal="center" vertical="center" wrapText="1"/>
    </xf>
    <xf numFmtId="0" fontId="11" fillId="8" borderId="67" xfId="0" applyFont="1" applyFill="1" applyBorder="1" applyAlignment="1">
      <alignment horizontal="center" vertical="center" wrapText="1"/>
    </xf>
    <xf numFmtId="0" fontId="11" fillId="8" borderId="51" xfId="0" applyFont="1" applyFill="1" applyBorder="1" applyAlignment="1">
      <alignment horizontal="center" vertical="center" wrapText="1"/>
    </xf>
    <xf numFmtId="0" fontId="11" fillId="8" borderId="66" xfId="0" applyFont="1" applyFill="1" applyBorder="1" applyAlignment="1">
      <alignment horizontal="center" vertical="center" wrapText="1"/>
    </xf>
    <xf numFmtId="0" fontId="11" fillId="8" borderId="50" xfId="0" applyFont="1" applyFill="1" applyBorder="1" applyAlignment="1">
      <alignment horizontal="center" vertical="center" wrapText="1"/>
    </xf>
    <xf numFmtId="0" fontId="11" fillId="8" borderId="52" xfId="0" applyFont="1" applyFill="1" applyBorder="1" applyAlignment="1">
      <alignment horizontal="center" vertical="center" wrapText="1"/>
    </xf>
    <xf numFmtId="49" fontId="11" fillId="10" borderId="10" xfId="0" applyNumberFormat="1" applyFont="1" applyFill="1" applyBorder="1" applyAlignment="1">
      <alignment horizontal="center" vertical="center"/>
    </xf>
    <xf numFmtId="49" fontId="11" fillId="11" borderId="71" xfId="0" applyNumberFormat="1" applyFont="1" applyFill="1" applyBorder="1" applyAlignment="1">
      <alignment horizontal="center" vertical="center"/>
    </xf>
    <xf numFmtId="49" fontId="19" fillId="9" borderId="14" xfId="0" applyNumberFormat="1" applyFont="1" applyFill="1" applyBorder="1" applyAlignment="1">
      <alignment horizontal="center" vertical="center"/>
    </xf>
    <xf numFmtId="49" fontId="11" fillId="10" borderId="15" xfId="0" applyNumberFormat="1" applyFont="1" applyFill="1" applyBorder="1" applyAlignment="1">
      <alignment horizontal="center" vertical="center"/>
    </xf>
    <xf numFmtId="49" fontId="11" fillId="11" borderId="33" xfId="0" applyNumberFormat="1" applyFont="1" applyFill="1" applyBorder="1" applyAlignment="1">
      <alignment horizontal="center" vertical="center"/>
    </xf>
    <xf numFmtId="43" fontId="11" fillId="3" borderId="79" xfId="6" applyFont="1" applyFill="1" applyBorder="1" applyAlignment="1">
      <alignment vertical="center"/>
    </xf>
    <xf numFmtId="0" fontId="19" fillId="9" borderId="20" xfId="0" applyFont="1" applyFill="1" applyBorder="1" applyAlignment="1">
      <alignment vertical="center" wrapText="1"/>
    </xf>
    <xf numFmtId="43" fontId="11" fillId="3" borderId="63" xfId="6" applyFont="1" applyFill="1" applyBorder="1" applyAlignment="1">
      <alignment vertical="center"/>
    </xf>
    <xf numFmtId="43" fontId="11" fillId="3" borderId="49" xfId="6" applyFont="1" applyFill="1" applyBorder="1" applyAlignment="1">
      <alignment vertical="center"/>
    </xf>
    <xf numFmtId="43" fontId="19" fillId="9" borderId="49" xfId="6" applyFont="1" applyFill="1" applyBorder="1" applyAlignment="1">
      <alignment vertical="center"/>
    </xf>
    <xf numFmtId="43" fontId="11" fillId="3" borderId="62" xfId="6" applyFont="1" applyFill="1" applyBorder="1" applyAlignment="1">
      <alignment vertical="center"/>
    </xf>
    <xf numFmtId="43" fontId="11" fillId="3" borderId="14" xfId="6" applyFont="1" applyFill="1" applyBorder="1" applyAlignment="1">
      <alignment vertical="center"/>
    </xf>
    <xf numFmtId="43" fontId="11" fillId="3" borderId="5" xfId="6" applyFont="1" applyFill="1" applyBorder="1" applyAlignment="1">
      <alignment vertical="center"/>
    </xf>
    <xf numFmtId="43" fontId="19" fillId="9" borderId="5" xfId="6" applyFont="1" applyFill="1" applyBorder="1" applyAlignment="1">
      <alignment vertical="center"/>
    </xf>
    <xf numFmtId="0" fontId="11" fillId="9" borderId="16" xfId="0" applyFont="1" applyFill="1" applyBorder="1" applyAlignment="1">
      <alignment vertical="center" wrapText="1"/>
    </xf>
    <xf numFmtId="43" fontId="19" fillId="3" borderId="68" xfId="6" applyFont="1" applyFill="1" applyBorder="1" applyAlignment="1">
      <alignment vertical="center"/>
    </xf>
    <xf numFmtId="43" fontId="19" fillId="3" borderId="56" xfId="6" applyFont="1" applyFill="1" applyBorder="1" applyAlignment="1">
      <alignment vertical="center"/>
    </xf>
    <xf numFmtId="43" fontId="19" fillId="3" borderId="10" xfId="6" applyFont="1" applyFill="1" applyBorder="1" applyAlignment="1">
      <alignment vertical="center"/>
    </xf>
    <xf numFmtId="43" fontId="19" fillId="3" borderId="76" xfId="6" applyFont="1" applyFill="1" applyBorder="1" applyAlignment="1">
      <alignment vertical="center"/>
    </xf>
    <xf numFmtId="43" fontId="19" fillId="3" borderId="12" xfId="6" applyFont="1" applyFill="1" applyBorder="1" applyAlignment="1">
      <alignment vertical="center"/>
    </xf>
    <xf numFmtId="0" fontId="19" fillId="10" borderId="74" xfId="0" applyFont="1" applyFill="1" applyBorder="1" applyAlignment="1">
      <alignment horizontal="right" vertical="center" wrapText="1"/>
    </xf>
    <xf numFmtId="43" fontId="11" fillId="10" borderId="71" xfId="6" applyFont="1" applyFill="1" applyBorder="1" applyAlignment="1">
      <alignment vertical="center"/>
    </xf>
    <xf numFmtId="43" fontId="11" fillId="10" borderId="72" xfId="6" applyFont="1" applyFill="1" applyBorder="1" applyAlignment="1">
      <alignment vertical="center"/>
    </xf>
    <xf numFmtId="0" fontId="19" fillId="11" borderId="74" xfId="0" applyFont="1" applyFill="1" applyBorder="1" applyAlignment="1">
      <alignment horizontal="right" vertical="center" wrapText="1"/>
    </xf>
    <xf numFmtId="43" fontId="11" fillId="11" borderId="72" xfId="6" applyFont="1" applyFill="1" applyBorder="1" applyAlignment="1">
      <alignment vertical="center"/>
    </xf>
    <xf numFmtId="43" fontId="11" fillId="11" borderId="73" xfId="6" applyFont="1" applyFill="1" applyBorder="1" applyAlignment="1">
      <alignment vertical="center"/>
    </xf>
    <xf numFmtId="43" fontId="19" fillId="10" borderId="8" xfId="6" applyFont="1" applyFill="1" applyBorder="1" applyAlignment="1">
      <alignment horizontal="center" vertical="center"/>
    </xf>
    <xf numFmtId="43" fontId="11" fillId="0" borderId="29" xfId="6" applyFont="1" applyFill="1" applyBorder="1" applyAlignment="1">
      <alignment horizontal="left" vertical="center"/>
    </xf>
    <xf numFmtId="43" fontId="11" fillId="0" borderId="29" xfId="6" applyFont="1" applyBorder="1" applyAlignment="1">
      <alignment vertical="center"/>
    </xf>
    <xf numFmtId="43" fontId="11" fillId="0" borderId="5" xfId="6" applyFont="1" applyFill="1" applyBorder="1" applyAlignment="1">
      <alignment horizontal="left" vertical="center"/>
    </xf>
    <xf numFmtId="0" fontId="19" fillId="9" borderId="24" xfId="0" applyFont="1" applyFill="1" applyBorder="1" applyAlignment="1">
      <alignment vertical="center" wrapText="1"/>
    </xf>
    <xf numFmtId="43" fontId="11" fillId="0" borderId="12" xfId="6" applyFont="1" applyBorder="1" applyAlignment="1">
      <alignment vertical="center"/>
    </xf>
    <xf numFmtId="43" fontId="11" fillId="0" borderId="10" xfId="6" applyFont="1" applyBorder="1" applyAlignment="1">
      <alignment vertical="center"/>
    </xf>
    <xf numFmtId="43" fontId="9" fillId="0" borderId="10" xfId="6" applyFont="1" applyBorder="1" applyAlignment="1">
      <alignment vertical="center"/>
    </xf>
    <xf numFmtId="0" fontId="19" fillId="10" borderId="71" xfId="0" applyFont="1" applyFill="1" applyBorder="1" applyAlignment="1">
      <alignment horizontal="center" vertical="center" wrapText="1"/>
    </xf>
    <xf numFmtId="0" fontId="19" fillId="10" borderId="72" xfId="0" applyFont="1" applyFill="1" applyBorder="1" applyAlignment="1">
      <alignment horizontal="center" vertical="center" wrapText="1"/>
    </xf>
    <xf numFmtId="43" fontId="9" fillId="10" borderId="72" xfId="6" applyFont="1" applyFill="1" applyBorder="1" applyAlignment="1">
      <alignment vertical="center"/>
    </xf>
    <xf numFmtId="43" fontId="9" fillId="10" borderId="74" xfId="6" applyFont="1" applyFill="1" applyBorder="1" applyAlignment="1">
      <alignment vertical="center"/>
    </xf>
    <xf numFmtId="49" fontId="52" fillId="0" borderId="10" xfId="0" applyNumberFormat="1" applyFont="1" applyBorder="1" applyAlignment="1">
      <alignment horizontal="center" vertical="center"/>
    </xf>
    <xf numFmtId="0" fontId="57" fillId="0" borderId="16" xfId="0" applyFont="1" applyFill="1" applyBorder="1" applyAlignment="1">
      <alignment horizontal="left" vertical="center" wrapText="1"/>
    </xf>
    <xf numFmtId="43" fontId="11" fillId="0" borderId="69" xfId="6" applyFont="1" applyBorder="1" applyAlignment="1">
      <alignment vertical="center"/>
    </xf>
    <xf numFmtId="43" fontId="9" fillId="0" borderId="12" xfId="6" applyFont="1" applyBorder="1" applyAlignment="1">
      <alignment vertical="center"/>
    </xf>
    <xf numFmtId="49" fontId="52" fillId="10" borderId="71" xfId="0" applyNumberFormat="1" applyFont="1" applyFill="1" applyBorder="1" applyAlignment="1">
      <alignment horizontal="center" vertical="center"/>
    </xf>
    <xf numFmtId="0" fontId="57" fillId="10" borderId="72" xfId="0" applyFont="1" applyFill="1" applyBorder="1" applyAlignment="1">
      <alignment vertical="center"/>
    </xf>
    <xf numFmtId="43" fontId="11" fillId="9" borderId="7" xfId="6" applyFont="1" applyFill="1" applyBorder="1" applyAlignment="1">
      <alignment vertical="center"/>
    </xf>
    <xf numFmtId="0" fontId="11" fillId="8" borderId="34" xfId="0" applyFont="1" applyFill="1" applyBorder="1" applyAlignment="1">
      <alignment horizontal="center" vertical="center" wrapText="1"/>
    </xf>
    <xf numFmtId="43" fontId="11" fillId="9" borderId="49" xfId="6" applyFont="1" applyFill="1" applyBorder="1" applyAlignment="1">
      <alignment vertical="center"/>
    </xf>
    <xf numFmtId="0" fontId="11" fillId="17" borderId="7" xfId="0" applyFont="1" applyFill="1" applyBorder="1" applyAlignment="1">
      <alignment horizontal="left" vertical="center" wrapText="1"/>
    </xf>
    <xf numFmtId="43" fontId="9" fillId="9" borderId="7" xfId="6" applyFont="1" applyFill="1" applyBorder="1" applyAlignment="1">
      <alignment vertical="center"/>
    </xf>
    <xf numFmtId="43" fontId="11" fillId="0" borderId="7" xfId="6" applyFont="1" applyFill="1" applyBorder="1" applyAlignment="1">
      <alignment horizontal="left" vertical="center"/>
    </xf>
    <xf numFmtId="43" fontId="9" fillId="0" borderId="7" xfId="6" applyFont="1" applyBorder="1" applyAlignment="1">
      <alignment vertical="center"/>
    </xf>
    <xf numFmtId="43" fontId="9" fillId="0" borderId="16" xfId="6" applyFont="1" applyBorder="1" applyAlignment="1">
      <alignment vertical="center"/>
    </xf>
    <xf numFmtId="43" fontId="9" fillId="10" borderId="31" xfId="6" applyFont="1" applyFill="1" applyBorder="1" applyAlignment="1">
      <alignment vertical="center"/>
    </xf>
    <xf numFmtId="43" fontId="11" fillId="12" borderId="14" xfId="6" applyFont="1" applyFill="1" applyBorder="1" applyAlignment="1">
      <alignment horizontal="left" vertical="center"/>
    </xf>
    <xf numFmtId="43" fontId="11" fillId="12" borderId="5" xfId="6" applyFont="1" applyFill="1" applyBorder="1" applyAlignment="1">
      <alignment horizontal="left" vertical="center"/>
    </xf>
    <xf numFmtId="43" fontId="9" fillId="9" borderId="5" xfId="6" applyFont="1" applyFill="1" applyBorder="1" applyAlignment="1">
      <alignment vertical="center"/>
    </xf>
    <xf numFmtId="43" fontId="11" fillId="10" borderId="74" xfId="6" applyFont="1" applyFill="1" applyBorder="1" applyAlignment="1">
      <alignment vertical="center"/>
    </xf>
    <xf numFmtId="43" fontId="11" fillId="10" borderId="84" xfId="6" applyFont="1" applyFill="1" applyBorder="1" applyAlignment="1">
      <alignment vertical="center"/>
    </xf>
    <xf numFmtId="0" fontId="57" fillId="18" borderId="14" xfId="0" applyFont="1" applyFill="1" applyBorder="1" applyAlignment="1">
      <alignment horizontal="center" vertical="center" wrapText="1"/>
    </xf>
    <xf numFmtId="43" fontId="11" fillId="0" borderId="68" xfId="6" applyFont="1" applyFill="1" applyBorder="1" applyAlignment="1">
      <alignment horizontal="left" vertical="center"/>
    </xf>
    <xf numFmtId="43" fontId="11" fillId="12" borderId="68" xfId="6" applyFont="1" applyFill="1" applyBorder="1" applyAlignment="1">
      <alignment horizontal="left" vertical="center"/>
    </xf>
    <xf numFmtId="43" fontId="11" fillId="0" borderId="7" xfId="6" applyFont="1" applyFill="1" applyBorder="1" applyAlignment="1">
      <alignment vertical="center"/>
    </xf>
    <xf numFmtId="43" fontId="11" fillId="0" borderId="7" xfId="6" applyFont="1" applyBorder="1" applyAlignment="1">
      <alignment vertical="center"/>
    </xf>
    <xf numFmtId="43" fontId="11" fillId="0" borderId="16" xfId="6" applyFont="1" applyBorder="1" applyAlignment="1">
      <alignment vertical="center"/>
    </xf>
    <xf numFmtId="43" fontId="9" fillId="10" borderId="84" xfId="6" applyFont="1" applyFill="1" applyBorder="1" applyAlignment="1">
      <alignment vertical="center"/>
    </xf>
    <xf numFmtId="0" fontId="59" fillId="18" borderId="43" xfId="1" applyFont="1" applyFill="1" applyBorder="1" applyAlignment="1">
      <alignment horizontal="center" vertical="center" wrapText="1"/>
    </xf>
    <xf numFmtId="43" fontId="9" fillId="9" borderId="10" xfId="6" applyFont="1" applyFill="1" applyBorder="1" applyAlignment="1">
      <alignment vertical="center"/>
    </xf>
    <xf numFmtId="43" fontId="9" fillId="9" borderId="16" xfId="6" applyFont="1" applyFill="1" applyBorder="1" applyAlignment="1">
      <alignment vertical="center"/>
    </xf>
    <xf numFmtId="43" fontId="11" fillId="9" borderId="15" xfId="6" applyFont="1" applyFill="1" applyBorder="1" applyAlignment="1">
      <alignment horizontal="left" vertical="center"/>
    </xf>
    <xf numFmtId="0" fontId="9" fillId="9" borderId="0" xfId="0" applyFont="1" applyFill="1" applyAlignment="1">
      <alignment vertical="center"/>
    </xf>
    <xf numFmtId="0" fontId="61" fillId="0" borderId="37" xfId="0" applyFont="1" applyFill="1" applyBorder="1" applyAlignment="1">
      <alignment horizontal="center" vertical="center"/>
    </xf>
    <xf numFmtId="0" fontId="61" fillId="0" borderId="40" xfId="0" applyFont="1" applyFill="1" applyBorder="1" applyAlignment="1">
      <alignment horizontal="center" vertical="center"/>
    </xf>
    <xf numFmtId="0" fontId="61" fillId="0" borderId="42" xfId="0" applyFont="1" applyFill="1" applyBorder="1" applyAlignment="1">
      <alignment horizontal="center" vertical="center"/>
    </xf>
    <xf numFmtId="43" fontId="54" fillId="0" borderId="6" xfId="6" applyFont="1" applyFill="1" applyBorder="1" applyAlignment="1">
      <alignment horizontal="center" vertical="center"/>
    </xf>
    <xf numFmtId="43" fontId="61" fillId="11" borderId="61" xfId="6" applyFont="1" applyFill="1" applyBorder="1" applyAlignment="1">
      <alignment vertical="center"/>
    </xf>
    <xf numFmtId="43" fontId="61" fillId="11" borderId="63" xfId="6" applyFont="1" applyFill="1" applyBorder="1" applyAlignment="1">
      <alignment vertical="center"/>
    </xf>
    <xf numFmtId="43" fontId="86" fillId="9" borderId="49" xfId="6" applyFont="1" applyFill="1" applyBorder="1" applyAlignment="1">
      <alignment vertical="center"/>
    </xf>
    <xf numFmtId="43" fontId="86" fillId="0" borderId="51" xfId="6" applyFont="1" applyFill="1" applyBorder="1" applyAlignment="1">
      <alignment vertical="center"/>
    </xf>
    <xf numFmtId="43" fontId="61" fillId="20" borderId="49" xfId="6" applyFont="1" applyFill="1" applyBorder="1" applyAlignment="1">
      <alignment horizontal="left" vertical="center"/>
    </xf>
    <xf numFmtId="0" fontId="61" fillId="11" borderId="46" xfId="0" applyFont="1" applyFill="1" applyBorder="1" applyAlignment="1">
      <alignment vertical="center"/>
    </xf>
    <xf numFmtId="49" fontId="86" fillId="9" borderId="39" xfId="0" applyNumberFormat="1" applyFont="1" applyFill="1" applyBorder="1" applyAlignment="1">
      <alignment horizontal="center" vertical="center"/>
    </xf>
    <xf numFmtId="49" fontId="86" fillId="0" borderId="39" xfId="0" applyNumberFormat="1" applyFont="1" applyFill="1" applyBorder="1" applyAlignment="1">
      <alignment horizontal="center" vertical="center"/>
    </xf>
    <xf numFmtId="49" fontId="61" fillId="21" borderId="39" xfId="0" applyNumberFormat="1" applyFont="1" applyFill="1" applyBorder="1" applyAlignment="1">
      <alignment horizontal="center" vertical="center"/>
    </xf>
    <xf numFmtId="0" fontId="61" fillId="11" borderId="39" xfId="0" applyFont="1" applyFill="1" applyBorder="1" applyAlignment="1">
      <alignment vertical="center"/>
    </xf>
    <xf numFmtId="49" fontId="61" fillId="20" borderId="39" xfId="0" applyNumberFormat="1" applyFont="1" applyFill="1" applyBorder="1" applyAlignment="1">
      <alignment horizontal="center" vertical="center"/>
    </xf>
    <xf numFmtId="49" fontId="86" fillId="0" borderId="70" xfId="0" applyNumberFormat="1" applyFont="1" applyFill="1" applyBorder="1" applyAlignment="1">
      <alignment horizontal="center" vertical="center"/>
    </xf>
    <xf numFmtId="0" fontId="61" fillId="11" borderId="14" xfId="0" applyFont="1" applyFill="1" applyBorder="1" applyAlignment="1">
      <alignment vertical="center" wrapText="1"/>
    </xf>
    <xf numFmtId="0" fontId="86" fillId="9" borderId="5" xfId="0" applyFont="1" applyFill="1" applyBorder="1" applyAlignment="1">
      <alignment vertical="center" wrapText="1"/>
    </xf>
    <xf numFmtId="0" fontId="86" fillId="0" borderId="5" xfId="0" applyFont="1" applyFill="1" applyBorder="1" applyAlignment="1">
      <alignment vertical="center" wrapText="1"/>
    </xf>
    <xf numFmtId="0" fontId="61" fillId="21" borderId="5" xfId="0" applyFont="1" applyFill="1" applyBorder="1" applyAlignment="1">
      <alignment vertical="center" wrapText="1"/>
    </xf>
    <xf numFmtId="0" fontId="61" fillId="11" borderId="5" xfId="0" applyFont="1" applyFill="1" applyBorder="1" applyAlignment="1">
      <alignment horizontal="left" vertical="center" wrapText="1"/>
    </xf>
    <xf numFmtId="0" fontId="61" fillId="20" borderId="5" xfId="0" applyFont="1" applyFill="1" applyBorder="1" applyAlignment="1">
      <alignment vertical="center" wrapText="1"/>
    </xf>
    <xf numFmtId="0" fontId="86" fillId="0" borderId="15" xfId="0" applyFont="1" applyFill="1" applyBorder="1" applyAlignment="1">
      <alignment vertical="center" wrapText="1"/>
    </xf>
    <xf numFmtId="0" fontId="17" fillId="3" borderId="7" xfId="0" applyFont="1" applyFill="1" applyBorder="1" applyAlignment="1">
      <alignment horizontal="left" vertical="center" wrapText="1"/>
    </xf>
    <xf numFmtId="43" fontId="17" fillId="3" borderId="6" xfId="6" applyFont="1" applyFill="1" applyBorder="1" applyAlignment="1">
      <alignment vertical="center"/>
    </xf>
    <xf numFmtId="43" fontId="18" fillId="3" borderId="6" xfId="6" applyFont="1" applyFill="1" applyBorder="1" applyAlignment="1">
      <alignment vertical="center"/>
    </xf>
    <xf numFmtId="0" fontId="8" fillId="3" borderId="0" xfId="0" applyFont="1" applyFill="1"/>
    <xf numFmtId="0" fontId="51" fillId="18" borderId="6" xfId="0" applyFont="1" applyFill="1" applyBorder="1" applyAlignment="1">
      <alignment horizontal="center" vertical="center"/>
    </xf>
    <xf numFmtId="43" fontId="18" fillId="0" borderId="34" xfId="6" applyFont="1" applyFill="1" applyBorder="1" applyAlignment="1">
      <alignment vertical="center"/>
    </xf>
    <xf numFmtId="43" fontId="18" fillId="3" borderId="49" xfId="6" applyFont="1" applyFill="1" applyBorder="1" applyAlignment="1">
      <alignment vertical="center"/>
    </xf>
    <xf numFmtId="43" fontId="18" fillId="0" borderId="51" xfId="6" applyFont="1" applyFill="1" applyBorder="1" applyAlignment="1">
      <alignment vertical="center"/>
    </xf>
    <xf numFmtId="43" fontId="18" fillId="0" borderId="39" xfId="6" applyFont="1" applyFill="1" applyBorder="1" applyAlignment="1">
      <alignment vertical="center"/>
    </xf>
    <xf numFmtId="43" fontId="17" fillId="3" borderId="39" xfId="6" applyFont="1" applyFill="1" applyBorder="1" applyAlignment="1">
      <alignment vertical="center"/>
    </xf>
    <xf numFmtId="43" fontId="17" fillId="9" borderId="39" xfId="6" applyFont="1" applyFill="1" applyBorder="1" applyAlignment="1">
      <alignment vertical="center"/>
    </xf>
    <xf numFmtId="43" fontId="18" fillId="0" borderId="70" xfId="6" applyFont="1" applyFill="1" applyBorder="1" applyAlignment="1">
      <alignment vertical="center"/>
    </xf>
    <xf numFmtId="0" fontId="51" fillId="18" borderId="10" xfId="0" applyFont="1" applyFill="1" applyBorder="1" applyAlignment="1">
      <alignment horizontal="center" vertical="center"/>
    </xf>
    <xf numFmtId="43" fontId="18" fillId="0" borderId="49" xfId="6" applyFont="1" applyFill="1" applyBorder="1" applyAlignment="1">
      <alignment vertical="center"/>
    </xf>
    <xf numFmtId="43" fontId="17" fillId="3" borderId="49" xfId="6" applyFont="1" applyFill="1" applyBorder="1" applyAlignment="1">
      <alignment vertical="center"/>
    </xf>
    <xf numFmtId="43" fontId="17" fillId="9" borderId="49" xfId="6" applyFont="1" applyFill="1" applyBorder="1" applyAlignment="1">
      <alignment vertical="center"/>
    </xf>
    <xf numFmtId="43" fontId="18" fillId="0" borderId="52" xfId="6" applyFont="1" applyFill="1" applyBorder="1" applyAlignment="1">
      <alignment vertical="center"/>
    </xf>
    <xf numFmtId="43" fontId="18" fillId="3" borderId="39" xfId="6" applyFont="1" applyFill="1" applyBorder="1" applyAlignment="1">
      <alignment vertical="center"/>
    </xf>
    <xf numFmtId="43" fontId="8" fillId="10" borderId="10" xfId="0" applyNumberFormat="1" applyFont="1" applyFill="1" applyBorder="1" applyAlignment="1">
      <alignment vertical="center" wrapText="1"/>
    </xf>
    <xf numFmtId="43" fontId="18" fillId="3" borderId="8" xfId="6" applyFont="1" applyFill="1" applyBorder="1" applyAlignment="1">
      <alignment vertical="center"/>
    </xf>
    <xf numFmtId="43" fontId="17" fillId="3" borderId="5" xfId="6" applyFont="1" applyFill="1" applyBorder="1" applyAlignment="1">
      <alignment vertical="center"/>
    </xf>
    <xf numFmtId="0" fontId="18" fillId="23" borderId="7" xfId="0" applyFont="1" applyFill="1" applyBorder="1" applyAlignment="1">
      <alignment horizontal="left" vertical="center" wrapText="1"/>
    </xf>
    <xf numFmtId="43" fontId="18" fillId="23" borderId="39" xfId="6" applyFont="1" applyFill="1" applyBorder="1" applyAlignment="1">
      <alignment vertical="center"/>
    </xf>
    <xf numFmtId="43" fontId="18" fillId="23" borderId="6" xfId="6" applyFont="1" applyFill="1" applyBorder="1" applyAlignment="1">
      <alignment vertical="center"/>
    </xf>
    <xf numFmtId="0" fontId="9" fillId="23" borderId="0" xfId="0" applyFont="1" applyFill="1"/>
    <xf numFmtId="43" fontId="9" fillId="23" borderId="0" xfId="0" applyNumberFormat="1" applyFont="1" applyFill="1"/>
    <xf numFmtId="0" fontId="18" fillId="0" borderId="21" xfId="0" applyFont="1" applyFill="1" applyBorder="1" applyAlignment="1">
      <alignment horizontal="left" vertical="center" wrapText="1"/>
    </xf>
    <xf numFmtId="0" fontId="18" fillId="3" borderId="21" xfId="0" applyFont="1" applyFill="1" applyBorder="1" applyAlignment="1">
      <alignment vertical="center" wrapText="1"/>
    </xf>
    <xf numFmtId="43" fontId="8" fillId="3" borderId="6" xfId="6" applyFont="1" applyFill="1" applyBorder="1" applyAlignment="1">
      <alignment vertical="center"/>
    </xf>
    <xf numFmtId="43" fontId="25" fillId="0" borderId="6" xfId="6" applyFont="1" applyFill="1" applyBorder="1" applyAlignment="1">
      <alignment vertical="center"/>
    </xf>
    <xf numFmtId="43" fontId="17" fillId="5" borderId="21" xfId="6" applyFont="1" applyFill="1" applyBorder="1" applyAlignment="1">
      <alignment horizontal="left" vertical="center"/>
    </xf>
    <xf numFmtId="43" fontId="17" fillId="5" borderId="21" xfId="6" applyFont="1" applyFill="1" applyBorder="1" applyAlignment="1">
      <alignment vertical="center"/>
    </xf>
    <xf numFmtId="43" fontId="17" fillId="5" borderId="7" xfId="6" applyFont="1" applyFill="1" applyBorder="1" applyAlignment="1">
      <alignment horizontal="left" vertical="center"/>
    </xf>
    <xf numFmtId="43" fontId="17" fillId="5" borderId="7" xfId="6" applyFont="1" applyFill="1" applyBorder="1" applyAlignment="1">
      <alignment vertical="center"/>
    </xf>
    <xf numFmtId="0" fontId="17" fillId="8" borderId="34" xfId="0" applyFont="1" applyFill="1" applyBorder="1" applyAlignment="1">
      <alignment horizontal="center" vertical="center" wrapText="1"/>
    </xf>
    <xf numFmtId="0" fontId="8" fillId="8" borderId="49" xfId="0" applyFont="1" applyFill="1" applyBorder="1" applyAlignment="1">
      <alignment horizontal="center" vertical="center" wrapText="1"/>
    </xf>
    <xf numFmtId="43" fontId="18" fillId="3" borderId="34" xfId="6" applyFont="1" applyFill="1" applyBorder="1" applyAlignment="1">
      <alignment vertical="center"/>
    </xf>
    <xf numFmtId="43" fontId="17" fillId="5" borderId="49" xfId="6" applyFont="1" applyFill="1" applyBorder="1" applyAlignment="1">
      <alignment horizontal="left" vertical="center"/>
    </xf>
    <xf numFmtId="43" fontId="17" fillId="5" borderId="49" xfId="6" applyFont="1" applyFill="1" applyBorder="1" applyAlignment="1">
      <alignment vertical="center"/>
    </xf>
    <xf numFmtId="43" fontId="17" fillId="10" borderId="50" xfId="6" applyFont="1" applyFill="1" applyBorder="1" applyAlignment="1">
      <alignment vertical="center"/>
    </xf>
    <xf numFmtId="43" fontId="17" fillId="10" borderId="51" xfId="6" applyFont="1" applyFill="1" applyBorder="1" applyAlignment="1">
      <alignment vertical="center"/>
    </xf>
    <xf numFmtId="43" fontId="17" fillId="10" borderId="52" xfId="6" applyFont="1" applyFill="1" applyBorder="1" applyAlignment="1">
      <alignment vertical="center"/>
    </xf>
    <xf numFmtId="49" fontId="8" fillId="10" borderId="7" xfId="0" applyNumberFormat="1" applyFont="1" applyFill="1" applyBorder="1" applyAlignment="1">
      <alignment horizontal="center" vertical="center"/>
    </xf>
    <xf numFmtId="0" fontId="18" fillId="0" borderId="26" xfId="0" applyFont="1" applyFill="1" applyBorder="1" applyAlignment="1">
      <alignment horizontal="left" vertical="center" wrapText="1"/>
    </xf>
    <xf numFmtId="43" fontId="18" fillId="0" borderId="12" xfId="6" applyFont="1" applyFill="1" applyBorder="1" applyAlignment="1">
      <alignment horizontal="left" vertical="center"/>
    </xf>
    <xf numFmtId="43" fontId="18" fillId="0" borderId="10" xfId="6" applyFont="1" applyFill="1" applyBorder="1" applyAlignment="1">
      <alignment horizontal="left" vertical="center"/>
    </xf>
    <xf numFmtId="43" fontId="17" fillId="5" borderId="26" xfId="6" applyFont="1" applyFill="1" applyBorder="1" applyAlignment="1">
      <alignment vertical="center"/>
    </xf>
    <xf numFmtId="43" fontId="18" fillId="0" borderId="12" xfId="6" applyFont="1" applyFill="1" applyBorder="1" applyAlignment="1">
      <alignment vertical="center"/>
    </xf>
    <xf numFmtId="43" fontId="18" fillId="0" borderId="10" xfId="6" applyFont="1" applyFill="1" applyBorder="1" applyAlignment="1">
      <alignment vertical="center"/>
    </xf>
    <xf numFmtId="43" fontId="17" fillId="5" borderId="16" xfId="6" applyFont="1" applyFill="1" applyBorder="1" applyAlignment="1">
      <alignment horizontal="left" vertical="center"/>
    </xf>
    <xf numFmtId="43" fontId="18" fillId="0" borderId="56" xfId="6" applyFont="1" applyFill="1" applyBorder="1" applyAlignment="1">
      <alignment vertical="center"/>
    </xf>
    <xf numFmtId="43" fontId="17" fillId="5" borderId="76" xfId="6" applyFont="1" applyFill="1" applyBorder="1" applyAlignment="1">
      <alignment horizontal="left" vertical="center"/>
    </xf>
    <xf numFmtId="0" fontId="17" fillId="10" borderId="97" xfId="0" applyFont="1" applyFill="1" applyBorder="1" applyAlignment="1">
      <alignment vertical="center" wrapText="1"/>
    </xf>
    <xf numFmtId="43" fontId="17" fillId="10" borderId="89" xfId="6" applyFont="1" applyFill="1" applyBorder="1" applyAlignment="1">
      <alignment vertical="center"/>
    </xf>
    <xf numFmtId="43" fontId="17" fillId="10" borderId="74" xfId="6" applyFont="1" applyFill="1" applyBorder="1" applyAlignment="1">
      <alignment vertical="center"/>
    </xf>
    <xf numFmtId="43" fontId="17" fillId="10" borderId="71" xfId="6" applyFont="1" applyFill="1" applyBorder="1" applyAlignment="1">
      <alignment vertical="center"/>
    </xf>
    <xf numFmtId="49" fontId="9" fillId="9" borderId="7" xfId="0" applyNumberFormat="1" applyFont="1" applyFill="1" applyBorder="1" applyAlignment="1">
      <alignment horizontal="center" vertical="center"/>
    </xf>
    <xf numFmtId="43" fontId="17" fillId="5" borderId="26" xfId="6" applyFont="1" applyFill="1" applyBorder="1" applyAlignment="1">
      <alignment horizontal="left" vertical="center"/>
    </xf>
    <xf numFmtId="0" fontId="18" fillId="3" borderId="25" xfId="0" applyFont="1" applyFill="1" applyBorder="1" applyAlignment="1">
      <alignment horizontal="left" vertical="center" wrapText="1"/>
    </xf>
    <xf numFmtId="43" fontId="18" fillId="3" borderId="13" xfId="6" applyFont="1" applyFill="1" applyBorder="1" applyAlignment="1">
      <alignment horizontal="left" vertical="center"/>
    </xf>
    <xf numFmtId="43" fontId="18" fillId="3" borderId="9" xfId="6" applyFont="1" applyFill="1" applyBorder="1" applyAlignment="1">
      <alignment horizontal="left" vertical="center"/>
    </xf>
    <xf numFmtId="43" fontId="17" fillId="5" borderId="25" xfId="6" applyFont="1" applyFill="1" applyBorder="1" applyAlignment="1">
      <alignment horizontal="left" vertical="center"/>
    </xf>
    <xf numFmtId="43" fontId="18" fillId="3" borderId="13" xfId="6" applyFont="1" applyFill="1" applyBorder="1" applyAlignment="1">
      <alignment vertical="center"/>
    </xf>
    <xf numFmtId="43" fontId="18" fillId="3" borderId="9" xfId="6" applyFont="1" applyFill="1" applyBorder="1" applyAlignment="1">
      <alignment vertical="center"/>
    </xf>
    <xf numFmtId="43" fontId="17" fillId="5" borderId="20" xfId="6" applyFont="1" applyFill="1" applyBorder="1" applyAlignment="1">
      <alignment horizontal="left" vertical="center"/>
    </xf>
    <xf numFmtId="43" fontId="18" fillId="3" borderId="53" xfId="6" applyFont="1" applyFill="1" applyBorder="1" applyAlignment="1">
      <alignment vertical="center"/>
    </xf>
    <xf numFmtId="43" fontId="17" fillId="5" borderId="54" xfId="6" applyFont="1" applyFill="1" applyBorder="1" applyAlignment="1">
      <alignment horizontal="left" vertical="center"/>
    </xf>
    <xf numFmtId="0" fontId="23" fillId="9" borderId="97" xfId="0" applyFont="1" applyFill="1" applyBorder="1" applyAlignment="1">
      <alignment vertical="center" wrapText="1"/>
    </xf>
    <xf numFmtId="43" fontId="18" fillId="9" borderId="84" xfId="6" applyFont="1" applyFill="1" applyBorder="1" applyAlignment="1">
      <alignment vertical="center"/>
    </xf>
    <xf numFmtId="43" fontId="18" fillId="9" borderId="72" xfId="6" applyFont="1" applyFill="1" applyBorder="1" applyAlignment="1">
      <alignment vertical="center"/>
    </xf>
    <xf numFmtId="43" fontId="17" fillId="9" borderId="89" xfId="6" applyFont="1" applyFill="1" applyBorder="1" applyAlignment="1">
      <alignment vertical="center"/>
    </xf>
    <xf numFmtId="43" fontId="17" fillId="9" borderId="74" xfId="6" applyFont="1" applyFill="1" applyBorder="1" applyAlignment="1">
      <alignment vertical="center"/>
    </xf>
    <xf numFmtId="43" fontId="18" fillId="9" borderId="71" xfId="6" applyFont="1" applyFill="1" applyBorder="1" applyAlignment="1">
      <alignment vertical="center"/>
    </xf>
    <xf numFmtId="43" fontId="17" fillId="9" borderId="73" xfId="6" applyFont="1" applyFill="1" applyBorder="1" applyAlignment="1">
      <alignment vertical="center"/>
    </xf>
    <xf numFmtId="0" fontId="17" fillId="8" borderId="12" xfId="0" applyFont="1" applyFill="1" applyBorder="1" applyAlignment="1">
      <alignment horizontal="center" vertical="center" wrapText="1"/>
    </xf>
    <xf numFmtId="0" fontId="17" fillId="8" borderId="26" xfId="0" applyFont="1" applyFill="1" applyBorder="1" applyAlignment="1">
      <alignment horizontal="center" vertical="center" wrapText="1"/>
    </xf>
    <xf numFmtId="0" fontId="17" fillId="8" borderId="16" xfId="0" applyFont="1" applyFill="1" applyBorder="1" applyAlignment="1">
      <alignment horizontal="center" vertical="center" wrapText="1"/>
    </xf>
    <xf numFmtId="0" fontId="8" fillId="3" borderId="7" xfId="0" applyFont="1" applyFill="1" applyBorder="1" applyAlignment="1">
      <alignment vertical="center" wrapText="1"/>
    </xf>
    <xf numFmtId="43" fontId="17" fillId="5" borderId="8" xfId="6" applyFont="1" applyFill="1" applyBorder="1" applyAlignment="1">
      <alignment horizontal="center" vertical="center"/>
    </xf>
    <xf numFmtId="0" fontId="17" fillId="8" borderId="49" xfId="0" applyFont="1" applyFill="1" applyBorder="1" applyAlignment="1">
      <alignment horizontal="center" vertical="center" wrapText="1"/>
    </xf>
    <xf numFmtId="43" fontId="8" fillId="3" borderId="34" xfId="6" applyFont="1" applyFill="1" applyBorder="1" applyAlignment="1">
      <alignment vertical="center"/>
    </xf>
    <xf numFmtId="43" fontId="8" fillId="5" borderId="49" xfId="6" applyFont="1" applyFill="1" applyBorder="1" applyAlignment="1">
      <alignment vertical="center"/>
    </xf>
    <xf numFmtId="43" fontId="17" fillId="5" borderId="49" xfId="6" applyFont="1" applyFill="1" applyBorder="1" applyAlignment="1">
      <alignment horizontal="center" vertical="center"/>
    </xf>
    <xf numFmtId="43" fontId="17" fillId="0" borderId="34" xfId="6" applyFont="1" applyFill="1" applyBorder="1" applyAlignment="1">
      <alignment vertical="center"/>
    </xf>
    <xf numFmtId="43" fontId="17" fillId="5" borderId="5" xfId="6" applyFont="1" applyFill="1" applyBorder="1" applyAlignment="1">
      <alignment horizontal="center" vertical="center"/>
    </xf>
    <xf numFmtId="43" fontId="8" fillId="0" borderId="5" xfId="6" applyFont="1" applyFill="1" applyBorder="1" applyAlignment="1">
      <alignment vertical="center"/>
    </xf>
    <xf numFmtId="43" fontId="17" fillId="10" borderId="15" xfId="6" applyFont="1" applyFill="1" applyBorder="1" applyAlignment="1">
      <alignment vertical="center"/>
    </xf>
    <xf numFmtId="43" fontId="19" fillId="8" borderId="6" xfId="0" applyNumberFormat="1" applyFont="1" applyFill="1" applyBorder="1" applyAlignment="1">
      <alignment horizontal="center" vertical="center" wrapText="1"/>
    </xf>
    <xf numFmtId="43" fontId="19" fillId="9" borderId="6" xfId="6" applyNumberFormat="1" applyFont="1" applyFill="1" applyBorder="1" applyAlignment="1">
      <alignment horizontal="center" vertical="center"/>
    </xf>
    <xf numFmtId="43" fontId="19" fillId="9" borderId="6" xfId="6" applyNumberFormat="1" applyFont="1" applyFill="1" applyBorder="1" applyAlignment="1">
      <alignment vertical="center"/>
    </xf>
    <xf numFmtId="43" fontId="19" fillId="10" borderId="6" xfId="6" applyNumberFormat="1" applyFont="1" applyFill="1" applyBorder="1" applyAlignment="1">
      <alignment vertical="center"/>
    </xf>
    <xf numFmtId="49" fontId="19" fillId="10" borderId="6" xfId="0" applyNumberFormat="1" applyFont="1" applyFill="1" applyBorder="1" applyAlignment="1">
      <alignment horizontal="center"/>
    </xf>
    <xf numFmtId="43" fontId="19" fillId="8" borderId="10" xfId="0" applyNumberFormat="1" applyFont="1" applyFill="1" applyBorder="1" applyAlignment="1">
      <alignment horizontal="center" vertical="center" wrapText="1"/>
    </xf>
    <xf numFmtId="43" fontId="19" fillId="10" borderId="10" xfId="6" applyFont="1" applyFill="1" applyBorder="1" applyAlignment="1">
      <alignment vertical="center"/>
    </xf>
    <xf numFmtId="43" fontId="19" fillId="10" borderId="10" xfId="6" applyNumberFormat="1" applyFont="1" applyFill="1" applyBorder="1" applyAlignment="1">
      <alignment vertical="center"/>
    </xf>
    <xf numFmtId="49" fontId="19" fillId="5" borderId="6" xfId="0" applyNumberFormat="1" applyFont="1" applyFill="1" applyBorder="1" applyAlignment="1">
      <alignment vertical="center"/>
    </xf>
    <xf numFmtId="0" fontId="8" fillId="0" borderId="0" xfId="0" applyFont="1" applyBorder="1"/>
    <xf numFmtId="0" fontId="19" fillId="0" borderId="0" xfId="3" applyFont="1" applyFill="1" applyBorder="1" applyAlignment="1"/>
    <xf numFmtId="0" fontId="19" fillId="0" borderId="0" xfId="3" applyFont="1" applyFill="1" applyAlignment="1"/>
    <xf numFmtId="0" fontId="19" fillId="0" borderId="0" xfId="1" applyFont="1" applyFill="1" applyAlignment="1">
      <alignment wrapText="1"/>
    </xf>
    <xf numFmtId="0" fontId="19" fillId="0" borderId="0" xfId="1" applyFont="1" applyFill="1" applyAlignment="1">
      <alignment horizontal="center" wrapText="1"/>
    </xf>
    <xf numFmtId="0" fontId="9" fillId="8" borderId="6" xfId="1" applyFont="1" applyFill="1" applyBorder="1" applyAlignment="1">
      <alignment horizontal="center" vertical="center" wrapText="1"/>
    </xf>
    <xf numFmtId="0" fontId="44" fillId="18" borderId="6" xfId="1" applyFont="1" applyFill="1" applyBorder="1" applyAlignment="1">
      <alignment horizontal="center" vertical="center" wrapText="1"/>
    </xf>
    <xf numFmtId="0" fontId="58" fillId="18" borderId="6" xfId="0" applyFont="1" applyFill="1" applyBorder="1" applyAlignment="1">
      <alignment horizontal="center" vertical="center" wrapText="1"/>
    </xf>
    <xf numFmtId="0" fontId="9" fillId="9" borderId="6" xfId="0" applyFont="1" applyFill="1" applyBorder="1" applyAlignment="1">
      <alignment vertical="center"/>
    </xf>
    <xf numFmtId="0" fontId="9" fillId="9" borderId="6" xfId="0" applyFont="1" applyFill="1" applyBorder="1" applyAlignment="1">
      <alignment horizontal="left" vertical="center"/>
    </xf>
    <xf numFmtId="0" fontId="9" fillId="5" borderId="6" xfId="0" applyFont="1" applyFill="1" applyBorder="1" applyAlignment="1">
      <alignment horizontal="left" vertical="center" indent="1"/>
    </xf>
    <xf numFmtId="0" fontId="19" fillId="18" borderId="6" xfId="1" applyFont="1" applyFill="1" applyBorder="1" applyAlignment="1">
      <alignment horizontal="center" vertical="center" textRotation="90" wrapText="1"/>
    </xf>
    <xf numFmtId="43" fontId="9" fillId="13" borderId="0" xfId="0" applyNumberFormat="1" applyFont="1" applyFill="1"/>
    <xf numFmtId="0" fontId="18" fillId="9" borderId="7" xfId="0" applyFont="1" applyFill="1" applyBorder="1" applyAlignment="1">
      <alignment vertical="center" wrapText="1"/>
    </xf>
    <xf numFmtId="43" fontId="18" fillId="9" borderId="49" xfId="0" applyNumberFormat="1" applyFont="1" applyFill="1" applyBorder="1" applyAlignment="1">
      <alignment vertical="center" wrapText="1"/>
    </xf>
    <xf numFmtId="0" fontId="9" fillId="9" borderId="7" xfId="0" applyFont="1" applyFill="1" applyBorder="1" applyAlignment="1">
      <alignment vertical="center" wrapText="1"/>
    </xf>
    <xf numFmtId="43" fontId="9" fillId="9" borderId="49" xfId="0" applyNumberFormat="1" applyFont="1" applyFill="1" applyBorder="1" applyAlignment="1">
      <alignment vertical="center" wrapText="1"/>
    </xf>
    <xf numFmtId="0" fontId="104" fillId="18" borderId="6" xfId="0" applyFont="1" applyFill="1" applyBorder="1" applyAlignment="1">
      <alignment horizontal="center" vertical="center" wrapText="1"/>
    </xf>
    <xf numFmtId="43" fontId="18" fillId="9" borderId="6" xfId="0" applyNumberFormat="1" applyFont="1" applyFill="1" applyBorder="1" applyAlignment="1">
      <alignment vertical="center" wrapText="1"/>
    </xf>
    <xf numFmtId="43" fontId="18" fillId="0" borderId="6" xfId="0" applyNumberFormat="1" applyFont="1" applyBorder="1" applyAlignment="1">
      <alignment horizontal="left" vertical="center" wrapText="1"/>
    </xf>
    <xf numFmtId="43" fontId="9" fillId="9" borderId="6" xfId="0" applyNumberFormat="1" applyFont="1" applyFill="1" applyBorder="1" applyAlignment="1">
      <alignment vertical="center" wrapText="1"/>
    </xf>
    <xf numFmtId="0" fontId="104" fillId="0" borderId="34" xfId="0" applyFont="1" applyFill="1" applyBorder="1" applyAlignment="1">
      <alignment horizontal="center" vertical="center" wrapText="1"/>
    </xf>
    <xf numFmtId="0" fontId="98" fillId="0" borderId="49" xfId="0" applyFont="1" applyFill="1" applyBorder="1" applyAlignment="1">
      <alignment horizontal="center" vertical="center" wrapText="1"/>
    </xf>
    <xf numFmtId="43" fontId="18" fillId="9" borderId="34" xfId="0" applyNumberFormat="1" applyFont="1" applyFill="1" applyBorder="1" applyAlignment="1">
      <alignment vertical="center" wrapText="1"/>
    </xf>
    <xf numFmtId="43" fontId="18" fillId="0" borderId="34" xfId="0" applyNumberFormat="1" applyFont="1" applyBorder="1" applyAlignment="1">
      <alignment horizontal="left" vertical="center" wrapText="1"/>
    </xf>
    <xf numFmtId="43" fontId="9" fillId="9" borderId="34" xfId="0" applyNumberFormat="1" applyFont="1" applyFill="1" applyBorder="1" applyAlignment="1">
      <alignment vertical="center" wrapText="1"/>
    </xf>
    <xf numFmtId="0" fontId="54" fillId="17" borderId="6" xfId="0" applyFont="1" applyFill="1" applyBorder="1" applyAlignment="1">
      <alignment vertical="center"/>
    </xf>
    <xf numFmtId="0" fontId="44" fillId="17" borderId="6" xfId="0" applyFont="1" applyFill="1" applyBorder="1" applyAlignment="1">
      <alignment horizontal="center" vertical="center" wrapText="1"/>
    </xf>
    <xf numFmtId="0" fontId="58" fillId="17" borderId="6" xfId="0" applyFont="1" applyFill="1" applyBorder="1" applyAlignment="1">
      <alignment vertical="center"/>
    </xf>
    <xf numFmtId="43" fontId="8" fillId="9" borderId="6" xfId="0" applyNumberFormat="1" applyFont="1" applyFill="1" applyBorder="1" applyAlignment="1">
      <alignment vertical="center" wrapText="1"/>
    </xf>
    <xf numFmtId="0" fontId="59" fillId="18" borderId="6" xfId="1" applyFont="1" applyFill="1" applyBorder="1" applyAlignment="1">
      <alignment horizontal="center" vertical="center" wrapText="1"/>
    </xf>
    <xf numFmtId="49" fontId="0" fillId="0" borderId="6" xfId="0" applyNumberFormat="1" applyBorder="1" applyAlignment="1">
      <alignment horizontal="center"/>
    </xf>
    <xf numFmtId="0" fontId="62" fillId="18" borderId="6" xfId="0" applyFont="1" applyFill="1" applyBorder="1" applyAlignment="1">
      <alignment vertical="center" wrapText="1"/>
    </xf>
    <xf numFmtId="0" fontId="63" fillId="18" borderId="6" xfId="0" applyFont="1" applyFill="1" applyBorder="1" applyAlignment="1">
      <alignment vertical="center" wrapText="1"/>
    </xf>
    <xf numFmtId="0" fontId="72" fillId="18" borderId="6" xfId="1" applyFont="1" applyFill="1" applyBorder="1" applyAlignment="1">
      <alignment horizontal="center" vertical="center" wrapText="1"/>
    </xf>
    <xf numFmtId="0" fontId="72" fillId="0" borderId="6" xfId="1" applyFont="1" applyFill="1" applyBorder="1" applyAlignment="1">
      <alignment horizontal="center" vertical="center" wrapText="1"/>
    </xf>
    <xf numFmtId="0" fontId="74" fillId="18" borderId="6" xfId="0" applyFont="1" applyFill="1" applyBorder="1" applyAlignment="1">
      <alignment horizontal="center" vertical="center" wrapText="1"/>
    </xf>
    <xf numFmtId="43" fontId="62" fillId="0" borderId="6" xfId="0" applyNumberFormat="1" applyFont="1" applyBorder="1"/>
    <xf numFmtId="49" fontId="51" fillId="0" borderId="6" xfId="0" applyNumberFormat="1" applyFont="1" applyBorder="1" applyAlignment="1">
      <alignment horizontal="center" vertical="center" wrapText="1"/>
    </xf>
    <xf numFmtId="0" fontId="51" fillId="0" borderId="6" xfId="0" applyFont="1" applyFill="1" applyBorder="1" applyAlignment="1">
      <alignment horizontal="center" vertical="center"/>
    </xf>
    <xf numFmtId="0" fontId="51" fillId="0" borderId="6" xfId="0" applyFont="1" applyFill="1" applyBorder="1" applyAlignment="1">
      <alignment horizontal="center" vertical="center" wrapText="1"/>
    </xf>
    <xf numFmtId="0" fontId="63" fillId="0" borderId="6" xfId="0" applyFont="1" applyBorder="1"/>
    <xf numFmtId="49" fontId="51" fillId="18" borderId="6" xfId="0" applyNumberFormat="1" applyFont="1" applyFill="1" applyBorder="1" applyAlignment="1">
      <alignment horizontal="center" vertical="center" wrapText="1"/>
    </xf>
    <xf numFmtId="49" fontId="62" fillId="18" borderId="6" xfId="0" applyNumberFormat="1" applyFont="1" applyFill="1" applyBorder="1" applyAlignment="1">
      <alignment horizontal="center"/>
    </xf>
    <xf numFmtId="43" fontId="18" fillId="0" borderId="18" xfId="0" applyNumberFormat="1" applyFont="1" applyFill="1" applyBorder="1" applyAlignment="1">
      <alignment vertical="center"/>
    </xf>
    <xf numFmtId="43" fontId="17" fillId="12" borderId="18" xfId="0" applyNumberFormat="1" applyFont="1" applyFill="1" applyBorder="1" applyAlignment="1">
      <alignment vertical="center"/>
    </xf>
    <xf numFmtId="43" fontId="19" fillId="5" borderId="18" xfId="0" applyNumberFormat="1" applyFont="1" applyFill="1" applyBorder="1" applyAlignment="1">
      <alignment horizontal="center" vertical="center" wrapText="1"/>
    </xf>
    <xf numFmtId="43" fontId="17" fillId="12" borderId="19" xfId="0" applyNumberFormat="1" applyFont="1" applyFill="1" applyBorder="1" applyAlignment="1">
      <alignment vertical="center" wrapText="1"/>
    </xf>
    <xf numFmtId="43" fontId="54" fillId="3" borderId="18" xfId="0" applyNumberFormat="1" applyFont="1" applyFill="1" applyBorder="1" applyAlignment="1">
      <alignment vertical="center" wrapText="1"/>
    </xf>
    <xf numFmtId="43" fontId="58" fillId="12" borderId="18" xfId="0" applyNumberFormat="1" applyFont="1" applyFill="1" applyBorder="1" applyAlignment="1">
      <alignment vertical="justify" wrapText="1"/>
    </xf>
    <xf numFmtId="43" fontId="54" fillId="3" borderId="18" xfId="0" applyNumberFormat="1" applyFont="1" applyFill="1" applyBorder="1" applyAlignment="1">
      <alignment vertical="justify" wrapText="1"/>
    </xf>
    <xf numFmtId="43" fontId="18" fillId="0" borderId="18" xfId="0" applyNumberFormat="1" applyFont="1" applyFill="1" applyBorder="1" applyAlignment="1">
      <alignment horizontal="left" vertical="center" wrapText="1"/>
    </xf>
    <xf numFmtId="43" fontId="17" fillId="9" borderId="18" xfId="0" applyNumberFormat="1" applyFont="1" applyFill="1" applyBorder="1" applyAlignment="1">
      <alignment vertical="center" wrapText="1"/>
    </xf>
    <xf numFmtId="43" fontId="17" fillId="9" borderId="18" xfId="0" applyNumberFormat="1" applyFont="1" applyFill="1" applyBorder="1" applyAlignment="1">
      <alignment vertical="center"/>
    </xf>
    <xf numFmtId="43" fontId="18" fillId="0" borderId="39" xfId="0" applyNumberFormat="1" applyFont="1" applyFill="1" applyBorder="1" applyAlignment="1">
      <alignment vertical="center"/>
    </xf>
    <xf numFmtId="43" fontId="18" fillId="0" borderId="49" xfId="0" applyNumberFormat="1" applyFont="1" applyFill="1" applyBorder="1" applyAlignment="1">
      <alignment vertical="center"/>
    </xf>
    <xf numFmtId="43" fontId="17" fillId="12" borderId="39" xfId="0" applyNumberFormat="1" applyFont="1" applyFill="1" applyBorder="1" applyAlignment="1">
      <alignment vertical="center"/>
    </xf>
    <xf numFmtId="43" fontId="17" fillId="12" borderId="49" xfId="0" applyNumberFormat="1" applyFont="1" applyFill="1" applyBorder="1" applyAlignment="1">
      <alignment vertical="center"/>
    </xf>
    <xf numFmtId="43" fontId="19" fillId="5" borderId="39" xfId="0" applyNumberFormat="1" applyFont="1" applyFill="1" applyBorder="1" applyAlignment="1">
      <alignment horizontal="center" vertical="center" wrapText="1"/>
    </xf>
    <xf numFmtId="43" fontId="19" fillId="5" borderId="49" xfId="0" applyNumberFormat="1" applyFont="1" applyFill="1" applyBorder="1" applyAlignment="1">
      <alignment horizontal="center" vertical="center" wrapText="1"/>
    </xf>
    <xf numFmtId="43" fontId="17" fillId="12" borderId="44" xfId="0" applyNumberFormat="1" applyFont="1" applyFill="1" applyBorder="1" applyAlignment="1">
      <alignment vertical="center" wrapText="1"/>
    </xf>
    <xf numFmtId="43" fontId="17" fillId="12" borderId="54" xfId="0" applyNumberFormat="1" applyFont="1" applyFill="1" applyBorder="1" applyAlignment="1">
      <alignment vertical="center" wrapText="1"/>
    </xf>
    <xf numFmtId="43" fontId="54" fillId="3" borderId="39" xfId="0" applyNumberFormat="1" applyFont="1" applyFill="1" applyBorder="1" applyAlignment="1">
      <alignment vertical="center" wrapText="1"/>
    </xf>
    <xf numFmtId="43" fontId="54" fillId="3" borderId="49" xfId="0" applyNumberFormat="1" applyFont="1" applyFill="1" applyBorder="1" applyAlignment="1">
      <alignment vertical="center" wrapText="1"/>
    </xf>
    <xf numFmtId="43" fontId="58" fillId="12" borderId="39" xfId="0" applyNumberFormat="1" applyFont="1" applyFill="1" applyBorder="1" applyAlignment="1">
      <alignment vertical="justify" wrapText="1"/>
    </xf>
    <xf numFmtId="43" fontId="58" fillId="12" borderId="49" xfId="0" applyNumberFormat="1" applyFont="1" applyFill="1" applyBorder="1" applyAlignment="1">
      <alignment vertical="justify" wrapText="1"/>
    </xf>
    <xf numFmtId="43" fontId="54" fillId="3" borderId="39" xfId="0" applyNumberFormat="1" applyFont="1" applyFill="1" applyBorder="1" applyAlignment="1">
      <alignment vertical="justify" wrapText="1"/>
    </xf>
    <xf numFmtId="43" fontId="54" fillId="3" borderId="49" xfId="0" applyNumberFormat="1" applyFont="1" applyFill="1" applyBorder="1" applyAlignment="1">
      <alignment vertical="justify" wrapText="1"/>
    </xf>
    <xf numFmtId="43" fontId="103" fillId="12" borderId="43" xfId="0" applyNumberFormat="1" applyFont="1" applyFill="1" applyBorder="1" applyAlignment="1">
      <alignment vertical="center"/>
    </xf>
    <xf numFmtId="43" fontId="103" fillId="12" borderId="75" xfId="0" applyNumberFormat="1" applyFont="1" applyFill="1" applyBorder="1" applyAlignment="1">
      <alignment vertical="center"/>
    </xf>
    <xf numFmtId="43" fontId="18" fillId="0" borderId="39" xfId="0" applyNumberFormat="1" applyFont="1" applyFill="1" applyBorder="1" applyAlignment="1">
      <alignment horizontal="left" vertical="center" wrapText="1"/>
    </xf>
    <xf numFmtId="43" fontId="18" fillId="0" borderId="49" xfId="0" applyNumberFormat="1" applyFont="1" applyFill="1" applyBorder="1" applyAlignment="1">
      <alignment horizontal="left" vertical="center" wrapText="1"/>
    </xf>
    <xf numFmtId="43" fontId="17" fillId="9" borderId="39" xfId="0" applyNumberFormat="1" applyFont="1" applyFill="1" applyBorder="1" applyAlignment="1">
      <alignment vertical="center"/>
    </xf>
    <xf numFmtId="43" fontId="17" fillId="9" borderId="49" xfId="0" applyNumberFormat="1" applyFont="1" applyFill="1" applyBorder="1" applyAlignment="1">
      <alignment vertical="center"/>
    </xf>
    <xf numFmtId="0" fontId="8" fillId="8" borderId="8" xfId="0" applyFont="1" applyFill="1" applyBorder="1" applyAlignment="1">
      <alignment horizontal="center" vertical="center"/>
    </xf>
    <xf numFmtId="0" fontId="44" fillId="18" borderId="14" xfId="0" applyFont="1" applyFill="1" applyBorder="1" applyAlignment="1">
      <alignment horizontal="center" vertical="center" wrapText="1"/>
    </xf>
    <xf numFmtId="43" fontId="17" fillId="5" borderId="5" xfId="0" applyNumberFormat="1" applyFont="1" applyFill="1" applyBorder="1" applyAlignment="1">
      <alignment horizontal="center" vertical="center"/>
    </xf>
    <xf numFmtId="43" fontId="18" fillId="0" borderId="5" xfId="0" applyNumberFormat="1" applyFont="1" applyFill="1" applyBorder="1" applyAlignment="1">
      <alignment vertical="center"/>
    </xf>
    <xf numFmtId="43" fontId="17" fillId="12" borderId="5" xfId="0" applyNumberFormat="1" applyFont="1" applyFill="1" applyBorder="1" applyAlignment="1">
      <alignment vertical="center"/>
    </xf>
    <xf numFmtId="43" fontId="19" fillId="5" borderId="5" xfId="0" applyNumberFormat="1" applyFont="1" applyFill="1" applyBorder="1" applyAlignment="1">
      <alignment horizontal="center" vertical="center" wrapText="1"/>
    </xf>
    <xf numFmtId="43" fontId="17" fillId="12" borderId="45" xfId="0" applyNumberFormat="1" applyFont="1" applyFill="1" applyBorder="1" applyAlignment="1">
      <alignment vertical="center" wrapText="1"/>
    </xf>
    <xf numFmtId="43" fontId="54" fillId="3" borderId="5" xfId="0" applyNumberFormat="1" applyFont="1" applyFill="1" applyBorder="1" applyAlignment="1">
      <alignment vertical="center" wrapText="1"/>
    </xf>
    <xf numFmtId="43" fontId="58" fillId="12" borderId="5" xfId="0" applyNumberFormat="1" applyFont="1" applyFill="1" applyBorder="1" applyAlignment="1">
      <alignment vertical="justify" wrapText="1"/>
    </xf>
    <xf numFmtId="43" fontId="54" fillId="3" borderId="5" xfId="0" applyNumberFormat="1" applyFont="1" applyFill="1" applyBorder="1" applyAlignment="1">
      <alignment vertical="justify" wrapText="1"/>
    </xf>
    <xf numFmtId="43" fontId="103" fillId="12" borderId="5" xfId="0" applyNumberFormat="1" applyFont="1" applyFill="1" applyBorder="1" applyAlignment="1">
      <alignment vertical="center"/>
    </xf>
    <xf numFmtId="43" fontId="18" fillId="0" borderId="5" xfId="0" applyNumberFormat="1" applyFont="1" applyFill="1" applyBorder="1" applyAlignment="1">
      <alignment horizontal="left" vertical="center" wrapText="1"/>
    </xf>
    <xf numFmtId="43" fontId="17" fillId="9" borderId="5" xfId="0" applyNumberFormat="1" applyFont="1" applyFill="1" applyBorder="1" applyAlignment="1">
      <alignment vertical="center" wrapText="1"/>
    </xf>
    <xf numFmtId="43" fontId="17" fillId="9" borderId="5" xfId="0" applyNumberFormat="1" applyFont="1" applyFill="1" applyBorder="1" applyAlignment="1">
      <alignment vertical="center"/>
    </xf>
    <xf numFmtId="0" fontId="8" fillId="8" borderId="39" xfId="0" applyFont="1" applyFill="1" applyBorder="1" applyAlignment="1">
      <alignment horizontal="center" vertical="center" wrapText="1"/>
    </xf>
    <xf numFmtId="43" fontId="17" fillId="5" borderId="39" xfId="0" applyNumberFormat="1" applyFont="1" applyFill="1" applyBorder="1" applyAlignment="1">
      <alignment horizontal="center" vertical="center"/>
    </xf>
    <xf numFmtId="43" fontId="17" fillId="5" borderId="49" xfId="0" applyNumberFormat="1" applyFont="1" applyFill="1" applyBorder="1" applyAlignment="1">
      <alignment horizontal="center" vertical="center"/>
    </xf>
    <xf numFmtId="43" fontId="17" fillId="12" borderId="49" xfId="0" applyNumberFormat="1" applyFont="1" applyFill="1" applyBorder="1" applyAlignment="1">
      <alignment vertical="center" wrapText="1"/>
    </xf>
    <xf numFmtId="43" fontId="103" fillId="12" borderId="39" xfId="0" applyNumberFormat="1" applyFont="1" applyFill="1" applyBorder="1" applyAlignment="1">
      <alignment vertical="center"/>
    </xf>
    <xf numFmtId="43" fontId="103" fillId="12" borderId="49" xfId="0" applyNumberFormat="1" applyFont="1" applyFill="1" applyBorder="1" applyAlignment="1">
      <alignment vertical="center"/>
    </xf>
    <xf numFmtId="43" fontId="103" fillId="12" borderId="18" xfId="0" applyNumberFormat="1" applyFont="1" applyFill="1" applyBorder="1" applyAlignment="1">
      <alignment vertical="center"/>
    </xf>
    <xf numFmtId="43" fontId="17" fillId="5" borderId="39" xfId="6" applyFont="1" applyFill="1" applyBorder="1" applyAlignment="1">
      <alignment horizontal="center" vertical="center"/>
    </xf>
    <xf numFmtId="43" fontId="17" fillId="9" borderId="6" xfId="6" applyNumberFormat="1" applyFont="1" applyFill="1" applyBorder="1" applyAlignment="1">
      <alignment vertical="center"/>
    </xf>
    <xf numFmtId="43" fontId="17" fillId="10" borderId="6" xfId="6" applyNumberFormat="1" applyFont="1" applyFill="1" applyBorder="1" applyAlignment="1">
      <alignment vertical="center"/>
    </xf>
    <xf numFmtId="49" fontId="19" fillId="11" borderId="6" xfId="0" applyNumberFormat="1" applyFont="1" applyFill="1" applyBorder="1" applyAlignment="1">
      <alignment horizontal="center" vertical="center"/>
    </xf>
    <xf numFmtId="0" fontId="11" fillId="0" borderId="7" xfId="0" applyFont="1" applyBorder="1" applyAlignment="1">
      <alignment horizontal="left" vertical="center" wrapText="1"/>
    </xf>
    <xf numFmtId="49" fontId="19" fillId="11" borderId="16" xfId="0" applyNumberFormat="1" applyFont="1" applyFill="1" applyBorder="1" applyAlignment="1">
      <alignment horizontal="right" vertical="center" wrapText="1"/>
    </xf>
    <xf numFmtId="49" fontId="19" fillId="11" borderId="7" xfId="0" applyNumberFormat="1" applyFont="1" applyFill="1" applyBorder="1" applyAlignment="1">
      <alignment horizontal="right" vertical="center" wrapText="1"/>
    </xf>
    <xf numFmtId="0" fontId="19" fillId="5" borderId="64" xfId="0" applyFont="1" applyFill="1" applyBorder="1" applyAlignment="1">
      <alignment vertical="center" wrapText="1"/>
    </xf>
    <xf numFmtId="43" fontId="11" fillId="9" borderId="53" xfId="6" applyFont="1" applyFill="1" applyBorder="1" applyAlignment="1">
      <alignment horizontal="center" vertical="center" wrapText="1"/>
    </xf>
    <xf numFmtId="43" fontId="19" fillId="9" borderId="54" xfId="6" applyFont="1" applyFill="1" applyBorder="1" applyAlignment="1">
      <alignment vertical="center" wrapText="1"/>
    </xf>
    <xf numFmtId="43" fontId="11" fillId="0" borderId="34" xfId="6" applyFont="1" applyBorder="1" applyAlignment="1">
      <alignment horizontal="center" vertical="center" wrapText="1"/>
    </xf>
    <xf numFmtId="43" fontId="11" fillId="5" borderId="39" xfId="6" applyFont="1" applyFill="1" applyBorder="1" applyAlignment="1">
      <alignment vertical="center" wrapText="1"/>
    </xf>
    <xf numFmtId="43" fontId="19" fillId="11" borderId="50" xfId="6" applyFont="1" applyFill="1" applyBorder="1" applyAlignment="1">
      <alignment horizontal="center" vertical="center" wrapText="1"/>
    </xf>
    <xf numFmtId="43" fontId="19" fillId="11" borderId="51" xfId="6" applyFont="1" applyFill="1" applyBorder="1" applyAlignment="1">
      <alignment horizontal="center" vertical="center" wrapText="1"/>
    </xf>
    <xf numFmtId="43" fontId="19" fillId="11" borderId="52" xfId="6" applyFont="1" applyFill="1" applyBorder="1" applyAlignment="1">
      <alignment vertical="center" wrapText="1"/>
    </xf>
    <xf numFmtId="43" fontId="11" fillId="9" borderId="96" xfId="6" applyFont="1" applyFill="1" applyBorder="1" applyAlignment="1">
      <alignment vertical="center" wrapText="1"/>
    </xf>
    <xf numFmtId="43" fontId="11" fillId="0" borderId="64" xfId="6" applyFont="1" applyBorder="1" applyAlignment="1">
      <alignment vertical="center" wrapText="1"/>
    </xf>
    <xf numFmtId="43" fontId="11" fillId="9" borderId="64" xfId="6" applyFont="1" applyFill="1" applyBorder="1" applyAlignment="1">
      <alignment vertical="center" wrapText="1"/>
    </xf>
    <xf numFmtId="43" fontId="11" fillId="5" borderId="64" xfId="6" applyFont="1" applyFill="1" applyBorder="1" applyAlignment="1">
      <alignment vertical="center" wrapText="1"/>
    </xf>
    <xf numFmtId="43" fontId="19" fillId="11" borderId="87" xfId="6" applyFont="1" applyFill="1" applyBorder="1" applyAlignment="1">
      <alignment vertical="center" wrapText="1"/>
    </xf>
    <xf numFmtId="0" fontId="19" fillId="8" borderId="78" xfId="0" applyFont="1" applyFill="1" applyBorder="1" applyAlignment="1">
      <alignment horizontal="center" vertical="center" wrapText="1"/>
    </xf>
    <xf numFmtId="0" fontId="19" fillId="8" borderId="58" xfId="0" applyFont="1" applyFill="1" applyBorder="1" applyAlignment="1">
      <alignment horizontal="center" vertical="center" wrapText="1"/>
    </xf>
    <xf numFmtId="0" fontId="19" fillId="8" borderId="52" xfId="0" applyFont="1" applyFill="1" applyBorder="1" applyAlignment="1">
      <alignment horizontal="center" vertical="center" wrapText="1"/>
    </xf>
    <xf numFmtId="49" fontId="19" fillId="11" borderId="10" xfId="0" applyNumberFormat="1" applyFont="1" applyFill="1" applyBorder="1" applyAlignment="1">
      <alignment horizontal="center" vertical="center"/>
    </xf>
    <xf numFmtId="43" fontId="19" fillId="11" borderId="56" xfId="6" applyFont="1" applyFill="1" applyBorder="1" applyAlignment="1">
      <alignment horizontal="center" vertical="center" wrapText="1"/>
    </xf>
    <xf numFmtId="43" fontId="19" fillId="11" borderId="10" xfId="6" applyFont="1" applyFill="1" applyBorder="1" applyAlignment="1">
      <alignment horizontal="center" vertical="center" wrapText="1"/>
    </xf>
    <xf numFmtId="43" fontId="19" fillId="11" borderId="65" xfId="6" applyFont="1" applyFill="1" applyBorder="1" applyAlignment="1">
      <alignment vertical="center" wrapText="1"/>
    </xf>
    <xf numFmtId="0" fontId="19" fillId="5" borderId="46" xfId="0" applyFont="1" applyFill="1" applyBorder="1" applyAlignment="1">
      <alignment vertical="center" wrapText="1"/>
    </xf>
    <xf numFmtId="0" fontId="19" fillId="5" borderId="47" xfId="0" applyFont="1" applyFill="1" applyBorder="1" applyAlignment="1">
      <alignment vertical="center" wrapText="1"/>
    </xf>
    <xf numFmtId="0" fontId="19" fillId="5" borderId="48" xfId="0" applyFont="1" applyFill="1" applyBorder="1" applyAlignment="1">
      <alignment vertical="center" wrapText="1"/>
    </xf>
    <xf numFmtId="43" fontId="19" fillId="11" borderId="49" xfId="6" applyFont="1" applyFill="1" applyBorder="1" applyAlignment="1">
      <alignment horizontal="center" vertical="center" wrapText="1"/>
    </xf>
    <xf numFmtId="43" fontId="18" fillId="0" borderId="64" xfId="6" applyFont="1" applyFill="1" applyBorder="1" applyAlignment="1">
      <alignment vertical="center"/>
    </xf>
    <xf numFmtId="43" fontId="18" fillId="23" borderId="64" xfId="6" applyFont="1" applyFill="1" applyBorder="1" applyAlignment="1">
      <alignment vertical="center"/>
    </xf>
    <xf numFmtId="43" fontId="17" fillId="3" borderId="64" xfId="6" applyFont="1" applyFill="1" applyBorder="1" applyAlignment="1">
      <alignment vertical="center"/>
    </xf>
    <xf numFmtId="43" fontId="17" fillId="9" borderId="64" xfId="6" applyFont="1" applyFill="1" applyBorder="1" applyAlignment="1">
      <alignment vertical="center"/>
    </xf>
    <xf numFmtId="43" fontId="18" fillId="0" borderId="87" xfId="6" applyFont="1" applyFill="1" applyBorder="1" applyAlignment="1">
      <alignment vertical="center"/>
    </xf>
    <xf numFmtId="43" fontId="18" fillId="23" borderId="49" xfId="6" applyFont="1" applyFill="1" applyBorder="1" applyAlignment="1">
      <alignment vertical="center"/>
    </xf>
    <xf numFmtId="43" fontId="9" fillId="3" borderId="6" xfId="6" applyFont="1" applyFill="1" applyBorder="1" applyAlignment="1">
      <alignment horizontal="center" vertical="center"/>
    </xf>
    <xf numFmtId="43" fontId="17" fillId="5" borderId="0" xfId="6" applyFont="1" applyFill="1" applyBorder="1" applyAlignment="1">
      <alignment vertical="center"/>
    </xf>
    <xf numFmtId="0" fontId="28" fillId="14" borderId="20" xfId="24" applyFont="1" applyFill="1" applyBorder="1" applyAlignment="1">
      <alignment horizontal="center" vertical="center"/>
    </xf>
    <xf numFmtId="0" fontId="12" fillId="14" borderId="7" xfId="24" applyFont="1" applyFill="1" applyBorder="1" applyAlignment="1">
      <alignment horizontal="center" vertical="center"/>
    </xf>
    <xf numFmtId="0" fontId="28" fillId="0" borderId="7" xfId="24" applyFont="1" applyFill="1" applyBorder="1" applyAlignment="1">
      <alignment horizontal="center" vertical="center"/>
    </xf>
    <xf numFmtId="0" fontId="18" fillId="9" borderId="16" xfId="0" applyFont="1" applyFill="1" applyBorder="1" applyAlignment="1">
      <alignment horizontal="center" vertical="center"/>
    </xf>
    <xf numFmtId="43" fontId="18" fillId="14" borderId="34" xfId="6" applyFont="1" applyFill="1" applyBorder="1" applyAlignment="1">
      <alignment horizontal="center" vertical="center"/>
    </xf>
    <xf numFmtId="43" fontId="18" fillId="3" borderId="34" xfId="6" applyFont="1" applyFill="1" applyBorder="1" applyAlignment="1">
      <alignment horizontal="center" vertical="center"/>
    </xf>
    <xf numFmtId="0" fontId="10" fillId="0" borderId="20" xfId="24" applyFill="1" applyBorder="1" applyAlignment="1">
      <alignment horizontal="center" vertical="center"/>
    </xf>
    <xf numFmtId="0" fontId="10" fillId="17" borderId="7" xfId="24" applyFill="1" applyBorder="1" applyAlignment="1">
      <alignment horizontal="center" vertical="center"/>
    </xf>
    <xf numFmtId="0" fontId="10" fillId="0" borderId="7" xfId="24" applyFill="1" applyBorder="1" applyAlignment="1">
      <alignment horizontal="center" vertical="center"/>
    </xf>
    <xf numFmtId="43" fontId="18" fillId="3" borderId="55" xfId="6" applyFont="1" applyFill="1" applyBorder="1" applyAlignment="1">
      <alignment horizontal="center" vertical="center"/>
    </xf>
    <xf numFmtId="43" fontId="9" fillId="3" borderId="34" xfId="6" applyFont="1" applyFill="1" applyBorder="1" applyAlignment="1">
      <alignment horizontal="center" vertical="center"/>
    </xf>
    <xf numFmtId="43" fontId="18" fillId="3" borderId="61" xfId="6" applyFont="1" applyFill="1" applyBorder="1" applyAlignment="1">
      <alignment horizontal="center" vertical="center"/>
    </xf>
    <xf numFmtId="43" fontId="17" fillId="9" borderId="49" xfId="6" applyFont="1" applyFill="1" applyBorder="1" applyAlignment="1">
      <alignment horizontal="center" vertical="center"/>
    </xf>
    <xf numFmtId="0" fontId="17" fillId="5" borderId="6" xfId="0" applyFont="1" applyFill="1" applyBorder="1" applyAlignment="1">
      <alignment vertical="center"/>
    </xf>
    <xf numFmtId="0" fontId="17" fillId="5" borderId="34" xfId="0" applyFont="1" applyFill="1" applyBorder="1" applyAlignment="1">
      <alignment vertical="center"/>
    </xf>
    <xf numFmtId="0" fontId="17" fillId="5" borderId="49" xfId="0" applyFont="1" applyFill="1" applyBorder="1" applyAlignment="1">
      <alignment vertical="center"/>
    </xf>
    <xf numFmtId="43" fontId="17" fillId="14" borderId="49" xfId="6" applyFont="1" applyFill="1" applyBorder="1" applyAlignment="1">
      <alignment horizontal="center" vertical="center"/>
    </xf>
    <xf numFmtId="0" fontId="18" fillId="8" borderId="34" xfId="0" applyFont="1" applyFill="1" applyBorder="1" applyAlignment="1">
      <alignment horizontal="center" vertical="center" wrapText="1"/>
    </xf>
    <xf numFmtId="0" fontId="18" fillId="8" borderId="49" xfId="0" applyFont="1" applyFill="1" applyBorder="1" applyAlignment="1">
      <alignment horizontal="center" vertical="center" wrapText="1"/>
    </xf>
    <xf numFmtId="0" fontId="17" fillId="5" borderId="18" xfId="0" applyFont="1" applyFill="1" applyBorder="1" applyAlignment="1">
      <alignment horizontal="center" vertical="center" wrapText="1"/>
    </xf>
    <xf numFmtId="0" fontId="17" fillId="12" borderId="7" xfId="0" applyFont="1" applyFill="1" applyBorder="1" applyAlignment="1">
      <alignment vertical="center" wrapText="1"/>
    </xf>
    <xf numFmtId="0" fontId="103" fillId="12" borderId="0" xfId="0" applyFont="1" applyFill="1" applyBorder="1" applyAlignment="1">
      <alignment vertical="center" wrapText="1"/>
    </xf>
    <xf numFmtId="0" fontId="18" fillId="0" borderId="0" xfId="0" applyFont="1" applyFill="1" applyBorder="1" applyAlignment="1">
      <alignment vertical="center" wrapText="1"/>
    </xf>
    <xf numFmtId="0" fontId="103" fillId="12" borderId="7" xfId="0" applyFont="1" applyFill="1" applyBorder="1" applyAlignment="1">
      <alignment vertical="center" wrapText="1"/>
    </xf>
    <xf numFmtId="0" fontId="18" fillId="0" borderId="0" xfId="0" applyFont="1" applyAlignment="1">
      <alignment horizontal="left" wrapText="1"/>
    </xf>
    <xf numFmtId="43" fontId="17" fillId="9" borderId="63" xfId="6" applyFont="1" applyFill="1" applyBorder="1" applyAlignment="1">
      <alignment horizontal="center" vertical="center"/>
    </xf>
    <xf numFmtId="43" fontId="9" fillId="9" borderId="8" xfId="0" applyNumberFormat="1" applyFont="1" applyFill="1" applyBorder="1"/>
    <xf numFmtId="43" fontId="9" fillId="10" borderId="8" xfId="0" applyNumberFormat="1" applyFont="1" applyFill="1" applyBorder="1"/>
    <xf numFmtId="49" fontId="18" fillId="0" borderId="10" xfId="0" applyNumberFormat="1" applyFont="1" applyFill="1" applyBorder="1" applyAlignment="1">
      <alignment horizontal="center" vertical="center"/>
    </xf>
    <xf numFmtId="0" fontId="28" fillId="0" borderId="16" xfId="24" applyFont="1" applyFill="1" applyBorder="1" applyAlignment="1">
      <alignment horizontal="center" vertical="center"/>
    </xf>
    <xf numFmtId="43" fontId="18" fillId="3" borderId="56" xfId="6" applyFont="1" applyFill="1" applyBorder="1" applyAlignment="1">
      <alignment horizontal="center" vertical="center"/>
    </xf>
    <xf numFmtId="43" fontId="18" fillId="3" borderId="10" xfId="6" applyFont="1" applyFill="1" applyBorder="1" applyAlignment="1">
      <alignment horizontal="center" vertical="center"/>
    </xf>
    <xf numFmtId="43" fontId="17" fillId="9" borderId="76" xfId="6" applyFont="1" applyFill="1" applyBorder="1" applyAlignment="1">
      <alignment horizontal="center" vertical="center"/>
    </xf>
    <xf numFmtId="43" fontId="17" fillId="9" borderId="56" xfId="6" applyFont="1" applyFill="1" applyBorder="1" applyAlignment="1">
      <alignment horizontal="center" vertical="center"/>
    </xf>
    <xf numFmtId="0" fontId="17" fillId="5" borderId="20" xfId="0" applyFont="1" applyFill="1" applyBorder="1" applyAlignment="1">
      <alignment vertical="center"/>
    </xf>
    <xf numFmtId="0" fontId="17" fillId="5" borderId="20" xfId="0" applyFont="1" applyFill="1" applyBorder="1" applyAlignment="1">
      <alignment horizontal="center" vertical="center"/>
    </xf>
    <xf numFmtId="0" fontId="17" fillId="5" borderId="19" xfId="0" applyFont="1" applyFill="1" applyBorder="1" applyAlignment="1">
      <alignment vertical="center"/>
    </xf>
    <xf numFmtId="49" fontId="18" fillId="9" borderId="71" xfId="0" applyNumberFormat="1" applyFont="1" applyFill="1" applyBorder="1" applyAlignment="1">
      <alignment horizontal="center" vertical="center"/>
    </xf>
    <xf numFmtId="0" fontId="17" fillId="9" borderId="72" xfId="0" applyFont="1" applyFill="1" applyBorder="1" applyAlignment="1">
      <alignment horizontal="right" vertical="center"/>
    </xf>
    <xf numFmtId="0" fontId="18" fillId="9" borderId="74" xfId="0" applyFont="1" applyFill="1" applyBorder="1" applyAlignment="1">
      <alignment horizontal="center" vertical="center"/>
    </xf>
    <xf numFmtId="43" fontId="17" fillId="9" borderId="71" xfId="6" applyFont="1" applyFill="1" applyBorder="1" applyAlignment="1">
      <alignment horizontal="center" vertical="center"/>
    </xf>
    <xf numFmtId="43" fontId="17" fillId="9" borderId="72" xfId="6" applyFont="1" applyFill="1" applyBorder="1" applyAlignment="1">
      <alignment horizontal="center" vertical="center"/>
    </xf>
    <xf numFmtId="43" fontId="17" fillId="9" borderId="73" xfId="6" applyFont="1" applyFill="1" applyBorder="1" applyAlignment="1">
      <alignment horizontal="center" vertical="center"/>
    </xf>
    <xf numFmtId="43" fontId="17" fillId="9" borderId="1" xfId="6" applyFont="1" applyFill="1" applyBorder="1" applyAlignment="1">
      <alignment horizontal="center" vertical="center"/>
    </xf>
    <xf numFmtId="49" fontId="18" fillId="10" borderId="71" xfId="0" applyNumberFormat="1" applyFont="1" applyFill="1" applyBorder="1" applyAlignment="1">
      <alignment horizontal="center" vertical="center"/>
    </xf>
    <xf numFmtId="0" fontId="17" fillId="10" borderId="72" xfId="0" applyFont="1" applyFill="1" applyBorder="1" applyAlignment="1">
      <alignment horizontal="right" vertical="center"/>
    </xf>
    <xf numFmtId="0" fontId="18" fillId="10" borderId="74" xfId="0" applyFont="1" applyFill="1" applyBorder="1" applyAlignment="1">
      <alignment horizontal="center" vertical="center"/>
    </xf>
    <xf numFmtId="43" fontId="17" fillId="10" borderId="71" xfId="6" applyFont="1" applyFill="1" applyBorder="1" applyAlignment="1">
      <alignment horizontal="center" vertical="center"/>
    </xf>
    <xf numFmtId="43" fontId="17" fillId="10" borderId="72" xfId="6" applyFont="1" applyFill="1" applyBorder="1" applyAlignment="1">
      <alignment horizontal="center" vertical="center"/>
    </xf>
    <xf numFmtId="43" fontId="17" fillId="10" borderId="73" xfId="6" applyFont="1" applyFill="1" applyBorder="1" applyAlignment="1">
      <alignment horizontal="center" vertical="center"/>
    </xf>
    <xf numFmtId="43" fontId="17" fillId="10" borderId="1" xfId="6" applyFont="1" applyFill="1" applyBorder="1" applyAlignment="1">
      <alignment horizontal="center" vertical="center"/>
    </xf>
    <xf numFmtId="49" fontId="11" fillId="9" borderId="10" xfId="0" applyNumberFormat="1" applyFont="1" applyFill="1" applyBorder="1" applyAlignment="1">
      <alignment horizontal="center"/>
    </xf>
    <xf numFmtId="0" fontId="19" fillId="9" borderId="10" xfId="0" applyFont="1" applyFill="1" applyBorder="1" applyAlignment="1">
      <alignment horizontal="left" vertical="center" wrapText="1" indent="1"/>
    </xf>
    <xf numFmtId="43" fontId="11" fillId="9" borderId="10" xfId="6" applyFont="1" applyFill="1" applyBorder="1" applyAlignment="1">
      <alignment horizontal="center" vertical="center"/>
    </xf>
    <xf numFmtId="0" fontId="19" fillId="10" borderId="10" xfId="0" applyFont="1" applyFill="1" applyBorder="1" applyAlignment="1">
      <alignment horizontal="left" vertical="center" wrapText="1" indent="1"/>
    </xf>
    <xf numFmtId="0" fontId="24" fillId="5" borderId="20" xfId="0" applyFont="1" applyFill="1" applyBorder="1" applyAlignment="1">
      <alignment vertical="center" wrapText="1"/>
    </xf>
    <xf numFmtId="0" fontId="24" fillId="5" borderId="19" xfId="0" applyFont="1" applyFill="1" applyBorder="1" applyAlignment="1">
      <alignment vertical="center" wrapText="1"/>
    </xf>
    <xf numFmtId="43" fontId="24" fillId="5" borderId="19" xfId="6" applyFont="1" applyFill="1" applyBorder="1" applyAlignment="1">
      <alignment vertical="center" wrapText="1"/>
    </xf>
    <xf numFmtId="43" fontId="24" fillId="5" borderId="13" xfId="6" applyFont="1" applyFill="1" applyBorder="1" applyAlignment="1">
      <alignment vertical="center" wrapText="1"/>
    </xf>
    <xf numFmtId="49" fontId="11" fillId="10" borderId="71" xfId="0" applyNumberFormat="1" applyFont="1" applyFill="1" applyBorder="1" applyAlignment="1">
      <alignment horizontal="center"/>
    </xf>
    <xf numFmtId="0" fontId="19" fillId="10" borderId="72" xfId="0" applyFont="1" applyFill="1" applyBorder="1" applyAlignment="1">
      <alignment vertical="center" wrapText="1"/>
    </xf>
    <xf numFmtId="43" fontId="19" fillId="10" borderId="72" xfId="6" applyFont="1" applyFill="1" applyBorder="1" applyAlignment="1">
      <alignment horizontal="center" vertical="center"/>
    </xf>
    <xf numFmtId="43" fontId="19" fillId="10" borderId="73" xfId="6" applyFont="1" applyFill="1" applyBorder="1" applyAlignment="1">
      <alignment horizontal="center" vertical="center"/>
    </xf>
    <xf numFmtId="0" fontId="19" fillId="11" borderId="72" xfId="0" applyFont="1" applyFill="1" applyBorder="1" applyAlignment="1">
      <alignment vertical="center"/>
    </xf>
    <xf numFmtId="43" fontId="19" fillId="11" borderId="72" xfId="6" applyFont="1" applyFill="1" applyBorder="1" applyAlignment="1">
      <alignment horizontal="center" vertical="center"/>
    </xf>
    <xf numFmtId="43" fontId="19" fillId="11" borderId="73" xfId="6" applyFont="1" applyFill="1" applyBorder="1" applyAlignment="1">
      <alignment horizontal="center" vertical="center"/>
    </xf>
    <xf numFmtId="49" fontId="11" fillId="0" borderId="10" xfId="0" applyNumberFormat="1" applyFont="1" applyFill="1" applyBorder="1" applyAlignment="1">
      <alignment horizontal="center"/>
    </xf>
    <xf numFmtId="0" fontId="11" fillId="0" borderId="10" xfId="0" applyFont="1" applyFill="1" applyBorder="1" applyAlignment="1">
      <alignment vertical="center" wrapText="1"/>
    </xf>
    <xf numFmtId="49" fontId="9" fillId="3" borderId="10" xfId="0" applyNumberFormat="1" applyFont="1" applyFill="1" applyBorder="1" applyAlignment="1">
      <alignment horizontal="center" vertical="center"/>
    </xf>
    <xf numFmtId="0" fontId="18" fillId="3" borderId="16" xfId="0" applyFont="1" applyFill="1" applyBorder="1" applyAlignment="1">
      <alignment vertical="center" wrapText="1"/>
    </xf>
    <xf numFmtId="43" fontId="18" fillId="3" borderId="69" xfId="0" applyNumberFormat="1" applyFont="1" applyFill="1" applyBorder="1" applyAlignment="1">
      <alignment vertical="center" wrapText="1"/>
    </xf>
    <xf numFmtId="43" fontId="18" fillId="3" borderId="16" xfId="0" applyNumberFormat="1" applyFont="1" applyFill="1" applyBorder="1" applyAlignment="1">
      <alignment vertical="center" wrapText="1"/>
    </xf>
    <xf numFmtId="43" fontId="18" fillId="3" borderId="76" xfId="0" applyNumberFormat="1" applyFont="1" applyFill="1" applyBorder="1" applyAlignment="1">
      <alignment vertical="center" wrapText="1"/>
    </xf>
    <xf numFmtId="49" fontId="9" fillId="7" borderId="71" xfId="0" applyNumberFormat="1" applyFont="1" applyFill="1" applyBorder="1" applyAlignment="1">
      <alignment horizontal="center" vertical="center"/>
    </xf>
    <xf numFmtId="49" fontId="8" fillId="7" borderId="74" xfId="0" applyNumberFormat="1" applyFont="1" applyFill="1" applyBorder="1" applyAlignment="1">
      <alignment horizontal="left" vertical="center" wrapText="1"/>
    </xf>
    <xf numFmtId="43" fontId="8" fillId="7" borderId="4" xfId="0" applyNumberFormat="1" applyFont="1" applyFill="1" applyBorder="1" applyAlignment="1">
      <alignment horizontal="left" vertical="center" wrapText="1"/>
    </xf>
    <xf numFmtId="43" fontId="8" fillId="7" borderId="74" xfId="0" applyNumberFormat="1" applyFont="1" applyFill="1" applyBorder="1" applyAlignment="1">
      <alignment horizontal="left" vertical="center" wrapText="1"/>
    </xf>
    <xf numFmtId="43" fontId="8" fillId="7" borderId="73" xfId="0" applyNumberFormat="1" applyFont="1" applyFill="1" applyBorder="1" applyAlignment="1">
      <alignment horizontal="left" vertical="center" wrapText="1"/>
    </xf>
    <xf numFmtId="43" fontId="18" fillId="3" borderId="68" xfId="0" applyNumberFormat="1" applyFont="1" applyFill="1" applyBorder="1" applyAlignment="1">
      <alignment vertical="center" wrapText="1"/>
    </xf>
    <xf numFmtId="43" fontId="18" fillId="3" borderId="11" xfId="0" applyNumberFormat="1" applyFont="1" applyFill="1" applyBorder="1" applyAlignment="1">
      <alignment vertical="center" wrapText="1"/>
    </xf>
    <xf numFmtId="43" fontId="8" fillId="7" borderId="33" xfId="0" applyNumberFormat="1" applyFont="1" applyFill="1" applyBorder="1" applyAlignment="1">
      <alignment horizontal="left" vertical="center" wrapText="1"/>
    </xf>
    <xf numFmtId="43" fontId="8" fillId="7" borderId="2" xfId="0" applyNumberFormat="1" applyFont="1" applyFill="1" applyBorder="1" applyAlignment="1">
      <alignment horizontal="left" vertical="center" wrapText="1"/>
    </xf>
    <xf numFmtId="0" fontId="9" fillId="9" borderId="10" xfId="0" applyFont="1" applyFill="1" applyBorder="1" applyAlignment="1">
      <alignment vertical="center"/>
    </xf>
    <xf numFmtId="49" fontId="8" fillId="10" borderId="71" xfId="0" applyNumberFormat="1" applyFont="1" applyFill="1" applyBorder="1" applyAlignment="1">
      <alignment horizontal="center"/>
    </xf>
    <xf numFmtId="0" fontId="8" fillId="10" borderId="72" xfId="0" applyFont="1" applyFill="1" applyBorder="1" applyAlignment="1">
      <alignment vertical="center" wrapText="1"/>
    </xf>
    <xf numFmtId="43" fontId="8" fillId="10" borderId="72" xfId="6" applyFont="1" applyFill="1" applyBorder="1" applyAlignment="1">
      <alignment vertical="center"/>
    </xf>
    <xf numFmtId="43" fontId="8" fillId="10" borderId="72" xfId="6" applyFont="1" applyFill="1" applyBorder="1" applyAlignment="1"/>
    <xf numFmtId="43" fontId="8" fillId="10" borderId="73" xfId="6" applyFont="1" applyFill="1" applyBorder="1" applyAlignment="1"/>
    <xf numFmtId="0" fontId="9" fillId="8" borderId="49" xfId="0" applyFont="1" applyFill="1" applyBorder="1" applyAlignment="1">
      <alignment horizontal="center" vertical="center" wrapText="1"/>
    </xf>
    <xf numFmtId="49" fontId="9" fillId="9" borderId="34" xfId="0" applyNumberFormat="1" applyFont="1" applyFill="1" applyBorder="1" applyAlignment="1">
      <alignment horizontal="center"/>
    </xf>
    <xf numFmtId="49" fontId="9" fillId="0" borderId="34" xfId="0" applyNumberFormat="1" applyFont="1" applyBorder="1" applyAlignment="1">
      <alignment horizontal="center"/>
    </xf>
    <xf numFmtId="49" fontId="9" fillId="9" borderId="56" xfId="0" applyNumberFormat="1" applyFont="1" applyFill="1" applyBorder="1" applyAlignment="1">
      <alignment horizontal="center"/>
    </xf>
    <xf numFmtId="43" fontId="9" fillId="9" borderId="10" xfId="6" applyFont="1" applyFill="1" applyBorder="1" applyAlignment="1">
      <alignment vertical="center" wrapText="1"/>
    </xf>
    <xf numFmtId="43" fontId="9" fillId="9" borderId="10" xfId="6" applyFont="1" applyFill="1" applyBorder="1"/>
    <xf numFmtId="0" fontId="17" fillId="10" borderId="72" xfId="0" applyFont="1" applyFill="1" applyBorder="1" applyAlignment="1">
      <alignment vertical="center"/>
    </xf>
    <xf numFmtId="43" fontId="8" fillId="10" borderId="72" xfId="6" applyFont="1" applyFill="1" applyBorder="1"/>
    <xf numFmtId="0" fontId="8" fillId="10" borderId="72" xfId="0" applyFont="1" applyFill="1" applyBorder="1" applyAlignment="1">
      <alignment vertical="center"/>
    </xf>
    <xf numFmtId="0" fontId="54" fillId="17" borderId="34" xfId="0" applyFont="1" applyFill="1" applyBorder="1" applyAlignment="1">
      <alignment vertical="center"/>
    </xf>
    <xf numFmtId="0" fontId="11" fillId="17" borderId="49" xfId="0" applyFont="1" applyFill="1" applyBorder="1"/>
    <xf numFmtId="49" fontId="11" fillId="9" borderId="34" xfId="0" applyNumberFormat="1" applyFont="1" applyFill="1" applyBorder="1" applyAlignment="1">
      <alignment horizontal="center" vertical="center"/>
    </xf>
    <xf numFmtId="43" fontId="11" fillId="9" borderId="49" xfId="0" applyNumberFormat="1" applyFont="1" applyFill="1" applyBorder="1" applyAlignment="1">
      <alignment horizontal="center" vertical="center"/>
    </xf>
    <xf numFmtId="49" fontId="11" fillId="0" borderId="34" xfId="0" applyNumberFormat="1" applyFont="1" applyFill="1" applyBorder="1" applyAlignment="1">
      <alignment horizontal="center" vertical="center"/>
    </xf>
    <xf numFmtId="43" fontId="11" fillId="0" borderId="49" xfId="0" applyNumberFormat="1" applyFont="1" applyFill="1" applyBorder="1" applyAlignment="1">
      <alignment horizontal="center" vertical="center"/>
    </xf>
    <xf numFmtId="49" fontId="11" fillId="9" borderId="56" xfId="0" applyNumberFormat="1" applyFont="1" applyFill="1" applyBorder="1" applyAlignment="1">
      <alignment horizontal="center" vertical="center"/>
    </xf>
    <xf numFmtId="43" fontId="18" fillId="9" borderId="10" xfId="0" applyNumberFormat="1" applyFont="1" applyFill="1" applyBorder="1" applyAlignment="1">
      <alignment vertical="center" wrapText="1"/>
    </xf>
    <xf numFmtId="43" fontId="11" fillId="9" borderId="10" xfId="0" applyNumberFormat="1" applyFont="1" applyFill="1" applyBorder="1" applyAlignment="1">
      <alignment horizontal="center" vertical="center"/>
    </xf>
    <xf numFmtId="43" fontId="11" fillId="9" borderId="76" xfId="0" applyNumberFormat="1" applyFont="1" applyFill="1" applyBorder="1" applyAlignment="1">
      <alignment horizontal="center" vertical="center"/>
    </xf>
    <xf numFmtId="49" fontId="19" fillId="10" borderId="71" xfId="0" applyNumberFormat="1" applyFont="1" applyFill="1" applyBorder="1" applyAlignment="1">
      <alignment horizontal="center" vertical="center"/>
    </xf>
    <xf numFmtId="43" fontId="19" fillId="10" borderId="72" xfId="0" applyNumberFormat="1" applyFont="1" applyFill="1" applyBorder="1" applyAlignment="1">
      <alignment vertical="center" wrapText="1"/>
    </xf>
    <xf numFmtId="43" fontId="19" fillId="10" borderId="73" xfId="0" applyNumberFormat="1" applyFont="1" applyFill="1" applyBorder="1" applyAlignment="1">
      <alignment horizontal="center" vertical="center"/>
    </xf>
    <xf numFmtId="0" fontId="44" fillId="17" borderId="49" xfId="0" applyFont="1" applyFill="1" applyBorder="1" applyAlignment="1">
      <alignment horizontal="center" vertical="center" wrapText="1"/>
    </xf>
    <xf numFmtId="0" fontId="58" fillId="17" borderId="34" xfId="0" applyFont="1" applyFill="1" applyBorder="1" applyAlignment="1">
      <alignment vertical="center"/>
    </xf>
    <xf numFmtId="43" fontId="11" fillId="9" borderId="34" xfId="0" applyNumberFormat="1" applyFont="1" applyFill="1" applyBorder="1" applyAlignment="1">
      <alignment horizontal="center" vertical="center"/>
    </xf>
    <xf numFmtId="43" fontId="11" fillId="0" borderId="34" xfId="0" applyNumberFormat="1" applyFont="1" applyFill="1" applyBorder="1" applyAlignment="1">
      <alignment horizontal="center" vertical="center"/>
    </xf>
    <xf numFmtId="43" fontId="11" fillId="9" borderId="56" xfId="0" applyNumberFormat="1" applyFont="1" applyFill="1" applyBorder="1" applyAlignment="1">
      <alignment horizontal="center" vertical="center"/>
    </xf>
    <xf numFmtId="43" fontId="17" fillId="9" borderId="10" xfId="0" applyNumberFormat="1" applyFont="1" applyFill="1" applyBorder="1" applyAlignment="1">
      <alignment vertical="center" wrapText="1"/>
    </xf>
    <xf numFmtId="43" fontId="11" fillId="10" borderId="71" xfId="0" applyNumberFormat="1" applyFont="1" applyFill="1" applyBorder="1" applyAlignment="1">
      <alignment horizontal="center" vertical="center"/>
    </xf>
    <xf numFmtId="43" fontId="11" fillId="10" borderId="72" xfId="0" applyNumberFormat="1" applyFont="1" applyFill="1" applyBorder="1" applyAlignment="1">
      <alignment horizontal="center" vertical="center"/>
    </xf>
    <xf numFmtId="43" fontId="11" fillId="10" borderId="73" xfId="0" applyNumberFormat="1" applyFont="1" applyFill="1" applyBorder="1" applyAlignment="1">
      <alignment horizontal="center" vertical="center"/>
    </xf>
    <xf numFmtId="0" fontId="44" fillId="17" borderId="6" xfId="0" applyFont="1" applyFill="1" applyBorder="1" applyAlignment="1">
      <alignment horizontal="center" vertical="center"/>
    </xf>
    <xf numFmtId="0" fontId="19" fillId="0" borderId="0" xfId="0" applyFont="1" applyFill="1" applyAlignment="1">
      <alignment horizontal="center" vertical="center"/>
    </xf>
    <xf numFmtId="0" fontId="18" fillId="9" borderId="16" xfId="0" applyFont="1" applyFill="1" applyBorder="1" applyAlignment="1">
      <alignment vertical="center" wrapText="1"/>
    </xf>
    <xf numFmtId="43" fontId="18" fillId="9" borderId="56" xfId="0" applyNumberFormat="1" applyFont="1" applyFill="1" applyBorder="1" applyAlignment="1">
      <alignment vertical="center" wrapText="1"/>
    </xf>
    <xf numFmtId="43" fontId="18" fillId="9" borderId="76" xfId="0" applyNumberFormat="1" applyFont="1" applyFill="1" applyBorder="1" applyAlignment="1">
      <alignment vertical="center" wrapText="1"/>
    </xf>
    <xf numFmtId="43" fontId="19" fillId="10" borderId="71" xfId="0" applyNumberFormat="1" applyFont="1" applyFill="1" applyBorder="1" applyAlignment="1">
      <alignment vertical="center" wrapText="1"/>
    </xf>
    <xf numFmtId="43" fontId="19" fillId="10" borderId="73" xfId="0" applyNumberFormat="1" applyFont="1" applyFill="1" applyBorder="1" applyAlignment="1">
      <alignment vertical="center" wrapText="1"/>
    </xf>
    <xf numFmtId="0" fontId="44" fillId="17" borderId="7" xfId="0" applyFont="1" applyFill="1" applyBorder="1" applyAlignment="1">
      <alignment horizontal="center" vertical="center" wrapText="1"/>
    </xf>
    <xf numFmtId="0" fontId="54" fillId="17" borderId="7" xfId="0" applyFont="1" applyFill="1" applyBorder="1" applyAlignment="1">
      <alignment vertical="center"/>
    </xf>
    <xf numFmtId="43" fontId="11" fillId="9" borderId="7" xfId="0" applyNumberFormat="1" applyFont="1" applyFill="1" applyBorder="1" applyAlignment="1">
      <alignment horizontal="center" vertical="center"/>
    </xf>
    <xf numFmtId="43" fontId="19" fillId="10" borderId="74" xfId="0" applyNumberFormat="1" applyFont="1" applyFill="1" applyBorder="1" applyAlignment="1">
      <alignment horizontal="center" vertical="center"/>
    </xf>
    <xf numFmtId="0" fontId="44" fillId="17" borderId="8" xfId="0" applyFont="1" applyFill="1" applyBorder="1" applyAlignment="1">
      <alignment horizontal="center" vertical="center"/>
    </xf>
    <xf numFmtId="0" fontId="54" fillId="17" borderId="8" xfId="0" applyFont="1" applyFill="1" applyBorder="1" applyAlignment="1">
      <alignment vertical="center"/>
    </xf>
    <xf numFmtId="43" fontId="11" fillId="9" borderId="8" xfId="0" applyNumberFormat="1" applyFont="1" applyFill="1" applyBorder="1" applyAlignment="1">
      <alignment horizontal="center" vertical="center"/>
    </xf>
    <xf numFmtId="43" fontId="19" fillId="10" borderId="84" xfId="0" applyNumberFormat="1" applyFont="1" applyFill="1" applyBorder="1" applyAlignment="1">
      <alignment horizontal="center" vertical="center"/>
    </xf>
    <xf numFmtId="0" fontId="44" fillId="17" borderId="14" xfId="0" applyFont="1" applyFill="1" applyBorder="1" applyAlignment="1">
      <alignment horizontal="center" vertical="center" wrapText="1"/>
    </xf>
    <xf numFmtId="0" fontId="54" fillId="17" borderId="5" xfId="0" applyFont="1" applyFill="1" applyBorder="1" applyAlignment="1">
      <alignment vertical="center"/>
    </xf>
    <xf numFmtId="43" fontId="11" fillId="9" borderId="5" xfId="0" applyNumberFormat="1" applyFont="1" applyFill="1" applyBorder="1" applyAlignment="1">
      <alignment horizontal="center" vertical="center"/>
    </xf>
    <xf numFmtId="43" fontId="11" fillId="0" borderId="5" xfId="0" applyNumberFormat="1" applyFont="1" applyFill="1" applyBorder="1" applyAlignment="1">
      <alignment horizontal="center" vertical="center"/>
    </xf>
    <xf numFmtId="43" fontId="11" fillId="9" borderId="68" xfId="0" applyNumberFormat="1" applyFont="1" applyFill="1" applyBorder="1" applyAlignment="1">
      <alignment horizontal="center" vertical="center"/>
    </xf>
    <xf numFmtId="49" fontId="0" fillId="0" borderId="34" xfId="0" applyNumberFormat="1" applyBorder="1" applyAlignment="1">
      <alignment horizontal="center"/>
    </xf>
    <xf numFmtId="43" fontId="62" fillId="12" borderId="49" xfId="0" applyNumberFormat="1" applyFont="1" applyFill="1" applyBorder="1"/>
    <xf numFmtId="49" fontId="0" fillId="0" borderId="56" xfId="0" applyNumberFormat="1" applyBorder="1" applyAlignment="1">
      <alignment horizontal="center"/>
    </xf>
    <xf numFmtId="0" fontId="62" fillId="18" borderId="10" xfId="0" applyFont="1" applyFill="1" applyBorder="1" applyAlignment="1">
      <alignment vertical="center" wrapText="1"/>
    </xf>
    <xf numFmtId="49" fontId="7" fillId="0" borderId="71" xfId="0" applyNumberFormat="1" applyFont="1" applyBorder="1" applyAlignment="1">
      <alignment horizontal="center"/>
    </xf>
    <xf numFmtId="0" fontId="63" fillId="18" borderId="72" xfId="0" applyFont="1" applyFill="1" applyBorder="1" applyAlignment="1">
      <alignment vertical="center" wrapText="1"/>
    </xf>
    <xf numFmtId="43" fontId="19" fillId="9" borderId="72" xfId="6" applyNumberFormat="1" applyFont="1" applyFill="1" applyBorder="1" applyAlignment="1">
      <alignment vertical="center"/>
    </xf>
    <xf numFmtId="43" fontId="19" fillId="9" borderId="72" xfId="6" applyFont="1" applyFill="1" applyBorder="1" applyAlignment="1">
      <alignment vertical="center"/>
    </xf>
    <xf numFmtId="43" fontId="19" fillId="9" borderId="73" xfId="6" applyFont="1" applyFill="1" applyBorder="1" applyAlignment="1">
      <alignment vertical="center"/>
    </xf>
    <xf numFmtId="43" fontId="69" fillId="0" borderId="16" xfId="0" applyNumberFormat="1" applyFont="1" applyFill="1" applyBorder="1" applyAlignment="1">
      <alignment vertical="center" wrapText="1"/>
    </xf>
    <xf numFmtId="43" fontId="19" fillId="9" borderId="74" xfId="6" applyNumberFormat="1" applyFont="1" applyFill="1" applyBorder="1" applyAlignment="1">
      <alignment vertical="center"/>
    </xf>
    <xf numFmtId="43" fontId="19" fillId="9" borderId="84" xfId="6" applyNumberFormat="1" applyFont="1" applyFill="1" applyBorder="1" applyAlignment="1">
      <alignment vertical="center"/>
    </xf>
    <xf numFmtId="43" fontId="70" fillId="0" borderId="14" xfId="0" applyNumberFormat="1" applyFont="1" applyFill="1" applyBorder="1" applyAlignment="1">
      <alignment vertical="center" wrapText="1"/>
    </xf>
    <xf numFmtId="43" fontId="70" fillId="0" borderId="5" xfId="0" applyNumberFormat="1" applyFont="1" applyFill="1" applyBorder="1" applyAlignment="1">
      <alignment vertical="center" wrapText="1"/>
    </xf>
    <xf numFmtId="43" fontId="70" fillId="0" borderId="68" xfId="0" applyNumberFormat="1" applyFont="1" applyFill="1" applyBorder="1" applyAlignment="1">
      <alignment vertical="center" wrapText="1"/>
    </xf>
    <xf numFmtId="43" fontId="19" fillId="9" borderId="33" xfId="6" applyNumberFormat="1" applyFont="1" applyFill="1" applyBorder="1" applyAlignment="1">
      <alignment vertical="center"/>
    </xf>
    <xf numFmtId="49" fontId="9" fillId="9" borderId="10" xfId="0" applyNumberFormat="1" applyFont="1" applyFill="1" applyBorder="1" applyAlignment="1">
      <alignment horizontal="center" vertical="center"/>
    </xf>
    <xf numFmtId="0" fontId="19" fillId="9" borderId="16" xfId="0" applyFont="1" applyFill="1" applyBorder="1" applyAlignment="1">
      <alignment vertical="center" wrapText="1"/>
    </xf>
    <xf numFmtId="0" fontId="18" fillId="8" borderId="62" xfId="0" applyFont="1" applyFill="1" applyBorder="1" applyAlignment="1">
      <alignment horizontal="center" vertical="center" wrapText="1"/>
    </xf>
    <xf numFmtId="43" fontId="18" fillId="0" borderId="18" xfId="0" applyNumberFormat="1" applyFont="1" applyFill="1" applyBorder="1" applyAlignment="1">
      <alignment horizontal="left" vertical="center" wrapText="1" indent="1"/>
    </xf>
    <xf numFmtId="43" fontId="11" fillId="0" borderId="18" xfId="0" applyNumberFormat="1" applyFont="1" applyFill="1" applyBorder="1" applyAlignment="1">
      <alignment horizontal="left" vertical="center" wrapText="1" indent="1"/>
    </xf>
    <xf numFmtId="43" fontId="19" fillId="9" borderId="18" xfId="0" applyNumberFormat="1" applyFont="1" applyFill="1" applyBorder="1" applyAlignment="1">
      <alignment vertical="center"/>
    </xf>
    <xf numFmtId="43" fontId="11" fillId="5" borderId="18" xfId="0" applyNumberFormat="1" applyFont="1" applyFill="1" applyBorder="1" applyAlignment="1">
      <alignment horizontal="left" vertical="center" wrapText="1" indent="1"/>
    </xf>
    <xf numFmtId="43" fontId="19" fillId="9" borderId="18" xfId="0" applyNumberFormat="1" applyFont="1" applyFill="1" applyBorder="1" applyAlignment="1">
      <alignment horizontal="left" vertical="center" wrapText="1" indent="1"/>
    </xf>
    <xf numFmtId="43" fontId="19" fillId="9" borderId="11" xfId="0" applyNumberFormat="1" applyFont="1" applyFill="1" applyBorder="1" applyAlignment="1">
      <alignment vertical="center" wrapText="1"/>
    </xf>
    <xf numFmtId="43" fontId="17" fillId="10" borderId="84" xfId="0" applyNumberFormat="1" applyFont="1" applyFill="1" applyBorder="1" applyAlignment="1">
      <alignment vertical="center" wrapText="1"/>
    </xf>
    <xf numFmtId="43" fontId="19" fillId="9" borderId="5" xfId="0" applyNumberFormat="1" applyFont="1" applyFill="1" applyBorder="1" applyAlignment="1">
      <alignment horizontal="left" vertical="center" wrapText="1" indent="1"/>
    </xf>
    <xf numFmtId="43" fontId="19" fillId="9" borderId="68" xfId="0" applyNumberFormat="1" applyFont="1" applyFill="1" applyBorder="1" applyAlignment="1">
      <alignment vertical="center" wrapText="1"/>
    </xf>
    <xf numFmtId="43" fontId="17" fillId="10" borderId="33" xfId="0" applyNumberFormat="1" applyFont="1" applyFill="1" applyBorder="1" applyAlignment="1">
      <alignment vertical="center" wrapText="1"/>
    </xf>
    <xf numFmtId="0" fontId="57" fillId="18" borderId="40" xfId="0" applyFont="1" applyFill="1" applyBorder="1" applyAlignment="1">
      <alignment horizontal="center" vertical="center" wrapText="1"/>
    </xf>
    <xf numFmtId="0" fontId="57" fillId="0" borderId="98" xfId="0" applyFont="1" applyFill="1" applyBorder="1" applyAlignment="1">
      <alignment horizontal="center" vertical="center" wrapText="1"/>
    </xf>
    <xf numFmtId="43" fontId="17" fillId="9" borderId="47" xfId="0" applyNumberFormat="1" applyFont="1" applyFill="1" applyBorder="1" applyAlignment="1">
      <alignment vertical="center" wrapText="1"/>
    </xf>
    <xf numFmtId="0" fontId="57" fillId="18" borderId="37" xfId="0" applyFont="1" applyFill="1" applyBorder="1" applyAlignment="1">
      <alignment horizontal="center" vertical="center" wrapText="1"/>
    </xf>
    <xf numFmtId="43" fontId="17" fillId="9" borderId="14" xfId="0" applyNumberFormat="1" applyFont="1" applyFill="1" applyBorder="1" applyAlignment="1">
      <alignment vertical="center" wrapText="1"/>
    </xf>
    <xf numFmtId="0" fontId="57" fillId="18" borderId="99" xfId="0" applyFont="1" applyFill="1" applyBorder="1" applyAlignment="1">
      <alignment horizontal="center" vertical="center" wrapText="1"/>
    </xf>
    <xf numFmtId="0" fontId="59" fillId="18" borderId="37" xfId="1" applyFont="1" applyFill="1" applyBorder="1" applyAlignment="1">
      <alignment horizontal="center" vertical="center" wrapText="1"/>
    </xf>
    <xf numFmtId="0" fontId="57" fillId="18" borderId="60" xfId="0" applyFont="1" applyFill="1" applyBorder="1" applyAlignment="1">
      <alignment horizontal="center" vertical="center" wrapText="1"/>
    </xf>
    <xf numFmtId="0" fontId="59" fillId="18" borderId="14" xfId="1" applyFont="1" applyFill="1" applyBorder="1" applyAlignment="1">
      <alignment horizontal="center" vertical="center" wrapText="1"/>
    </xf>
    <xf numFmtId="43" fontId="19" fillId="9" borderId="5" xfId="0" applyNumberFormat="1" applyFont="1" applyFill="1" applyBorder="1" applyAlignment="1">
      <alignment vertical="center" wrapText="1"/>
    </xf>
    <xf numFmtId="43" fontId="17" fillId="10" borderId="15" xfId="0" applyNumberFormat="1" applyFont="1" applyFill="1" applyBorder="1" applyAlignment="1">
      <alignment vertical="center" wrapText="1"/>
    </xf>
    <xf numFmtId="43" fontId="9" fillId="9" borderId="8" xfId="6" applyFont="1" applyFill="1" applyBorder="1" applyAlignment="1"/>
    <xf numFmtId="43" fontId="17" fillId="9" borderId="53" xfId="0" applyNumberFormat="1" applyFont="1" applyFill="1" applyBorder="1" applyAlignment="1">
      <alignment vertical="center" wrapText="1"/>
    </xf>
    <xf numFmtId="43" fontId="9" fillId="9" borderId="34" xfId="6" applyFont="1" applyFill="1" applyBorder="1" applyAlignment="1">
      <alignment vertical="center"/>
    </xf>
    <xf numFmtId="43" fontId="18" fillId="0" borderId="88" xfId="0" applyNumberFormat="1" applyFont="1" applyBorder="1" applyAlignment="1">
      <alignment vertical="center" wrapText="1"/>
    </xf>
    <xf numFmtId="43" fontId="19" fillId="12" borderId="22" xfId="1" applyNumberFormat="1" applyFont="1" applyFill="1" applyBorder="1" applyAlignment="1">
      <alignment vertical="center"/>
    </xf>
    <xf numFmtId="43" fontId="11" fillId="0" borderId="19" xfId="6" applyFont="1" applyFill="1" applyBorder="1" applyAlignment="1">
      <alignment vertical="center"/>
    </xf>
    <xf numFmtId="43" fontId="11" fillId="0" borderId="18" xfId="6" applyFont="1" applyFill="1" applyBorder="1" applyAlignment="1">
      <alignment vertical="center"/>
    </xf>
    <xf numFmtId="43" fontId="11" fillId="12" borderId="18" xfId="6" applyFont="1" applyFill="1" applyBorder="1" applyAlignment="1">
      <alignment vertical="center"/>
    </xf>
    <xf numFmtId="43" fontId="19" fillId="0" borderId="18" xfId="6" applyFont="1" applyFill="1" applyBorder="1" applyAlignment="1">
      <alignment horizontal="left" vertical="center"/>
    </xf>
    <xf numFmtId="43" fontId="11" fillId="9" borderId="11" xfId="6" applyFont="1" applyFill="1" applyBorder="1" applyAlignment="1">
      <alignment vertical="center"/>
    </xf>
    <xf numFmtId="43" fontId="11" fillId="9" borderId="19" xfId="6" applyFont="1" applyFill="1" applyBorder="1" applyAlignment="1">
      <alignment vertical="center"/>
    </xf>
    <xf numFmtId="43" fontId="11" fillId="9" borderId="18" xfId="6" applyFont="1" applyFill="1" applyBorder="1" applyAlignment="1">
      <alignment vertical="center"/>
    </xf>
    <xf numFmtId="43" fontId="11" fillId="9" borderId="68" xfId="6" applyFont="1" applyFill="1" applyBorder="1" applyAlignment="1">
      <alignment vertical="center"/>
    </xf>
    <xf numFmtId="43" fontId="11" fillId="9" borderId="45" xfId="6" applyFont="1" applyFill="1" applyBorder="1" applyAlignment="1">
      <alignment vertical="center"/>
    </xf>
    <xf numFmtId="0" fontId="59" fillId="0" borderId="1" xfId="0" applyFont="1" applyFill="1" applyBorder="1" applyAlignment="1">
      <alignment horizontal="center" vertical="center" wrapText="1"/>
    </xf>
    <xf numFmtId="43" fontId="11" fillId="10" borderId="68" xfId="6" applyFont="1" applyFill="1" applyBorder="1" applyAlignment="1">
      <alignment vertical="center"/>
    </xf>
    <xf numFmtId="43" fontId="11" fillId="12" borderId="22" xfId="1" applyNumberFormat="1" applyFont="1" applyFill="1" applyBorder="1" applyAlignment="1">
      <alignment vertical="center"/>
    </xf>
    <xf numFmtId="43" fontId="19" fillId="9" borderId="22" xfId="1" applyNumberFormat="1" applyFont="1" applyFill="1" applyBorder="1" applyAlignment="1">
      <alignment vertical="center"/>
    </xf>
    <xf numFmtId="43" fontId="11" fillId="9" borderId="22" xfId="1" applyNumberFormat="1" applyFont="1" applyFill="1" applyBorder="1" applyAlignment="1">
      <alignment vertical="center"/>
    </xf>
    <xf numFmtId="0" fontId="19" fillId="10" borderId="26" xfId="0" applyFont="1" applyFill="1" applyBorder="1" applyAlignment="1">
      <alignment horizontal="right" vertical="center" wrapText="1"/>
    </xf>
    <xf numFmtId="43" fontId="11" fillId="10" borderId="12" xfId="6" applyFont="1" applyFill="1" applyBorder="1" applyAlignment="1">
      <alignment vertical="center"/>
    </xf>
    <xf numFmtId="43" fontId="11" fillId="10" borderId="10" xfId="6" applyFont="1" applyFill="1" applyBorder="1" applyAlignment="1">
      <alignment vertical="center"/>
    </xf>
    <xf numFmtId="43" fontId="11" fillId="10" borderId="26" xfId="6" applyFont="1" applyFill="1" applyBorder="1" applyAlignment="1">
      <alignment vertical="center"/>
    </xf>
    <xf numFmtId="43" fontId="19" fillId="9" borderId="24" xfId="1" applyNumberFormat="1" applyFont="1" applyFill="1" applyBorder="1" applyAlignment="1">
      <alignment vertical="center"/>
    </xf>
    <xf numFmtId="43" fontId="11" fillId="10" borderId="11" xfId="6" applyFont="1" applyFill="1" applyBorder="1" applyAlignment="1">
      <alignment vertical="center"/>
    </xf>
    <xf numFmtId="43" fontId="11" fillId="9" borderId="24" xfId="1" applyNumberFormat="1" applyFont="1" applyFill="1" applyBorder="1" applyAlignment="1">
      <alignment vertical="center"/>
    </xf>
    <xf numFmtId="0" fontId="19" fillId="11" borderId="89" xfId="0" applyFont="1" applyFill="1" applyBorder="1" applyAlignment="1">
      <alignment horizontal="right" vertical="center" wrapText="1"/>
    </xf>
    <xf numFmtId="43" fontId="11" fillId="11" borderId="100" xfId="6" applyFont="1" applyFill="1" applyBorder="1" applyAlignment="1">
      <alignment vertical="center"/>
    </xf>
    <xf numFmtId="43" fontId="11" fillId="11" borderId="33" xfId="6" applyFont="1" applyFill="1" applyBorder="1" applyAlignment="1">
      <alignment vertical="center"/>
    </xf>
    <xf numFmtId="43" fontId="11" fillId="11" borderId="89" xfId="6" applyFont="1" applyFill="1" applyBorder="1" applyAlignment="1">
      <alignment vertical="center"/>
    </xf>
    <xf numFmtId="43" fontId="19" fillId="10" borderId="90" xfId="1" applyNumberFormat="1" applyFont="1" applyFill="1" applyBorder="1" applyAlignment="1">
      <alignment vertical="center"/>
    </xf>
    <xf numFmtId="43" fontId="11" fillId="10" borderId="1" xfId="1" applyNumberFormat="1" applyFont="1" applyFill="1" applyBorder="1" applyAlignment="1">
      <alignment vertical="center"/>
    </xf>
    <xf numFmtId="0" fontId="19" fillId="9" borderId="11" xfId="0" applyFont="1" applyFill="1" applyBorder="1" applyAlignment="1">
      <alignment vertical="center" wrapText="1"/>
    </xf>
    <xf numFmtId="43" fontId="11" fillId="9" borderId="56" xfId="6" applyFont="1" applyFill="1" applyBorder="1" applyAlignment="1">
      <alignment vertical="center"/>
    </xf>
    <xf numFmtId="43" fontId="11" fillId="9" borderId="76" xfId="6" applyFont="1" applyFill="1" applyBorder="1" applyAlignment="1">
      <alignment vertical="center"/>
    </xf>
    <xf numFmtId="0" fontId="19" fillId="10" borderId="2" xfId="0" applyFont="1" applyFill="1" applyBorder="1" applyAlignment="1">
      <alignment horizontal="right" vertical="center" wrapText="1"/>
    </xf>
    <xf numFmtId="0" fontId="59" fillId="0" borderId="2" xfId="1" applyFont="1" applyFill="1" applyBorder="1" applyAlignment="1">
      <alignment horizontal="center" vertical="center" textRotation="90" wrapText="1"/>
    </xf>
    <xf numFmtId="43" fontId="11" fillId="9" borderId="68" xfId="6" applyFont="1" applyFill="1" applyBorder="1" applyAlignment="1">
      <alignment horizontal="left" vertical="center"/>
    </xf>
    <xf numFmtId="43" fontId="61" fillId="11" borderId="46" xfId="6" applyFont="1" applyFill="1" applyBorder="1" applyAlignment="1">
      <alignment vertical="center"/>
    </xf>
    <xf numFmtId="43" fontId="86" fillId="9" borderId="39" xfId="6" applyFont="1" applyFill="1" applyBorder="1" applyAlignment="1">
      <alignment vertical="center"/>
    </xf>
    <xf numFmtId="43" fontId="86" fillId="0" borderId="39" xfId="6" applyFont="1" applyFill="1" applyBorder="1" applyAlignment="1">
      <alignment vertical="center"/>
    </xf>
    <xf numFmtId="43" fontId="61" fillId="21" borderId="39" xfId="6" applyFont="1" applyFill="1" applyBorder="1" applyAlignment="1">
      <alignment vertical="center"/>
    </xf>
    <xf numFmtId="43" fontId="61" fillId="11" borderId="39" xfId="6" applyFont="1" applyFill="1" applyBorder="1" applyAlignment="1">
      <alignment vertical="center"/>
    </xf>
    <xf numFmtId="43" fontId="86" fillId="9" borderId="39" xfId="6" applyFont="1" applyFill="1" applyBorder="1" applyAlignment="1">
      <alignment horizontal="left" vertical="center"/>
    </xf>
    <xf numFmtId="43" fontId="86" fillId="0" borderId="39" xfId="6" applyFont="1" applyFill="1" applyBorder="1" applyAlignment="1">
      <alignment horizontal="left" vertical="center"/>
    </xf>
    <xf numFmtId="43" fontId="61" fillId="20" borderId="39" xfId="6" applyFont="1" applyFill="1" applyBorder="1" applyAlignment="1">
      <alignment horizontal="left" vertical="center"/>
    </xf>
    <xf numFmtId="43" fontId="86" fillId="0" borderId="70" xfId="6" applyFont="1" applyFill="1" applyBorder="1" applyAlignment="1">
      <alignment vertical="center"/>
    </xf>
    <xf numFmtId="43" fontId="61" fillId="11" borderId="62" xfId="6" applyFont="1" applyFill="1" applyBorder="1" applyAlignment="1">
      <alignment vertical="center"/>
    </xf>
    <xf numFmtId="43" fontId="86" fillId="9" borderId="8" xfId="6" applyFont="1" applyFill="1" applyBorder="1" applyAlignment="1">
      <alignment vertical="center"/>
    </xf>
    <xf numFmtId="43" fontId="86" fillId="0" borderId="8" xfId="6" applyFont="1" applyFill="1" applyBorder="1" applyAlignment="1">
      <alignment vertical="center"/>
    </xf>
    <xf numFmtId="43" fontId="61" fillId="21" borderId="8" xfId="6" applyFont="1" applyFill="1" applyBorder="1" applyAlignment="1">
      <alignment vertical="center"/>
    </xf>
    <xf numFmtId="43" fontId="61" fillId="11" borderId="8" xfId="6" applyFont="1" applyFill="1" applyBorder="1" applyAlignment="1">
      <alignment vertical="center"/>
    </xf>
    <xf numFmtId="43" fontId="86" fillId="9" borderId="8" xfId="6" applyFont="1" applyFill="1" applyBorder="1" applyAlignment="1">
      <alignment horizontal="left" vertical="center"/>
    </xf>
    <xf numFmtId="43" fontId="86" fillId="0" borderId="8" xfId="6" applyFont="1" applyFill="1" applyBorder="1" applyAlignment="1">
      <alignment horizontal="left" vertical="center"/>
    </xf>
    <xf numFmtId="43" fontId="61" fillId="20" borderId="8" xfId="6" applyFont="1" applyFill="1" applyBorder="1" applyAlignment="1">
      <alignment horizontal="left" vertical="center"/>
    </xf>
    <xf numFmtId="43" fontId="86" fillId="0" borderId="67" xfId="6" applyFont="1" applyFill="1" applyBorder="1" applyAlignment="1">
      <alignment vertical="center"/>
    </xf>
    <xf numFmtId="43" fontId="61" fillId="11" borderId="14" xfId="6" applyFont="1" applyFill="1" applyBorder="1" applyAlignment="1">
      <alignment vertical="center"/>
    </xf>
    <xf numFmtId="43" fontId="86" fillId="9" borderId="5" xfId="6" applyFont="1" applyFill="1" applyBorder="1" applyAlignment="1">
      <alignment vertical="center"/>
    </xf>
    <xf numFmtId="43" fontId="86" fillId="0" borderId="5" xfId="6" applyFont="1" applyFill="1" applyBorder="1" applyAlignment="1">
      <alignment vertical="center"/>
    </xf>
    <xf numFmtId="43" fontId="61" fillId="21" borderId="5" xfId="6" applyFont="1" applyFill="1" applyBorder="1" applyAlignment="1">
      <alignment vertical="center"/>
    </xf>
    <xf numFmtId="43" fontId="61" fillId="11" borderId="5" xfId="6" applyFont="1" applyFill="1" applyBorder="1" applyAlignment="1">
      <alignment vertical="center"/>
    </xf>
    <xf numFmtId="43" fontId="86" fillId="9" borderId="5" xfId="6" applyFont="1" applyFill="1" applyBorder="1" applyAlignment="1">
      <alignment horizontal="left" vertical="center"/>
    </xf>
    <xf numFmtId="43" fontId="86" fillId="0" borderId="5" xfId="6" applyFont="1" applyFill="1" applyBorder="1" applyAlignment="1">
      <alignment horizontal="left" vertical="center"/>
    </xf>
    <xf numFmtId="43" fontId="61" fillId="20" borderId="5" xfId="6" applyFont="1" applyFill="1" applyBorder="1" applyAlignment="1">
      <alignment horizontal="left" vertical="center"/>
    </xf>
    <xf numFmtId="43" fontId="86" fillId="0" borderId="15" xfId="6" applyFont="1" applyFill="1" applyBorder="1" applyAlignment="1">
      <alignment vertical="center"/>
    </xf>
    <xf numFmtId="0" fontId="51" fillId="18" borderId="12" xfId="0" applyFont="1" applyFill="1" applyBorder="1" applyAlignment="1">
      <alignment horizontal="center" vertical="center"/>
    </xf>
    <xf numFmtId="43" fontId="18" fillId="0" borderId="67" xfId="6" applyFont="1" applyFill="1" applyBorder="1" applyAlignment="1">
      <alignment vertical="center"/>
    </xf>
    <xf numFmtId="43" fontId="18" fillId="0" borderId="5" xfId="6" applyFont="1" applyFill="1" applyBorder="1" applyAlignment="1">
      <alignment vertical="center"/>
    </xf>
    <xf numFmtId="43" fontId="18" fillId="23" borderId="5" xfId="6" applyFont="1" applyFill="1" applyBorder="1" applyAlignment="1">
      <alignment vertical="center"/>
    </xf>
    <xf numFmtId="43" fontId="17" fillId="9" borderId="5" xfId="6" applyFont="1" applyFill="1" applyBorder="1" applyAlignment="1">
      <alignment vertical="center"/>
    </xf>
    <xf numFmtId="43" fontId="18" fillId="3" borderId="5" xfId="6" applyFont="1" applyFill="1" applyBorder="1" applyAlignment="1">
      <alignment vertical="center"/>
    </xf>
    <xf numFmtId="43" fontId="18" fillId="0" borderId="15" xfId="6" applyFont="1" applyFill="1" applyBorder="1" applyAlignment="1">
      <alignment vertical="center"/>
    </xf>
    <xf numFmtId="43" fontId="11" fillId="3" borderId="68" xfId="6" applyFont="1" applyFill="1" applyBorder="1" applyAlignment="1">
      <alignment vertical="center"/>
    </xf>
    <xf numFmtId="43" fontId="11" fillId="12" borderId="75" xfId="6" applyFont="1" applyFill="1" applyBorder="1" applyAlignment="1">
      <alignment vertical="center"/>
    </xf>
    <xf numFmtId="0" fontId="19" fillId="5" borderId="45" xfId="0" applyFont="1" applyFill="1" applyBorder="1" applyAlignment="1">
      <alignment vertical="center" wrapText="1"/>
    </xf>
    <xf numFmtId="0" fontId="19" fillId="5" borderId="53" xfId="0" applyFont="1" applyFill="1" applyBorder="1" applyAlignment="1">
      <alignment vertical="center" wrapText="1"/>
    </xf>
    <xf numFmtId="0" fontId="19" fillId="5" borderId="9" xfId="0" applyFont="1" applyFill="1" applyBorder="1" applyAlignment="1">
      <alignment vertical="center" wrapText="1"/>
    </xf>
    <xf numFmtId="0" fontId="19" fillId="5" borderId="54" xfId="0" applyFont="1" applyFill="1" applyBorder="1" applyAlignment="1">
      <alignment vertical="center" wrapText="1"/>
    </xf>
    <xf numFmtId="0" fontId="19" fillId="5" borderId="13" xfId="0" applyFont="1" applyFill="1" applyBorder="1" applyAlignment="1">
      <alignment vertical="center" wrapText="1"/>
    </xf>
    <xf numFmtId="43" fontId="19" fillId="9" borderId="33" xfId="6" applyFont="1" applyFill="1" applyBorder="1" applyAlignment="1">
      <alignment vertical="center"/>
    </xf>
    <xf numFmtId="43" fontId="9" fillId="13" borderId="8" xfId="0" applyNumberFormat="1" applyFont="1" applyFill="1" applyBorder="1"/>
    <xf numFmtId="0" fontId="18" fillId="8" borderId="48" xfId="0" applyFont="1" applyFill="1" applyBorder="1" applyAlignment="1">
      <alignment horizontal="center" vertical="center" wrapText="1"/>
    </xf>
    <xf numFmtId="0" fontId="18" fillId="8" borderId="65" xfId="0" applyFont="1" applyFill="1" applyBorder="1" applyAlignment="1">
      <alignment horizontal="center" vertical="center" wrapText="1"/>
    </xf>
    <xf numFmtId="43" fontId="18" fillId="14" borderId="96" xfId="6" applyFont="1" applyFill="1" applyBorder="1" applyAlignment="1">
      <alignment horizontal="center" vertical="center"/>
    </xf>
    <xf numFmtId="43" fontId="18" fillId="14" borderId="64" xfId="6" applyFont="1" applyFill="1" applyBorder="1" applyAlignment="1">
      <alignment horizontal="center" vertical="center"/>
    </xf>
    <xf numFmtId="43" fontId="18" fillId="3" borderId="64" xfId="6" applyFont="1" applyFill="1" applyBorder="1" applyAlignment="1">
      <alignment horizontal="center" vertical="center"/>
    </xf>
    <xf numFmtId="43" fontId="18" fillId="3" borderId="65" xfId="6" applyFont="1" applyFill="1" applyBorder="1" applyAlignment="1">
      <alignment horizontal="center" vertical="center"/>
    </xf>
    <xf numFmtId="43" fontId="17" fillId="5" borderId="43" xfId="6" applyFont="1" applyFill="1" applyBorder="1" applyAlignment="1">
      <alignment vertical="center"/>
    </xf>
    <xf numFmtId="43" fontId="18" fillId="3" borderId="9" xfId="6" applyFont="1" applyFill="1" applyBorder="1" applyAlignment="1">
      <alignment horizontal="center" vertical="center"/>
    </xf>
    <xf numFmtId="0" fontId="15" fillId="0" borderId="0" xfId="0" applyFont="1" applyAlignment="1">
      <alignment vertical="center"/>
    </xf>
    <xf numFmtId="0" fontId="17" fillId="8" borderId="16" xfId="0" applyFont="1" applyFill="1" applyBorder="1" applyAlignment="1">
      <alignment horizontal="center" vertical="center" wrapText="1"/>
    </xf>
    <xf numFmtId="43" fontId="9" fillId="0" borderId="6" xfId="6" applyFont="1" applyBorder="1" applyAlignment="1">
      <alignment vertical="center" wrapText="1"/>
    </xf>
    <xf numFmtId="49" fontId="18" fillId="0" borderId="6" xfId="0" applyNumberFormat="1" applyFont="1" applyFill="1" applyBorder="1" applyAlignment="1">
      <alignment horizontal="center" vertical="center" wrapText="1"/>
    </xf>
    <xf numFmtId="43" fontId="18" fillId="0" borderId="6" xfId="6" applyFont="1" applyBorder="1" applyAlignment="1">
      <alignment vertical="center" wrapText="1"/>
    </xf>
    <xf numFmtId="43" fontId="9" fillId="3" borderId="6" xfId="6" applyFont="1" applyFill="1" applyBorder="1" applyAlignment="1">
      <alignment vertical="center" wrapText="1"/>
    </xf>
    <xf numFmtId="43" fontId="19" fillId="10" borderId="5" xfId="0" applyNumberFormat="1" applyFont="1" applyFill="1" applyBorder="1" applyAlignment="1">
      <alignment vertical="center"/>
    </xf>
    <xf numFmtId="43" fontId="11" fillId="10" borderId="5" xfId="0" applyNumberFormat="1" applyFont="1" applyFill="1" applyBorder="1" applyAlignment="1">
      <alignment horizontal="left" vertical="center" wrapText="1" indent="1"/>
    </xf>
    <xf numFmtId="43" fontId="11" fillId="10" borderId="29" xfId="6" applyFont="1" applyFill="1" applyBorder="1" applyAlignment="1">
      <alignment vertical="center"/>
    </xf>
    <xf numFmtId="43" fontId="11" fillId="10" borderId="18" xfId="6" applyFont="1" applyFill="1" applyBorder="1" applyAlignment="1">
      <alignment vertical="center"/>
    </xf>
    <xf numFmtId="43" fontId="11" fillId="9" borderId="16" xfId="6" applyFont="1" applyFill="1" applyBorder="1" applyAlignment="1">
      <alignment vertical="center"/>
    </xf>
    <xf numFmtId="43" fontId="19" fillId="9" borderId="28" xfId="1" applyNumberFormat="1" applyFont="1" applyFill="1" applyBorder="1" applyAlignment="1">
      <alignment vertical="center"/>
    </xf>
    <xf numFmtId="43" fontId="11" fillId="9" borderId="28" xfId="1" applyNumberFormat="1" applyFont="1" applyFill="1" applyBorder="1" applyAlignment="1">
      <alignment vertical="center"/>
    </xf>
    <xf numFmtId="0" fontId="19" fillId="5" borderId="4" xfId="0" applyFont="1" applyFill="1" applyBorder="1" applyAlignment="1">
      <alignment vertical="center"/>
    </xf>
    <xf numFmtId="0" fontId="19" fillId="5" borderId="2" xfId="0" applyFont="1" applyFill="1" applyBorder="1" applyAlignment="1">
      <alignment horizontal="center" vertical="center" wrapText="1"/>
    </xf>
    <xf numFmtId="43" fontId="19" fillId="5" borderId="2" xfId="6" applyFont="1" applyFill="1" applyBorder="1" applyAlignment="1">
      <alignment vertical="center"/>
    </xf>
    <xf numFmtId="43" fontId="11" fillId="12" borderId="1" xfId="1" applyNumberFormat="1" applyFont="1" applyFill="1" applyBorder="1" applyAlignment="1">
      <alignment vertical="center"/>
    </xf>
    <xf numFmtId="43" fontId="70" fillId="0" borderId="50" xfId="0" applyNumberFormat="1" applyFont="1" applyFill="1" applyBorder="1" applyAlignment="1">
      <alignment vertical="center" wrapText="1"/>
    </xf>
    <xf numFmtId="43" fontId="70" fillId="0" borderId="51" xfId="0" applyNumberFormat="1" applyFont="1" applyFill="1" applyBorder="1" applyAlignment="1">
      <alignment vertical="center" wrapText="1"/>
    </xf>
    <xf numFmtId="43" fontId="0" fillId="0" borderId="52" xfId="0" applyNumberFormat="1" applyFont="1" applyFill="1" applyBorder="1"/>
    <xf numFmtId="43" fontId="62" fillId="12" borderId="63" xfId="0" applyNumberFormat="1" applyFont="1" applyFill="1" applyBorder="1"/>
    <xf numFmtId="43" fontId="62" fillId="12" borderId="52" xfId="0" applyNumberFormat="1" applyFont="1" applyFill="1" applyBorder="1"/>
    <xf numFmtId="43" fontId="0" fillId="0" borderId="50" xfId="0" applyNumberFormat="1" applyFont="1" applyFill="1" applyBorder="1"/>
    <xf numFmtId="43" fontId="0" fillId="0" borderId="51" xfId="0" applyNumberFormat="1" applyBorder="1"/>
    <xf numFmtId="43" fontId="62" fillId="0" borderId="51" xfId="0" applyNumberFormat="1" applyFont="1" applyBorder="1"/>
    <xf numFmtId="43" fontId="11" fillId="10" borderId="39" xfId="6" applyFont="1" applyFill="1" applyBorder="1" applyAlignment="1">
      <alignment vertical="center"/>
    </xf>
    <xf numFmtId="43" fontId="9" fillId="10" borderId="8" xfId="6" applyFont="1" applyFill="1" applyBorder="1" applyAlignment="1">
      <alignment vertical="center"/>
    </xf>
    <xf numFmtId="49" fontId="8" fillId="13" borderId="6" xfId="0" applyNumberFormat="1" applyFont="1" applyFill="1" applyBorder="1" applyAlignment="1">
      <alignment horizontal="center" vertical="center"/>
    </xf>
    <xf numFmtId="0" fontId="8" fillId="13" borderId="6" xfId="0" applyFont="1" applyFill="1" applyBorder="1" applyAlignment="1">
      <alignment horizontal="left" vertical="center" wrapText="1"/>
    </xf>
    <xf numFmtId="43" fontId="17" fillId="9" borderId="34" xfId="6" applyFont="1" applyFill="1" applyBorder="1" applyAlignment="1">
      <alignment horizontal="center" vertical="center"/>
    </xf>
    <xf numFmtId="43" fontId="17" fillId="9" borderId="5" xfId="6" applyFont="1" applyFill="1" applyBorder="1" applyAlignment="1">
      <alignment horizontal="center" vertical="center"/>
    </xf>
    <xf numFmtId="43" fontId="9" fillId="13" borderId="0" xfId="0" applyNumberFormat="1" applyFont="1" applyFill="1" applyAlignment="1">
      <alignment vertical="center"/>
    </xf>
    <xf numFmtId="43" fontId="11" fillId="13" borderId="0" xfId="0" applyNumberFormat="1" applyFont="1" applyFill="1"/>
    <xf numFmtId="49" fontId="11" fillId="13" borderId="6" xfId="0" applyNumberFormat="1" applyFont="1" applyFill="1" applyBorder="1" applyAlignment="1">
      <alignment horizontal="center" vertical="center"/>
    </xf>
    <xf numFmtId="0" fontId="11" fillId="13" borderId="6" xfId="0" applyFont="1" applyFill="1" applyBorder="1" applyAlignment="1">
      <alignment vertical="center" wrapText="1"/>
    </xf>
    <xf numFmtId="0" fontId="11" fillId="13" borderId="6" xfId="0" applyFont="1" applyFill="1" applyBorder="1" applyAlignment="1">
      <alignment horizontal="center" vertical="center" wrapText="1"/>
    </xf>
    <xf numFmtId="43" fontId="11" fillId="13" borderId="6" xfId="6" applyFont="1" applyFill="1" applyBorder="1" applyAlignment="1">
      <alignment horizontal="center" vertical="center"/>
    </xf>
    <xf numFmtId="43" fontId="11" fillId="13" borderId="9" xfId="6" applyFont="1" applyFill="1" applyBorder="1" applyAlignment="1">
      <alignment horizontal="center" vertical="center"/>
    </xf>
    <xf numFmtId="43" fontId="19" fillId="13" borderId="6" xfId="6" applyFont="1" applyFill="1" applyBorder="1" applyAlignment="1">
      <alignment horizontal="center" vertical="center"/>
    </xf>
    <xf numFmtId="9" fontId="11" fillId="13" borderId="9" xfId="23" applyFont="1" applyFill="1" applyBorder="1" applyAlignment="1">
      <alignment horizontal="center" vertical="center"/>
    </xf>
    <xf numFmtId="0" fontId="11" fillId="13" borderId="0" xfId="0" applyFont="1" applyFill="1"/>
    <xf numFmtId="0" fontId="11" fillId="0" borderId="6" xfId="0" applyFont="1" applyFill="1" applyBorder="1"/>
    <xf numFmtId="0" fontId="11" fillId="13" borderId="6" xfId="0" applyFont="1" applyFill="1" applyBorder="1"/>
    <xf numFmtId="49" fontId="11" fillId="24" borderId="34" xfId="0" applyNumberFormat="1" applyFont="1" applyFill="1" applyBorder="1" applyAlignment="1">
      <alignment horizontal="center" vertical="center"/>
    </xf>
    <xf numFmtId="43" fontId="18" fillId="24" borderId="34" xfId="0" applyNumberFormat="1" applyFont="1" applyFill="1" applyBorder="1" applyAlignment="1">
      <alignment horizontal="left" vertical="center" wrapText="1"/>
    </xf>
    <xf numFmtId="43" fontId="18" fillId="24" borderId="6" xfId="0" applyNumberFormat="1" applyFont="1" applyFill="1" applyBorder="1" applyAlignment="1">
      <alignment horizontal="left" vertical="center" wrapText="1"/>
    </xf>
    <xf numFmtId="43" fontId="18" fillId="24" borderId="49" xfId="0" applyNumberFormat="1" applyFont="1" applyFill="1" applyBorder="1" applyAlignment="1">
      <alignment horizontal="left" vertical="center" wrapText="1"/>
    </xf>
    <xf numFmtId="43" fontId="9" fillId="0" borderId="0" xfId="0" applyNumberFormat="1" applyFont="1"/>
    <xf numFmtId="0" fontId="18" fillId="0" borderId="20" xfId="0" applyFont="1" applyFill="1" applyBorder="1" applyAlignment="1">
      <alignment horizontal="left" vertical="center" wrapText="1"/>
    </xf>
    <xf numFmtId="43" fontId="18" fillId="0" borderId="45" xfId="6" applyFont="1" applyFill="1" applyBorder="1" applyAlignment="1">
      <alignment vertical="center"/>
    </xf>
    <xf numFmtId="43" fontId="18" fillId="0" borderId="9" xfId="6" applyFont="1" applyFill="1" applyBorder="1" applyAlignment="1">
      <alignment vertical="center"/>
    </xf>
    <xf numFmtId="43" fontId="18" fillId="0" borderId="54" xfId="6" applyFont="1" applyFill="1" applyBorder="1" applyAlignment="1">
      <alignment vertical="center"/>
    </xf>
    <xf numFmtId="43" fontId="18" fillId="0" borderId="96" xfId="6" applyFont="1" applyFill="1" applyBorder="1" applyAlignment="1">
      <alignment vertical="center"/>
    </xf>
    <xf numFmtId="0" fontId="17" fillId="10" borderId="74" xfId="0" applyFont="1" applyFill="1" applyBorder="1" applyAlignment="1">
      <alignment vertical="center" wrapText="1"/>
    </xf>
    <xf numFmtId="43" fontId="18" fillId="10" borderId="4" xfId="6" applyFont="1" applyFill="1" applyBorder="1" applyAlignment="1">
      <alignment vertical="center"/>
    </xf>
    <xf numFmtId="43" fontId="18" fillId="10" borderId="33" xfId="6" applyFont="1" applyFill="1" applyBorder="1" applyAlignment="1">
      <alignment vertical="center"/>
    </xf>
    <xf numFmtId="43" fontId="18" fillId="10" borderId="84" xfId="6" applyFont="1" applyFill="1" applyBorder="1" applyAlignment="1">
      <alignment vertical="center"/>
    </xf>
    <xf numFmtId="43" fontId="18" fillId="10" borderId="72" xfId="6" applyFont="1" applyFill="1" applyBorder="1" applyAlignment="1">
      <alignment vertical="center"/>
    </xf>
    <xf numFmtId="43" fontId="18" fillId="10" borderId="73" xfId="6" applyFont="1" applyFill="1" applyBorder="1" applyAlignment="1">
      <alignment vertical="center"/>
    </xf>
    <xf numFmtId="43" fontId="18" fillId="10" borderId="1" xfId="6" applyFont="1" applyFill="1" applyBorder="1" applyAlignment="1">
      <alignment vertical="center"/>
    </xf>
    <xf numFmtId="0" fontId="18" fillId="0" borderId="16" xfId="0" applyFont="1" applyFill="1" applyBorder="1" applyAlignment="1">
      <alignment horizontal="left" vertical="center" wrapText="1"/>
    </xf>
    <xf numFmtId="43" fontId="18" fillId="0" borderId="68" xfId="6" applyFont="1" applyFill="1" applyBorder="1" applyAlignment="1">
      <alignment vertical="center"/>
    </xf>
    <xf numFmtId="43" fontId="18" fillId="0" borderId="65" xfId="6" applyFont="1" applyFill="1" applyBorder="1" applyAlignment="1">
      <alignment vertical="center"/>
    </xf>
    <xf numFmtId="0" fontId="9" fillId="0" borderId="20" xfId="0" applyFont="1" applyFill="1" applyBorder="1" applyAlignment="1">
      <alignment horizontal="left" vertical="center" wrapText="1"/>
    </xf>
    <xf numFmtId="43" fontId="9" fillId="0" borderId="44" xfId="6" applyFont="1" applyFill="1" applyBorder="1" applyAlignment="1">
      <alignment vertical="center"/>
    </xf>
    <xf numFmtId="43" fontId="9" fillId="0" borderId="45" xfId="6" applyFont="1" applyFill="1" applyBorder="1" applyAlignment="1">
      <alignment vertical="center"/>
    </xf>
    <xf numFmtId="43" fontId="9" fillId="0" borderId="13" xfId="6" applyFont="1" applyFill="1" applyBorder="1" applyAlignment="1">
      <alignment vertical="center"/>
    </xf>
    <xf numFmtId="43" fontId="9" fillId="0" borderId="9" xfId="6" applyFont="1" applyFill="1" applyBorder="1" applyAlignment="1">
      <alignment vertical="center"/>
    </xf>
    <xf numFmtId="43" fontId="9" fillId="0" borderId="54" xfId="6" applyFont="1" applyFill="1" applyBorder="1" applyAlignment="1">
      <alignment vertical="center"/>
    </xf>
    <xf numFmtId="43" fontId="9" fillId="0" borderId="96" xfId="6" applyFont="1" applyFill="1" applyBorder="1" applyAlignment="1">
      <alignment vertical="center"/>
    </xf>
    <xf numFmtId="49" fontId="9" fillId="8" borderId="56" xfId="0" applyNumberFormat="1" applyFont="1" applyFill="1" applyBorder="1" applyAlignment="1">
      <alignment horizontal="center" vertical="center" wrapText="1"/>
    </xf>
    <xf numFmtId="49" fontId="9" fillId="0" borderId="53" xfId="0" applyNumberFormat="1" applyFont="1" applyFill="1" applyBorder="1" applyAlignment="1">
      <alignment horizontal="center" vertical="center"/>
    </xf>
    <xf numFmtId="49" fontId="9" fillId="23" borderId="34" xfId="0" applyNumberFormat="1" applyFont="1" applyFill="1" applyBorder="1" applyAlignment="1">
      <alignment horizontal="center" vertical="center"/>
    </xf>
    <xf numFmtId="49" fontId="8" fillId="3" borderId="34" xfId="0" applyNumberFormat="1" applyFont="1" applyFill="1" applyBorder="1" applyAlignment="1">
      <alignment horizontal="center" vertical="center"/>
    </xf>
    <xf numFmtId="49" fontId="9" fillId="0" borderId="56" xfId="0" applyNumberFormat="1" applyFont="1" applyFill="1" applyBorder="1" applyAlignment="1">
      <alignment horizontal="center" vertical="center"/>
    </xf>
    <xf numFmtId="49" fontId="8" fillId="9" borderId="44" xfId="0" applyNumberFormat="1" applyFont="1" applyFill="1" applyBorder="1" applyAlignment="1">
      <alignment horizontal="center" vertical="center"/>
    </xf>
    <xf numFmtId="49" fontId="9" fillId="3" borderId="56" xfId="0" applyNumberFormat="1" applyFont="1" applyFill="1" applyBorder="1" applyAlignment="1">
      <alignment horizontal="center" vertical="center"/>
    </xf>
    <xf numFmtId="49" fontId="8" fillId="9" borderId="39" xfId="0" applyNumberFormat="1" applyFont="1" applyFill="1" applyBorder="1" applyAlignment="1">
      <alignment horizontal="center" vertical="center"/>
    </xf>
    <xf numFmtId="49" fontId="9" fillId="0" borderId="50" xfId="0" applyNumberFormat="1" applyFont="1" applyFill="1" applyBorder="1" applyAlignment="1">
      <alignment horizontal="center" vertical="center"/>
    </xf>
    <xf numFmtId="0" fontId="18" fillId="0" borderId="66" xfId="0" applyFont="1" applyFill="1" applyBorder="1" applyAlignment="1">
      <alignment horizontal="left" vertical="center" wrapText="1"/>
    </xf>
    <xf numFmtId="43" fontId="11" fillId="3" borderId="6" xfId="6" applyFont="1" applyFill="1" applyBorder="1" applyAlignment="1">
      <alignment vertical="center" wrapText="1"/>
    </xf>
    <xf numFmtId="0" fontId="9" fillId="3" borderId="39" xfId="0" applyNumberFormat="1" applyFont="1" applyFill="1" applyBorder="1" applyAlignment="1">
      <alignment horizontal="center" vertical="center"/>
    </xf>
    <xf numFmtId="0" fontId="9" fillId="3" borderId="7" xfId="0" applyFont="1" applyFill="1" applyBorder="1" applyAlignment="1">
      <alignment vertical="center" wrapText="1"/>
    </xf>
    <xf numFmtId="0" fontId="81" fillId="0" borderId="31" xfId="0" applyFont="1" applyFill="1" applyBorder="1" applyAlignment="1">
      <alignment horizontal="center" vertical="center"/>
    </xf>
    <xf numFmtId="0" fontId="81" fillId="0" borderId="33" xfId="0" applyFont="1" applyFill="1" applyBorder="1" applyAlignment="1">
      <alignment vertical="center" wrapText="1"/>
    </xf>
    <xf numFmtId="0" fontId="85" fillId="0" borderId="3" xfId="0" applyFont="1" applyFill="1" applyBorder="1" applyAlignment="1">
      <alignment vertical="center" wrapText="1"/>
    </xf>
    <xf numFmtId="43" fontId="9" fillId="0" borderId="8" xfId="6" applyFont="1" applyFill="1" applyBorder="1" applyAlignment="1">
      <alignment horizontal="left" vertical="center" wrapText="1"/>
    </xf>
    <xf numFmtId="0" fontId="89" fillId="18" borderId="6" xfId="0" applyFont="1" applyFill="1" applyBorder="1" applyAlignment="1">
      <alignment horizontal="left" vertical="center" wrapText="1"/>
    </xf>
    <xf numFmtId="0" fontId="17" fillId="24" borderId="7" xfId="0" applyFont="1" applyFill="1" applyBorder="1" applyAlignment="1">
      <alignment horizontal="left" vertical="center" wrapText="1"/>
    </xf>
    <xf numFmtId="43" fontId="11" fillId="13" borderId="0" xfId="1" applyNumberFormat="1" applyFont="1" applyFill="1" applyBorder="1" applyAlignment="1">
      <alignment vertical="center"/>
    </xf>
    <xf numFmtId="43" fontId="11" fillId="13" borderId="0" xfId="0" applyNumberFormat="1" applyFont="1" applyFill="1" applyAlignment="1">
      <alignment vertical="center"/>
    </xf>
    <xf numFmtId="43" fontId="69" fillId="0" borderId="6" xfId="0" applyNumberFormat="1" applyFont="1" applyFill="1" applyBorder="1" applyAlignment="1">
      <alignment vertical="center" wrapText="1"/>
    </xf>
    <xf numFmtId="43" fontId="0" fillId="0" borderId="6" xfId="0" applyNumberFormat="1" applyFont="1" applyFill="1" applyBorder="1"/>
    <xf numFmtId="0" fontId="0" fillId="0" borderId="6" xfId="0" applyFont="1" applyFill="1" applyBorder="1"/>
    <xf numFmtId="0" fontId="70" fillId="0" borderId="6" xfId="0" applyFont="1" applyFill="1" applyBorder="1" applyAlignment="1">
      <alignment vertical="center" wrapText="1"/>
    </xf>
    <xf numFmtId="0" fontId="0" fillId="0" borderId="6" xfId="0" applyBorder="1"/>
    <xf numFmtId="0" fontId="62" fillId="0" borderId="6" xfId="0" applyFont="1" applyBorder="1"/>
    <xf numFmtId="43" fontId="9" fillId="0" borderId="34" xfId="6" applyFont="1" applyFill="1" applyBorder="1" applyAlignment="1"/>
    <xf numFmtId="43" fontId="9" fillId="5" borderId="8" xfId="6" applyFont="1" applyFill="1" applyBorder="1" applyAlignment="1">
      <alignment vertical="center"/>
    </xf>
    <xf numFmtId="43" fontId="9" fillId="5" borderId="34" xfId="6" applyFont="1" applyFill="1" applyBorder="1" applyAlignment="1"/>
    <xf numFmtId="43" fontId="9" fillId="9" borderId="12" xfId="6" applyFont="1" applyFill="1" applyBorder="1" applyAlignment="1">
      <alignment vertical="center"/>
    </xf>
    <xf numFmtId="43" fontId="9" fillId="9" borderId="56" xfId="6" applyFont="1" applyFill="1" applyBorder="1" applyAlignment="1"/>
    <xf numFmtId="43" fontId="86" fillId="0" borderId="34" xfId="6" applyFont="1" applyFill="1" applyBorder="1" applyAlignment="1">
      <alignment vertical="center"/>
    </xf>
    <xf numFmtId="43" fontId="86" fillId="0" borderId="34" xfId="6" applyFont="1" applyFill="1" applyBorder="1" applyAlignment="1">
      <alignment horizontal="left" vertical="center"/>
    </xf>
    <xf numFmtId="43" fontId="17" fillId="9" borderId="21" xfId="6" applyFont="1" applyFill="1" applyBorder="1" applyAlignment="1">
      <alignment horizontal="left" vertical="center"/>
    </xf>
    <xf numFmtId="43" fontId="17" fillId="9" borderId="7" xfId="6" applyFont="1" applyFill="1" applyBorder="1" applyAlignment="1">
      <alignment horizontal="left" vertical="center"/>
    </xf>
    <xf numFmtId="43" fontId="17" fillId="9" borderId="49" xfId="6" applyFont="1" applyFill="1" applyBorder="1" applyAlignment="1">
      <alignment horizontal="left" vertical="center"/>
    </xf>
    <xf numFmtId="0" fontId="17" fillId="9" borderId="21" xfId="0" applyFont="1" applyFill="1" applyBorder="1" applyAlignment="1">
      <alignment horizontal="left" vertical="center" wrapText="1"/>
    </xf>
    <xf numFmtId="43" fontId="17" fillId="9" borderId="8" xfId="6" applyFont="1" applyFill="1" applyBorder="1" applyAlignment="1">
      <alignment horizontal="left" vertical="center"/>
    </xf>
    <xf numFmtId="43" fontId="17" fillId="9" borderId="6" xfId="6" applyFont="1" applyFill="1" applyBorder="1" applyAlignment="1">
      <alignment horizontal="left" vertical="center"/>
    </xf>
    <xf numFmtId="43" fontId="17" fillId="9" borderId="34" xfId="6" applyFont="1" applyFill="1" applyBorder="1" applyAlignment="1">
      <alignment horizontal="left" vertical="center"/>
    </xf>
    <xf numFmtId="0" fontId="8" fillId="9" borderId="0" xfId="0" applyFont="1" applyFill="1" applyAlignment="1">
      <alignment vertical="center"/>
    </xf>
    <xf numFmtId="0" fontId="9" fillId="9" borderId="0" xfId="0" applyFont="1" applyFill="1" applyBorder="1" applyAlignment="1">
      <alignment vertical="center"/>
    </xf>
    <xf numFmtId="49" fontId="8" fillId="9" borderId="6" xfId="0" applyNumberFormat="1" applyFont="1" applyFill="1" applyBorder="1" applyAlignment="1">
      <alignment horizontal="center"/>
    </xf>
    <xf numFmtId="0" fontId="8" fillId="9" borderId="0" xfId="0" applyFont="1" applyFill="1"/>
    <xf numFmtId="43" fontId="18" fillId="10" borderId="40" xfId="6" applyFont="1" applyFill="1" applyBorder="1" applyAlignment="1">
      <alignment vertical="center"/>
    </xf>
    <xf numFmtId="43" fontId="18" fillId="10" borderId="37" xfId="6" applyFont="1" applyFill="1" applyBorder="1" applyAlignment="1">
      <alignment vertical="center"/>
    </xf>
    <xf numFmtId="43" fontId="18" fillId="10" borderId="98" xfId="6" applyFont="1" applyFill="1" applyBorder="1" applyAlignment="1">
      <alignment vertical="center"/>
    </xf>
    <xf numFmtId="43" fontId="18" fillId="10" borderId="77" xfId="6" applyFont="1" applyFill="1" applyBorder="1" applyAlignment="1">
      <alignment vertical="center"/>
    </xf>
    <xf numFmtId="43" fontId="18" fillId="10" borderId="82" xfId="6" applyFont="1" applyFill="1" applyBorder="1" applyAlignment="1">
      <alignment vertical="center"/>
    </xf>
    <xf numFmtId="43" fontId="18" fillId="10" borderId="42" xfId="6" applyFont="1" applyFill="1" applyBorder="1" applyAlignment="1">
      <alignment vertical="center"/>
    </xf>
    <xf numFmtId="0" fontId="17" fillId="10" borderId="99" xfId="0" applyFont="1" applyFill="1" applyBorder="1" applyAlignment="1">
      <alignment vertical="center" wrapText="1"/>
    </xf>
    <xf numFmtId="0" fontId="9" fillId="3" borderId="17" xfId="0" applyFont="1" applyFill="1" applyBorder="1" applyAlignment="1">
      <alignment horizontal="left" vertical="center" wrapText="1"/>
    </xf>
    <xf numFmtId="43" fontId="18" fillId="3" borderId="44" xfId="6" applyFont="1" applyFill="1" applyBorder="1" applyAlignment="1">
      <alignment vertical="center"/>
    </xf>
    <xf numFmtId="43" fontId="18" fillId="3" borderId="38" xfId="6" applyFont="1" applyFill="1" applyBorder="1" applyAlignment="1">
      <alignment vertical="center"/>
    </xf>
    <xf numFmtId="43" fontId="18" fillId="3" borderId="32" xfId="6" applyFont="1" applyFill="1" applyBorder="1" applyAlignment="1">
      <alignment vertical="center"/>
    </xf>
    <xf numFmtId="43" fontId="18" fillId="3" borderId="80" xfId="6" applyFont="1" applyFill="1" applyBorder="1" applyAlignment="1">
      <alignment vertical="center"/>
    </xf>
    <xf numFmtId="43" fontId="18" fillId="3" borderId="75" xfId="6" applyFont="1" applyFill="1" applyBorder="1" applyAlignment="1">
      <alignment vertical="center"/>
    </xf>
    <xf numFmtId="0" fontId="8" fillId="9" borderId="4" xfId="0" applyFont="1" applyFill="1" applyBorder="1" applyAlignment="1">
      <alignment vertical="center" wrapText="1"/>
    </xf>
    <xf numFmtId="43" fontId="17" fillId="9" borderId="72" xfId="6" applyFont="1" applyFill="1" applyBorder="1" applyAlignment="1">
      <alignment vertical="center"/>
    </xf>
    <xf numFmtId="43" fontId="17" fillId="5" borderId="75" xfId="6" applyFont="1" applyFill="1" applyBorder="1" applyAlignment="1">
      <alignment vertical="center"/>
    </xf>
    <xf numFmtId="43" fontId="18" fillId="3" borderId="14" xfId="6" applyFont="1" applyFill="1" applyBorder="1" applyAlignment="1">
      <alignment horizontal="center" vertical="center"/>
    </xf>
    <xf numFmtId="43" fontId="18" fillId="3" borderId="5" xfId="6" applyFont="1" applyFill="1" applyBorder="1" applyAlignment="1">
      <alignment horizontal="center" vertical="center"/>
    </xf>
    <xf numFmtId="43" fontId="17" fillId="9" borderId="15" xfId="6" applyFont="1" applyFill="1" applyBorder="1" applyAlignment="1">
      <alignment horizontal="center" vertical="center"/>
    </xf>
    <xf numFmtId="0" fontId="18" fillId="3" borderId="7" xfId="0" applyFont="1" applyFill="1" applyBorder="1" applyAlignment="1">
      <alignment vertical="center" wrapText="1"/>
    </xf>
    <xf numFmtId="43" fontId="17" fillId="3" borderId="44" xfId="0" applyNumberFormat="1" applyFont="1" applyFill="1" applyBorder="1" applyAlignment="1">
      <alignment vertical="center"/>
    </xf>
    <xf numFmtId="43" fontId="17" fillId="3" borderId="45" xfId="0" applyNumberFormat="1" applyFont="1" applyFill="1" applyBorder="1" applyAlignment="1">
      <alignment vertical="center"/>
    </xf>
    <xf numFmtId="43" fontId="17" fillId="3" borderId="19" xfId="0" applyNumberFormat="1" applyFont="1" applyFill="1" applyBorder="1" applyAlignment="1">
      <alignment vertical="center"/>
    </xf>
    <xf numFmtId="43" fontId="17" fillId="3" borderId="20" xfId="0" applyNumberFormat="1" applyFont="1" applyFill="1" applyBorder="1" applyAlignment="1">
      <alignment vertical="center"/>
    </xf>
    <xf numFmtId="43" fontId="17" fillId="3" borderId="49" xfId="0" applyNumberFormat="1" applyFont="1" applyFill="1" applyBorder="1" applyAlignment="1">
      <alignment vertical="center"/>
    </xf>
    <xf numFmtId="0" fontId="9" fillId="3" borderId="0" xfId="0" applyFont="1" applyFill="1" applyBorder="1"/>
    <xf numFmtId="43" fontId="17" fillId="3" borderId="54" xfId="0" applyNumberFormat="1" applyFont="1" applyFill="1" applyBorder="1" applyAlignment="1">
      <alignment vertical="center"/>
    </xf>
    <xf numFmtId="43" fontId="17" fillId="13" borderId="6" xfId="6" applyFont="1" applyFill="1" applyBorder="1" applyAlignment="1">
      <alignment vertical="center"/>
    </xf>
    <xf numFmtId="43" fontId="18" fillId="13" borderId="12" xfId="6" applyFont="1" applyFill="1" applyBorder="1" applyAlignment="1">
      <alignment horizontal="left" vertical="center"/>
    </xf>
    <xf numFmtId="43" fontId="12" fillId="3" borderId="6" xfId="6" applyFont="1" applyFill="1" applyBorder="1" applyAlignment="1">
      <alignment horizontal="center" vertical="center"/>
    </xf>
    <xf numFmtId="43" fontId="9" fillId="13" borderId="6" xfId="6" applyFont="1" applyFill="1" applyBorder="1" applyAlignment="1">
      <alignment vertical="center" wrapText="1"/>
    </xf>
    <xf numFmtId="0" fontId="9" fillId="4" borderId="16" xfId="0" applyFont="1" applyFill="1" applyBorder="1" applyAlignment="1">
      <alignment horizontal="center" vertical="center"/>
    </xf>
    <xf numFmtId="0" fontId="9" fillId="4" borderId="11" xfId="0" applyFont="1" applyFill="1" applyBorder="1" applyAlignment="1">
      <alignment horizontal="center" vertical="center"/>
    </xf>
    <xf numFmtId="0" fontId="9" fillId="4" borderId="12" xfId="0" applyFont="1" applyFill="1" applyBorder="1" applyAlignment="1">
      <alignment horizontal="center" vertical="center"/>
    </xf>
    <xf numFmtId="0" fontId="9" fillId="0" borderId="19" xfId="0" applyFont="1" applyFill="1" applyBorder="1" applyAlignment="1">
      <alignment horizontal="center" vertical="center"/>
    </xf>
    <xf numFmtId="0" fontId="38" fillId="3" borderId="0" xfId="0" applyFont="1" applyFill="1" applyAlignment="1">
      <alignment horizontal="center"/>
    </xf>
    <xf numFmtId="0" fontId="37" fillId="3" borderId="19" xfId="0" applyFont="1" applyFill="1" applyBorder="1" applyAlignment="1">
      <alignment horizontal="center"/>
    </xf>
    <xf numFmtId="0" fontId="39" fillId="3" borderId="0" xfId="0" applyFont="1" applyFill="1" applyBorder="1" applyAlignment="1">
      <alignment horizontal="center" vertical="center" wrapText="1"/>
    </xf>
    <xf numFmtId="0" fontId="39" fillId="3" borderId="19" xfId="0" applyFont="1" applyFill="1" applyBorder="1" applyAlignment="1">
      <alignment horizontal="center" vertical="center" wrapText="1"/>
    </xf>
    <xf numFmtId="0" fontId="40" fillId="3" borderId="19" xfId="0" applyFont="1" applyFill="1" applyBorder="1" applyAlignment="1">
      <alignment horizontal="center"/>
    </xf>
    <xf numFmtId="0" fontId="36" fillId="3" borderId="0" xfId="0" applyFont="1" applyFill="1" applyAlignment="1">
      <alignment horizontal="center"/>
    </xf>
    <xf numFmtId="0" fontId="36" fillId="3" borderId="19" xfId="0" applyFont="1" applyFill="1" applyBorder="1" applyAlignment="1">
      <alignment horizontal="center"/>
    </xf>
    <xf numFmtId="0" fontId="9" fillId="0" borderId="0" xfId="0" applyFont="1" applyFill="1" applyAlignment="1">
      <alignment horizontal="left"/>
    </xf>
    <xf numFmtId="0" fontId="16" fillId="0" borderId="0" xfId="0" applyFont="1" applyFill="1" applyAlignment="1">
      <alignment horizontal="left" vertical="center" wrapText="1"/>
    </xf>
    <xf numFmtId="0" fontId="9" fillId="0" borderId="0" xfId="0" applyFont="1" applyFill="1" applyBorder="1" applyAlignment="1">
      <alignment horizontal="center"/>
    </xf>
    <xf numFmtId="0" fontId="30" fillId="7" borderId="7" xfId="0" applyFont="1" applyFill="1" applyBorder="1" applyAlignment="1">
      <alignment horizontal="center" vertical="center"/>
    </xf>
    <xf numFmtId="0" fontId="30" fillId="7" borderId="18" xfId="0" applyFont="1" applyFill="1" applyBorder="1" applyAlignment="1">
      <alignment horizontal="center" vertical="center"/>
    </xf>
    <xf numFmtId="0" fontId="30" fillId="7" borderId="8" xfId="0" applyFont="1" applyFill="1" applyBorder="1" applyAlignment="1">
      <alignment horizontal="center" vertical="center"/>
    </xf>
    <xf numFmtId="164" fontId="9" fillId="0" borderId="0" xfId="6" applyNumberFormat="1" applyFont="1" applyFill="1" applyAlignment="1">
      <alignment horizontal="left"/>
    </xf>
    <xf numFmtId="0" fontId="17" fillId="0" borderId="0" xfId="0" applyFont="1" applyFill="1" applyAlignment="1">
      <alignment vertical="center"/>
    </xf>
    <xf numFmtId="0" fontId="18" fillId="8" borderId="6" xfId="0" applyFont="1" applyFill="1" applyBorder="1" applyAlignment="1">
      <alignment horizontal="center" vertical="center" wrapText="1"/>
    </xf>
    <xf numFmtId="0" fontId="18" fillId="8" borderId="10" xfId="0" applyFont="1" applyFill="1" applyBorder="1" applyAlignment="1">
      <alignment horizontal="center" vertical="center" wrapText="1"/>
    </xf>
    <xf numFmtId="0" fontId="18" fillId="8" borderId="6"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7" xfId="0" applyFont="1" applyFill="1" applyBorder="1" applyAlignment="1">
      <alignment horizontal="center" vertical="center"/>
    </xf>
    <xf numFmtId="0" fontId="18" fillId="8" borderId="16" xfId="0" applyFont="1" applyFill="1" applyBorder="1" applyAlignment="1">
      <alignment horizontal="center" vertical="center"/>
    </xf>
    <xf numFmtId="0" fontId="18" fillId="8" borderId="55" xfId="0" applyFont="1" applyFill="1" applyBorder="1" applyAlignment="1">
      <alignment horizontal="center" vertical="center" wrapText="1"/>
    </xf>
    <xf numFmtId="0" fontId="18" fillId="8" borderId="61" xfId="0" applyFont="1" applyFill="1" applyBorder="1" applyAlignment="1">
      <alignment horizontal="center" vertical="center" wrapText="1"/>
    </xf>
    <xf numFmtId="0" fontId="18" fillId="8" borderId="63" xfId="0" applyFont="1" applyFill="1" applyBorder="1" applyAlignment="1">
      <alignment horizontal="center" vertical="center" wrapText="1"/>
    </xf>
    <xf numFmtId="0" fontId="30" fillId="7" borderId="11" xfId="0" applyFont="1" applyFill="1" applyBorder="1" applyAlignment="1">
      <alignment horizontal="center" vertical="center"/>
    </xf>
    <xf numFmtId="0" fontId="30" fillId="7" borderId="12" xfId="0" applyFont="1" applyFill="1" applyBorder="1" applyAlignment="1">
      <alignment horizontal="center" vertical="center"/>
    </xf>
    <xf numFmtId="164" fontId="30" fillId="7" borderId="7" xfId="6" applyNumberFormat="1" applyFont="1" applyFill="1" applyBorder="1" applyAlignment="1">
      <alignment horizontal="center" vertical="center"/>
    </xf>
    <xf numFmtId="164" fontId="30" fillId="7" borderId="18" xfId="6" applyNumberFormat="1" applyFont="1" applyFill="1" applyBorder="1" applyAlignment="1">
      <alignment horizontal="center" vertical="center"/>
    </xf>
    <xf numFmtId="164" fontId="30" fillId="7" borderId="8" xfId="6" applyNumberFormat="1" applyFont="1" applyFill="1" applyBorder="1" applyAlignment="1">
      <alignment horizontal="center" vertical="center"/>
    </xf>
    <xf numFmtId="164" fontId="17" fillId="0" borderId="6" xfId="6" applyNumberFormat="1" applyFont="1" applyFill="1" applyBorder="1" applyAlignment="1">
      <alignment horizontal="left" vertical="center"/>
    </xf>
    <xf numFmtId="164" fontId="17" fillId="8" borderId="6" xfId="6" applyNumberFormat="1" applyFont="1" applyFill="1" applyBorder="1" applyAlignment="1">
      <alignment horizontal="center" vertical="center"/>
    </xf>
    <xf numFmtId="164" fontId="17" fillId="8" borderId="6" xfId="6" applyNumberFormat="1" applyFont="1" applyFill="1" applyBorder="1" applyAlignment="1">
      <alignment horizontal="center" vertical="center" wrapText="1"/>
    </xf>
    <xf numFmtId="0" fontId="18" fillId="18" borderId="10" xfId="0" applyFont="1" applyFill="1" applyBorder="1" applyAlignment="1">
      <alignment horizontal="center" vertical="center" wrapText="1"/>
    </xf>
    <xf numFmtId="0" fontId="18" fillId="18" borderId="9" xfId="0" applyFont="1" applyFill="1" applyBorder="1" applyAlignment="1">
      <alignment horizontal="center" vertical="center" wrapText="1"/>
    </xf>
    <xf numFmtId="0" fontId="22" fillId="8" borderId="6" xfId="0" applyFont="1" applyFill="1" applyBorder="1" applyAlignment="1">
      <alignment horizontal="right" vertical="center"/>
    </xf>
    <xf numFmtId="0" fontId="7" fillId="7" borderId="6" xfId="0" applyFont="1" applyFill="1" applyBorder="1" applyAlignment="1">
      <alignment horizontal="center" vertical="center"/>
    </xf>
    <xf numFmtId="0" fontId="9" fillId="0" borderId="0" xfId="0" applyFont="1" applyFill="1" applyBorder="1" applyAlignment="1">
      <alignment horizontal="center" vertical="center" wrapText="1"/>
    </xf>
    <xf numFmtId="0" fontId="18" fillId="18" borderId="6" xfId="0" applyFont="1" applyFill="1" applyBorder="1" applyAlignment="1">
      <alignment horizontal="center" vertical="center" wrapText="1"/>
    </xf>
    <xf numFmtId="0" fontId="11" fillId="0" borderId="6" xfId="0" applyFont="1" applyFill="1" applyBorder="1" applyAlignment="1">
      <alignment horizontal="center"/>
    </xf>
    <xf numFmtId="0" fontId="11" fillId="0" borderId="0" xfId="0" applyFont="1" applyFill="1" applyAlignment="1">
      <alignment horizontal="left" wrapText="1"/>
    </xf>
    <xf numFmtId="0" fontId="19" fillId="0" borderId="0" xfId="0" applyFont="1" applyFill="1" applyAlignment="1">
      <alignment vertical="center"/>
    </xf>
    <xf numFmtId="0" fontId="33" fillId="7" borderId="6" xfId="0" applyFont="1" applyFill="1" applyBorder="1" applyAlignment="1">
      <alignment horizontal="center" vertical="center"/>
    </xf>
    <xf numFmtId="0" fontId="19" fillId="8" borderId="10" xfId="0" applyFont="1" applyFill="1" applyBorder="1" applyAlignment="1">
      <alignment horizontal="center" vertical="center" wrapText="1"/>
    </xf>
    <xf numFmtId="0" fontId="19" fillId="8" borderId="9" xfId="0" applyFont="1" applyFill="1" applyBorder="1" applyAlignment="1">
      <alignment horizontal="center" vertical="center" wrapText="1"/>
    </xf>
    <xf numFmtId="0" fontId="19" fillId="8" borderId="6" xfId="0" applyFont="1" applyFill="1" applyBorder="1" applyAlignment="1">
      <alignment horizontal="center" vertical="center" wrapText="1"/>
    </xf>
    <xf numFmtId="0" fontId="19" fillId="8" borderId="12" xfId="0" applyFont="1" applyFill="1" applyBorder="1" applyAlignment="1">
      <alignment horizontal="center" vertical="center" wrapText="1"/>
    </xf>
    <xf numFmtId="0" fontId="19" fillId="8" borderId="13" xfId="0" applyFont="1" applyFill="1" applyBorder="1" applyAlignment="1">
      <alignment horizontal="center" vertical="center" wrapText="1"/>
    </xf>
    <xf numFmtId="0" fontId="50" fillId="18" borderId="6" xfId="0" applyFont="1" applyFill="1" applyBorder="1" applyAlignment="1">
      <alignment horizontal="left" vertical="center" wrapText="1"/>
    </xf>
    <xf numFmtId="0" fontId="19" fillId="8" borderId="6" xfId="0" applyFont="1" applyFill="1" applyBorder="1" applyAlignment="1">
      <alignment horizontal="center" vertical="center"/>
    </xf>
    <xf numFmtId="0" fontId="50" fillId="0" borderId="6" xfId="0" applyFont="1" applyBorder="1" applyAlignment="1">
      <alignment horizontal="left" vertical="center" wrapText="1"/>
    </xf>
    <xf numFmtId="0" fontId="50" fillId="0" borderId="6" xfId="0" applyFont="1" applyBorder="1" applyAlignment="1">
      <alignment horizontal="justify" vertical="center" wrapText="1"/>
    </xf>
    <xf numFmtId="0" fontId="50" fillId="0" borderId="6" xfId="0" applyFont="1" applyBorder="1" applyAlignment="1">
      <alignment horizontal="justify" vertical="center"/>
    </xf>
    <xf numFmtId="0" fontId="11" fillId="0" borderId="0" xfId="0" applyFont="1" applyFill="1"/>
    <xf numFmtId="49" fontId="8" fillId="8" borderId="6" xfId="0" applyNumberFormat="1" applyFont="1" applyFill="1" applyBorder="1" applyAlignment="1">
      <alignment horizontal="center" vertical="center" wrapText="1"/>
    </xf>
    <xf numFmtId="49" fontId="8" fillId="8" borderId="10" xfId="0" applyNumberFormat="1" applyFont="1" applyFill="1" applyBorder="1" applyAlignment="1">
      <alignment horizontal="center" vertical="center" wrapText="1"/>
    </xf>
    <xf numFmtId="0" fontId="17" fillId="8" borderId="7" xfId="0" applyFont="1" applyFill="1" applyBorder="1" applyAlignment="1">
      <alignment horizontal="center" vertical="center" wrapText="1"/>
    </xf>
    <xf numFmtId="0" fontId="17" fillId="8" borderId="16" xfId="0" applyFont="1" applyFill="1" applyBorder="1" applyAlignment="1">
      <alignment horizontal="center" vertical="center" wrapText="1"/>
    </xf>
    <xf numFmtId="49" fontId="8" fillId="8" borderId="9" xfId="0" applyNumberFormat="1" applyFont="1" applyFill="1" applyBorder="1" applyAlignment="1">
      <alignment horizontal="center" vertical="center" wrapText="1"/>
    </xf>
    <xf numFmtId="0" fontId="17" fillId="8" borderId="20" xfId="0" applyFont="1" applyFill="1" applyBorder="1" applyAlignment="1">
      <alignment horizontal="center" vertical="center" wrapText="1"/>
    </xf>
    <xf numFmtId="0" fontId="8" fillId="22" borderId="46" xfId="0" applyFont="1" applyFill="1" applyBorder="1" applyAlignment="1">
      <alignment horizontal="center" vertical="center" wrapText="1"/>
    </xf>
    <xf numFmtId="0" fontId="8" fillId="22" borderId="41" xfId="0" applyFont="1" applyFill="1" applyBorder="1" applyAlignment="1">
      <alignment horizontal="center" vertical="center" wrapText="1"/>
    </xf>
    <xf numFmtId="0" fontId="8" fillId="22" borderId="47" xfId="0" applyFont="1" applyFill="1" applyBorder="1" applyAlignment="1">
      <alignment horizontal="center" vertical="center" wrapText="1"/>
    </xf>
    <xf numFmtId="0" fontId="8" fillId="22" borderId="48" xfId="0" applyFont="1" applyFill="1" applyBorder="1" applyAlignment="1">
      <alignment horizontal="center" vertical="center" wrapText="1"/>
    </xf>
    <xf numFmtId="0" fontId="7" fillId="7" borderId="20" xfId="0" applyFont="1" applyFill="1" applyBorder="1" applyAlignment="1">
      <alignment horizontal="center" vertical="center"/>
    </xf>
    <xf numFmtId="0" fontId="7" fillId="7" borderId="19" xfId="0" applyFont="1" applyFill="1" applyBorder="1" applyAlignment="1">
      <alignment horizontal="center" vertical="center"/>
    </xf>
    <xf numFmtId="0" fontId="7" fillId="7" borderId="0" xfId="0" applyFont="1" applyFill="1" applyBorder="1" applyAlignment="1">
      <alignment horizontal="center" vertical="center"/>
    </xf>
    <xf numFmtId="0" fontId="8" fillId="8" borderId="46" xfId="0" applyFont="1" applyFill="1" applyBorder="1" applyAlignment="1">
      <alignment horizontal="center" vertical="center" wrapText="1"/>
    </xf>
    <xf numFmtId="0" fontId="8" fillId="8" borderId="41" xfId="0" applyFont="1" applyFill="1" applyBorder="1" applyAlignment="1">
      <alignment horizontal="center" vertical="center" wrapText="1"/>
    </xf>
    <xf numFmtId="0" fontId="8" fillId="8" borderId="47"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30" fillId="7" borderId="6" xfId="0" applyFont="1" applyFill="1" applyBorder="1" applyAlignment="1">
      <alignment horizontal="center" vertical="center"/>
    </xf>
    <xf numFmtId="0" fontId="30" fillId="7" borderId="10" xfId="0" applyFont="1" applyFill="1" applyBorder="1" applyAlignment="1">
      <alignment horizontal="center" vertical="center"/>
    </xf>
    <xf numFmtId="0" fontId="30" fillId="7" borderId="26" xfId="0" applyFont="1" applyFill="1" applyBorder="1" applyAlignment="1">
      <alignment horizontal="center" vertical="center"/>
    </xf>
    <xf numFmtId="0" fontId="17" fillId="8" borderId="55" xfId="0" applyFont="1" applyFill="1" applyBorder="1" applyAlignment="1">
      <alignment horizontal="center" vertical="center" wrapText="1"/>
    </xf>
    <xf numFmtId="0" fontId="17" fillId="8" borderId="61" xfId="0" applyFont="1" applyFill="1" applyBorder="1" applyAlignment="1">
      <alignment horizontal="center" vertical="center"/>
    </xf>
    <xf numFmtId="0" fontId="17" fillId="8" borderId="63" xfId="0" applyFont="1" applyFill="1" applyBorder="1" applyAlignment="1">
      <alignment horizontal="center" vertical="center"/>
    </xf>
    <xf numFmtId="0" fontId="11" fillId="8" borderId="63" xfId="1" applyFont="1" applyFill="1" applyBorder="1" applyAlignment="1">
      <alignment horizontal="center" vertical="center" wrapText="1"/>
    </xf>
    <xf numFmtId="0" fontId="11" fillId="8" borderId="49" xfId="1" applyFont="1" applyFill="1" applyBorder="1" applyAlignment="1">
      <alignment horizontal="center" vertical="center" wrapText="1"/>
    </xf>
    <xf numFmtId="0" fontId="19" fillId="8" borderId="63" xfId="1" applyFont="1" applyFill="1" applyBorder="1" applyAlignment="1">
      <alignment horizontal="center" vertical="center" wrapText="1"/>
    </xf>
    <xf numFmtId="0" fontId="19" fillId="8" borderId="49" xfId="1" applyFont="1" applyFill="1" applyBorder="1" applyAlignment="1">
      <alignment horizontal="center" vertical="center" wrapText="1"/>
    </xf>
    <xf numFmtId="0" fontId="18" fillId="0" borderId="0" xfId="0" applyFont="1" applyFill="1" applyBorder="1" applyAlignment="1">
      <alignment horizontal="left" vertical="center"/>
    </xf>
    <xf numFmtId="49" fontId="9" fillId="8" borderId="55" xfId="0" applyNumberFormat="1" applyFont="1" applyFill="1" applyBorder="1" applyAlignment="1">
      <alignment horizontal="center" vertical="center" wrapText="1"/>
    </xf>
    <xf numFmtId="49" fontId="9" fillId="8" borderId="34" xfId="0" applyNumberFormat="1" applyFont="1" applyFill="1" applyBorder="1" applyAlignment="1">
      <alignment horizontal="center" vertical="center" wrapText="1"/>
    </xf>
    <xf numFmtId="0" fontId="11" fillId="8" borderId="61" xfId="1" applyFont="1" applyFill="1" applyBorder="1" applyAlignment="1">
      <alignment horizontal="center" vertical="center" wrapText="1"/>
    </xf>
    <xf numFmtId="0" fontId="11" fillId="8" borderId="6" xfId="1" applyFont="1" applyFill="1" applyBorder="1" applyAlignment="1">
      <alignment horizontal="center" vertical="center" wrapText="1"/>
    </xf>
    <xf numFmtId="0" fontId="19" fillId="18" borderId="61" xfId="1" applyFont="1" applyFill="1" applyBorder="1" applyAlignment="1">
      <alignment horizontal="center" vertical="center" textRotation="90" wrapText="1"/>
    </xf>
    <xf numFmtId="0" fontId="19" fillId="18" borderId="6" xfId="1" applyFont="1" applyFill="1" applyBorder="1" applyAlignment="1">
      <alignment horizontal="center" vertical="center" textRotation="90" wrapText="1"/>
    </xf>
    <xf numFmtId="0" fontId="19" fillId="8" borderId="61" xfId="1" applyFont="1" applyFill="1" applyBorder="1" applyAlignment="1">
      <alignment horizontal="center" vertical="center" wrapText="1"/>
    </xf>
    <xf numFmtId="0" fontId="9" fillId="0" borderId="0" xfId="0" applyFont="1" applyAlignment="1">
      <alignment horizontal="left" wrapText="1"/>
    </xf>
    <xf numFmtId="0" fontId="11" fillId="0" borderId="0" xfId="0" applyFont="1" applyAlignment="1">
      <alignment horizontal="left" vertical="center"/>
    </xf>
    <xf numFmtId="0" fontId="9" fillId="0" borderId="0" xfId="0" applyFont="1" applyAlignment="1">
      <alignment vertical="center" wrapText="1"/>
    </xf>
    <xf numFmtId="0" fontId="9" fillId="0" borderId="0" xfId="0" applyFont="1" applyAlignment="1">
      <alignment vertical="center"/>
    </xf>
    <xf numFmtId="0" fontId="9" fillId="8" borderId="61" xfId="0" applyFont="1" applyFill="1" applyBorder="1" applyAlignment="1">
      <alignment horizontal="center" vertical="center"/>
    </xf>
    <xf numFmtId="0" fontId="9" fillId="8" borderId="6" xfId="0" applyFont="1" applyFill="1" applyBorder="1" applyAlignment="1">
      <alignment horizontal="center" vertical="center"/>
    </xf>
    <xf numFmtId="0" fontId="18" fillId="8" borderId="61" xfId="0" applyFont="1" applyFill="1" applyBorder="1" applyAlignment="1">
      <alignment horizontal="center" vertical="center"/>
    </xf>
    <xf numFmtId="0" fontId="18" fillId="8" borderId="63" xfId="0" applyFont="1" applyFill="1" applyBorder="1" applyAlignment="1">
      <alignment horizontal="center" vertical="center"/>
    </xf>
    <xf numFmtId="0" fontId="18" fillId="0" borderId="0" xfId="0" applyFont="1" applyAlignment="1">
      <alignment horizontal="left" vertical="center" wrapText="1"/>
    </xf>
    <xf numFmtId="0" fontId="18" fillId="0" borderId="0" xfId="0" applyFont="1" applyBorder="1" applyAlignment="1">
      <alignment horizontal="left" vertical="center" wrapText="1"/>
    </xf>
    <xf numFmtId="0" fontId="18" fillId="0" borderId="0" xfId="0" applyFont="1" applyBorder="1" applyAlignment="1">
      <alignment horizontal="left" vertical="center"/>
    </xf>
    <xf numFmtId="0" fontId="9" fillId="8" borderId="61" xfId="1" applyFont="1" applyFill="1" applyBorder="1" applyAlignment="1">
      <alignment horizontal="center" vertical="center" wrapText="1"/>
    </xf>
    <xf numFmtId="0" fontId="30" fillId="7" borderId="16" xfId="0" applyFont="1" applyFill="1" applyBorder="1" applyAlignment="1">
      <alignment horizontal="center" vertical="center"/>
    </xf>
    <xf numFmtId="0" fontId="11" fillId="0" borderId="0" xfId="0" applyFont="1" applyFill="1" applyAlignment="1">
      <alignment horizontal="left" vertical="center" wrapText="1"/>
    </xf>
    <xf numFmtId="0" fontId="11" fillId="18" borderId="0" xfId="0" applyFont="1" applyFill="1" applyBorder="1" applyAlignment="1">
      <alignment horizontal="left" vertical="center" wrapText="1"/>
    </xf>
    <xf numFmtId="49" fontId="11" fillId="8" borderId="55" xfId="0" applyNumberFormat="1" applyFont="1" applyFill="1" applyBorder="1" applyAlignment="1">
      <alignment horizontal="center" vertical="center" wrapText="1"/>
    </xf>
    <xf numFmtId="49" fontId="11" fillId="8" borderId="34" xfId="0" applyNumberFormat="1" applyFont="1" applyFill="1" applyBorder="1" applyAlignment="1">
      <alignment horizontal="center" vertical="center" wrapText="1"/>
    </xf>
    <xf numFmtId="0" fontId="11" fillId="8" borderId="60" xfId="0" applyFont="1" applyFill="1" applyBorder="1" applyAlignment="1">
      <alignment horizontal="center" vertical="center"/>
    </xf>
    <xf numFmtId="0" fontId="11" fillId="8" borderId="7" xfId="0" applyFont="1" applyFill="1" applyBorder="1" applyAlignment="1">
      <alignment horizontal="center" vertical="center"/>
    </xf>
    <xf numFmtId="0" fontId="54" fillId="17" borderId="55" xfId="0" applyFont="1" applyFill="1" applyBorder="1" applyAlignment="1">
      <alignment horizontal="center" vertical="center" wrapText="1"/>
    </xf>
    <xf numFmtId="0" fontId="54" fillId="17" borderId="61" xfId="0" applyFont="1" applyFill="1" applyBorder="1" applyAlignment="1">
      <alignment horizontal="center" vertical="center"/>
    </xf>
    <xf numFmtId="0" fontId="54" fillId="17" borderId="63" xfId="0" applyFont="1" applyFill="1" applyBorder="1" applyAlignment="1">
      <alignment horizontal="center" vertical="center"/>
    </xf>
    <xf numFmtId="49" fontId="43" fillId="17" borderId="55" xfId="0" applyNumberFormat="1" applyFont="1" applyFill="1" applyBorder="1" applyAlignment="1">
      <alignment horizontal="center" vertical="center" wrapText="1"/>
    </xf>
    <xf numFmtId="49" fontId="43" fillId="17" borderId="34" xfId="0" applyNumberFormat="1" applyFont="1" applyFill="1" applyBorder="1" applyAlignment="1">
      <alignment horizontal="center" vertical="center" wrapText="1"/>
    </xf>
    <xf numFmtId="0" fontId="54" fillId="17" borderId="6" xfId="0" applyFont="1" applyFill="1" applyBorder="1" applyAlignment="1">
      <alignment horizontal="center" vertical="center"/>
    </xf>
    <xf numFmtId="0" fontId="44" fillId="17" borderId="61" xfId="0" applyFont="1" applyFill="1" applyBorder="1" applyAlignment="1">
      <alignment horizontal="center" vertical="center" wrapText="1"/>
    </xf>
    <xf numFmtId="0" fontId="44" fillId="17" borderId="77" xfId="0" applyFont="1" applyFill="1" applyBorder="1" applyAlignment="1">
      <alignment horizontal="center" vertical="center" wrapText="1"/>
    </xf>
    <xf numFmtId="0" fontId="44" fillId="17" borderId="63" xfId="0" applyFont="1" applyFill="1" applyBorder="1" applyAlignment="1">
      <alignment horizontal="center" vertical="center" wrapText="1"/>
    </xf>
    <xf numFmtId="49" fontId="44" fillId="17" borderId="55" xfId="0" applyNumberFormat="1" applyFont="1" applyFill="1" applyBorder="1" applyAlignment="1">
      <alignment horizontal="center" vertical="center" wrapText="1"/>
    </xf>
    <xf numFmtId="49" fontId="44" fillId="17" borderId="34" xfId="0" applyNumberFormat="1" applyFont="1" applyFill="1" applyBorder="1" applyAlignment="1">
      <alignment horizontal="center" vertical="center" wrapText="1"/>
    </xf>
    <xf numFmtId="0" fontId="17" fillId="17" borderId="61" xfId="0" applyFont="1" applyFill="1" applyBorder="1" applyAlignment="1">
      <alignment horizontal="center" vertical="center"/>
    </xf>
    <xf numFmtId="0" fontId="17" fillId="17" borderId="6" xfId="0" applyFont="1" applyFill="1" applyBorder="1" applyAlignment="1">
      <alignment horizontal="center" vertical="center"/>
    </xf>
    <xf numFmtId="0" fontId="62" fillId="0" borderId="0" xfId="0" applyFont="1" applyAlignment="1">
      <alignment horizontal="left" wrapText="1"/>
    </xf>
    <xf numFmtId="0" fontId="62" fillId="0" borderId="0" xfId="0" applyFont="1" applyAlignment="1">
      <alignment horizontal="left" vertical="top"/>
    </xf>
    <xf numFmtId="0" fontId="67" fillId="18" borderId="61" xfId="1" applyFont="1" applyFill="1" applyBorder="1" applyAlignment="1">
      <alignment horizontal="center" wrapText="1"/>
    </xf>
    <xf numFmtId="0" fontId="59" fillId="18" borderId="63" xfId="1" applyFont="1" applyFill="1" applyBorder="1" applyAlignment="1">
      <alignment horizontal="center" vertical="center" wrapText="1"/>
    </xf>
    <xf numFmtId="0" fontId="59" fillId="18" borderId="49" xfId="1" applyFont="1" applyFill="1" applyBorder="1" applyAlignment="1">
      <alignment horizontal="center" vertical="center" wrapText="1"/>
    </xf>
    <xf numFmtId="0" fontId="63" fillId="0" borderId="34" xfId="0" applyFont="1" applyFill="1" applyBorder="1" applyAlignment="1">
      <alignment horizontal="left" vertical="center"/>
    </xf>
    <xf numFmtId="0" fontId="63" fillId="0" borderId="6" xfId="0" applyFont="1" applyFill="1" applyBorder="1" applyAlignment="1">
      <alignment horizontal="left" vertical="center"/>
    </xf>
    <xf numFmtId="0" fontId="63" fillId="0" borderId="10" xfId="0" applyFont="1" applyFill="1" applyBorder="1" applyAlignment="1">
      <alignment horizontal="left" vertical="center"/>
    </xf>
    <xf numFmtId="0" fontId="63" fillId="0" borderId="76" xfId="0" applyFont="1" applyFill="1" applyBorder="1" applyAlignment="1">
      <alignment horizontal="left" vertical="center"/>
    </xf>
    <xf numFmtId="49" fontId="63" fillId="0" borderId="6" xfId="0" applyNumberFormat="1" applyFont="1" applyBorder="1" applyAlignment="1">
      <alignment horizontal="center" vertical="center" wrapText="1"/>
    </xf>
    <xf numFmtId="0" fontId="63" fillId="0" borderId="6" xfId="0" applyFont="1" applyFill="1" applyBorder="1" applyAlignment="1">
      <alignment horizontal="center" vertical="center"/>
    </xf>
    <xf numFmtId="0" fontId="63" fillId="0" borderId="6" xfId="0" applyFont="1" applyFill="1" applyBorder="1" applyAlignment="1">
      <alignment horizontal="center" vertical="center" wrapText="1"/>
    </xf>
    <xf numFmtId="49" fontId="11" fillId="8" borderId="6" xfId="0" applyNumberFormat="1" applyFont="1" applyFill="1" applyBorder="1" applyAlignment="1">
      <alignment horizontal="center" vertical="center" wrapText="1"/>
    </xf>
    <xf numFmtId="0" fontId="11" fillId="0" borderId="0" xfId="0" applyFont="1" applyAlignment="1">
      <alignment horizontal="left" vertical="center" wrapText="1"/>
    </xf>
    <xf numFmtId="0" fontId="33" fillId="7" borderId="10" xfId="0" applyFont="1" applyFill="1" applyBorder="1" applyAlignment="1">
      <alignment horizontal="center" vertical="center"/>
    </xf>
    <xf numFmtId="0" fontId="11" fillId="8" borderId="55" xfId="0" applyFont="1" applyFill="1" applyBorder="1" applyAlignment="1">
      <alignment horizontal="center" vertical="center" wrapText="1"/>
    </xf>
    <xf numFmtId="0" fontId="11" fillId="8" borderId="61" xfId="0" applyFont="1" applyFill="1" applyBorder="1" applyAlignment="1">
      <alignment horizontal="center" vertical="center" wrapText="1"/>
    </xf>
    <xf numFmtId="0" fontId="11" fillId="8" borderId="63" xfId="0" applyFont="1" applyFill="1" applyBorder="1" applyAlignment="1">
      <alignment horizontal="center" vertical="center" wrapText="1"/>
    </xf>
    <xf numFmtId="49" fontId="65" fillId="0" borderId="55" xfId="0" applyNumberFormat="1" applyFont="1" applyBorder="1" applyAlignment="1">
      <alignment horizontal="center" vertical="center" wrapText="1"/>
    </xf>
    <xf numFmtId="49" fontId="65" fillId="0" borderId="34" xfId="0" applyNumberFormat="1" applyFont="1" applyBorder="1" applyAlignment="1">
      <alignment horizontal="center" vertical="center" wrapText="1"/>
    </xf>
    <xf numFmtId="0" fontId="66" fillId="0" borderId="61" xfId="0" applyFont="1" applyFill="1" applyBorder="1" applyAlignment="1">
      <alignment horizontal="center" vertical="center"/>
    </xf>
    <xf numFmtId="0" fontId="68" fillId="0" borderId="6" xfId="0" applyFont="1" applyFill="1" applyBorder="1" applyAlignment="1">
      <alignment horizontal="center" vertical="center"/>
    </xf>
    <xf numFmtId="0" fontId="59" fillId="18" borderId="61" xfId="1" applyFont="1" applyFill="1" applyBorder="1" applyAlignment="1">
      <alignment horizontal="center" vertical="center" wrapText="1"/>
    </xf>
    <xf numFmtId="0" fontId="59" fillId="18" borderId="6" xfId="1" applyFont="1" applyFill="1" applyBorder="1" applyAlignment="1">
      <alignment horizontal="center" vertical="center" wrapText="1"/>
    </xf>
    <xf numFmtId="0" fontId="75" fillId="0" borderId="0" xfId="0" applyFont="1" applyAlignment="1">
      <alignment horizontal="left" vertical="center"/>
    </xf>
    <xf numFmtId="0" fontId="62" fillId="0" borderId="0" xfId="0" applyFont="1" applyFill="1" applyAlignment="1">
      <alignment horizontal="left"/>
    </xf>
    <xf numFmtId="49" fontId="11" fillId="0" borderId="0" xfId="1" applyNumberFormat="1" applyFont="1" applyFill="1" applyAlignment="1">
      <alignment horizontal="left" vertical="center" wrapText="1"/>
    </xf>
    <xf numFmtId="0" fontId="33" fillId="7" borderId="8" xfId="1" applyFont="1" applyFill="1" applyBorder="1" applyAlignment="1">
      <alignment horizontal="center" vertical="center" wrapText="1"/>
    </xf>
    <xf numFmtId="0" fontId="33" fillId="7" borderId="6" xfId="1" applyFont="1" applyFill="1" applyBorder="1" applyAlignment="1">
      <alignment horizontal="center" vertical="center" wrapText="1"/>
    </xf>
    <xf numFmtId="49" fontId="11" fillId="0" borderId="0" xfId="1" applyNumberFormat="1" applyFont="1" applyFill="1" applyAlignment="1">
      <alignment horizontal="left" vertical="center"/>
    </xf>
    <xf numFmtId="0" fontId="51" fillId="18" borderId="37" xfId="1" applyFont="1" applyFill="1" applyBorder="1" applyAlignment="1">
      <alignment horizontal="center" vertical="center" textRotation="90" wrapText="1"/>
    </xf>
    <xf numFmtId="0" fontId="51" fillId="18" borderId="31" xfId="1" applyFont="1" applyFill="1" applyBorder="1" applyAlignment="1">
      <alignment horizontal="center" vertical="center" textRotation="90" wrapText="1"/>
    </xf>
    <xf numFmtId="0" fontId="11" fillId="8" borderId="2" xfId="1" applyFont="1" applyFill="1" applyBorder="1" applyAlignment="1">
      <alignment horizontal="center" vertical="center" wrapText="1"/>
    </xf>
    <xf numFmtId="0" fontId="11" fillId="8" borderId="1" xfId="1" applyFont="1" applyFill="1" applyBorder="1" applyAlignment="1">
      <alignment horizontal="center" vertical="center" wrapText="1"/>
    </xf>
    <xf numFmtId="0" fontId="11" fillId="8" borderId="4" xfId="1" applyFont="1" applyFill="1" applyBorder="1" applyAlignment="1">
      <alignment horizontal="center" vertical="center" wrapText="1"/>
    </xf>
    <xf numFmtId="0" fontId="18" fillId="8" borderId="40" xfId="0" applyFont="1" applyFill="1" applyBorder="1" applyAlignment="1">
      <alignment horizontal="center" vertical="center"/>
    </xf>
    <xf numFmtId="0" fontId="18" fillId="8" borderId="41" xfId="0" applyFont="1" applyFill="1" applyBorder="1" applyAlignment="1">
      <alignment horizontal="center" vertical="center"/>
    </xf>
    <xf numFmtId="0" fontId="18" fillId="8" borderId="42" xfId="0" applyFont="1" applyFill="1" applyBorder="1" applyAlignment="1">
      <alignment horizontal="center" vertical="center"/>
    </xf>
    <xf numFmtId="0" fontId="11" fillId="0" borderId="0" xfId="1" applyFont="1" applyFill="1" applyAlignment="1">
      <alignment horizontal="right" vertical="center" wrapText="1"/>
    </xf>
    <xf numFmtId="0" fontId="17" fillId="8" borderId="55" xfId="0" applyFont="1" applyFill="1" applyBorder="1" applyAlignment="1">
      <alignment horizontal="center" vertical="center"/>
    </xf>
    <xf numFmtId="0" fontId="17" fillId="8" borderId="34" xfId="0" applyFont="1" applyFill="1" applyBorder="1" applyAlignment="1">
      <alignment horizontal="center" vertical="center"/>
    </xf>
    <xf numFmtId="0" fontId="17" fillId="8" borderId="7" xfId="0" applyFont="1" applyFill="1" applyBorder="1" applyAlignment="1">
      <alignment horizontal="center" vertical="center"/>
    </xf>
    <xf numFmtId="0" fontId="17" fillId="0" borderId="0" xfId="0" applyFont="1" applyFill="1" applyBorder="1" applyAlignment="1">
      <alignment horizontal="left" vertical="center"/>
    </xf>
    <xf numFmtId="0" fontId="11" fillId="8" borderId="46" xfId="1" applyFont="1" applyFill="1" applyBorder="1" applyAlignment="1">
      <alignment horizontal="center" vertical="center" wrapText="1"/>
    </xf>
    <xf numFmtId="0" fontId="11" fillId="8" borderId="70" xfId="1" applyFont="1" applyFill="1" applyBorder="1" applyAlignment="1">
      <alignment horizontal="center" vertical="center" wrapText="1"/>
    </xf>
    <xf numFmtId="0" fontId="8" fillId="8" borderId="81" xfId="0" applyFont="1" applyFill="1" applyBorder="1" applyAlignment="1">
      <alignment horizontal="center" vertical="center" wrapText="1"/>
    </xf>
    <xf numFmtId="0" fontId="8" fillId="8" borderId="77" xfId="0" applyFont="1" applyFill="1" applyBorder="1" applyAlignment="1">
      <alignment horizontal="center" vertical="center" wrapText="1"/>
    </xf>
    <xf numFmtId="0" fontId="8" fillId="8" borderId="82" xfId="0" applyFont="1" applyFill="1" applyBorder="1" applyAlignment="1">
      <alignment horizontal="center" vertical="center" wrapText="1"/>
    </xf>
    <xf numFmtId="0" fontId="11" fillId="8" borderId="14" xfId="1" applyFont="1" applyFill="1" applyBorder="1" applyAlignment="1">
      <alignment horizontal="center" vertical="center" wrapText="1"/>
    </xf>
    <xf numFmtId="0" fontId="11" fillId="8" borderId="15" xfId="1" applyFont="1" applyFill="1" applyBorder="1" applyAlignment="1">
      <alignment horizontal="center" vertical="center" wrapText="1"/>
    </xf>
    <xf numFmtId="0" fontId="51" fillId="0" borderId="14" xfId="1" applyFont="1" applyFill="1" applyBorder="1" applyAlignment="1">
      <alignment horizontal="center" vertical="center" textRotation="90" wrapText="1"/>
    </xf>
    <xf numFmtId="0" fontId="51" fillId="0" borderId="87" xfId="1" applyFont="1" applyFill="1" applyBorder="1" applyAlignment="1">
      <alignment horizontal="center" vertical="center" textRotation="90" wrapText="1"/>
    </xf>
    <xf numFmtId="0" fontId="11" fillId="8" borderId="40" xfId="1" applyFont="1" applyFill="1" applyBorder="1" applyAlignment="1">
      <alignment horizontal="center" vertical="center" wrapText="1"/>
    </xf>
    <xf numFmtId="0" fontId="11" fillId="8" borderId="41" xfId="1" applyFont="1" applyFill="1" applyBorder="1" applyAlignment="1">
      <alignment horizontal="center" vertical="center" wrapText="1"/>
    </xf>
    <xf numFmtId="0" fontId="11" fillId="8" borderId="42" xfId="1" applyFont="1" applyFill="1" applyBorder="1" applyAlignment="1">
      <alignment horizontal="center" vertical="center" wrapText="1"/>
    </xf>
    <xf numFmtId="0" fontId="19" fillId="18" borderId="14" xfId="1" applyFont="1" applyFill="1" applyBorder="1" applyAlignment="1">
      <alignment horizontal="center" vertical="center" textRotation="90" wrapText="1"/>
    </xf>
    <xf numFmtId="0" fontId="19" fillId="18" borderId="68" xfId="1" applyFont="1" applyFill="1" applyBorder="1" applyAlignment="1">
      <alignment horizontal="center" vertical="center" textRotation="90" wrapText="1"/>
    </xf>
    <xf numFmtId="0" fontId="19" fillId="8" borderId="4" xfId="0" applyFont="1" applyFill="1" applyBorder="1" applyAlignment="1">
      <alignment horizontal="center" vertical="center"/>
    </xf>
    <xf numFmtId="0" fontId="19" fillId="8" borderId="2" xfId="0" applyFont="1" applyFill="1" applyBorder="1" applyAlignment="1">
      <alignment horizontal="center" vertical="center"/>
    </xf>
    <xf numFmtId="0" fontId="19" fillId="8" borderId="1" xfId="0" applyFont="1" applyFill="1" applyBorder="1" applyAlignment="1">
      <alignment horizontal="center" vertical="center"/>
    </xf>
    <xf numFmtId="0" fontId="19" fillId="8" borderId="4" xfId="1" applyFont="1" applyFill="1" applyBorder="1" applyAlignment="1">
      <alignment horizontal="center" vertical="center" wrapText="1"/>
    </xf>
    <xf numFmtId="0" fontId="19" fillId="8" borderId="2" xfId="1" applyFont="1" applyFill="1" applyBorder="1" applyAlignment="1">
      <alignment horizontal="center" vertical="center" wrapText="1"/>
    </xf>
    <xf numFmtId="0" fontId="19" fillId="8" borderId="1" xfId="1" applyFont="1" applyFill="1" applyBorder="1" applyAlignment="1">
      <alignment horizontal="center" vertical="center" wrapText="1"/>
    </xf>
    <xf numFmtId="0" fontId="19" fillId="8" borderId="71" xfId="1" applyFont="1" applyFill="1" applyBorder="1" applyAlignment="1">
      <alignment horizontal="center" vertical="center" wrapText="1"/>
    </xf>
    <xf numFmtId="0" fontId="19" fillId="8" borderId="72" xfId="1" applyFont="1" applyFill="1" applyBorder="1" applyAlignment="1">
      <alignment horizontal="center" vertical="center" wrapText="1"/>
    </xf>
    <xf numFmtId="0" fontId="19" fillId="8" borderId="73" xfId="1" applyFont="1" applyFill="1" applyBorder="1" applyAlignment="1">
      <alignment horizontal="center" vertical="center" wrapText="1"/>
    </xf>
    <xf numFmtId="0" fontId="11" fillId="8" borderId="9" xfId="1" applyFont="1" applyFill="1" applyBorder="1" applyAlignment="1">
      <alignment horizontal="center" vertical="center" wrapText="1"/>
    </xf>
    <xf numFmtId="0" fontId="19" fillId="18" borderId="40" xfId="1" applyFont="1" applyFill="1" applyBorder="1" applyAlignment="1">
      <alignment horizontal="center" vertical="center" textRotation="90" wrapText="1"/>
    </xf>
    <xf numFmtId="0" fontId="19" fillId="18" borderId="43" xfId="1" applyFont="1" applyFill="1" applyBorder="1" applyAlignment="1">
      <alignment horizontal="center" vertical="center" textRotation="90" wrapText="1"/>
    </xf>
    <xf numFmtId="0" fontId="11" fillId="8" borderId="71" xfId="0" applyFont="1" applyFill="1" applyBorder="1" applyAlignment="1">
      <alignment horizontal="center" vertical="center" wrapText="1"/>
    </xf>
    <xf numFmtId="0" fontId="11" fillId="8" borderId="72" xfId="0" applyFont="1" applyFill="1" applyBorder="1" applyAlignment="1">
      <alignment horizontal="center" vertical="center" wrapText="1"/>
    </xf>
    <xf numFmtId="0" fontId="11" fillId="8" borderId="73" xfId="0" applyFont="1" applyFill="1" applyBorder="1" applyAlignment="1">
      <alignment horizontal="center" vertical="center" wrapText="1"/>
    </xf>
    <xf numFmtId="0" fontId="19" fillId="8" borderId="14" xfId="1" applyFont="1" applyFill="1" applyBorder="1" applyAlignment="1">
      <alignment horizontal="center" vertical="center" wrapText="1"/>
    </xf>
    <xf numFmtId="0" fontId="19" fillId="8" borderId="68" xfId="1" applyFont="1" applyFill="1" applyBorder="1" applyAlignment="1">
      <alignment horizontal="center" vertical="center" wrapText="1"/>
    </xf>
    <xf numFmtId="0" fontId="11" fillId="0" borderId="0" xfId="0" applyFont="1" applyFill="1" applyAlignment="1">
      <alignment horizontal="left" vertical="center"/>
    </xf>
    <xf numFmtId="0" fontId="11" fillId="8" borderId="21" xfId="0" applyFont="1" applyFill="1" applyBorder="1" applyAlignment="1">
      <alignment horizontal="center" vertical="center"/>
    </xf>
    <xf numFmtId="0" fontId="11" fillId="8" borderId="21" xfId="1" applyFont="1" applyFill="1" applyBorder="1" applyAlignment="1">
      <alignment horizontal="center" vertical="center" wrapText="1"/>
    </xf>
    <xf numFmtId="0" fontId="11" fillId="0" borderId="0" xfId="0" applyFont="1" applyFill="1" applyBorder="1" applyAlignment="1">
      <alignment wrapText="1"/>
    </xf>
    <xf numFmtId="0" fontId="11" fillId="8" borderId="71" xfId="1" applyFont="1" applyFill="1" applyBorder="1" applyAlignment="1">
      <alignment horizontal="center" vertical="center" wrapText="1"/>
    </xf>
    <xf numFmtId="0" fontId="11" fillId="8" borderId="72" xfId="1" applyFont="1" applyFill="1" applyBorder="1" applyAlignment="1">
      <alignment horizontal="center" vertical="center" wrapText="1"/>
    </xf>
    <xf numFmtId="0" fontId="11" fillId="8" borderId="73" xfId="1" applyFont="1" applyFill="1" applyBorder="1" applyAlignment="1">
      <alignment horizontal="center" vertical="center" wrapText="1"/>
    </xf>
    <xf numFmtId="0" fontId="59" fillId="0" borderId="37" xfId="1" applyFont="1" applyFill="1" applyBorder="1" applyAlignment="1">
      <alignment horizontal="center" vertical="center" textRotation="90" wrapText="1"/>
    </xf>
    <xf numFmtId="0" fontId="59" fillId="0" borderId="31" xfId="1" applyFont="1" applyFill="1" applyBorder="1" applyAlignment="1">
      <alignment horizontal="center" vertical="center" textRotation="90" wrapText="1"/>
    </xf>
    <xf numFmtId="0" fontId="19" fillId="8" borderId="35" xfId="0" applyFont="1" applyFill="1" applyBorder="1" applyAlignment="1">
      <alignment horizontal="center" vertical="center"/>
    </xf>
    <xf numFmtId="0" fontId="19" fillId="8" borderId="11" xfId="0" applyFont="1" applyFill="1" applyBorder="1" applyAlignment="1">
      <alignment horizontal="center" vertical="center"/>
    </xf>
    <xf numFmtId="0" fontId="19" fillId="8" borderId="24" xfId="0" applyFont="1" applyFill="1" applyBorder="1" applyAlignment="1">
      <alignment horizontal="center" vertical="center"/>
    </xf>
    <xf numFmtId="0" fontId="59" fillId="0" borderId="4"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1" xfId="1" applyFont="1" applyFill="1" applyBorder="1" applyAlignment="1">
      <alignment horizontal="center" vertical="center" wrapText="1"/>
    </xf>
    <xf numFmtId="0" fontId="11" fillId="0" borderId="0" xfId="0" applyFont="1" applyFill="1" applyAlignment="1">
      <alignment horizontal="left" vertical="top" wrapText="1"/>
    </xf>
    <xf numFmtId="0" fontId="59" fillId="0" borderId="14" xfId="1" applyFont="1" applyFill="1" applyBorder="1" applyAlignment="1">
      <alignment horizontal="center" vertical="center" textRotation="90" wrapText="1"/>
    </xf>
    <xf numFmtId="0" fontId="59" fillId="0" borderId="15" xfId="1" applyFont="1" applyFill="1" applyBorder="1" applyAlignment="1">
      <alignment horizontal="center" vertical="center" textRotation="90" wrapText="1"/>
    </xf>
    <xf numFmtId="0" fontId="59" fillId="18" borderId="37" xfId="1" applyFont="1" applyFill="1" applyBorder="1" applyAlignment="1">
      <alignment horizontal="center" vertical="center" textRotation="90" wrapText="1"/>
    </xf>
    <xf numFmtId="0" fontId="59" fillId="18" borderId="31" xfId="1" applyFont="1" applyFill="1" applyBorder="1" applyAlignment="1">
      <alignment horizontal="center" vertical="center" textRotation="90" wrapText="1"/>
    </xf>
    <xf numFmtId="0" fontId="19" fillId="8" borderId="46" xfId="1" applyFont="1" applyFill="1" applyBorder="1" applyAlignment="1">
      <alignment horizontal="center" vertical="center" wrapText="1"/>
    </xf>
    <xf numFmtId="0" fontId="19" fillId="8" borderId="47" xfId="1" applyFont="1" applyFill="1" applyBorder="1" applyAlignment="1">
      <alignment horizontal="center" vertical="center" wrapText="1"/>
    </xf>
    <xf numFmtId="0" fontId="19" fillId="8" borderId="62" xfId="1" applyFont="1" applyFill="1" applyBorder="1" applyAlignment="1">
      <alignment horizontal="center" vertical="center" wrapText="1"/>
    </xf>
    <xf numFmtId="0" fontId="11" fillId="0" borderId="0" xfId="0" applyFont="1" applyFill="1" applyAlignment="1">
      <alignment vertical="center"/>
    </xf>
    <xf numFmtId="0" fontId="11" fillId="8" borderId="55" xfId="1" applyFont="1" applyFill="1" applyBorder="1" applyAlignment="1">
      <alignment horizontal="center" vertical="center" wrapText="1"/>
    </xf>
    <xf numFmtId="0" fontId="11" fillId="8" borderId="50" xfId="1" applyFont="1" applyFill="1" applyBorder="1" applyAlignment="1">
      <alignment horizontal="center" vertical="center" wrapText="1"/>
    </xf>
    <xf numFmtId="0" fontId="11" fillId="8" borderId="62" xfId="0" applyFont="1" applyFill="1" applyBorder="1" applyAlignment="1">
      <alignment horizontal="center" vertical="center" wrapText="1"/>
    </xf>
    <xf numFmtId="0" fontId="11" fillId="8" borderId="60" xfId="0" applyFont="1" applyFill="1" applyBorder="1" applyAlignment="1">
      <alignment horizontal="center" vertical="center" wrapText="1"/>
    </xf>
    <xf numFmtId="0" fontId="11" fillId="0" borderId="8" xfId="0" applyFont="1" applyFill="1" applyBorder="1" applyAlignment="1">
      <alignment horizontal="justify" vertical="center" wrapText="1"/>
    </xf>
    <xf numFmtId="0" fontId="11" fillId="0" borderId="6" xfId="0" applyFont="1" applyFill="1" applyBorder="1" applyAlignment="1">
      <alignment horizontal="justify" vertical="center" wrapText="1"/>
    </xf>
    <xf numFmtId="0" fontId="11" fillId="0" borderId="7" xfId="0" applyFont="1" applyFill="1" applyBorder="1" applyAlignment="1">
      <alignment horizontal="justify" vertical="center" wrapText="1"/>
    </xf>
    <xf numFmtId="0" fontId="59" fillId="0" borderId="46" xfId="1" applyFont="1" applyFill="1" applyBorder="1" applyAlignment="1">
      <alignment horizontal="center" vertical="center" textRotation="90" wrapText="1"/>
    </xf>
    <xf numFmtId="0" fontId="59" fillId="0" borderId="70" xfId="1" applyFont="1" applyFill="1" applyBorder="1" applyAlignment="1">
      <alignment horizontal="center" vertical="center" textRotation="90" wrapText="1"/>
    </xf>
    <xf numFmtId="0" fontId="18" fillId="0" borderId="18" xfId="0" applyFont="1" applyBorder="1" applyAlignment="1">
      <alignment horizontal="left" vertical="center" wrapText="1"/>
    </xf>
    <xf numFmtId="0" fontId="18" fillId="0" borderId="64" xfId="0" applyFont="1" applyBorder="1" applyAlignment="1">
      <alignment horizontal="left" vertical="center" wrapText="1"/>
    </xf>
    <xf numFmtId="0" fontId="11" fillId="8" borderId="61" xfId="0" applyFont="1" applyFill="1" applyBorder="1" applyAlignment="1">
      <alignment horizontal="center" vertical="center"/>
    </xf>
    <xf numFmtId="0" fontId="11" fillId="8" borderId="93" xfId="0" applyFont="1" applyFill="1" applyBorder="1" applyAlignment="1">
      <alignment horizontal="center" vertical="center"/>
    </xf>
    <xf numFmtId="0" fontId="11" fillId="8" borderId="51" xfId="0" applyFont="1" applyFill="1" applyBorder="1" applyAlignment="1">
      <alignment horizontal="center" vertical="center"/>
    </xf>
    <xf numFmtId="0" fontId="11" fillId="8" borderId="95" xfId="0" applyFont="1" applyFill="1" applyBorder="1" applyAlignment="1">
      <alignment horizontal="center" vertical="center"/>
    </xf>
    <xf numFmtId="0" fontId="18" fillId="0" borderId="62" xfId="0" applyFont="1" applyBorder="1" applyAlignment="1">
      <alignment horizontal="left" vertical="center" wrapText="1"/>
    </xf>
    <xf numFmtId="0" fontId="18" fillId="0" borderId="61" xfId="0" applyFont="1" applyBorder="1" applyAlignment="1">
      <alignment horizontal="left" vertical="center" wrapText="1"/>
    </xf>
    <xf numFmtId="0" fontId="18" fillId="0" borderId="63" xfId="0" applyFont="1" applyBorder="1" applyAlignment="1">
      <alignment horizontal="left" vertical="center" wrapText="1"/>
    </xf>
    <xf numFmtId="0" fontId="18" fillId="0" borderId="8" xfId="0" applyFont="1" applyBorder="1" applyAlignment="1">
      <alignment horizontal="left" vertical="center" wrapText="1"/>
    </xf>
    <xf numFmtId="0" fontId="18" fillId="0" borderId="6" xfId="0" applyFont="1" applyBorder="1" applyAlignment="1">
      <alignment horizontal="left" vertical="center" wrapText="1"/>
    </xf>
    <xf numFmtId="0" fontId="18" fillId="0" borderId="49" xfId="0" applyFont="1" applyBorder="1" applyAlignment="1">
      <alignment horizontal="left" vertical="center" wrapText="1"/>
    </xf>
    <xf numFmtId="0" fontId="17" fillId="9" borderId="8" xfId="0" applyFont="1" applyFill="1" applyBorder="1" applyAlignment="1">
      <alignment horizontal="left" vertical="center" wrapText="1"/>
    </xf>
    <xf numFmtId="0" fontId="17" fillId="9" borderId="6" xfId="0" applyFont="1" applyFill="1" applyBorder="1" applyAlignment="1">
      <alignment horizontal="left" vertical="center" wrapText="1"/>
    </xf>
    <xf numFmtId="0" fontId="17" fillId="9" borderId="49" xfId="0" applyFont="1" applyFill="1" applyBorder="1" applyAlignment="1">
      <alignment horizontal="left" vertical="center" wrapText="1"/>
    </xf>
    <xf numFmtId="0" fontId="33" fillId="7" borderId="16"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8" xfId="0" applyFont="1" applyFill="1" applyBorder="1" applyAlignment="1">
      <alignment horizontal="center" vertical="center"/>
    </xf>
    <xf numFmtId="0" fontId="33" fillId="7" borderId="8" xfId="0" applyFont="1" applyFill="1" applyBorder="1" applyAlignment="1">
      <alignment horizontal="center" vertical="center"/>
    </xf>
    <xf numFmtId="0" fontId="11" fillId="8" borderId="10" xfId="1" applyFont="1" applyFill="1" applyBorder="1" applyAlignment="1">
      <alignment horizontal="center" vertical="center" wrapText="1"/>
    </xf>
    <xf numFmtId="0" fontId="11" fillId="8" borderId="21" xfId="0" applyFont="1" applyFill="1" applyBorder="1" applyAlignment="1">
      <alignment horizontal="center" vertical="center" wrapText="1"/>
    </xf>
    <xf numFmtId="0" fontId="11" fillId="8" borderId="26" xfId="0" applyFont="1" applyFill="1" applyBorder="1" applyAlignment="1">
      <alignment horizontal="center" vertical="center" wrapText="1"/>
    </xf>
    <xf numFmtId="0" fontId="11" fillId="8" borderId="85" xfId="1" applyFont="1" applyFill="1" applyBorder="1" applyAlignment="1">
      <alignment horizontal="center" vertical="center" wrapText="1"/>
    </xf>
    <xf numFmtId="0" fontId="11" fillId="8" borderId="88" xfId="1" applyFont="1" applyFill="1" applyBorder="1" applyAlignment="1">
      <alignment horizontal="center" vertical="center" wrapText="1"/>
    </xf>
    <xf numFmtId="0" fontId="19" fillId="9" borderId="8" xfId="0" applyFont="1" applyFill="1" applyBorder="1" applyAlignment="1">
      <alignment horizontal="justify" vertical="center" wrapText="1"/>
    </xf>
    <xf numFmtId="0" fontId="19" fillId="9" borderId="6" xfId="0" applyFont="1" applyFill="1" applyBorder="1" applyAlignment="1">
      <alignment horizontal="justify" vertical="center" wrapText="1"/>
    </xf>
    <xf numFmtId="0" fontId="19" fillId="9" borderId="7" xfId="0" applyFont="1" applyFill="1" applyBorder="1" applyAlignment="1">
      <alignment horizontal="justify" vertical="center" wrapText="1"/>
    </xf>
    <xf numFmtId="0" fontId="19" fillId="11" borderId="84" xfId="0" applyFont="1" applyFill="1" applyBorder="1" applyAlignment="1">
      <alignment horizontal="right" vertical="center" wrapText="1"/>
    </xf>
    <xf numFmtId="0" fontId="19" fillId="11" borderId="72" xfId="0" applyFont="1" applyFill="1" applyBorder="1" applyAlignment="1">
      <alignment horizontal="right" vertical="center" wrapText="1"/>
    </xf>
    <xf numFmtId="0" fontId="19" fillId="11" borderId="74" xfId="0" applyFont="1" applyFill="1" applyBorder="1" applyAlignment="1">
      <alignment horizontal="right" vertical="center" wrapText="1"/>
    </xf>
    <xf numFmtId="0" fontId="19" fillId="10" borderId="67" xfId="0" applyFont="1" applyFill="1" applyBorder="1" applyAlignment="1">
      <alignment horizontal="right" vertical="center" wrapText="1"/>
    </xf>
    <xf numFmtId="0" fontId="19" fillId="10" borderId="51" xfId="0" applyFont="1" applyFill="1" applyBorder="1" applyAlignment="1">
      <alignment horizontal="right" vertical="center" wrapText="1"/>
    </xf>
    <xf numFmtId="0" fontId="19" fillId="10" borderId="66" xfId="0" applyFont="1" applyFill="1" applyBorder="1" applyAlignment="1">
      <alignment horizontal="right" vertical="center" wrapText="1"/>
    </xf>
    <xf numFmtId="0" fontId="18" fillId="0" borderId="12" xfId="0" applyFont="1" applyBorder="1" applyAlignment="1">
      <alignment horizontal="left" vertical="center" wrapText="1"/>
    </xf>
    <xf numFmtId="0" fontId="18" fillId="0" borderId="10" xfId="0" applyFont="1" applyBorder="1" applyAlignment="1">
      <alignment horizontal="left" vertical="center" wrapText="1"/>
    </xf>
    <xf numFmtId="0" fontId="18" fillId="0" borderId="76" xfId="0" applyFont="1" applyBorder="1" applyAlignment="1">
      <alignment horizontal="left" vertical="center" wrapText="1"/>
    </xf>
    <xf numFmtId="0" fontId="19" fillId="9" borderId="84" xfId="0" applyFont="1" applyFill="1" applyBorder="1" applyAlignment="1">
      <alignment horizontal="right" vertical="center" wrapText="1"/>
    </xf>
    <xf numFmtId="0" fontId="19" fillId="9" borderId="72" xfId="0" applyFont="1" applyFill="1" applyBorder="1" applyAlignment="1">
      <alignment horizontal="right" vertical="center" wrapText="1"/>
    </xf>
    <xf numFmtId="0" fontId="19" fillId="9" borderId="73" xfId="0" applyFont="1" applyFill="1" applyBorder="1" applyAlignment="1">
      <alignment horizontal="right" vertical="center" wrapText="1"/>
    </xf>
    <xf numFmtId="0" fontId="19" fillId="9" borderId="62" xfId="0" applyFont="1" applyFill="1" applyBorder="1" applyAlignment="1">
      <alignment horizontal="justify" vertical="center" wrapText="1"/>
    </xf>
    <xf numFmtId="0" fontId="19" fillId="9" borderId="61" xfId="0" applyFont="1" applyFill="1" applyBorder="1" applyAlignment="1">
      <alignment horizontal="justify" vertical="center" wrapText="1"/>
    </xf>
    <xf numFmtId="0" fontId="19" fillId="9" borderId="60" xfId="0" applyFont="1" applyFill="1" applyBorder="1" applyAlignment="1">
      <alignment horizontal="justify" vertical="center" wrapText="1"/>
    </xf>
    <xf numFmtId="0" fontId="19" fillId="7" borderId="6" xfId="0" applyFont="1" applyFill="1" applyBorder="1" applyAlignment="1">
      <alignment horizontal="center" vertical="center"/>
    </xf>
    <xf numFmtId="0" fontId="11" fillId="0" borderId="0" xfId="0" applyFont="1" applyFill="1" applyAlignment="1">
      <alignment vertical="center" wrapText="1"/>
    </xf>
    <xf numFmtId="0" fontId="11" fillId="0" borderId="0" xfId="0" applyFont="1" applyFill="1" applyBorder="1" applyAlignment="1">
      <alignment vertical="center" wrapText="1"/>
    </xf>
    <xf numFmtId="0" fontId="24" fillId="6" borderId="6" xfId="0" applyFont="1" applyFill="1" applyBorder="1" applyAlignment="1">
      <alignment horizontal="right" vertical="center"/>
    </xf>
    <xf numFmtId="0" fontId="19" fillId="8" borderId="6" xfId="1" applyFont="1" applyFill="1" applyBorder="1" applyAlignment="1">
      <alignment horizontal="center" vertical="center" wrapText="1"/>
    </xf>
    <xf numFmtId="0" fontId="11" fillId="0" borderId="0" xfId="0" applyFont="1" applyFill="1" applyAlignment="1">
      <alignment horizontal="left"/>
    </xf>
    <xf numFmtId="0" fontId="19" fillId="8" borderId="6" xfId="0" applyFont="1" applyFill="1" applyBorder="1" applyAlignment="1">
      <alignment vertical="center" wrapText="1"/>
    </xf>
    <xf numFmtId="0" fontId="19" fillId="7" borderId="7" xfId="0" applyFont="1" applyFill="1" applyBorder="1" applyAlignment="1">
      <alignment horizontal="center" vertical="center"/>
    </xf>
    <xf numFmtId="0" fontId="19" fillId="7" borderId="18" xfId="0" applyFont="1" applyFill="1" applyBorder="1" applyAlignment="1">
      <alignment horizontal="center" vertical="center"/>
    </xf>
    <xf numFmtId="0" fontId="19" fillId="7" borderId="8" xfId="0" applyFont="1" applyFill="1" applyBorder="1" applyAlignment="1">
      <alignment horizontal="center" vertical="center"/>
    </xf>
    <xf numFmtId="0" fontId="59" fillId="0" borderId="42" xfId="0" applyFont="1" applyFill="1" applyBorder="1" applyAlignment="1">
      <alignment horizontal="center" vertical="center" wrapText="1"/>
    </xf>
    <xf numFmtId="0" fontId="59" fillId="0" borderId="3" xfId="0" applyFont="1" applyFill="1" applyBorder="1" applyAlignment="1">
      <alignment horizontal="center" vertical="center" wrapText="1"/>
    </xf>
    <xf numFmtId="0" fontId="59" fillId="18" borderId="37" xfId="0" applyFont="1" applyFill="1" applyBorder="1" applyAlignment="1">
      <alignment horizontal="center" vertical="center" wrapText="1"/>
    </xf>
    <xf numFmtId="0" fontId="59" fillId="18" borderId="31"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19" fillId="8" borderId="18" xfId="0" applyFont="1" applyFill="1" applyBorder="1" applyAlignment="1">
      <alignment horizontal="center" vertical="center" wrapText="1"/>
    </xf>
    <xf numFmtId="0" fontId="19" fillId="8" borderId="8" xfId="0" applyFont="1" applyFill="1" applyBorder="1" applyAlignment="1">
      <alignment horizontal="center" vertical="center" wrapText="1"/>
    </xf>
    <xf numFmtId="0" fontId="30" fillId="7" borderId="21" xfId="0" applyFont="1" applyFill="1" applyBorder="1" applyAlignment="1">
      <alignment horizontal="center" vertical="center"/>
    </xf>
    <xf numFmtId="0" fontId="24" fillId="5" borderId="6" xfId="0" applyFont="1" applyFill="1" applyBorder="1" applyAlignment="1">
      <alignment horizontal="right" vertical="center"/>
    </xf>
    <xf numFmtId="0" fontId="8" fillId="8" borderId="6" xfId="0" applyFont="1" applyFill="1" applyBorder="1" applyAlignment="1">
      <alignment horizontal="center" vertical="center" wrapText="1"/>
    </xf>
    <xf numFmtId="0" fontId="18" fillId="0" borderId="0" xfId="0" applyFont="1" applyFill="1" applyAlignment="1">
      <alignment vertical="center" wrapText="1"/>
    </xf>
    <xf numFmtId="0" fontId="19" fillId="8" borderId="21" xfId="0" applyFont="1" applyFill="1" applyBorder="1" applyAlignment="1">
      <alignment horizontal="center" vertical="center"/>
    </xf>
    <xf numFmtId="0" fontId="19" fillId="8" borderId="21" xfId="0" applyFont="1" applyFill="1" applyBorder="1" applyAlignment="1">
      <alignment horizontal="center" vertical="center" wrapText="1"/>
    </xf>
    <xf numFmtId="49" fontId="9" fillId="3" borderId="7" xfId="0" applyNumberFormat="1" applyFont="1" applyFill="1" applyBorder="1" applyAlignment="1">
      <alignment horizontal="center" vertical="center"/>
    </xf>
    <xf numFmtId="49" fontId="9" fillId="3" borderId="18" xfId="0" applyNumberFormat="1" applyFont="1" applyFill="1" applyBorder="1" applyAlignment="1">
      <alignment horizontal="center" vertical="center"/>
    </xf>
    <xf numFmtId="49" fontId="9" fillId="3" borderId="8" xfId="0" applyNumberFormat="1" applyFont="1" applyFill="1" applyBorder="1" applyAlignment="1">
      <alignment horizontal="center" vertical="center"/>
    </xf>
    <xf numFmtId="0" fontId="11" fillId="8" borderId="7" xfId="0" applyFont="1" applyFill="1" applyBorder="1" applyAlignment="1">
      <alignment horizontal="center" vertical="center" wrapText="1"/>
    </xf>
    <xf numFmtId="0" fontId="51" fillId="18" borderId="14" xfId="1" applyFont="1" applyFill="1" applyBorder="1" applyAlignment="1">
      <alignment horizontal="center" vertical="center" textRotation="90" wrapText="1"/>
    </xf>
    <xf numFmtId="0" fontId="51" fillId="18" borderId="68" xfId="1" applyFont="1" applyFill="1" applyBorder="1" applyAlignment="1">
      <alignment horizontal="center" vertical="center" textRotation="90" wrapText="1"/>
    </xf>
    <xf numFmtId="0" fontId="51" fillId="0" borderId="46" xfId="1" applyFont="1" applyFill="1" applyBorder="1" applyAlignment="1">
      <alignment horizontal="center" vertical="center" textRotation="90" wrapText="1"/>
    </xf>
    <xf numFmtId="0" fontId="51" fillId="0" borderId="70" xfId="1" applyFont="1" applyFill="1" applyBorder="1" applyAlignment="1">
      <alignment horizontal="center" vertical="center" textRotation="90" wrapText="1"/>
    </xf>
    <xf numFmtId="0" fontId="51" fillId="0" borderId="68" xfId="1" applyFont="1" applyFill="1" applyBorder="1" applyAlignment="1">
      <alignment horizontal="center" vertical="center" textRotation="90" wrapText="1"/>
    </xf>
    <xf numFmtId="0" fontId="18" fillId="8" borderId="4" xfId="0" applyFont="1" applyFill="1" applyBorder="1" applyAlignment="1">
      <alignment horizontal="center" vertical="center"/>
    </xf>
    <xf numFmtId="0" fontId="18" fillId="8" borderId="2" xfId="0" applyFont="1" applyFill="1" applyBorder="1" applyAlignment="1">
      <alignment horizontal="center" vertical="center"/>
    </xf>
    <xf numFmtId="0" fontId="18" fillId="8" borderId="1" xfId="0" applyFont="1" applyFill="1" applyBorder="1" applyAlignment="1">
      <alignment horizontal="center" vertical="center"/>
    </xf>
    <xf numFmtId="0" fontId="18" fillId="0" borderId="0" xfId="0" applyFont="1" applyBorder="1" applyAlignment="1">
      <alignment vertical="center"/>
    </xf>
    <xf numFmtId="0" fontId="17" fillId="0" borderId="0" xfId="0" applyFont="1" applyBorder="1" applyAlignment="1">
      <alignment vertical="center" wrapText="1"/>
    </xf>
    <xf numFmtId="0" fontId="9" fillId="0" borderId="0" xfId="0" applyFont="1" applyBorder="1" applyAlignment="1">
      <alignment vertical="center"/>
    </xf>
    <xf numFmtId="0" fontId="8" fillId="7" borderId="6" xfId="0" applyFont="1" applyFill="1" applyBorder="1" applyAlignment="1">
      <alignment horizontal="center" vertical="center"/>
    </xf>
    <xf numFmtId="0" fontId="85" fillId="18" borderId="0" xfId="25" applyFont="1" applyFill="1" applyAlignment="1">
      <alignment horizontal="left"/>
    </xf>
    <xf numFmtId="0" fontId="18" fillId="0" borderId="0" xfId="0" applyFont="1" applyBorder="1" applyAlignment="1">
      <alignment vertical="center" wrapText="1"/>
    </xf>
    <xf numFmtId="0" fontId="17" fillId="7" borderId="6" xfId="0" applyFont="1" applyFill="1" applyBorder="1" applyAlignment="1">
      <alignment horizontal="center" vertical="center"/>
    </xf>
    <xf numFmtId="0" fontId="17" fillId="7" borderId="10" xfId="0" applyFont="1" applyFill="1" applyBorder="1" applyAlignment="1">
      <alignment horizontal="center" vertical="center"/>
    </xf>
    <xf numFmtId="49" fontId="11" fillId="8" borderId="9" xfId="0" applyNumberFormat="1" applyFont="1" applyFill="1" applyBorder="1" applyAlignment="1">
      <alignment horizontal="center" vertical="center" wrapText="1"/>
    </xf>
    <xf numFmtId="0" fontId="11" fillId="0" borderId="0" xfId="0" applyFont="1" applyBorder="1" applyAlignment="1">
      <alignment vertical="center" wrapText="1"/>
    </xf>
    <xf numFmtId="0" fontId="11" fillId="8" borderId="7" xfId="1" applyFont="1" applyFill="1" applyBorder="1" applyAlignment="1">
      <alignment horizontal="center" vertical="center" wrapText="1"/>
    </xf>
    <xf numFmtId="0" fontId="61" fillId="18" borderId="37" xfId="0" applyFont="1" applyFill="1" applyBorder="1" applyAlignment="1">
      <alignment horizontal="center" vertical="center" wrapText="1"/>
    </xf>
    <xf numFmtId="0" fontId="61" fillId="18" borderId="43" xfId="0" applyFont="1" applyFill="1" applyBorder="1" applyAlignment="1">
      <alignment horizontal="center" vertical="center" wrapText="1"/>
    </xf>
    <xf numFmtId="0" fontId="43" fillId="18" borderId="0" xfId="25" applyFont="1" applyFill="1" applyAlignment="1">
      <alignment horizontal="left"/>
    </xf>
    <xf numFmtId="0" fontId="86" fillId="0" borderId="0" xfId="0" applyFont="1" applyFill="1" applyAlignment="1">
      <alignment horizontal="left" vertical="center"/>
    </xf>
    <xf numFmtId="0" fontId="61" fillId="18" borderId="38" xfId="0" applyFont="1" applyFill="1" applyBorder="1" applyAlignment="1">
      <alignment horizontal="center" vertical="center" wrapText="1"/>
    </xf>
    <xf numFmtId="0" fontId="61" fillId="0" borderId="1" xfId="0" applyFont="1" applyFill="1" applyBorder="1" applyAlignment="1">
      <alignment horizontal="center" vertical="center" wrapText="1"/>
    </xf>
    <xf numFmtId="0" fontId="61" fillId="0" borderId="33" xfId="0" applyFont="1" applyFill="1" applyBorder="1" applyAlignment="1">
      <alignment horizontal="center" vertical="center" wrapText="1"/>
    </xf>
    <xf numFmtId="0" fontId="86" fillId="0" borderId="6" xfId="0" applyFont="1" applyFill="1" applyBorder="1" applyAlignment="1">
      <alignment horizontal="center" vertical="center"/>
    </xf>
    <xf numFmtId="0" fontId="61" fillId="8" borderId="6" xfId="0" applyFont="1" applyFill="1" applyBorder="1" applyAlignment="1">
      <alignment horizontal="center" vertical="center"/>
    </xf>
    <xf numFmtId="0" fontId="87" fillId="5" borderId="7" xfId="0" applyFont="1" applyFill="1" applyBorder="1" applyAlignment="1">
      <alignment horizontal="right" vertical="center"/>
    </xf>
    <xf numFmtId="0" fontId="87" fillId="5" borderId="18" xfId="0" applyFont="1" applyFill="1" applyBorder="1" applyAlignment="1">
      <alignment horizontal="right" vertical="center"/>
    </xf>
    <xf numFmtId="0" fontId="87" fillId="5" borderId="8" xfId="0" applyFont="1" applyFill="1" applyBorder="1" applyAlignment="1">
      <alignment horizontal="right" vertical="center"/>
    </xf>
    <xf numFmtId="0" fontId="61" fillId="7" borderId="6" xfId="0" applyFont="1" applyFill="1" applyBorder="1" applyAlignment="1">
      <alignment horizontal="center" vertical="center"/>
    </xf>
    <xf numFmtId="49" fontId="86" fillId="8" borderId="6" xfId="0" applyNumberFormat="1" applyFont="1" applyFill="1" applyBorder="1" applyAlignment="1">
      <alignment horizontal="center" vertical="center" wrapText="1"/>
    </xf>
    <xf numFmtId="49" fontId="86" fillId="8" borderId="10" xfId="0" applyNumberFormat="1" applyFont="1" applyFill="1" applyBorder="1" applyAlignment="1">
      <alignment horizontal="center" vertical="center" wrapText="1"/>
    </xf>
    <xf numFmtId="0" fontId="61" fillId="18" borderId="40" xfId="0" applyFont="1" applyFill="1" applyBorder="1" applyAlignment="1">
      <alignment horizontal="center" vertical="center" wrapText="1"/>
    </xf>
    <xf numFmtId="0" fontId="61" fillId="8" borderId="6" xfId="0" applyFont="1" applyFill="1" applyBorder="1" applyAlignment="1">
      <alignment horizontal="center" vertical="center" wrapText="1"/>
    </xf>
    <xf numFmtId="0" fontId="61" fillId="8" borderId="10" xfId="0" applyFont="1" applyFill="1" applyBorder="1" applyAlignment="1">
      <alignment horizontal="center" vertical="center" wrapText="1"/>
    </xf>
    <xf numFmtId="0" fontId="30" fillId="12" borderId="17" xfId="0" applyFont="1" applyFill="1" applyBorder="1" applyAlignment="1">
      <alignment horizontal="center" vertical="center"/>
    </xf>
    <xf numFmtId="0" fontId="30" fillId="12" borderId="0" xfId="0" applyFont="1" applyFill="1" applyBorder="1" applyAlignment="1">
      <alignment horizontal="center" vertical="center"/>
    </xf>
    <xf numFmtId="0" fontId="67" fillId="18" borderId="62" xfId="0" applyFont="1" applyFill="1" applyBorder="1" applyAlignment="1">
      <alignment horizontal="center"/>
    </xf>
    <xf numFmtId="0" fontId="67" fillId="18" borderId="61" xfId="0" applyFont="1" applyFill="1" applyBorder="1" applyAlignment="1">
      <alignment horizontal="center"/>
    </xf>
    <xf numFmtId="0" fontId="60" fillId="18" borderId="63" xfId="0" applyFont="1" applyFill="1" applyBorder="1" applyAlignment="1">
      <alignment horizontal="center" vertical="center" wrapText="1"/>
    </xf>
    <xf numFmtId="0" fontId="60" fillId="18" borderId="76" xfId="0" applyFont="1" applyFill="1" applyBorder="1" applyAlignment="1">
      <alignment horizontal="center" vertical="center" wrapText="1"/>
    </xf>
    <xf numFmtId="0" fontId="7" fillId="3" borderId="46" xfId="0" applyFont="1" applyFill="1" applyBorder="1" applyAlignment="1">
      <alignment horizontal="center"/>
    </xf>
    <xf numFmtId="0" fontId="7" fillId="3" borderId="47" xfId="0" applyFont="1" applyFill="1" applyBorder="1" applyAlignment="1">
      <alignment horizontal="center"/>
    </xf>
    <xf numFmtId="0" fontId="7" fillId="7" borderId="17"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21" fillId="5" borderId="6" xfId="0" applyFont="1" applyFill="1" applyBorder="1" applyAlignment="1">
      <alignment horizontal="right" vertical="center" wrapText="1"/>
    </xf>
    <xf numFmtId="0" fontId="60" fillId="18" borderId="46" xfId="0" applyFont="1" applyFill="1" applyBorder="1" applyAlignment="1">
      <alignment horizontal="center" vertical="center" wrapText="1"/>
    </xf>
    <xf numFmtId="0" fontId="60" fillId="18" borderId="69" xfId="0" applyFont="1" applyFill="1" applyBorder="1" applyAlignment="1">
      <alignment horizontal="center" vertical="center" wrapText="1"/>
    </xf>
    <xf numFmtId="0" fontId="60" fillId="18" borderId="14" xfId="0" applyFont="1" applyFill="1" applyBorder="1" applyAlignment="1">
      <alignment horizontal="center" vertical="center" wrapText="1"/>
    </xf>
    <xf numFmtId="0" fontId="60" fillId="18" borderId="68" xfId="0" applyFont="1" applyFill="1" applyBorder="1" applyAlignment="1">
      <alignment horizontal="center" vertical="center" wrapText="1"/>
    </xf>
    <xf numFmtId="0" fontId="9" fillId="17" borderId="0" xfId="0" applyFont="1" applyFill="1" applyAlignment="1">
      <alignment vertical="center"/>
    </xf>
    <xf numFmtId="0" fontId="17" fillId="8" borderId="8" xfId="0" applyFont="1" applyFill="1" applyBorder="1" applyAlignment="1">
      <alignment horizontal="center" vertical="center" wrapText="1"/>
    </xf>
    <xf numFmtId="0" fontId="17" fillId="8" borderId="6" xfId="0" applyFont="1" applyFill="1" applyBorder="1" applyAlignment="1">
      <alignment horizontal="center" vertical="center" wrapText="1"/>
    </xf>
    <xf numFmtId="0" fontId="17" fillId="8" borderId="21" xfId="0" applyFont="1" applyFill="1" applyBorder="1" applyAlignment="1">
      <alignment horizontal="center" vertical="center" wrapText="1"/>
    </xf>
    <xf numFmtId="0" fontId="17" fillId="8" borderId="26" xfId="0" applyFont="1" applyFill="1" applyBorder="1" applyAlignment="1">
      <alignment horizontal="center" vertical="center" wrapText="1"/>
    </xf>
    <xf numFmtId="0" fontId="17" fillId="8" borderId="61" xfId="0" applyFont="1" applyFill="1" applyBorder="1" applyAlignment="1">
      <alignment horizontal="center" vertical="center" wrapText="1"/>
    </xf>
    <xf numFmtId="0" fontId="17" fillId="8" borderId="63"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17" fillId="8" borderId="14"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30" fillId="7" borderId="6" xfId="0" applyFont="1" applyFill="1" applyBorder="1" applyAlignment="1">
      <alignment horizontal="center" vertical="center" wrapText="1"/>
    </xf>
    <xf numFmtId="0" fontId="30" fillId="7" borderId="10"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17" fillId="8" borderId="34" xfId="0" applyFont="1" applyFill="1" applyBorder="1" applyAlignment="1">
      <alignment horizontal="center" vertical="center" wrapText="1"/>
    </xf>
    <xf numFmtId="0" fontId="17" fillId="8" borderId="49" xfId="0" applyFont="1" applyFill="1" applyBorder="1" applyAlignment="1">
      <alignment horizontal="center" vertical="center" wrapText="1"/>
    </xf>
    <xf numFmtId="0" fontId="19" fillId="0" borderId="0" xfId="0" applyFont="1" applyBorder="1" applyAlignment="1">
      <alignment vertical="center"/>
    </xf>
    <xf numFmtId="0" fontId="11" fillId="0" borderId="0" xfId="0" applyFont="1" applyAlignment="1">
      <alignment vertical="center" wrapText="1"/>
    </xf>
    <xf numFmtId="49" fontId="19" fillId="8" borderId="6" xfId="0" applyNumberFormat="1" applyFont="1" applyFill="1" applyBorder="1" applyAlignment="1">
      <alignment horizontal="center" vertical="center" wrapText="1"/>
    </xf>
    <xf numFmtId="49" fontId="59" fillId="0" borderId="7" xfId="0" applyNumberFormat="1" applyFont="1" applyFill="1" applyBorder="1" applyAlignment="1">
      <alignment horizontal="left" vertical="center"/>
    </xf>
    <xf numFmtId="49" fontId="59" fillId="0" borderId="18" xfId="0" applyNumberFormat="1" applyFont="1" applyFill="1" applyBorder="1" applyAlignment="1">
      <alignment horizontal="left" vertical="center"/>
    </xf>
    <xf numFmtId="49" fontId="59" fillId="0" borderId="8" xfId="0" applyNumberFormat="1" applyFont="1" applyFill="1" applyBorder="1" applyAlignment="1">
      <alignment horizontal="left" vertical="center"/>
    </xf>
    <xf numFmtId="0" fontId="57" fillId="18" borderId="0" xfId="0" applyFont="1" applyFill="1" applyAlignment="1">
      <alignment horizontal="center" vertical="center"/>
    </xf>
    <xf numFmtId="49" fontId="59" fillId="18" borderId="7" xfId="0" applyNumberFormat="1" applyFont="1" applyFill="1" applyBorder="1" applyAlignment="1">
      <alignment horizontal="left" vertical="center"/>
    </xf>
    <xf numFmtId="49" fontId="59" fillId="18" borderId="18" xfId="0" applyNumberFormat="1" applyFont="1" applyFill="1" applyBorder="1" applyAlignment="1">
      <alignment horizontal="left" vertical="center"/>
    </xf>
    <xf numFmtId="49" fontId="59" fillId="18" borderId="8" xfId="0" applyNumberFormat="1" applyFont="1" applyFill="1" applyBorder="1" applyAlignment="1">
      <alignment horizontal="left" vertical="center"/>
    </xf>
    <xf numFmtId="49" fontId="19" fillId="8" borderId="10" xfId="0" applyNumberFormat="1"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8" fillId="8" borderId="7" xfId="0" applyFont="1" applyFill="1" applyBorder="1" applyAlignment="1">
      <alignment horizontal="center"/>
    </xf>
    <xf numFmtId="0" fontId="8" fillId="8" borderId="18" xfId="0" applyFont="1" applyFill="1" applyBorder="1" applyAlignment="1">
      <alignment horizontal="center"/>
    </xf>
    <xf numFmtId="0" fontId="8" fillId="8" borderId="8" xfId="0" applyFont="1" applyFill="1" applyBorder="1" applyAlignment="1">
      <alignment horizontal="center"/>
    </xf>
    <xf numFmtId="0" fontId="30" fillId="17" borderId="7" xfId="0" applyFont="1" applyFill="1" applyBorder="1" applyAlignment="1">
      <alignment horizontal="center" vertical="center"/>
    </xf>
    <xf numFmtId="0" fontId="30" fillId="17" borderId="18" xfId="0" applyFont="1" applyFill="1" applyBorder="1" applyAlignment="1">
      <alignment horizontal="center" vertical="center"/>
    </xf>
    <xf numFmtId="0" fontId="30" fillId="17" borderId="8" xfId="0" applyFont="1" applyFill="1" applyBorder="1" applyAlignment="1">
      <alignment horizontal="center" vertical="center"/>
    </xf>
    <xf numFmtId="0" fontId="30" fillId="8" borderId="6" xfId="0" applyFont="1" applyFill="1" applyBorder="1" applyAlignment="1">
      <alignment horizontal="center" vertical="center"/>
    </xf>
    <xf numFmtId="0" fontId="18" fillId="0" borderId="0" xfId="0" applyFont="1" applyAlignment="1">
      <alignment horizontal="justify" vertical="center" wrapText="1"/>
    </xf>
    <xf numFmtId="0" fontId="11" fillId="8" borderId="6" xfId="0" applyFont="1" applyFill="1" applyBorder="1" applyAlignment="1">
      <alignment horizontal="center" vertical="center" wrapText="1"/>
    </xf>
    <xf numFmtId="0" fontId="11" fillId="8" borderId="10" xfId="0" applyFont="1" applyFill="1" applyBorder="1" applyAlignment="1">
      <alignment horizontal="center" vertical="center" wrapText="1"/>
    </xf>
    <xf numFmtId="0" fontId="19" fillId="8" borderId="16" xfId="0" applyFont="1" applyFill="1" applyBorder="1" applyAlignment="1">
      <alignment horizontal="center" vertical="center" wrapText="1"/>
    </xf>
    <xf numFmtId="0" fontId="19" fillId="8" borderId="55" xfId="0" applyFont="1" applyFill="1" applyBorder="1" applyAlignment="1">
      <alignment horizontal="center" vertical="center" wrapText="1"/>
    </xf>
    <xf numFmtId="0" fontId="19" fillId="8" borderId="61" xfId="0" applyFont="1" applyFill="1" applyBorder="1" applyAlignment="1">
      <alignment horizontal="center" vertical="center" wrapText="1"/>
    </xf>
    <xf numFmtId="0" fontId="19" fillId="8" borderId="63" xfId="0" applyFont="1" applyFill="1" applyBorder="1" applyAlignment="1">
      <alignment horizontal="center" vertical="center" wrapText="1"/>
    </xf>
    <xf numFmtId="0" fontId="19" fillId="8" borderId="48" xfId="0" applyFont="1" applyFill="1" applyBorder="1" applyAlignment="1">
      <alignment horizontal="center" vertical="center" wrapText="1"/>
    </xf>
    <xf numFmtId="0" fontId="19" fillId="8" borderId="65" xfId="0" applyFont="1" applyFill="1" applyBorder="1" applyAlignment="1">
      <alignment horizontal="center" vertical="center" wrapText="1"/>
    </xf>
    <xf numFmtId="0" fontId="52" fillId="18" borderId="0" xfId="0" applyFont="1" applyFill="1" applyAlignment="1">
      <alignment horizontal="left"/>
    </xf>
    <xf numFmtId="0" fontId="17" fillId="8" borderId="6" xfId="0" applyFont="1" applyFill="1" applyBorder="1" applyAlignment="1">
      <alignment horizontal="center" vertical="center"/>
    </xf>
    <xf numFmtId="0" fontId="8" fillId="8" borderId="6" xfId="0" applyFont="1" applyFill="1" applyBorder="1" applyAlignment="1">
      <alignment horizontal="center" wrapText="1"/>
    </xf>
    <xf numFmtId="0" fontId="57" fillId="12" borderId="0" xfId="0" applyFont="1" applyFill="1" applyAlignment="1">
      <alignment vertical="center"/>
    </xf>
    <xf numFmtId="0" fontId="17" fillId="0" borderId="0" xfId="0" applyFont="1" applyAlignment="1">
      <alignment vertical="center"/>
    </xf>
    <xf numFmtId="0" fontId="18" fillId="0" borderId="0" xfId="0" applyFont="1" applyAlignment="1">
      <alignment vertical="center"/>
    </xf>
    <xf numFmtId="0" fontId="17" fillId="0" borderId="4" xfId="0" applyFont="1" applyBorder="1" applyAlignment="1">
      <alignment vertical="center" wrapText="1"/>
    </xf>
    <xf numFmtId="0" fontId="17" fillId="0" borderId="1" xfId="0" applyFont="1" applyBorder="1" applyAlignment="1">
      <alignment vertical="center" wrapText="1"/>
    </xf>
    <xf numFmtId="0" fontId="18" fillId="0" borderId="4" xfId="0" applyFont="1" applyBorder="1" applyAlignment="1">
      <alignment vertical="center"/>
    </xf>
    <xf numFmtId="0" fontId="18" fillId="0" borderId="1" xfId="0" applyFont="1" applyBorder="1" applyAlignment="1">
      <alignment vertical="center"/>
    </xf>
    <xf numFmtId="0" fontId="17" fillId="0" borderId="6" xfId="0" applyFont="1" applyBorder="1" applyAlignment="1">
      <alignment horizontal="center" vertical="center"/>
    </xf>
    <xf numFmtId="0" fontId="8" fillId="0" borderId="6" xfId="0" applyFont="1" applyBorder="1" applyAlignment="1">
      <alignment horizontal="center" vertical="center" wrapText="1"/>
    </xf>
    <xf numFmtId="0" fontId="19" fillId="0" borderId="6" xfId="0" applyFont="1" applyBorder="1" applyAlignment="1">
      <alignment horizontal="center" vertical="center" wrapText="1"/>
    </xf>
    <xf numFmtId="0" fontId="22" fillId="0" borderId="0" xfId="0" applyFont="1" applyFill="1" applyAlignment="1">
      <alignment vertical="center" wrapText="1"/>
    </xf>
    <xf numFmtId="0" fontId="8" fillId="0" borderId="6" xfId="0" applyFont="1" applyFill="1" applyBorder="1" applyAlignment="1">
      <alignment horizontal="left" vertical="center" wrapText="1"/>
    </xf>
    <xf numFmtId="0" fontId="8" fillId="0" borderId="6" xfId="0" applyFont="1" applyBorder="1" applyAlignment="1">
      <alignment horizontal="left" vertical="center" wrapText="1"/>
    </xf>
    <xf numFmtId="0" fontId="22" fillId="0" borderId="0" xfId="0" applyFont="1" applyAlignment="1">
      <alignment vertical="center"/>
    </xf>
    <xf numFmtId="0" fontId="22" fillId="0" borderId="0" xfId="0" applyFont="1" applyAlignment="1">
      <alignment vertical="center" wrapText="1"/>
    </xf>
    <xf numFmtId="0" fontId="91" fillId="0" borderId="0" xfId="25" applyFont="1" applyAlignment="1">
      <alignment vertical="center"/>
    </xf>
    <xf numFmtId="0" fontId="94" fillId="0" borderId="0" xfId="25" applyFont="1" applyAlignment="1">
      <alignment horizontal="left"/>
    </xf>
    <xf numFmtId="0" fontId="98" fillId="0" borderId="0" xfId="25" applyFont="1" applyAlignment="1">
      <alignment horizontal="left"/>
    </xf>
    <xf numFmtId="0" fontId="100" fillId="0" borderId="0" xfId="25" applyFont="1" applyAlignment="1">
      <alignment horizontal="left"/>
    </xf>
    <xf numFmtId="49" fontId="102" fillId="3" borderId="55" xfId="0" applyNumberFormat="1" applyFont="1" applyFill="1" applyBorder="1" applyAlignment="1">
      <alignment horizontal="center" vertical="center" wrapText="1"/>
    </xf>
    <xf numFmtId="49" fontId="102" fillId="3" borderId="50" xfId="0" applyNumberFormat="1" applyFont="1" applyFill="1" applyBorder="1" applyAlignment="1">
      <alignment horizontal="center" vertical="center" wrapText="1"/>
    </xf>
    <xf numFmtId="0" fontId="54" fillId="0" borderId="61" xfId="0" applyFont="1" applyBorder="1" applyAlignment="1">
      <alignment horizontal="left" vertical="center" wrapText="1"/>
    </xf>
    <xf numFmtId="0" fontId="54" fillId="0" borderId="51" xfId="0" applyFont="1" applyBorder="1" applyAlignment="1">
      <alignment horizontal="left" vertical="center" wrapText="1"/>
    </xf>
    <xf numFmtId="49" fontId="18" fillId="0" borderId="6" xfId="0" applyNumberFormat="1" applyFont="1" applyFill="1" applyBorder="1" applyAlignment="1">
      <alignment horizontal="center" vertical="center" wrapText="1"/>
    </xf>
    <xf numFmtId="0" fontId="18" fillId="0" borderId="6" xfId="0" applyFont="1" applyBorder="1" applyAlignment="1">
      <alignment horizontal="center" vertical="center" wrapText="1"/>
    </xf>
    <xf numFmtId="49" fontId="17" fillId="8" borderId="6" xfId="0" applyNumberFormat="1" applyFont="1" applyFill="1" applyBorder="1" applyAlignment="1">
      <alignment horizontal="center" vertical="center"/>
    </xf>
    <xf numFmtId="43" fontId="18" fillId="0" borderId="6" xfId="6" applyFont="1" applyBorder="1" applyAlignment="1">
      <alignment vertical="center" wrapText="1"/>
    </xf>
    <xf numFmtId="43" fontId="18" fillId="0" borderId="6" xfId="6" applyFont="1" applyBorder="1" applyAlignment="1">
      <alignment horizontal="left" vertical="center" wrapText="1"/>
    </xf>
    <xf numFmtId="43" fontId="18" fillId="0" borderId="6" xfId="6" applyFont="1" applyBorder="1" applyAlignment="1">
      <alignment horizontal="center" vertical="center" wrapText="1"/>
    </xf>
    <xf numFmtId="43" fontId="18" fillId="3" borderId="6" xfId="6" applyFont="1" applyFill="1" applyBorder="1" applyAlignment="1">
      <alignment vertical="center" wrapText="1"/>
    </xf>
    <xf numFmtId="49" fontId="18" fillId="0" borderId="9" xfId="0" applyNumberFormat="1" applyFont="1" applyFill="1" applyBorder="1" applyAlignment="1">
      <alignment horizontal="center" vertical="center" wrapText="1"/>
    </xf>
    <xf numFmtId="0" fontId="18" fillId="0" borderId="9" xfId="0" applyFont="1" applyBorder="1" applyAlignment="1">
      <alignment horizontal="center" vertical="center" wrapText="1"/>
    </xf>
    <xf numFmtId="0" fontId="101" fillId="18" borderId="40" xfId="0" applyFont="1" applyFill="1" applyBorder="1" applyAlignment="1">
      <alignment horizontal="left" vertical="center" wrapText="1"/>
    </xf>
    <xf numFmtId="0" fontId="101" fillId="18" borderId="43" xfId="0" applyFont="1" applyFill="1" applyBorder="1" applyAlignment="1">
      <alignment horizontal="left" vertical="center" wrapText="1"/>
    </xf>
    <xf numFmtId="49" fontId="18" fillId="0" borderId="10" xfId="0" applyNumberFormat="1" applyFont="1" applyFill="1" applyBorder="1" applyAlignment="1">
      <alignment horizontal="center" vertical="center" wrapText="1"/>
    </xf>
    <xf numFmtId="49" fontId="18" fillId="0" borderId="32" xfId="0" applyNumberFormat="1" applyFont="1" applyFill="1" applyBorder="1" applyAlignment="1">
      <alignment horizontal="center" vertical="center" wrapText="1"/>
    </xf>
    <xf numFmtId="0" fontId="18" fillId="0" borderId="10" xfId="0" applyFont="1" applyBorder="1" applyAlignment="1">
      <alignment horizontal="center" vertical="center" wrapText="1"/>
    </xf>
    <xf numFmtId="43" fontId="9" fillId="3" borderId="6" xfId="6" applyFont="1" applyFill="1" applyBorder="1" applyAlignment="1">
      <alignment vertical="center" wrapText="1"/>
    </xf>
    <xf numFmtId="43" fontId="9" fillId="0" borderId="6" xfId="6" applyFont="1" applyBorder="1" applyAlignment="1">
      <alignment vertical="center" wrapText="1"/>
    </xf>
    <xf numFmtId="43" fontId="18" fillId="0" borderId="9" xfId="6" applyFont="1" applyBorder="1" applyAlignment="1">
      <alignment horizontal="left" vertical="center" wrapText="1"/>
    </xf>
    <xf numFmtId="0" fontId="9" fillId="0" borderId="6" xfId="0" applyFont="1" applyBorder="1" applyAlignment="1">
      <alignment horizontal="center" vertical="center" wrapText="1"/>
    </xf>
    <xf numFmtId="49" fontId="46" fillId="0" borderId="37" xfId="0" applyNumberFormat="1" applyFont="1" applyFill="1" applyBorder="1" applyAlignment="1">
      <alignment horizontal="center" vertical="center" wrapText="1"/>
    </xf>
    <xf numFmtId="49" fontId="46" fillId="0" borderId="38" xfId="0" applyNumberFormat="1" applyFont="1" applyFill="1" applyBorder="1" applyAlignment="1">
      <alignment horizontal="center" vertical="center" wrapText="1"/>
    </xf>
    <xf numFmtId="49" fontId="46" fillId="0" borderId="31" xfId="0" applyNumberFormat="1" applyFont="1" applyFill="1" applyBorder="1" applyAlignment="1">
      <alignment horizontal="center" vertical="center" wrapText="1"/>
    </xf>
    <xf numFmtId="0" fontId="46" fillId="18" borderId="37" xfId="0" applyFont="1" applyFill="1" applyBorder="1" applyAlignment="1">
      <alignment horizontal="left" vertical="center" wrapText="1"/>
    </xf>
    <xf numFmtId="0" fontId="46" fillId="18" borderId="38" xfId="0" applyFont="1" applyFill="1" applyBorder="1" applyAlignment="1">
      <alignment horizontal="left" vertical="center" wrapText="1"/>
    </xf>
    <xf numFmtId="0" fontId="46" fillId="18" borderId="31" xfId="0" applyFont="1" applyFill="1" applyBorder="1" applyAlignment="1">
      <alignment horizontal="left" vertical="center" wrapText="1"/>
    </xf>
    <xf numFmtId="49" fontId="18" fillId="3" borderId="6" xfId="0" applyNumberFormat="1" applyFont="1" applyFill="1" applyBorder="1" applyAlignment="1">
      <alignment horizontal="center" vertical="center" wrapText="1"/>
    </xf>
    <xf numFmtId="0" fontId="18" fillId="0" borderId="7" xfId="0" applyFont="1" applyBorder="1" applyAlignment="1">
      <alignment horizontal="center" vertical="center" wrapText="1"/>
    </xf>
    <xf numFmtId="43" fontId="9" fillId="3" borderId="6" xfId="6" applyFont="1" applyFill="1" applyBorder="1" applyAlignment="1">
      <alignment horizontal="left" vertical="center" wrapText="1"/>
    </xf>
    <xf numFmtId="43" fontId="9" fillId="3" borderId="10" xfId="6" applyFont="1" applyFill="1" applyBorder="1" applyAlignment="1">
      <alignment horizontal="left" vertical="center" wrapText="1"/>
    </xf>
    <xf numFmtId="43" fontId="9" fillId="3" borderId="9" xfId="6" applyFont="1" applyFill="1" applyBorder="1" applyAlignment="1">
      <alignment horizontal="left" vertical="center" wrapText="1"/>
    </xf>
    <xf numFmtId="43" fontId="18" fillId="0" borderId="10" xfId="6" applyFont="1" applyBorder="1" applyAlignment="1">
      <alignment horizontal="center" vertical="center" wrapText="1"/>
    </xf>
    <xf numFmtId="43" fontId="18" fillId="0" borderId="32" xfId="6" applyFont="1" applyBorder="1" applyAlignment="1">
      <alignment horizontal="center" vertical="center" wrapText="1"/>
    </xf>
    <xf numFmtId="43" fontId="18" fillId="0" borderId="9" xfId="6" applyFont="1" applyBorder="1" applyAlignment="1">
      <alignment horizontal="center" vertical="center" wrapText="1"/>
    </xf>
    <xf numFmtId="43" fontId="8" fillId="8" borderId="6" xfId="6" applyFont="1" applyFill="1" applyBorder="1" applyAlignment="1">
      <alignment horizontal="center" vertical="center" wrapText="1"/>
    </xf>
    <xf numFmtId="43" fontId="17" fillId="8" borderId="6" xfId="6" applyFont="1" applyFill="1" applyBorder="1" applyAlignment="1">
      <alignment horizontal="center" vertical="center" wrapText="1"/>
    </xf>
    <xf numFmtId="0" fontId="9" fillId="3" borderId="6" xfId="0" applyFont="1" applyFill="1" applyBorder="1" applyAlignment="1">
      <alignment horizontal="center" vertical="center" wrapText="1"/>
    </xf>
    <xf numFmtId="0" fontId="46" fillId="0" borderId="37" xfId="0" applyFont="1" applyBorder="1" applyAlignment="1">
      <alignment horizontal="left" vertical="center" wrapText="1"/>
    </xf>
    <xf numFmtId="0" fontId="46" fillId="0" borderId="38" xfId="0" applyFont="1" applyBorder="1" applyAlignment="1">
      <alignment horizontal="left" vertical="center" wrapText="1"/>
    </xf>
    <xf numFmtId="0" fontId="46" fillId="0" borderId="31" xfId="0" applyFont="1" applyBorder="1" applyAlignment="1">
      <alignment horizontal="left" vertical="center" wrapText="1"/>
    </xf>
    <xf numFmtId="0" fontId="89" fillId="3" borderId="37" xfId="0" applyFont="1" applyFill="1" applyBorder="1" applyAlignment="1">
      <alignment horizontal="left" vertical="center" wrapText="1"/>
    </xf>
    <xf numFmtId="0" fontId="89" fillId="3" borderId="31" xfId="0" applyFont="1" applyFill="1" applyBorder="1" applyAlignment="1">
      <alignment horizontal="left" vertical="center" wrapText="1"/>
    </xf>
    <xf numFmtId="0" fontId="89" fillId="3" borderId="38" xfId="0" applyFont="1" applyFill="1" applyBorder="1" applyAlignment="1">
      <alignment horizontal="left" vertical="center" wrapText="1"/>
    </xf>
    <xf numFmtId="0" fontId="18" fillId="0" borderId="32" xfId="0" applyFont="1" applyBorder="1" applyAlignment="1">
      <alignment horizontal="center" vertical="center" wrapText="1"/>
    </xf>
    <xf numFmtId="49" fontId="18" fillId="3" borderId="10" xfId="0" applyNumberFormat="1" applyFont="1" applyFill="1" applyBorder="1" applyAlignment="1">
      <alignment horizontal="center" vertical="center" wrapText="1"/>
    </xf>
    <xf numFmtId="49" fontId="18" fillId="3" borderId="32" xfId="0" applyNumberFormat="1" applyFont="1" applyFill="1" applyBorder="1" applyAlignment="1">
      <alignment horizontal="center" vertical="center" wrapText="1"/>
    </xf>
    <xf numFmtId="49" fontId="18" fillId="3" borderId="9" xfId="0" applyNumberFormat="1" applyFont="1" applyFill="1" applyBorder="1" applyAlignment="1">
      <alignment horizontal="center" vertical="center" wrapText="1"/>
    </xf>
  </cellXfs>
  <cellStyles count="26">
    <cellStyle name="Comma" xfId="6" builtinId="3"/>
    <cellStyle name="Comma 2" xfId="15" xr:uid="{00000000-0005-0000-0000-000001000000}"/>
    <cellStyle name="Comma 3" xfId="16" xr:uid="{00000000-0005-0000-0000-000002000000}"/>
    <cellStyle name="Comma 4" xfId="17" xr:uid="{00000000-0005-0000-0000-000003000000}"/>
    <cellStyle name="Comma 5" xfId="18" xr:uid="{00000000-0005-0000-0000-000004000000}"/>
    <cellStyle name="Comma 6" xfId="19" xr:uid="{00000000-0005-0000-0000-000005000000}"/>
    <cellStyle name="Hyperlink" xfId="24" builtinId="8"/>
    <cellStyle name="Normal" xfId="0" builtinId="0"/>
    <cellStyle name="Normal 2" xfId="1" xr:uid="{00000000-0005-0000-0000-000008000000}"/>
    <cellStyle name="Normal 2 2" xfId="12" xr:uid="{00000000-0005-0000-0000-000009000000}"/>
    <cellStyle name="Normal 2 2 2" xfId="13" xr:uid="{00000000-0005-0000-0000-00000A000000}"/>
    <cellStyle name="Normal 2 2 3" xfId="20" xr:uid="{00000000-0005-0000-0000-00000B000000}"/>
    <cellStyle name="Normal 3" xfId="7" xr:uid="{00000000-0005-0000-0000-00000C000000}"/>
    <cellStyle name="Normal 3 2" xfId="21" xr:uid="{00000000-0005-0000-0000-00000D000000}"/>
    <cellStyle name="Normal 4" xfId="8" xr:uid="{00000000-0005-0000-0000-00000E000000}"/>
    <cellStyle name="Normal 4 2" xfId="10" xr:uid="{00000000-0005-0000-0000-00000F000000}"/>
    <cellStyle name="Normal 5" xfId="9" xr:uid="{00000000-0005-0000-0000-000010000000}"/>
    <cellStyle name="Normal 5 2" xfId="11" xr:uid="{00000000-0005-0000-0000-000011000000}"/>
    <cellStyle name="Normal 6" xfId="14" xr:uid="{00000000-0005-0000-0000-000012000000}"/>
    <cellStyle name="Normal 7" xfId="25" xr:uid="{CE533D7E-65E3-4964-9CBB-C8BE86D23EE9}"/>
    <cellStyle name="Normal_balansebi" xfId="4" xr:uid="{00000000-0005-0000-0000-000013000000}"/>
    <cellStyle name="Normal_balansis formebi" xfId="5" xr:uid="{00000000-0005-0000-0000-000014000000}"/>
    <cellStyle name="Normal_FORMEBI" xfId="2" xr:uid="{00000000-0005-0000-0000-000015000000}"/>
    <cellStyle name="Normal_wminda Rirebuleba" xfId="3" xr:uid="{00000000-0005-0000-0000-000016000000}"/>
    <cellStyle name="Percent" xfId="23" builtinId="5"/>
    <cellStyle name="Обычный_Debitor_Kreditorebi 2010weli" xfId="22" xr:uid="{00000000-0005-0000-0000-000018000000}"/>
  </cellStyles>
  <dxfs count="0"/>
  <tableStyles count="0" defaultTableStyle="TableStyleMedium2" defaultPivotStyle="PivotStyleLight16"/>
  <colors>
    <mruColors>
      <color rgb="FF7C97E4"/>
      <color rgb="FFFCBCF4"/>
      <color rgb="FF997FE1"/>
      <color rgb="FF724ED6"/>
      <color rgb="FFFDDB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24ED6"/>
  </sheetPr>
  <dimension ref="B2:C33"/>
  <sheetViews>
    <sheetView workbookViewId="0">
      <pane ySplit="2" topLeftCell="A3" activePane="bottomLeft" state="frozen"/>
      <selection pane="bottomLeft" activeCell="H26" sqref="H26"/>
    </sheetView>
  </sheetViews>
  <sheetFormatPr defaultRowHeight="12.75"/>
  <cols>
    <col min="1" max="1" width="9.140625" style="2"/>
    <col min="2" max="2" width="10.5703125" style="3" customWidth="1"/>
    <col min="3" max="3" width="90.140625" style="2" customWidth="1"/>
    <col min="4" max="16384" width="9.140625" style="2"/>
  </cols>
  <sheetData>
    <row r="2" spans="2:3">
      <c r="B2" s="1" t="s">
        <v>639</v>
      </c>
      <c r="C2" s="25" t="s">
        <v>640</v>
      </c>
    </row>
    <row r="3" spans="2:3" s="47" customFormat="1" ht="17.25" customHeight="1">
      <c r="B3" s="185" t="s">
        <v>669</v>
      </c>
      <c r="C3" s="184" t="s">
        <v>668</v>
      </c>
    </row>
    <row r="4" spans="2:3" s="47" customFormat="1" ht="17.25" customHeight="1">
      <c r="B4" s="185" t="s">
        <v>641</v>
      </c>
      <c r="C4" s="184" t="s">
        <v>670</v>
      </c>
    </row>
    <row r="5" spans="2:3" s="47" customFormat="1" ht="17.25" customHeight="1">
      <c r="B5" s="185" t="s">
        <v>642</v>
      </c>
      <c r="C5" s="184" t="s">
        <v>671</v>
      </c>
    </row>
    <row r="6" spans="2:3" s="47" customFormat="1" ht="17.25" customHeight="1">
      <c r="B6" s="185" t="s">
        <v>643</v>
      </c>
      <c r="C6" s="184" t="s">
        <v>672</v>
      </c>
    </row>
    <row r="7" spans="2:3" s="47" customFormat="1" ht="17.25" customHeight="1">
      <c r="B7" s="185" t="s">
        <v>644</v>
      </c>
      <c r="C7" s="184" t="s">
        <v>673</v>
      </c>
    </row>
    <row r="8" spans="2:3" s="47" customFormat="1" ht="17.25" customHeight="1">
      <c r="B8" s="185" t="s">
        <v>645</v>
      </c>
      <c r="C8" s="184" t="s">
        <v>674</v>
      </c>
    </row>
    <row r="9" spans="2:3" s="47" customFormat="1" ht="17.25" customHeight="1">
      <c r="B9" s="185" t="s">
        <v>646</v>
      </c>
      <c r="C9" s="184" t="s">
        <v>675</v>
      </c>
    </row>
    <row r="10" spans="2:3" s="47" customFormat="1" ht="17.25" customHeight="1">
      <c r="B10" s="185" t="s">
        <v>647</v>
      </c>
      <c r="C10" s="184" t="s">
        <v>618</v>
      </c>
    </row>
    <row r="11" spans="2:3" s="47" customFormat="1" ht="17.25" customHeight="1">
      <c r="B11" s="185" t="s">
        <v>648</v>
      </c>
      <c r="C11" s="184" t="s">
        <v>374</v>
      </c>
    </row>
    <row r="12" spans="2:3" s="47" customFormat="1" ht="17.25" customHeight="1">
      <c r="B12" s="185" t="s">
        <v>649</v>
      </c>
      <c r="C12" s="184" t="s">
        <v>123</v>
      </c>
    </row>
    <row r="13" spans="2:3" s="47" customFormat="1" ht="17.25" customHeight="1">
      <c r="B13" s="185" t="s">
        <v>650</v>
      </c>
      <c r="C13" s="184" t="s">
        <v>539</v>
      </c>
    </row>
    <row r="14" spans="2:3" s="47" customFormat="1" ht="17.25" customHeight="1">
      <c r="B14" s="185" t="s">
        <v>651</v>
      </c>
      <c r="C14" s="184" t="s">
        <v>132</v>
      </c>
    </row>
    <row r="15" spans="2:3" s="47" customFormat="1" ht="17.25" customHeight="1">
      <c r="B15" s="185" t="s">
        <v>652</v>
      </c>
      <c r="C15" s="184" t="s">
        <v>249</v>
      </c>
    </row>
    <row r="16" spans="2:3" s="47" customFormat="1" ht="17.25" customHeight="1">
      <c r="B16" s="185" t="s">
        <v>653</v>
      </c>
      <c r="C16" s="184" t="s">
        <v>137</v>
      </c>
    </row>
    <row r="17" spans="2:3" s="47" customFormat="1" ht="17.25" customHeight="1">
      <c r="B17" s="185" t="s">
        <v>654</v>
      </c>
      <c r="C17" s="184" t="s">
        <v>138</v>
      </c>
    </row>
    <row r="18" spans="2:3" s="47" customFormat="1" ht="17.25" customHeight="1">
      <c r="B18" s="185" t="s">
        <v>655</v>
      </c>
      <c r="C18" s="184" t="s">
        <v>469</v>
      </c>
    </row>
    <row r="19" spans="2:3" s="47" customFormat="1" ht="17.25" customHeight="1">
      <c r="B19" s="185" t="s">
        <v>656</v>
      </c>
      <c r="C19" s="184" t="s">
        <v>302</v>
      </c>
    </row>
    <row r="20" spans="2:3" s="47" customFormat="1" ht="17.25" customHeight="1">
      <c r="B20" s="185" t="s">
        <v>657</v>
      </c>
      <c r="C20" s="184" t="s">
        <v>160</v>
      </c>
    </row>
    <row r="21" spans="2:3" s="47" customFormat="1" ht="17.25" customHeight="1">
      <c r="B21" s="185" t="s">
        <v>658</v>
      </c>
      <c r="C21" s="184" t="s">
        <v>498</v>
      </c>
    </row>
    <row r="22" spans="2:3" s="47" customFormat="1" ht="17.25" customHeight="1">
      <c r="B22" s="185" t="s">
        <v>659</v>
      </c>
      <c r="C22" s="184" t="s">
        <v>470</v>
      </c>
    </row>
    <row r="23" spans="2:3" s="47" customFormat="1" ht="17.25" customHeight="1">
      <c r="B23" s="185" t="s">
        <v>660</v>
      </c>
      <c r="C23" s="184" t="s">
        <v>251</v>
      </c>
    </row>
    <row r="24" spans="2:3" s="47" customFormat="1" ht="17.25" customHeight="1">
      <c r="B24" s="185" t="s">
        <v>661</v>
      </c>
      <c r="C24" s="184" t="s">
        <v>170</v>
      </c>
    </row>
    <row r="25" spans="2:3" s="47" customFormat="1" ht="25.5">
      <c r="B25" s="185" t="s">
        <v>662</v>
      </c>
      <c r="C25" s="184" t="s">
        <v>638</v>
      </c>
    </row>
    <row r="26" spans="2:3" s="47" customFormat="1" ht="17.25" customHeight="1">
      <c r="B26" s="185" t="s">
        <v>663</v>
      </c>
      <c r="C26" s="184" t="s">
        <v>637</v>
      </c>
    </row>
    <row r="27" spans="2:3" s="47" customFormat="1" ht="17.25" customHeight="1">
      <c r="B27" s="185" t="s">
        <v>664</v>
      </c>
      <c r="C27" s="184" t="s">
        <v>606</v>
      </c>
    </row>
    <row r="28" spans="2:3" s="47" customFormat="1" ht="17.25" customHeight="1">
      <c r="B28" s="185" t="s">
        <v>665</v>
      </c>
      <c r="C28" s="184" t="s">
        <v>474</v>
      </c>
    </row>
    <row r="29" spans="2:3" s="47" customFormat="1" ht="25.5">
      <c r="B29" s="185" t="s">
        <v>666</v>
      </c>
      <c r="C29" s="184" t="s">
        <v>473</v>
      </c>
    </row>
    <row r="30" spans="2:3" s="47" customFormat="1" ht="25.5">
      <c r="B30" s="185" t="s">
        <v>667</v>
      </c>
      <c r="C30" s="184" t="s">
        <v>481</v>
      </c>
    </row>
    <row r="31" spans="2:3" s="47" customFormat="1" ht="18.75">
      <c r="B31" s="185" t="s">
        <v>1316</v>
      </c>
      <c r="C31" s="184" t="s">
        <v>1336</v>
      </c>
    </row>
    <row r="32" spans="2:3" s="47" customFormat="1" ht="17.25" customHeight="1">
      <c r="B32" s="185" t="s">
        <v>939</v>
      </c>
      <c r="C32" s="184" t="s">
        <v>461</v>
      </c>
    </row>
    <row r="33" spans="2:3" s="47" customFormat="1" ht="17.25" customHeight="1">
      <c r="B33" s="185" t="s">
        <v>940</v>
      </c>
      <c r="C33" s="184" t="s">
        <v>754</v>
      </c>
    </row>
  </sheetData>
  <hyperlinks>
    <hyperlink ref="B3:C3" location="'X1'!A1" display="X1" xr:uid="{00000000-0004-0000-0000-000000000000}"/>
    <hyperlink ref="B4:C4" location="'F1'!A1" display="F1" xr:uid="{00000000-0004-0000-0000-000001000000}"/>
    <hyperlink ref="B5:C5" location="'F2'!A1" display="F2" xr:uid="{00000000-0004-0000-0000-000002000000}"/>
    <hyperlink ref="B6:C6" location="'F3'!A1" display="F3" xr:uid="{00000000-0004-0000-0000-000003000000}"/>
    <hyperlink ref="B7:C7" location="'F4'!A1" display="F4" xr:uid="{00000000-0004-0000-0000-000004000000}"/>
    <hyperlink ref="B8:C8" location="'F5'!A1" display="F5" xr:uid="{00000000-0004-0000-0000-000005000000}"/>
    <hyperlink ref="B9:C9" location="'S1'!A1" display="S1" xr:uid="{00000000-0004-0000-0000-000006000000}"/>
    <hyperlink ref="B10:C10" location="'S2'!A1" display="S2" xr:uid="{00000000-0004-0000-0000-000007000000}"/>
    <hyperlink ref="B11:C11" location="S2a!A1" display="S2a" xr:uid="{00000000-0004-0000-0000-000008000000}"/>
    <hyperlink ref="B12:C12" location="'S3'!A1" display="S3" xr:uid="{00000000-0004-0000-0000-000009000000}"/>
    <hyperlink ref="B13:C13" location="'S4'!A1" display="S4" xr:uid="{00000000-0004-0000-0000-00000A000000}"/>
    <hyperlink ref="B14:C14" location="'S5'!A1" display="S5" xr:uid="{00000000-0004-0000-0000-00000B000000}"/>
    <hyperlink ref="B15:C15" location="'S6'!A1" display="S6" xr:uid="{00000000-0004-0000-0000-00000C000000}"/>
    <hyperlink ref="B16:C16" location="'S7'!A1" display="S7" xr:uid="{00000000-0004-0000-0000-00000D000000}"/>
    <hyperlink ref="B17:C17" location="'S8'!A1" display="S8" xr:uid="{00000000-0004-0000-0000-00000E000000}"/>
    <hyperlink ref="B18:C18" location="'S9'!A1" display="S9" xr:uid="{00000000-0004-0000-0000-00000F000000}"/>
    <hyperlink ref="B19:C19" location="'S10'!A1" display="S10" xr:uid="{00000000-0004-0000-0000-000010000000}"/>
    <hyperlink ref="B20:C20" location="'S11'!A1" display="S11" xr:uid="{00000000-0004-0000-0000-000011000000}"/>
    <hyperlink ref="B21:C21" location="'S12'!A1" display="S12" xr:uid="{00000000-0004-0000-0000-000012000000}"/>
    <hyperlink ref="B22:C22" location="'S13'!A1" display="S13" xr:uid="{00000000-0004-0000-0000-000013000000}"/>
    <hyperlink ref="B23:C23" location="'S14'!A1" display="S14" xr:uid="{00000000-0004-0000-0000-000014000000}"/>
    <hyperlink ref="B24:C24" location="'S15'!A1" display="S15" xr:uid="{00000000-0004-0000-0000-000015000000}"/>
    <hyperlink ref="B25:C25" location="'S16'!A1" display="S16" xr:uid="{00000000-0004-0000-0000-000016000000}"/>
    <hyperlink ref="B26:C26" location="'S17'!A1" display="S17" xr:uid="{00000000-0004-0000-0000-000017000000}"/>
    <hyperlink ref="B27:C27" location="'S18'!A1" display="S18" xr:uid="{00000000-0004-0000-0000-000018000000}"/>
    <hyperlink ref="B28:C28" location="'S19'!A1" display="S19" xr:uid="{00000000-0004-0000-0000-000019000000}"/>
    <hyperlink ref="B29:C29" location="'S20'!A1" display="S20" xr:uid="{00000000-0004-0000-0000-00001A000000}"/>
    <hyperlink ref="B30:C30" location="'S21'!A1" display="S21" xr:uid="{00000000-0004-0000-0000-00001B000000}"/>
    <hyperlink ref="B32:C32" location="Addon1!A1" display="Addon 1" xr:uid="{00000000-0004-0000-0000-00001C000000}"/>
    <hyperlink ref="B33:C33" location="Addon2!A1" display="Addon 2" xr:uid="{00000000-0004-0000-0000-00001D000000}"/>
    <hyperlink ref="B31" location="'S22'!A1" display="S22" xr:uid="{1CEAEB0C-EF24-4796-8D26-3EAB0E521B49}"/>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C97E4"/>
  </sheetPr>
  <dimension ref="B2:K31"/>
  <sheetViews>
    <sheetView zoomScale="70" zoomScaleNormal="70" zoomScaleSheetLayoutView="85" workbookViewId="0">
      <selection activeCell="E13" sqref="E13"/>
    </sheetView>
  </sheetViews>
  <sheetFormatPr defaultColWidth="9.140625" defaultRowHeight="12.75"/>
  <cols>
    <col min="1" max="1" width="2.5703125" style="12" customWidth="1"/>
    <col min="2" max="2" width="11.7109375" style="12" customWidth="1"/>
    <col min="3" max="3" width="78" style="12" customWidth="1"/>
    <col min="4" max="4" width="21.140625" style="12" customWidth="1"/>
    <col min="5" max="5" width="20" style="12" customWidth="1"/>
    <col min="6" max="6" width="52.28515625" style="12" customWidth="1"/>
    <col min="7" max="11" width="26.7109375" style="12" customWidth="1"/>
    <col min="12" max="16384" width="9.140625" style="12"/>
  </cols>
  <sheetData>
    <row r="2" spans="2:11" ht="15">
      <c r="B2" s="1954" t="s">
        <v>618</v>
      </c>
      <c r="C2" s="1954"/>
      <c r="D2" s="1954"/>
      <c r="E2" s="1954"/>
      <c r="F2" s="95"/>
      <c r="G2" s="95"/>
    </row>
    <row r="3" spans="2:11" ht="38.25">
      <c r="B3" s="308" t="s">
        <v>293</v>
      </c>
      <c r="C3" s="309" t="s">
        <v>207</v>
      </c>
      <c r="D3" s="282" t="s">
        <v>371</v>
      </c>
      <c r="E3" s="282" t="s">
        <v>375</v>
      </c>
      <c r="F3" s="13"/>
      <c r="I3" s="1965"/>
      <c r="J3" s="1965"/>
      <c r="K3" s="1965"/>
    </row>
    <row r="4" spans="2:11">
      <c r="B4" s="312"/>
      <c r="C4" s="313" t="s">
        <v>1063</v>
      </c>
      <c r="D4" s="313"/>
      <c r="E4" s="314"/>
      <c r="F4" s="13"/>
      <c r="I4" s="1965"/>
      <c r="J4" s="1965"/>
      <c r="K4" s="1965"/>
    </row>
    <row r="5" spans="2:11">
      <c r="B5" s="315" t="s">
        <v>268</v>
      </c>
      <c r="C5" s="316" t="s">
        <v>873</v>
      </c>
      <c r="D5" s="317">
        <f>SUM(D6:D10)</f>
        <v>0</v>
      </c>
      <c r="E5" s="317">
        <f>SUM(E6:E10)</f>
        <v>0</v>
      </c>
      <c r="F5" s="15"/>
      <c r="I5" s="1965"/>
      <c r="J5" s="1965"/>
      <c r="K5" s="1965"/>
    </row>
    <row r="6" spans="2:11">
      <c r="B6" s="149" t="s">
        <v>277</v>
      </c>
      <c r="C6" s="156" t="s">
        <v>116</v>
      </c>
      <c r="D6" s="501"/>
      <c r="E6" s="501"/>
      <c r="F6" s="15"/>
      <c r="I6" s="1965"/>
      <c r="J6" s="1965"/>
      <c r="K6" s="1965"/>
    </row>
    <row r="7" spans="2:11">
      <c r="B7" s="149" t="s">
        <v>281</v>
      </c>
      <c r="C7" s="157" t="s">
        <v>117</v>
      </c>
      <c r="D7" s="501"/>
      <c r="E7" s="501"/>
      <c r="F7" s="15"/>
      <c r="I7" s="1965"/>
      <c r="J7" s="1965"/>
      <c r="K7" s="1965"/>
    </row>
    <row r="8" spans="2:11">
      <c r="B8" s="149" t="s">
        <v>282</v>
      </c>
      <c r="C8" s="157" t="s">
        <v>367</v>
      </c>
      <c r="D8" s="501"/>
      <c r="E8" s="501"/>
      <c r="F8" s="15"/>
      <c r="I8" s="1965"/>
      <c r="J8" s="1965"/>
      <c r="K8" s="1965"/>
    </row>
    <row r="9" spans="2:11" ht="25.5">
      <c r="B9" s="149" t="s">
        <v>283</v>
      </c>
      <c r="C9" s="157" t="s">
        <v>368</v>
      </c>
      <c r="D9" s="501"/>
      <c r="E9" s="501"/>
      <c r="F9" s="15"/>
      <c r="I9" s="1965"/>
      <c r="J9" s="1965"/>
      <c r="K9" s="1965"/>
    </row>
    <row r="10" spans="2:11">
      <c r="B10" s="149" t="s">
        <v>285</v>
      </c>
      <c r="C10" s="157" t="s">
        <v>369</v>
      </c>
      <c r="D10" s="501"/>
      <c r="E10" s="501"/>
      <c r="F10" s="15"/>
      <c r="I10" s="1965"/>
      <c r="J10" s="1965"/>
      <c r="K10" s="1965"/>
    </row>
    <row r="11" spans="2:11">
      <c r="B11" s="318" t="s">
        <v>286</v>
      </c>
      <c r="C11" s="319" t="s">
        <v>1064</v>
      </c>
      <c r="D11" s="320"/>
      <c r="E11" s="320"/>
      <c r="F11" s="15"/>
      <c r="I11" s="1965"/>
      <c r="J11" s="1965"/>
      <c r="K11" s="1965"/>
    </row>
    <row r="12" spans="2:11" ht="13.5" thickBot="1">
      <c r="B12" s="1546" t="s">
        <v>287</v>
      </c>
      <c r="C12" s="1547" t="s">
        <v>1067</v>
      </c>
      <c r="D12" s="1548">
        <v>55014</v>
      </c>
      <c r="E12" s="1548">
        <v>73936</v>
      </c>
      <c r="F12" s="15"/>
      <c r="I12" s="1965"/>
      <c r="J12" s="1965"/>
      <c r="K12" s="1965"/>
    </row>
    <row r="13" spans="2:11" ht="25.5" customHeight="1" thickBot="1">
      <c r="B13" s="1554" t="s">
        <v>288</v>
      </c>
      <c r="C13" s="1555" t="s">
        <v>1065</v>
      </c>
      <c r="D13" s="1556">
        <f>D5+D11+D12</f>
        <v>55014</v>
      </c>
      <c r="E13" s="1557">
        <f>E5+E11+E12</f>
        <v>73936</v>
      </c>
      <c r="F13" s="15"/>
      <c r="I13" s="1965"/>
      <c r="J13" s="1965"/>
      <c r="K13" s="1965"/>
    </row>
    <row r="14" spans="2:11">
      <c r="B14" s="1550"/>
      <c r="C14" s="1551" t="s">
        <v>382</v>
      </c>
      <c r="D14" s="1552"/>
      <c r="E14" s="1553"/>
      <c r="F14" s="13"/>
      <c r="I14" s="1965"/>
      <c r="J14" s="1965"/>
      <c r="K14" s="1965"/>
    </row>
    <row r="15" spans="2:11">
      <c r="B15" s="310" t="s">
        <v>289</v>
      </c>
      <c r="C15" s="322" t="s">
        <v>240</v>
      </c>
      <c r="D15" s="502"/>
      <c r="E15" s="502"/>
      <c r="F15" s="15"/>
      <c r="I15" s="1965"/>
      <c r="J15" s="1965"/>
      <c r="K15" s="1965"/>
    </row>
    <row r="16" spans="2:11">
      <c r="B16" s="149" t="s">
        <v>290</v>
      </c>
      <c r="C16" s="109" t="s">
        <v>1066</v>
      </c>
      <c r="D16" s="296"/>
      <c r="E16" s="296"/>
      <c r="F16" s="15"/>
      <c r="I16" s="1965"/>
      <c r="J16" s="1965"/>
      <c r="K16" s="1965"/>
    </row>
    <row r="17" spans="2:11" ht="13.5" thickBot="1">
      <c r="B17" s="1561" t="s">
        <v>291</v>
      </c>
      <c r="C17" s="1562" t="s">
        <v>1068</v>
      </c>
      <c r="D17" s="1042"/>
      <c r="E17" s="1042"/>
      <c r="F17" s="15"/>
      <c r="I17" s="1965"/>
      <c r="J17" s="1965"/>
      <c r="K17" s="1965"/>
    </row>
    <row r="18" spans="2:11" ht="24" customHeight="1" thickBot="1">
      <c r="B18" s="1554"/>
      <c r="C18" s="1555" t="s">
        <v>496</v>
      </c>
      <c r="D18" s="1556">
        <f>SUM(D15:D17)</f>
        <v>0</v>
      </c>
      <c r="E18" s="1557">
        <f>SUM(E15:E17)</f>
        <v>0</v>
      </c>
      <c r="F18" s="15"/>
      <c r="I18" s="1965"/>
      <c r="J18" s="1965"/>
      <c r="K18" s="1965"/>
    </row>
    <row r="19" spans="2:11">
      <c r="B19" s="1550"/>
      <c r="C19" s="1551" t="s">
        <v>370</v>
      </c>
      <c r="D19" s="1552"/>
      <c r="E19" s="1553"/>
      <c r="F19" s="15"/>
      <c r="I19" s="1965"/>
      <c r="J19" s="1965"/>
      <c r="K19" s="1965"/>
    </row>
    <row r="20" spans="2:11" ht="25.5">
      <c r="B20" s="283" t="s">
        <v>292</v>
      </c>
      <c r="C20" s="311" t="s">
        <v>493</v>
      </c>
      <c r="D20" s="502"/>
      <c r="E20" s="502"/>
      <c r="F20" s="15"/>
      <c r="I20" s="1965"/>
      <c r="J20" s="1965"/>
      <c r="K20" s="1965"/>
    </row>
    <row r="21" spans="2:11" ht="25.5">
      <c r="B21" s="113" t="s">
        <v>294</v>
      </c>
      <c r="C21" s="158" t="s">
        <v>494</v>
      </c>
      <c r="D21" s="501"/>
      <c r="E21" s="501"/>
      <c r="F21" s="15"/>
      <c r="I21" s="1965"/>
      <c r="J21" s="1965"/>
      <c r="K21" s="1965"/>
    </row>
    <row r="22" spans="2:11" ht="38.25">
      <c r="B22" s="113" t="s">
        <v>295</v>
      </c>
      <c r="C22" s="158" t="s">
        <v>495</v>
      </c>
      <c r="D22" s="501"/>
      <c r="E22" s="501"/>
      <c r="F22" s="15"/>
      <c r="I22" s="1965"/>
      <c r="J22" s="1965"/>
      <c r="K22" s="1965"/>
    </row>
    <row r="23" spans="2:11" ht="38.25">
      <c r="B23" s="113" t="s">
        <v>296</v>
      </c>
      <c r="C23" s="158" t="s">
        <v>468</v>
      </c>
      <c r="D23" s="501"/>
      <c r="E23" s="501"/>
      <c r="F23" s="15"/>
      <c r="I23" s="1965"/>
      <c r="J23" s="1965"/>
      <c r="K23" s="1965"/>
    </row>
    <row r="24" spans="2:11" ht="13.5" thickBot="1">
      <c r="B24" s="1172" t="s">
        <v>297</v>
      </c>
      <c r="C24" s="1549" t="s">
        <v>411</v>
      </c>
      <c r="D24" s="321">
        <f>SUM(D20:D23)</f>
        <v>0</v>
      </c>
      <c r="E24" s="321">
        <f>SUM(E20:E23)</f>
        <v>0</v>
      </c>
      <c r="F24" s="159"/>
      <c r="I24" s="1965"/>
      <c r="J24" s="1965"/>
      <c r="K24" s="1965"/>
    </row>
    <row r="25" spans="2:11" ht="27.75" customHeight="1" thickBot="1">
      <c r="B25" s="1173" t="s">
        <v>298</v>
      </c>
      <c r="C25" s="1558" t="s">
        <v>619</v>
      </c>
      <c r="D25" s="1559">
        <f>D13+D18+D24</f>
        <v>55014</v>
      </c>
      <c r="E25" s="1560">
        <f>E13+E18+E24</f>
        <v>73936</v>
      </c>
      <c r="F25" s="15"/>
      <c r="I25" s="1965"/>
      <c r="J25" s="1965"/>
      <c r="K25" s="1965"/>
    </row>
    <row r="26" spans="2:11">
      <c r="C26" s="125"/>
      <c r="D26" s="125"/>
      <c r="E26" s="125"/>
      <c r="F26" s="15"/>
      <c r="I26" s="1965"/>
      <c r="J26" s="1965"/>
      <c r="K26" s="1965"/>
    </row>
    <row r="27" spans="2:11">
      <c r="C27" s="107"/>
    </row>
    <row r="28" spans="2:11">
      <c r="C28" s="12" t="s">
        <v>620</v>
      </c>
    </row>
    <row r="30" spans="2:11" ht="15">
      <c r="C30" s="639" t="s">
        <v>559</v>
      </c>
      <c r="D30" s="640"/>
      <c r="E30" s="640"/>
    </row>
    <row r="31" spans="2:11" ht="15">
      <c r="C31" s="641" t="s">
        <v>1144</v>
      </c>
      <c r="D31" s="640"/>
      <c r="E31" s="640"/>
    </row>
  </sheetData>
  <mergeCells count="4">
    <mergeCell ref="B2:E2"/>
    <mergeCell ref="K3:K26"/>
    <mergeCell ref="I3:I26"/>
    <mergeCell ref="J3:J26"/>
  </mergeCells>
  <pageMargins left="0" right="0" top="0.75" bottom="0.75" header="0.3" footer="0.3"/>
  <pageSetup paperSize="9" scale="9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C97E4"/>
  </sheetPr>
  <dimension ref="B1:Q121"/>
  <sheetViews>
    <sheetView view="pageBreakPreview" zoomScale="70" zoomScaleNormal="90" zoomScaleSheetLayoutView="70" workbookViewId="0">
      <selection activeCell="F51" sqref="F51"/>
    </sheetView>
  </sheetViews>
  <sheetFormatPr defaultColWidth="9.140625" defaultRowHeight="12.75"/>
  <cols>
    <col min="1" max="1" width="4.7109375" style="5" customWidth="1"/>
    <col min="2" max="2" width="10.7109375" style="5" customWidth="1"/>
    <col min="3" max="3" width="79.140625" style="81" customWidth="1"/>
    <col min="4" max="4" width="19.28515625" style="5" customWidth="1"/>
    <col min="5" max="5" width="18.140625" style="5" customWidth="1"/>
    <col min="6" max="6" width="19.140625" style="5" customWidth="1"/>
    <col min="7" max="7" width="17.28515625" style="5" customWidth="1"/>
    <col min="8" max="8" width="17.42578125" style="5" customWidth="1"/>
    <col min="9" max="9" width="17.7109375" style="5" customWidth="1"/>
    <col min="10" max="10" width="10.28515625" style="5" customWidth="1"/>
    <col min="11" max="12" width="8.28515625" style="5" customWidth="1"/>
    <col min="13" max="15" width="11" style="5" customWidth="1"/>
    <col min="16" max="16384" width="9.140625" style="5"/>
  </cols>
  <sheetData>
    <row r="1" spans="2:10">
      <c r="I1" s="482"/>
    </row>
    <row r="2" spans="2:10" ht="15.75" thickBot="1">
      <c r="B2" s="1983" t="s">
        <v>374</v>
      </c>
      <c r="C2" s="1983"/>
      <c r="D2" s="1984"/>
      <c r="E2" s="1984"/>
      <c r="F2" s="1984"/>
      <c r="G2" s="1984"/>
      <c r="H2" s="1984"/>
      <c r="I2" s="1985"/>
    </row>
    <row r="3" spans="2:10">
      <c r="B3" s="1966" t="s">
        <v>293</v>
      </c>
      <c r="C3" s="1968" t="s">
        <v>207</v>
      </c>
      <c r="D3" s="1986" t="s">
        <v>622</v>
      </c>
      <c r="E3" s="1987"/>
      <c r="F3" s="1988"/>
      <c r="G3" s="1986" t="s">
        <v>623</v>
      </c>
      <c r="H3" s="1987"/>
      <c r="I3" s="1988"/>
      <c r="J3" s="8"/>
    </row>
    <row r="4" spans="2:10" ht="63.75">
      <c r="B4" s="1967"/>
      <c r="C4" s="1968"/>
      <c r="D4" s="839" t="s">
        <v>838</v>
      </c>
      <c r="E4" s="916" t="s">
        <v>504</v>
      </c>
      <c r="F4" s="840" t="s">
        <v>120</v>
      </c>
      <c r="G4" s="839" t="s">
        <v>523</v>
      </c>
      <c r="H4" s="916" t="s">
        <v>502</v>
      </c>
      <c r="I4" s="840" t="s">
        <v>120</v>
      </c>
    </row>
    <row r="5" spans="2:10">
      <c r="B5" s="247"/>
      <c r="C5" s="1514" t="s">
        <v>6</v>
      </c>
      <c r="D5" s="841"/>
      <c r="E5" s="248"/>
      <c r="F5" s="842"/>
      <c r="G5" s="841"/>
      <c r="H5" s="248"/>
      <c r="I5" s="842"/>
    </row>
    <row r="6" spans="2:10">
      <c r="B6" s="83" t="s">
        <v>268</v>
      </c>
      <c r="C6" s="1054" t="s">
        <v>1366</v>
      </c>
      <c r="D6" s="1415">
        <f>H45</f>
        <v>0</v>
      </c>
      <c r="E6" s="890">
        <f>I84</f>
        <v>0</v>
      </c>
      <c r="F6" s="1416">
        <f>D6-E6</f>
        <v>0</v>
      </c>
      <c r="G6" s="1415">
        <f>E45</f>
        <v>0</v>
      </c>
      <c r="H6" s="890">
        <f>E84</f>
        <v>0</v>
      </c>
      <c r="I6" s="1416">
        <f>G6-H6</f>
        <v>0</v>
      </c>
    </row>
    <row r="7" spans="2:10">
      <c r="B7" s="83" t="s">
        <v>277</v>
      </c>
      <c r="C7" s="1054" t="s">
        <v>1013</v>
      </c>
      <c r="D7" s="1415">
        <f t="shared" ref="D7:D38" si="0">H46</f>
        <v>0</v>
      </c>
      <c r="E7" s="890">
        <f t="shared" ref="E7:E39" si="1">I85</f>
        <v>0</v>
      </c>
      <c r="F7" s="1416">
        <f t="shared" ref="F7:F39" si="2">D7-E7</f>
        <v>0</v>
      </c>
      <c r="G7" s="1415">
        <f t="shared" ref="G7:G39" si="3">E46</f>
        <v>0</v>
      </c>
      <c r="H7" s="890">
        <f t="shared" ref="H7:H39" si="4">E85</f>
        <v>0</v>
      </c>
      <c r="I7" s="1416">
        <f t="shared" ref="I7:I38" si="5">G7-H7</f>
        <v>0</v>
      </c>
    </row>
    <row r="8" spans="2:10">
      <c r="B8" s="83" t="s">
        <v>281</v>
      </c>
      <c r="C8" s="1054" t="s">
        <v>1011</v>
      </c>
      <c r="D8" s="1415">
        <f t="shared" si="0"/>
        <v>0</v>
      </c>
      <c r="E8" s="890">
        <f t="shared" si="1"/>
        <v>0</v>
      </c>
      <c r="F8" s="1416">
        <f t="shared" si="2"/>
        <v>0</v>
      </c>
      <c r="G8" s="1415">
        <f t="shared" si="3"/>
        <v>0</v>
      </c>
      <c r="H8" s="890">
        <f t="shared" si="4"/>
        <v>0</v>
      </c>
      <c r="I8" s="1416">
        <f t="shared" si="5"/>
        <v>0</v>
      </c>
    </row>
    <row r="9" spans="2:10">
      <c r="B9" s="83" t="s">
        <v>282</v>
      </c>
      <c r="C9" s="1054" t="s">
        <v>1012</v>
      </c>
      <c r="D9" s="1415">
        <f t="shared" si="0"/>
        <v>0</v>
      </c>
      <c r="E9" s="890">
        <f t="shared" si="1"/>
        <v>0</v>
      </c>
      <c r="F9" s="1416">
        <f t="shared" si="2"/>
        <v>0</v>
      </c>
      <c r="G9" s="1415">
        <f t="shared" si="3"/>
        <v>0</v>
      </c>
      <c r="H9" s="890">
        <f t="shared" si="4"/>
        <v>0</v>
      </c>
      <c r="I9" s="1416">
        <f t="shared" si="5"/>
        <v>0</v>
      </c>
    </row>
    <row r="10" spans="2:10">
      <c r="B10" s="83" t="s">
        <v>283</v>
      </c>
      <c r="C10" s="1054" t="s">
        <v>996</v>
      </c>
      <c r="D10" s="1415">
        <f t="shared" si="0"/>
        <v>0</v>
      </c>
      <c r="E10" s="890">
        <f t="shared" si="1"/>
        <v>0</v>
      </c>
      <c r="F10" s="1416">
        <f t="shared" si="2"/>
        <v>0</v>
      </c>
      <c r="G10" s="1415">
        <f t="shared" si="3"/>
        <v>0</v>
      </c>
      <c r="H10" s="890">
        <f t="shared" si="4"/>
        <v>0</v>
      </c>
      <c r="I10" s="1416">
        <f t="shared" si="5"/>
        <v>0</v>
      </c>
    </row>
    <row r="11" spans="2:10">
      <c r="B11" s="884" t="s">
        <v>284</v>
      </c>
      <c r="C11" s="1515" t="s">
        <v>409</v>
      </c>
      <c r="D11" s="1417">
        <f t="shared" si="0"/>
        <v>0</v>
      </c>
      <c r="E11" s="891">
        <f t="shared" si="1"/>
        <v>0</v>
      </c>
      <c r="F11" s="1418">
        <f t="shared" si="2"/>
        <v>0</v>
      </c>
      <c r="G11" s="1417">
        <f t="shared" si="3"/>
        <v>0</v>
      </c>
      <c r="H11" s="891">
        <f t="shared" si="4"/>
        <v>0</v>
      </c>
      <c r="I11" s="1418">
        <f t="shared" si="5"/>
        <v>0</v>
      </c>
    </row>
    <row r="12" spans="2:10">
      <c r="B12" s="503"/>
      <c r="C12" s="837" t="s">
        <v>457</v>
      </c>
      <c r="D12" s="1419">
        <f>H51</f>
        <v>0</v>
      </c>
      <c r="E12" s="892">
        <f t="shared" si="1"/>
        <v>0</v>
      </c>
      <c r="F12" s="1420"/>
      <c r="G12" s="1419">
        <f t="shared" si="3"/>
        <v>0</v>
      </c>
      <c r="H12" s="892">
        <f t="shared" si="4"/>
        <v>0</v>
      </c>
      <c r="I12" s="1420">
        <f t="shared" si="5"/>
        <v>0</v>
      </c>
    </row>
    <row r="13" spans="2:10" s="82" customFormat="1" ht="25.5">
      <c r="B13" s="888" t="s">
        <v>285</v>
      </c>
      <c r="C13" s="881" t="s">
        <v>1001</v>
      </c>
      <c r="D13" s="1421">
        <f t="shared" si="0"/>
        <v>0</v>
      </c>
      <c r="E13" s="893">
        <f t="shared" si="1"/>
        <v>0</v>
      </c>
      <c r="F13" s="1422">
        <f t="shared" si="2"/>
        <v>0</v>
      </c>
      <c r="G13" s="1421">
        <f t="shared" si="3"/>
        <v>0</v>
      </c>
      <c r="H13" s="893">
        <f t="shared" si="4"/>
        <v>0</v>
      </c>
      <c r="I13" s="1422">
        <f t="shared" si="5"/>
        <v>0</v>
      </c>
    </row>
    <row r="14" spans="2:10">
      <c r="B14" s="390" t="s">
        <v>286</v>
      </c>
      <c r="C14" s="886" t="s">
        <v>1320</v>
      </c>
      <c r="D14" s="1423">
        <f t="shared" si="0"/>
        <v>0</v>
      </c>
      <c r="E14" s="894">
        <f t="shared" si="1"/>
        <v>0</v>
      </c>
      <c r="F14" s="1424">
        <f>D14-E14</f>
        <v>0</v>
      </c>
      <c r="G14" s="1423">
        <f t="shared" si="3"/>
        <v>0</v>
      </c>
      <c r="H14" s="894">
        <f t="shared" si="4"/>
        <v>0</v>
      </c>
      <c r="I14" s="1424">
        <f t="shared" si="5"/>
        <v>0</v>
      </c>
    </row>
    <row r="15" spans="2:10" s="836" customFormat="1" ht="24">
      <c r="B15" s="882" t="s">
        <v>287</v>
      </c>
      <c r="C15" s="883" t="s">
        <v>1321</v>
      </c>
      <c r="D15" s="1425">
        <f t="shared" si="0"/>
        <v>0</v>
      </c>
      <c r="E15" s="895">
        <f t="shared" si="1"/>
        <v>0</v>
      </c>
      <c r="F15" s="1426">
        <f t="shared" si="2"/>
        <v>0</v>
      </c>
      <c r="G15" s="1425">
        <f t="shared" si="3"/>
        <v>0</v>
      </c>
      <c r="H15" s="895">
        <f t="shared" si="4"/>
        <v>0</v>
      </c>
      <c r="I15" s="1426">
        <f t="shared" si="5"/>
        <v>0</v>
      </c>
    </row>
    <row r="16" spans="2:10" ht="24">
      <c r="B16" s="642" t="s">
        <v>288</v>
      </c>
      <c r="C16" s="885" t="s">
        <v>1322</v>
      </c>
      <c r="D16" s="1427">
        <f t="shared" si="0"/>
        <v>0</v>
      </c>
      <c r="E16" s="896">
        <f t="shared" si="1"/>
        <v>0</v>
      </c>
      <c r="F16" s="1428">
        <f>D16-E16</f>
        <v>0</v>
      </c>
      <c r="G16" s="1427">
        <f t="shared" si="3"/>
        <v>0</v>
      </c>
      <c r="H16" s="896">
        <f t="shared" si="4"/>
        <v>0</v>
      </c>
      <c r="I16" s="1428">
        <f t="shared" si="5"/>
        <v>0</v>
      </c>
    </row>
    <row r="17" spans="2:9" ht="24">
      <c r="B17" s="642" t="s">
        <v>289</v>
      </c>
      <c r="C17" s="885" t="s">
        <v>1323</v>
      </c>
      <c r="D17" s="1427">
        <f t="shared" si="0"/>
        <v>0</v>
      </c>
      <c r="E17" s="896">
        <f t="shared" si="1"/>
        <v>0</v>
      </c>
      <c r="F17" s="1428">
        <f t="shared" si="2"/>
        <v>0</v>
      </c>
      <c r="G17" s="1427">
        <f t="shared" si="3"/>
        <v>0</v>
      </c>
      <c r="H17" s="896">
        <f t="shared" si="4"/>
        <v>0</v>
      </c>
      <c r="I17" s="1428">
        <f t="shared" si="5"/>
        <v>0</v>
      </c>
    </row>
    <row r="18" spans="2:9" ht="24">
      <c r="B18" s="642" t="s">
        <v>290</v>
      </c>
      <c r="C18" s="885" t="s">
        <v>1324</v>
      </c>
      <c r="D18" s="1427">
        <f t="shared" si="0"/>
        <v>0</v>
      </c>
      <c r="E18" s="896">
        <f t="shared" si="1"/>
        <v>0</v>
      </c>
      <c r="F18" s="1428">
        <f t="shared" si="2"/>
        <v>0</v>
      </c>
      <c r="G18" s="1427">
        <f t="shared" si="3"/>
        <v>0</v>
      </c>
      <c r="H18" s="896">
        <f t="shared" si="4"/>
        <v>0</v>
      </c>
      <c r="I18" s="1428">
        <f t="shared" si="5"/>
        <v>0</v>
      </c>
    </row>
    <row r="19" spans="2:9" ht="24">
      <c r="B19" s="642" t="s">
        <v>291</v>
      </c>
      <c r="C19" s="886" t="s">
        <v>1325</v>
      </c>
      <c r="D19" s="1423">
        <f t="shared" si="0"/>
        <v>0</v>
      </c>
      <c r="E19" s="894">
        <f t="shared" si="1"/>
        <v>0</v>
      </c>
      <c r="F19" s="1424">
        <f t="shared" si="2"/>
        <v>0</v>
      </c>
      <c r="G19" s="1423">
        <f t="shared" si="3"/>
        <v>0</v>
      </c>
      <c r="H19" s="894">
        <f t="shared" si="4"/>
        <v>0</v>
      </c>
      <c r="I19" s="1424">
        <f t="shared" si="5"/>
        <v>0</v>
      </c>
    </row>
    <row r="20" spans="2:9" ht="24">
      <c r="B20" s="642" t="s">
        <v>292</v>
      </c>
      <c r="C20" s="885" t="s">
        <v>1326</v>
      </c>
      <c r="D20" s="1427">
        <f t="shared" si="0"/>
        <v>0</v>
      </c>
      <c r="E20" s="896">
        <f t="shared" si="1"/>
        <v>0</v>
      </c>
      <c r="F20" s="1428">
        <f t="shared" si="2"/>
        <v>0</v>
      </c>
      <c r="G20" s="1427">
        <f t="shared" si="3"/>
        <v>0</v>
      </c>
      <c r="H20" s="896">
        <f t="shared" si="4"/>
        <v>0</v>
      </c>
      <c r="I20" s="1428">
        <f t="shared" si="5"/>
        <v>0</v>
      </c>
    </row>
    <row r="21" spans="2:9" ht="36">
      <c r="B21" s="642" t="s">
        <v>294</v>
      </c>
      <c r="C21" s="885" t="s">
        <v>1327</v>
      </c>
      <c r="D21" s="1427">
        <f t="shared" si="0"/>
        <v>0</v>
      </c>
      <c r="E21" s="896">
        <f t="shared" si="1"/>
        <v>0</v>
      </c>
      <c r="F21" s="1428">
        <f t="shared" si="2"/>
        <v>0</v>
      </c>
      <c r="G21" s="1427">
        <f t="shared" si="3"/>
        <v>0</v>
      </c>
      <c r="H21" s="896">
        <f t="shared" si="4"/>
        <v>0</v>
      </c>
      <c r="I21" s="1428">
        <f t="shared" si="5"/>
        <v>0</v>
      </c>
    </row>
    <row r="22" spans="2:9" ht="24">
      <c r="B22" s="642" t="s">
        <v>295</v>
      </c>
      <c r="C22" s="885" t="s">
        <v>1328</v>
      </c>
      <c r="D22" s="1427">
        <f t="shared" si="0"/>
        <v>0</v>
      </c>
      <c r="E22" s="896">
        <f t="shared" si="1"/>
        <v>0</v>
      </c>
      <c r="F22" s="1428">
        <f t="shared" si="2"/>
        <v>0</v>
      </c>
      <c r="G22" s="1427">
        <f t="shared" si="3"/>
        <v>0</v>
      </c>
      <c r="H22" s="896">
        <f t="shared" si="4"/>
        <v>0</v>
      </c>
      <c r="I22" s="1428">
        <f t="shared" si="5"/>
        <v>0</v>
      </c>
    </row>
    <row r="23" spans="2:9">
      <c r="B23" s="884" t="s">
        <v>296</v>
      </c>
      <c r="C23" s="1516" t="s">
        <v>1329</v>
      </c>
      <c r="D23" s="1429">
        <f t="shared" si="0"/>
        <v>0</v>
      </c>
      <c r="E23" s="897">
        <f t="shared" si="1"/>
        <v>0</v>
      </c>
      <c r="F23" s="1430">
        <f t="shared" si="2"/>
        <v>0</v>
      </c>
      <c r="G23" s="1429">
        <f t="shared" si="3"/>
        <v>0</v>
      </c>
      <c r="H23" s="897">
        <f t="shared" si="4"/>
        <v>0</v>
      </c>
      <c r="I23" s="1430">
        <f t="shared" si="5"/>
        <v>0</v>
      </c>
    </row>
    <row r="24" spans="2:9">
      <c r="B24" s="390" t="s">
        <v>297</v>
      </c>
      <c r="C24" s="838" t="s">
        <v>1002</v>
      </c>
      <c r="D24" s="1431">
        <f t="shared" si="0"/>
        <v>0</v>
      </c>
      <c r="E24" s="898">
        <f t="shared" si="1"/>
        <v>0</v>
      </c>
      <c r="F24" s="1432">
        <f t="shared" si="2"/>
        <v>0</v>
      </c>
      <c r="G24" s="1431">
        <f t="shared" si="3"/>
        <v>0</v>
      </c>
      <c r="H24" s="898">
        <f t="shared" si="4"/>
        <v>0</v>
      </c>
      <c r="I24" s="1432">
        <f t="shared" si="5"/>
        <v>0</v>
      </c>
    </row>
    <row r="25" spans="2:9">
      <c r="B25" s="390" t="s">
        <v>298</v>
      </c>
      <c r="C25" s="838" t="s">
        <v>1003</v>
      </c>
      <c r="D25" s="1431">
        <f t="shared" si="0"/>
        <v>0</v>
      </c>
      <c r="E25" s="898">
        <f t="shared" si="1"/>
        <v>0</v>
      </c>
      <c r="F25" s="1432">
        <f t="shared" si="2"/>
        <v>0</v>
      </c>
      <c r="G25" s="1431">
        <f t="shared" si="3"/>
        <v>0</v>
      </c>
      <c r="H25" s="898">
        <f t="shared" si="4"/>
        <v>0</v>
      </c>
      <c r="I25" s="1432">
        <f t="shared" si="5"/>
        <v>0</v>
      </c>
    </row>
    <row r="26" spans="2:9">
      <c r="B26" s="390" t="s">
        <v>299</v>
      </c>
      <c r="C26" s="838" t="s">
        <v>1004</v>
      </c>
      <c r="D26" s="1431">
        <f t="shared" si="0"/>
        <v>0</v>
      </c>
      <c r="E26" s="898">
        <f t="shared" si="1"/>
        <v>0</v>
      </c>
      <c r="F26" s="1432">
        <f t="shared" si="2"/>
        <v>0</v>
      </c>
      <c r="G26" s="1431">
        <f t="shared" si="3"/>
        <v>0</v>
      </c>
      <c r="H26" s="898">
        <f t="shared" si="4"/>
        <v>0</v>
      </c>
      <c r="I26" s="1432">
        <f t="shared" si="5"/>
        <v>0</v>
      </c>
    </row>
    <row r="27" spans="2:9">
      <c r="B27" s="390" t="s">
        <v>300</v>
      </c>
      <c r="C27" s="838" t="s">
        <v>1005</v>
      </c>
      <c r="D27" s="1431">
        <f t="shared" si="0"/>
        <v>0</v>
      </c>
      <c r="E27" s="898">
        <f t="shared" si="1"/>
        <v>0</v>
      </c>
      <c r="F27" s="1432">
        <f t="shared" si="2"/>
        <v>0</v>
      </c>
      <c r="G27" s="1431">
        <f t="shared" si="3"/>
        <v>0</v>
      </c>
      <c r="H27" s="898">
        <f t="shared" si="4"/>
        <v>0</v>
      </c>
      <c r="I27" s="1432">
        <f t="shared" si="5"/>
        <v>0</v>
      </c>
    </row>
    <row r="28" spans="2:9">
      <c r="B28" s="390" t="s">
        <v>301</v>
      </c>
      <c r="C28" s="838" t="s">
        <v>1006</v>
      </c>
      <c r="D28" s="1431">
        <f t="shared" si="0"/>
        <v>0</v>
      </c>
      <c r="E28" s="898">
        <f t="shared" si="1"/>
        <v>0</v>
      </c>
      <c r="F28" s="1432">
        <f t="shared" si="2"/>
        <v>0</v>
      </c>
      <c r="G28" s="1431">
        <f t="shared" si="3"/>
        <v>0</v>
      </c>
      <c r="H28" s="898">
        <f t="shared" si="4"/>
        <v>0</v>
      </c>
      <c r="I28" s="1432">
        <f t="shared" si="5"/>
        <v>0</v>
      </c>
    </row>
    <row r="29" spans="2:9">
      <c r="B29" s="390" t="s">
        <v>305</v>
      </c>
      <c r="C29" s="838" t="s">
        <v>1007</v>
      </c>
      <c r="D29" s="1431">
        <f t="shared" si="0"/>
        <v>0</v>
      </c>
      <c r="E29" s="898">
        <f t="shared" si="1"/>
        <v>0</v>
      </c>
      <c r="F29" s="1432">
        <f t="shared" si="2"/>
        <v>0</v>
      </c>
      <c r="G29" s="1431">
        <f t="shared" si="3"/>
        <v>0</v>
      </c>
      <c r="H29" s="898">
        <f t="shared" si="4"/>
        <v>0</v>
      </c>
      <c r="I29" s="1432">
        <f t="shared" si="5"/>
        <v>0</v>
      </c>
    </row>
    <row r="30" spans="2:9">
      <c r="B30" s="390" t="s">
        <v>306</v>
      </c>
      <c r="C30" s="838" t="s">
        <v>1008</v>
      </c>
      <c r="D30" s="1431">
        <f t="shared" si="0"/>
        <v>0</v>
      </c>
      <c r="E30" s="898">
        <f t="shared" si="1"/>
        <v>0</v>
      </c>
      <c r="F30" s="1432">
        <f t="shared" si="2"/>
        <v>0</v>
      </c>
      <c r="G30" s="1431">
        <f t="shared" si="3"/>
        <v>0</v>
      </c>
      <c r="H30" s="898">
        <f t="shared" si="4"/>
        <v>0</v>
      </c>
      <c r="I30" s="1432">
        <f t="shared" si="5"/>
        <v>0</v>
      </c>
    </row>
    <row r="31" spans="2:9" s="82" customFormat="1">
      <c r="B31" s="887" t="s">
        <v>472</v>
      </c>
      <c r="C31" s="644" t="s">
        <v>997</v>
      </c>
      <c r="D31" s="922">
        <f t="shared" si="0"/>
        <v>0</v>
      </c>
      <c r="E31" s="899">
        <f t="shared" si="1"/>
        <v>0</v>
      </c>
      <c r="F31" s="923">
        <f t="shared" si="2"/>
        <v>0</v>
      </c>
      <c r="G31" s="922">
        <f t="shared" si="3"/>
        <v>0</v>
      </c>
      <c r="H31" s="899">
        <f t="shared" si="4"/>
        <v>0</v>
      </c>
      <c r="I31" s="923">
        <f t="shared" si="5"/>
        <v>0</v>
      </c>
    </row>
    <row r="32" spans="2:9" s="82" customFormat="1" ht="25.5">
      <c r="B32" s="887" t="s">
        <v>519</v>
      </c>
      <c r="C32" s="644" t="s">
        <v>1334</v>
      </c>
      <c r="D32" s="922">
        <f t="shared" si="0"/>
        <v>0</v>
      </c>
      <c r="E32" s="899">
        <f t="shared" si="1"/>
        <v>0</v>
      </c>
      <c r="F32" s="923">
        <f t="shared" si="2"/>
        <v>0</v>
      </c>
      <c r="G32" s="922">
        <f t="shared" si="3"/>
        <v>0</v>
      </c>
      <c r="H32" s="899">
        <f t="shared" si="4"/>
        <v>0</v>
      </c>
      <c r="I32" s="923">
        <f t="shared" si="5"/>
        <v>0</v>
      </c>
    </row>
    <row r="33" spans="2:17" s="82" customFormat="1">
      <c r="B33" s="887" t="s">
        <v>520</v>
      </c>
      <c r="C33" s="644" t="s">
        <v>999</v>
      </c>
      <c r="D33" s="1433">
        <f t="shared" si="0"/>
        <v>0</v>
      </c>
      <c r="E33" s="900">
        <f t="shared" si="1"/>
        <v>0</v>
      </c>
      <c r="F33" s="1434">
        <f t="shared" si="2"/>
        <v>0</v>
      </c>
      <c r="G33" s="1433">
        <f t="shared" si="3"/>
        <v>0</v>
      </c>
      <c r="H33" s="900">
        <f t="shared" si="4"/>
        <v>0</v>
      </c>
      <c r="I33" s="1434">
        <f t="shared" si="5"/>
        <v>0</v>
      </c>
    </row>
    <row r="34" spans="2:17" s="82" customFormat="1" ht="25.5">
      <c r="B34" s="887" t="s">
        <v>521</v>
      </c>
      <c r="C34" s="644" t="s">
        <v>1000</v>
      </c>
      <c r="D34" s="922">
        <f t="shared" si="0"/>
        <v>0</v>
      </c>
      <c r="E34" s="899">
        <f t="shared" si="1"/>
        <v>0</v>
      </c>
      <c r="F34" s="923">
        <f t="shared" si="2"/>
        <v>0</v>
      </c>
      <c r="G34" s="922">
        <f t="shared" si="3"/>
        <v>0</v>
      </c>
      <c r="H34" s="899">
        <f>E112</f>
        <v>0</v>
      </c>
      <c r="I34" s="923">
        <f t="shared" si="5"/>
        <v>0</v>
      </c>
    </row>
    <row r="35" spans="2:17" s="82" customFormat="1" ht="25.5">
      <c r="B35" s="887" t="s">
        <v>1145</v>
      </c>
      <c r="C35" s="644" t="s">
        <v>1009</v>
      </c>
      <c r="D35" s="922">
        <f t="shared" si="0"/>
        <v>0</v>
      </c>
      <c r="E35" s="899">
        <f t="shared" si="1"/>
        <v>0</v>
      </c>
      <c r="F35" s="923">
        <f t="shared" si="2"/>
        <v>0</v>
      </c>
      <c r="G35" s="922">
        <f t="shared" si="3"/>
        <v>0</v>
      </c>
      <c r="H35" s="899">
        <f t="shared" si="4"/>
        <v>0</v>
      </c>
      <c r="I35" s="923">
        <f t="shared" si="5"/>
        <v>0</v>
      </c>
    </row>
    <row r="36" spans="2:17" s="82" customFormat="1" ht="25.5">
      <c r="B36" s="887" t="s">
        <v>1146</v>
      </c>
      <c r="C36" s="644" t="s">
        <v>1069</v>
      </c>
      <c r="D36" s="922">
        <f t="shared" si="0"/>
        <v>0</v>
      </c>
      <c r="E36" s="899">
        <f t="shared" si="1"/>
        <v>0</v>
      </c>
      <c r="F36" s="923">
        <f t="shared" si="2"/>
        <v>0</v>
      </c>
      <c r="G36" s="922">
        <f t="shared" si="3"/>
        <v>0</v>
      </c>
      <c r="H36" s="899">
        <f t="shared" si="4"/>
        <v>0</v>
      </c>
      <c r="I36" s="923">
        <f t="shared" si="5"/>
        <v>0</v>
      </c>
    </row>
    <row r="37" spans="2:17" s="82" customFormat="1">
      <c r="B37" s="887" t="s">
        <v>1147</v>
      </c>
      <c r="C37" s="644" t="s">
        <v>1010</v>
      </c>
      <c r="D37" s="922">
        <f t="shared" si="0"/>
        <v>0</v>
      </c>
      <c r="E37" s="899">
        <f t="shared" si="1"/>
        <v>0</v>
      </c>
      <c r="F37" s="923">
        <f t="shared" si="2"/>
        <v>0</v>
      </c>
      <c r="G37" s="922">
        <f t="shared" si="3"/>
        <v>0</v>
      </c>
      <c r="H37" s="899">
        <f t="shared" si="4"/>
        <v>0</v>
      </c>
      <c r="I37" s="923">
        <f t="shared" si="5"/>
        <v>0</v>
      </c>
    </row>
    <row r="38" spans="2:17" ht="26.25" thickBot="1">
      <c r="B38" s="1563" t="s">
        <v>1148</v>
      </c>
      <c r="C38" s="1564" t="s">
        <v>1070</v>
      </c>
      <c r="D38" s="1565">
        <f t="shared" si="0"/>
        <v>0</v>
      </c>
      <c r="E38" s="1566">
        <f t="shared" si="1"/>
        <v>0</v>
      </c>
      <c r="F38" s="1567">
        <f t="shared" si="2"/>
        <v>0</v>
      </c>
      <c r="G38" s="1565">
        <f t="shared" si="3"/>
        <v>0</v>
      </c>
      <c r="H38" s="1566">
        <f t="shared" si="4"/>
        <v>0</v>
      </c>
      <c r="I38" s="1567">
        <f t="shared" si="5"/>
        <v>0</v>
      </c>
    </row>
    <row r="39" spans="2:17" ht="13.5" thickBot="1">
      <c r="B39" s="1568" t="s">
        <v>1149</v>
      </c>
      <c r="C39" s="1569" t="s">
        <v>410</v>
      </c>
      <c r="D39" s="1570">
        <f>H78</f>
        <v>0</v>
      </c>
      <c r="E39" s="1571">
        <f t="shared" si="1"/>
        <v>0</v>
      </c>
      <c r="F39" s="1572">
        <f t="shared" si="2"/>
        <v>0</v>
      </c>
      <c r="G39" s="1570">
        <f t="shared" si="3"/>
        <v>0</v>
      </c>
      <c r="H39" s="1571">
        <f t="shared" si="4"/>
        <v>0</v>
      </c>
      <c r="I39" s="1572">
        <f>G39-H39</f>
        <v>0</v>
      </c>
    </row>
    <row r="40" spans="2:17">
      <c r="C40" s="1517"/>
      <c r="I40" s="9"/>
      <c r="J40" s="9"/>
    </row>
    <row r="41" spans="2:17" ht="15.75" thickBot="1">
      <c r="B41" s="1976" t="s">
        <v>374</v>
      </c>
      <c r="C41" s="1977"/>
      <c r="D41" s="1978"/>
      <c r="E41" s="1978"/>
      <c r="F41" s="1978"/>
      <c r="G41" s="1978"/>
      <c r="H41" s="1978"/>
    </row>
    <row r="42" spans="2:17" ht="13.5" thickBot="1">
      <c r="B42" s="1970" t="s">
        <v>293</v>
      </c>
      <c r="C42" s="1971" t="s">
        <v>207</v>
      </c>
      <c r="D42" s="1979" t="s">
        <v>1115</v>
      </c>
      <c r="E42" s="1980"/>
      <c r="F42" s="1981"/>
      <c r="G42" s="1981"/>
      <c r="H42" s="1982"/>
    </row>
    <row r="43" spans="2:17" ht="48">
      <c r="B43" s="1967"/>
      <c r="C43" s="1969"/>
      <c r="D43" s="1449" t="s">
        <v>383</v>
      </c>
      <c r="E43" s="1436" t="s">
        <v>1150</v>
      </c>
      <c r="F43" s="1435" t="s">
        <v>149</v>
      </c>
      <c r="G43" s="902" t="s">
        <v>232</v>
      </c>
      <c r="H43" s="1300" t="s">
        <v>371</v>
      </c>
    </row>
    <row r="44" spans="2:17">
      <c r="B44" s="247"/>
      <c r="C44" s="1514" t="s">
        <v>6</v>
      </c>
      <c r="D44" s="1450"/>
      <c r="E44" s="1437"/>
      <c r="F44" s="904"/>
      <c r="G44" s="904"/>
      <c r="H44" s="1451"/>
    </row>
    <row r="45" spans="2:17" s="278" customFormat="1">
      <c r="B45" s="390" t="s">
        <v>268</v>
      </c>
      <c r="C45" s="1897" t="s">
        <v>1366</v>
      </c>
      <c r="D45" s="1898"/>
      <c r="E45" s="1899">
        <f>D45</f>
        <v>0</v>
      </c>
      <c r="F45" s="1900"/>
      <c r="G45" s="1901"/>
      <c r="H45" s="1902">
        <f>E45+F45-G45</f>
        <v>0</v>
      </c>
      <c r="M45" s="1903"/>
      <c r="N45" s="1903"/>
      <c r="O45" s="1903"/>
      <c r="P45" s="1903"/>
      <c r="Q45" s="1903"/>
    </row>
    <row r="46" spans="2:17">
      <c r="B46" s="83" t="s">
        <v>277</v>
      </c>
      <c r="C46" s="1054" t="s">
        <v>1116</v>
      </c>
      <c r="D46" s="1415"/>
      <c r="E46" s="1438">
        <f>D46</f>
        <v>0</v>
      </c>
      <c r="F46" s="1405"/>
      <c r="G46" s="890"/>
      <c r="H46" s="1416">
        <f t="shared" ref="H46:H76" si="6">E46+F46-G46</f>
        <v>0</v>
      </c>
      <c r="M46" s="9"/>
      <c r="N46" s="9"/>
      <c r="O46" s="9"/>
      <c r="P46" s="9"/>
      <c r="Q46" s="9"/>
    </row>
    <row r="47" spans="2:17">
      <c r="B47" s="83" t="s">
        <v>281</v>
      </c>
      <c r="C47" s="1054" t="s">
        <v>1117</v>
      </c>
      <c r="D47" s="1415"/>
      <c r="E47" s="1438">
        <f t="shared" ref="E47:E49" si="7">D47</f>
        <v>0</v>
      </c>
      <c r="F47" s="1405"/>
      <c r="G47" s="890"/>
      <c r="H47" s="1416">
        <f t="shared" si="6"/>
        <v>0</v>
      </c>
      <c r="M47" s="9"/>
      <c r="N47" s="9"/>
      <c r="O47" s="9"/>
      <c r="P47" s="9"/>
      <c r="Q47" s="9"/>
    </row>
    <row r="48" spans="2:17">
      <c r="B48" s="83" t="s">
        <v>282</v>
      </c>
      <c r="C48" s="1054" t="s">
        <v>1118</v>
      </c>
      <c r="D48" s="1415"/>
      <c r="E48" s="1438">
        <f t="shared" si="7"/>
        <v>0</v>
      </c>
      <c r="F48" s="1405"/>
      <c r="G48" s="890"/>
      <c r="H48" s="1416">
        <f t="shared" si="6"/>
        <v>0</v>
      </c>
      <c r="M48" s="9"/>
      <c r="N48" s="9"/>
      <c r="O48" s="9"/>
      <c r="P48" s="9"/>
      <c r="Q48" s="9"/>
    </row>
    <row r="49" spans="2:17">
      <c r="B49" s="83" t="s">
        <v>283</v>
      </c>
      <c r="C49" s="1054" t="s">
        <v>1119</v>
      </c>
      <c r="D49" s="1415"/>
      <c r="E49" s="1438">
        <f t="shared" si="7"/>
        <v>0</v>
      </c>
      <c r="F49" s="1405"/>
      <c r="G49" s="890"/>
      <c r="H49" s="1416">
        <f t="shared" si="6"/>
        <v>0</v>
      </c>
      <c r="M49" s="9"/>
      <c r="N49" s="9"/>
      <c r="O49" s="9"/>
      <c r="P49" s="9"/>
      <c r="Q49" s="9"/>
    </row>
    <row r="50" spans="2:17">
      <c r="B50" s="884" t="s">
        <v>284</v>
      </c>
      <c r="C50" s="1515" t="s">
        <v>409</v>
      </c>
      <c r="D50" s="1417">
        <f>SUM(D45:D49)</f>
        <v>0</v>
      </c>
      <c r="E50" s="1439">
        <f>SUM(E45:E49)</f>
        <v>0</v>
      </c>
      <c r="F50" s="1406">
        <f>SUM(F45:F49)</f>
        <v>0</v>
      </c>
      <c r="G50" s="891">
        <f>SUM(G45:G49)</f>
        <v>0</v>
      </c>
      <c r="H50" s="1418">
        <f>SUM(H45:H49)</f>
        <v>0</v>
      </c>
      <c r="M50" s="9"/>
      <c r="N50" s="9"/>
      <c r="O50" s="9"/>
      <c r="P50" s="9"/>
      <c r="Q50" s="9"/>
    </row>
    <row r="51" spans="2:17">
      <c r="B51" s="503"/>
      <c r="C51" s="837" t="s">
        <v>1120</v>
      </c>
      <c r="D51" s="1419"/>
      <c r="E51" s="1440"/>
      <c r="F51" s="1407"/>
      <c r="G51" s="892"/>
      <c r="H51" s="1420"/>
      <c r="M51" s="9"/>
      <c r="N51" s="9"/>
      <c r="O51" s="9"/>
      <c r="P51" s="9"/>
      <c r="Q51" s="9"/>
    </row>
    <row r="52" spans="2:17" ht="25.5">
      <c r="B52" s="888" t="s">
        <v>285</v>
      </c>
      <c r="C52" s="881" t="s">
        <v>1001</v>
      </c>
      <c r="D52" s="1421">
        <f>D53</f>
        <v>0</v>
      </c>
      <c r="E52" s="1441">
        <f>E53</f>
        <v>0</v>
      </c>
      <c r="F52" s="1408">
        <f>F53</f>
        <v>0</v>
      </c>
      <c r="G52" s="893">
        <f>G53</f>
        <v>0</v>
      </c>
      <c r="H52" s="1452">
        <f>H53</f>
        <v>0</v>
      </c>
      <c r="M52" s="9"/>
      <c r="N52" s="9"/>
      <c r="O52" s="9"/>
      <c r="P52" s="9"/>
      <c r="Q52" s="9"/>
    </row>
    <row r="53" spans="2:17">
      <c r="B53" s="390" t="s">
        <v>286</v>
      </c>
      <c r="C53" s="886" t="s">
        <v>1320</v>
      </c>
      <c r="D53" s="1423"/>
      <c r="E53" s="1442">
        <f>D53</f>
        <v>0</v>
      </c>
      <c r="F53" s="1409"/>
      <c r="G53" s="894"/>
      <c r="H53" s="1424">
        <f>E53+F53-G53</f>
        <v>0</v>
      </c>
      <c r="M53" s="9"/>
      <c r="N53" s="9"/>
      <c r="O53" s="9"/>
      <c r="P53" s="9"/>
      <c r="Q53" s="9"/>
    </row>
    <row r="54" spans="2:17" ht="24">
      <c r="B54" s="882" t="s">
        <v>287</v>
      </c>
      <c r="C54" s="883" t="s">
        <v>1321</v>
      </c>
      <c r="D54" s="1425">
        <f>SUM(D55:D61)</f>
        <v>0</v>
      </c>
      <c r="E54" s="1443">
        <f>SUM(E55:E61)</f>
        <v>0</v>
      </c>
      <c r="F54" s="1410">
        <f t="shared" ref="F54:G54" si="8">SUM(F55:F61)</f>
        <v>0</v>
      </c>
      <c r="G54" s="895">
        <f t="shared" si="8"/>
        <v>0</v>
      </c>
      <c r="H54" s="1426">
        <f>SUM(H55:H61)</f>
        <v>0</v>
      </c>
      <c r="M54" s="9"/>
      <c r="N54" s="9"/>
      <c r="O54" s="9"/>
      <c r="P54" s="9"/>
      <c r="Q54" s="9"/>
    </row>
    <row r="55" spans="2:17" ht="24">
      <c r="B55" s="642" t="s">
        <v>288</v>
      </c>
      <c r="C55" s="885" t="s">
        <v>1322</v>
      </c>
      <c r="D55" s="1427"/>
      <c r="E55" s="1444">
        <f>D55</f>
        <v>0</v>
      </c>
      <c r="F55" s="1411"/>
      <c r="G55" s="896"/>
      <c r="H55" s="1428">
        <f t="shared" si="6"/>
        <v>0</v>
      </c>
      <c r="M55" s="9"/>
      <c r="N55" s="9"/>
      <c r="O55" s="9"/>
      <c r="P55" s="9"/>
      <c r="Q55" s="9"/>
    </row>
    <row r="56" spans="2:17" ht="24">
      <c r="B56" s="642" t="s">
        <v>289</v>
      </c>
      <c r="C56" s="885" t="s">
        <v>1323</v>
      </c>
      <c r="D56" s="1427"/>
      <c r="E56" s="1444">
        <f t="shared" ref="E56:E60" si="9">D56</f>
        <v>0</v>
      </c>
      <c r="F56" s="1411"/>
      <c r="G56" s="896"/>
      <c r="H56" s="1428">
        <f t="shared" si="6"/>
        <v>0</v>
      </c>
      <c r="M56" s="9"/>
      <c r="N56" s="9"/>
      <c r="O56" s="9"/>
      <c r="P56" s="9"/>
      <c r="Q56" s="9"/>
    </row>
    <row r="57" spans="2:17" ht="24">
      <c r="B57" s="642" t="s">
        <v>290</v>
      </c>
      <c r="C57" s="885" t="s">
        <v>1324</v>
      </c>
      <c r="D57" s="1427"/>
      <c r="E57" s="1444">
        <f t="shared" si="9"/>
        <v>0</v>
      </c>
      <c r="F57" s="1411"/>
      <c r="G57" s="896"/>
      <c r="H57" s="1428">
        <f t="shared" si="6"/>
        <v>0</v>
      </c>
      <c r="M57" s="9"/>
      <c r="N57" s="9"/>
      <c r="O57" s="9"/>
      <c r="P57" s="9"/>
      <c r="Q57" s="9"/>
    </row>
    <row r="58" spans="2:17" ht="24">
      <c r="B58" s="642" t="s">
        <v>291</v>
      </c>
      <c r="C58" s="886" t="s">
        <v>1325</v>
      </c>
      <c r="D58" s="1423"/>
      <c r="E58" s="1442">
        <f t="shared" si="9"/>
        <v>0</v>
      </c>
      <c r="F58" s="1409"/>
      <c r="G58" s="894"/>
      <c r="H58" s="1424">
        <f t="shared" si="6"/>
        <v>0</v>
      </c>
      <c r="M58" s="9"/>
      <c r="N58" s="9"/>
      <c r="O58" s="9"/>
      <c r="P58" s="9"/>
      <c r="Q58" s="9"/>
    </row>
    <row r="59" spans="2:17" ht="24">
      <c r="B59" s="642" t="s">
        <v>292</v>
      </c>
      <c r="C59" s="885" t="s">
        <v>1326</v>
      </c>
      <c r="D59" s="1427"/>
      <c r="E59" s="1444">
        <f t="shared" si="9"/>
        <v>0</v>
      </c>
      <c r="F59" s="1411"/>
      <c r="G59" s="896"/>
      <c r="H59" s="1428">
        <f t="shared" si="6"/>
        <v>0</v>
      </c>
      <c r="M59" s="9"/>
      <c r="N59" s="9"/>
      <c r="O59" s="9"/>
      <c r="P59" s="9"/>
      <c r="Q59" s="9"/>
    </row>
    <row r="60" spans="2:17" ht="36">
      <c r="B60" s="642" t="s">
        <v>294</v>
      </c>
      <c r="C60" s="885" t="s">
        <v>1327</v>
      </c>
      <c r="D60" s="1427"/>
      <c r="E60" s="1444">
        <f t="shared" si="9"/>
        <v>0</v>
      </c>
      <c r="F60" s="1411"/>
      <c r="G60" s="896"/>
      <c r="H60" s="1428">
        <f t="shared" si="6"/>
        <v>0</v>
      </c>
      <c r="M60" s="9"/>
      <c r="N60" s="9"/>
      <c r="O60" s="9"/>
      <c r="P60" s="9"/>
      <c r="Q60" s="9"/>
    </row>
    <row r="61" spans="2:17" ht="24">
      <c r="B61" s="642" t="s">
        <v>295</v>
      </c>
      <c r="C61" s="885" t="s">
        <v>1328</v>
      </c>
      <c r="D61" s="1427"/>
      <c r="E61" s="1444">
        <f>D61</f>
        <v>0</v>
      </c>
      <c r="F61" s="1411"/>
      <c r="G61" s="896"/>
      <c r="H61" s="1428">
        <f t="shared" si="6"/>
        <v>0</v>
      </c>
      <c r="M61" s="9"/>
      <c r="N61" s="9"/>
      <c r="O61" s="9"/>
      <c r="P61" s="9"/>
      <c r="Q61" s="9"/>
    </row>
    <row r="62" spans="2:17">
      <c r="B62" s="884" t="s">
        <v>296</v>
      </c>
      <c r="C62" s="1518" t="s">
        <v>1329</v>
      </c>
      <c r="D62" s="1453">
        <f>SUM(D63:D69)</f>
        <v>0</v>
      </c>
      <c r="E62" s="1453">
        <f t="shared" ref="E62:G62" si="10">SUM(E63:E69)</f>
        <v>0</v>
      </c>
      <c r="F62" s="1453">
        <f t="shared" si="10"/>
        <v>0</v>
      </c>
      <c r="G62" s="1453">
        <f t="shared" si="10"/>
        <v>0</v>
      </c>
      <c r="H62" s="1454">
        <f t="shared" ref="H62" si="11">SUM(H63:H69)</f>
        <v>0</v>
      </c>
      <c r="M62" s="9"/>
      <c r="N62" s="9"/>
      <c r="O62" s="9"/>
      <c r="P62" s="9"/>
      <c r="Q62" s="9"/>
    </row>
    <row r="63" spans="2:17">
      <c r="B63" s="390" t="s">
        <v>297</v>
      </c>
      <c r="C63" s="838" t="s">
        <v>1121</v>
      </c>
      <c r="D63" s="1431"/>
      <c r="E63" s="1446">
        <f>D63</f>
        <v>0</v>
      </c>
      <c r="F63" s="1412"/>
      <c r="G63" s="898"/>
      <c r="H63" s="1432">
        <f t="shared" si="6"/>
        <v>0</v>
      </c>
    </row>
    <row r="64" spans="2:17">
      <c r="B64" s="390" t="s">
        <v>298</v>
      </c>
      <c r="C64" s="838" t="s">
        <v>1122</v>
      </c>
      <c r="D64" s="1431"/>
      <c r="E64" s="1446">
        <f t="shared" ref="E64:E75" si="12">D64</f>
        <v>0</v>
      </c>
      <c r="F64" s="1412"/>
      <c r="G64" s="898"/>
      <c r="H64" s="1432">
        <f t="shared" si="6"/>
        <v>0</v>
      </c>
    </row>
    <row r="65" spans="2:9">
      <c r="B65" s="390" t="s">
        <v>299</v>
      </c>
      <c r="C65" s="838" t="s">
        <v>122</v>
      </c>
      <c r="D65" s="1431"/>
      <c r="E65" s="1446">
        <f t="shared" si="12"/>
        <v>0</v>
      </c>
      <c r="F65" s="1412"/>
      <c r="G65" s="898"/>
      <c r="H65" s="1432">
        <f t="shared" si="6"/>
        <v>0</v>
      </c>
    </row>
    <row r="66" spans="2:9">
      <c r="B66" s="390" t="s">
        <v>300</v>
      </c>
      <c r="C66" s="838" t="s">
        <v>1123</v>
      </c>
      <c r="D66" s="1431"/>
      <c r="E66" s="1446">
        <f t="shared" si="12"/>
        <v>0</v>
      </c>
      <c r="F66" s="1412"/>
      <c r="G66" s="898"/>
      <c r="H66" s="1432">
        <f t="shared" si="6"/>
        <v>0</v>
      </c>
    </row>
    <row r="67" spans="2:9">
      <c r="B67" s="390" t="s">
        <v>301</v>
      </c>
      <c r="C67" s="838" t="s">
        <v>1124</v>
      </c>
      <c r="D67" s="1431"/>
      <c r="E67" s="1446">
        <f t="shared" si="12"/>
        <v>0</v>
      </c>
      <c r="F67" s="1412"/>
      <c r="G67" s="898"/>
      <c r="H67" s="1432">
        <f t="shared" si="6"/>
        <v>0</v>
      </c>
    </row>
    <row r="68" spans="2:9">
      <c r="B68" s="390" t="s">
        <v>305</v>
      </c>
      <c r="C68" s="838" t="s">
        <v>1125</v>
      </c>
      <c r="D68" s="1431"/>
      <c r="E68" s="1446">
        <f t="shared" si="12"/>
        <v>0</v>
      </c>
      <c r="F68" s="1412"/>
      <c r="G68" s="898"/>
      <c r="H68" s="1432">
        <f t="shared" si="6"/>
        <v>0</v>
      </c>
    </row>
    <row r="69" spans="2:9">
      <c r="B69" s="390" t="s">
        <v>306</v>
      </c>
      <c r="C69" s="838" t="s">
        <v>1126</v>
      </c>
      <c r="D69" s="1431"/>
      <c r="E69" s="1446">
        <f t="shared" si="12"/>
        <v>0</v>
      </c>
      <c r="F69" s="1412"/>
      <c r="G69" s="898"/>
      <c r="H69" s="1432">
        <f t="shared" si="6"/>
        <v>0</v>
      </c>
    </row>
    <row r="70" spans="2:9">
      <c r="B70" s="887" t="s">
        <v>472</v>
      </c>
      <c r="C70" s="644" t="s">
        <v>997</v>
      </c>
      <c r="D70" s="922"/>
      <c r="E70" s="1447">
        <f t="shared" si="12"/>
        <v>0</v>
      </c>
      <c r="F70" s="1413"/>
      <c r="G70" s="899"/>
      <c r="H70" s="923">
        <f t="shared" si="6"/>
        <v>0</v>
      </c>
    </row>
    <row r="71" spans="2:9" ht="25.5">
      <c r="B71" s="887" t="s">
        <v>519</v>
      </c>
      <c r="C71" s="644" t="s">
        <v>998</v>
      </c>
      <c r="D71" s="922"/>
      <c r="E71" s="1447">
        <f t="shared" si="12"/>
        <v>0</v>
      </c>
      <c r="F71" s="1413"/>
      <c r="G71" s="899"/>
      <c r="H71" s="923">
        <f t="shared" si="6"/>
        <v>0</v>
      </c>
    </row>
    <row r="72" spans="2:9">
      <c r="B72" s="887" t="s">
        <v>520</v>
      </c>
      <c r="C72" s="644" t="s">
        <v>999</v>
      </c>
      <c r="D72" s="1433"/>
      <c r="E72" s="1448">
        <f t="shared" si="12"/>
        <v>0</v>
      </c>
      <c r="F72" s="1414"/>
      <c r="G72" s="900"/>
      <c r="H72" s="1434">
        <f t="shared" si="6"/>
        <v>0</v>
      </c>
    </row>
    <row r="73" spans="2:9" ht="25.5">
      <c r="B73" s="887" t="s">
        <v>521</v>
      </c>
      <c r="C73" s="644" t="s">
        <v>1000</v>
      </c>
      <c r="D73" s="922"/>
      <c r="E73" s="1447">
        <f t="shared" si="12"/>
        <v>0</v>
      </c>
      <c r="F73" s="1413"/>
      <c r="G73" s="899"/>
      <c r="H73" s="923">
        <f t="shared" si="6"/>
        <v>0</v>
      </c>
    </row>
    <row r="74" spans="2:9" ht="25.5">
      <c r="B74" s="887" t="s">
        <v>1145</v>
      </c>
      <c r="C74" s="644" t="s">
        <v>1009</v>
      </c>
      <c r="D74" s="922"/>
      <c r="E74" s="1447">
        <f t="shared" si="12"/>
        <v>0</v>
      </c>
      <c r="F74" s="1413"/>
      <c r="G74" s="899"/>
      <c r="H74" s="923">
        <f t="shared" si="6"/>
        <v>0</v>
      </c>
      <c r="I74" s="5" t="s">
        <v>1014</v>
      </c>
    </row>
    <row r="75" spans="2:9" ht="25.5">
      <c r="B75" s="887" t="s">
        <v>1146</v>
      </c>
      <c r="C75" s="644" t="s">
        <v>1069</v>
      </c>
      <c r="D75" s="922"/>
      <c r="E75" s="1447">
        <f t="shared" si="12"/>
        <v>0</v>
      </c>
      <c r="F75" s="1413"/>
      <c r="G75" s="899"/>
      <c r="H75" s="923">
        <f t="shared" si="6"/>
        <v>0</v>
      </c>
    </row>
    <row r="76" spans="2:9">
      <c r="B76" s="887" t="s">
        <v>1147</v>
      </c>
      <c r="C76" s="644" t="s">
        <v>1010</v>
      </c>
      <c r="D76" s="922"/>
      <c r="E76" s="1447">
        <f>D76</f>
        <v>0</v>
      </c>
      <c r="F76" s="1413"/>
      <c r="G76" s="899"/>
      <c r="H76" s="923">
        <f t="shared" si="6"/>
        <v>0</v>
      </c>
    </row>
    <row r="77" spans="2:9" ht="26.25" thickBot="1">
      <c r="B77" s="1563" t="s">
        <v>1148</v>
      </c>
      <c r="C77" s="1564" t="s">
        <v>1070</v>
      </c>
      <c r="D77" s="1565"/>
      <c r="E77" s="1573">
        <f>D77</f>
        <v>0</v>
      </c>
      <c r="F77" s="1574"/>
      <c r="G77" s="1566"/>
      <c r="H77" s="1567">
        <f>E77+F77-G77</f>
        <v>0</v>
      </c>
    </row>
    <row r="78" spans="2:9" ht="13.5" thickBot="1">
      <c r="B78" s="1568" t="s">
        <v>1149</v>
      </c>
      <c r="C78" s="1569" t="s">
        <v>410</v>
      </c>
      <c r="D78" s="1570">
        <f>D52+D54+D62+SUM(D70:D76)</f>
        <v>0</v>
      </c>
      <c r="E78" s="1575">
        <f t="shared" ref="E78:G78" si="13">E52+E54+E62+SUM(E70:E76)</f>
        <v>0</v>
      </c>
      <c r="F78" s="1576">
        <f t="shared" si="13"/>
        <v>0</v>
      </c>
      <c r="G78" s="1571">
        <f t="shared" si="13"/>
        <v>0</v>
      </c>
      <c r="H78" s="1572">
        <f>H52+H54+H62+SUM(H70:H76)</f>
        <v>0</v>
      </c>
    </row>
    <row r="80" spans="2:9" ht="15.75" thickBot="1">
      <c r="B80" s="1976" t="s">
        <v>374</v>
      </c>
      <c r="C80" s="1977"/>
      <c r="D80" s="1978"/>
      <c r="E80" s="1978"/>
      <c r="F80" s="1978"/>
      <c r="G80" s="1978"/>
      <c r="H80" s="1978"/>
      <c r="I80" s="1978"/>
    </row>
    <row r="81" spans="2:10" ht="13.5" thickBot="1">
      <c r="B81" s="1966" t="s">
        <v>293</v>
      </c>
      <c r="C81" s="1968" t="s">
        <v>207</v>
      </c>
      <c r="D81" s="1972" t="s">
        <v>504</v>
      </c>
      <c r="E81" s="1973"/>
      <c r="F81" s="1974"/>
      <c r="G81" s="1974"/>
      <c r="H81" s="1974"/>
      <c r="I81" s="1975"/>
      <c r="J81" s="843"/>
    </row>
    <row r="82" spans="2:10" ht="63.75">
      <c r="B82" s="1967"/>
      <c r="C82" s="1969"/>
      <c r="D82" s="1449" t="s">
        <v>383</v>
      </c>
      <c r="E82" s="1436" t="s">
        <v>1150</v>
      </c>
      <c r="F82" s="907" t="s">
        <v>1337</v>
      </c>
      <c r="G82" s="909" t="s">
        <v>1338</v>
      </c>
      <c r="H82" s="889" t="s">
        <v>1151</v>
      </c>
      <c r="I82" s="1300" t="s">
        <v>371</v>
      </c>
      <c r="J82" s="843"/>
    </row>
    <row r="83" spans="2:10">
      <c r="B83" s="247"/>
      <c r="C83" s="1514" t="s">
        <v>6</v>
      </c>
      <c r="D83" s="1456"/>
      <c r="E83" s="1349"/>
      <c r="F83" s="1343"/>
      <c r="G83" s="424"/>
      <c r="H83" s="424"/>
      <c r="I83" s="1347"/>
    </row>
    <row r="84" spans="2:10" s="278" customFormat="1">
      <c r="B84" s="390" t="s">
        <v>268</v>
      </c>
      <c r="C84" s="1897" t="s">
        <v>1366</v>
      </c>
      <c r="D84" s="1898"/>
      <c r="E84" s="1899">
        <f>D84</f>
        <v>0</v>
      </c>
      <c r="F84" s="1900"/>
      <c r="G84" s="1901"/>
      <c r="H84" s="1901"/>
      <c r="I84" s="1904">
        <f>E84+F84-G84+H84</f>
        <v>0</v>
      </c>
    </row>
    <row r="85" spans="2:10">
      <c r="B85" s="83" t="s">
        <v>277</v>
      </c>
      <c r="C85" s="1054" t="s">
        <v>1116</v>
      </c>
      <c r="D85" s="1415"/>
      <c r="E85" s="1438">
        <f t="shared" ref="E85:E88" si="14">D85</f>
        <v>0</v>
      </c>
      <c r="F85" s="1405"/>
      <c r="G85" s="890"/>
      <c r="H85" s="890"/>
      <c r="I85" s="1416">
        <f t="shared" ref="I85:I116" si="15">E85+F85-G85+H85</f>
        <v>0</v>
      </c>
    </row>
    <row r="86" spans="2:10">
      <c r="B86" s="83" t="s">
        <v>281</v>
      </c>
      <c r="C86" s="1054" t="s">
        <v>1117</v>
      </c>
      <c r="D86" s="1415"/>
      <c r="E86" s="1438">
        <f t="shared" si="14"/>
        <v>0</v>
      </c>
      <c r="F86" s="1405"/>
      <c r="G86" s="890"/>
      <c r="H86" s="890"/>
      <c r="I86" s="1416">
        <f t="shared" si="15"/>
        <v>0</v>
      </c>
    </row>
    <row r="87" spans="2:10">
      <c r="B87" s="83" t="s">
        <v>282</v>
      </c>
      <c r="C87" s="1054" t="s">
        <v>1118</v>
      </c>
      <c r="D87" s="1415"/>
      <c r="E87" s="1438">
        <f t="shared" si="14"/>
        <v>0</v>
      </c>
      <c r="F87" s="1405"/>
      <c r="G87" s="890"/>
      <c r="H87" s="890"/>
      <c r="I87" s="1416">
        <f t="shared" si="15"/>
        <v>0</v>
      </c>
    </row>
    <row r="88" spans="2:10">
      <c r="B88" s="83" t="s">
        <v>283</v>
      </c>
      <c r="C88" s="1054" t="s">
        <v>1119</v>
      </c>
      <c r="D88" s="1415"/>
      <c r="E88" s="1438">
        <f t="shared" si="14"/>
        <v>0</v>
      </c>
      <c r="F88" s="1405"/>
      <c r="G88" s="890"/>
      <c r="H88" s="890"/>
      <c r="I88" s="1416">
        <f t="shared" si="15"/>
        <v>0</v>
      </c>
    </row>
    <row r="89" spans="2:10">
      <c r="B89" s="884" t="s">
        <v>284</v>
      </c>
      <c r="C89" s="1515" t="s">
        <v>409</v>
      </c>
      <c r="D89" s="1417">
        <f>SUM(D84:D88)</f>
        <v>0</v>
      </c>
      <c r="E89" s="1439">
        <f t="shared" ref="E89:H89" si="16">SUM(E84:E88)</f>
        <v>0</v>
      </c>
      <c r="F89" s="1406">
        <f t="shared" si="16"/>
        <v>0</v>
      </c>
      <c r="G89" s="891">
        <f t="shared" si="16"/>
        <v>0</v>
      </c>
      <c r="H89" s="891">
        <f t="shared" si="16"/>
        <v>0</v>
      </c>
      <c r="I89" s="1418">
        <f t="shared" si="15"/>
        <v>0</v>
      </c>
    </row>
    <row r="90" spans="2:10">
      <c r="B90" s="503"/>
      <c r="C90" s="837" t="s">
        <v>457</v>
      </c>
      <c r="D90" s="1419"/>
      <c r="E90" s="1440"/>
      <c r="F90" s="1407"/>
      <c r="G90" s="892"/>
      <c r="H90" s="892"/>
      <c r="I90" s="1420">
        <f t="shared" si="15"/>
        <v>0</v>
      </c>
    </row>
    <row r="91" spans="2:10" s="82" customFormat="1" ht="25.5">
      <c r="B91" s="888" t="s">
        <v>285</v>
      </c>
      <c r="C91" s="881" t="s">
        <v>1001</v>
      </c>
      <c r="D91" s="1421">
        <f>D92</f>
        <v>0</v>
      </c>
      <c r="E91" s="1441">
        <f t="shared" ref="E91:H91" si="17">E92</f>
        <v>0</v>
      </c>
      <c r="F91" s="1408">
        <f t="shared" si="17"/>
        <v>0</v>
      </c>
      <c r="G91" s="893">
        <f t="shared" si="17"/>
        <v>0</v>
      </c>
      <c r="H91" s="893">
        <f t="shared" si="17"/>
        <v>0</v>
      </c>
      <c r="I91" s="1422">
        <f t="shared" si="15"/>
        <v>0</v>
      </c>
    </row>
    <row r="92" spans="2:10">
      <c r="B92" s="390" t="s">
        <v>286</v>
      </c>
      <c r="C92" s="886" t="s">
        <v>1320</v>
      </c>
      <c r="D92" s="1423"/>
      <c r="E92" s="1442"/>
      <c r="F92" s="1409"/>
      <c r="G92" s="894"/>
      <c r="H92" s="894"/>
      <c r="I92" s="1424">
        <f t="shared" si="15"/>
        <v>0</v>
      </c>
    </row>
    <row r="93" spans="2:10" s="880" customFormat="1" ht="24">
      <c r="B93" s="882" t="s">
        <v>287</v>
      </c>
      <c r="C93" s="883" t="s">
        <v>1321</v>
      </c>
      <c r="D93" s="1425">
        <f>SUM(D94:D100)</f>
        <v>0</v>
      </c>
      <c r="E93" s="1443">
        <f>SUM(E94:E100)</f>
        <v>0</v>
      </c>
      <c r="F93" s="1410">
        <f t="shared" ref="F93:H93" si="18">SUM(F94:F100)</f>
        <v>0</v>
      </c>
      <c r="G93" s="895">
        <f>SUM(G94:G100)</f>
        <v>0</v>
      </c>
      <c r="H93" s="895">
        <f t="shared" si="18"/>
        <v>0</v>
      </c>
      <c r="I93" s="1426">
        <f t="shared" si="15"/>
        <v>0</v>
      </c>
    </row>
    <row r="94" spans="2:10" ht="24">
      <c r="B94" s="642" t="s">
        <v>288</v>
      </c>
      <c r="C94" s="885" t="s">
        <v>1322</v>
      </c>
      <c r="D94" s="1427"/>
      <c r="E94" s="1444">
        <f>D94</f>
        <v>0</v>
      </c>
      <c r="F94" s="1411"/>
      <c r="G94" s="896"/>
      <c r="H94" s="896"/>
      <c r="I94" s="1428">
        <f t="shared" si="15"/>
        <v>0</v>
      </c>
    </row>
    <row r="95" spans="2:10" ht="24">
      <c r="B95" s="642" t="s">
        <v>289</v>
      </c>
      <c r="C95" s="885" t="s">
        <v>1323</v>
      </c>
      <c r="D95" s="1427"/>
      <c r="E95" s="1444">
        <f t="shared" ref="E95:E100" si="19">D95</f>
        <v>0</v>
      </c>
      <c r="F95" s="1411"/>
      <c r="G95" s="896"/>
      <c r="H95" s="896"/>
      <c r="I95" s="1428">
        <f t="shared" si="15"/>
        <v>0</v>
      </c>
    </row>
    <row r="96" spans="2:10" ht="24">
      <c r="B96" s="642" t="s">
        <v>290</v>
      </c>
      <c r="C96" s="885" t="s">
        <v>1324</v>
      </c>
      <c r="D96" s="1427"/>
      <c r="E96" s="1444">
        <f t="shared" si="19"/>
        <v>0</v>
      </c>
      <c r="F96" s="1411"/>
      <c r="G96" s="896"/>
      <c r="H96" s="896"/>
      <c r="I96" s="1428">
        <f t="shared" si="15"/>
        <v>0</v>
      </c>
    </row>
    <row r="97" spans="2:9" ht="24">
      <c r="B97" s="642" t="s">
        <v>291</v>
      </c>
      <c r="C97" s="886" t="s">
        <v>1325</v>
      </c>
      <c r="D97" s="1423"/>
      <c r="E97" s="1442">
        <f t="shared" si="19"/>
        <v>0</v>
      </c>
      <c r="F97" s="1409"/>
      <c r="G97" s="894"/>
      <c r="H97" s="894"/>
      <c r="I97" s="1424">
        <f t="shared" si="15"/>
        <v>0</v>
      </c>
    </row>
    <row r="98" spans="2:9" ht="24">
      <c r="B98" s="642" t="s">
        <v>292</v>
      </c>
      <c r="C98" s="885" t="s">
        <v>1326</v>
      </c>
      <c r="D98" s="1427"/>
      <c r="E98" s="1444">
        <f t="shared" si="19"/>
        <v>0</v>
      </c>
      <c r="F98" s="1411"/>
      <c r="G98" s="896"/>
      <c r="H98" s="896"/>
      <c r="I98" s="1428">
        <f t="shared" si="15"/>
        <v>0</v>
      </c>
    </row>
    <row r="99" spans="2:9" ht="36">
      <c r="B99" s="642" t="s">
        <v>294</v>
      </c>
      <c r="C99" s="885" t="s">
        <v>1327</v>
      </c>
      <c r="D99" s="1427"/>
      <c r="E99" s="1444">
        <f t="shared" si="19"/>
        <v>0</v>
      </c>
      <c r="F99" s="1411"/>
      <c r="G99" s="896"/>
      <c r="H99" s="896"/>
      <c r="I99" s="1428">
        <f t="shared" si="15"/>
        <v>0</v>
      </c>
    </row>
    <row r="100" spans="2:9" ht="24">
      <c r="B100" s="642" t="s">
        <v>295</v>
      </c>
      <c r="C100" s="885" t="s">
        <v>1328</v>
      </c>
      <c r="D100" s="1427"/>
      <c r="E100" s="1444">
        <f t="shared" si="19"/>
        <v>0</v>
      </c>
      <c r="F100" s="1411"/>
      <c r="G100" s="896"/>
      <c r="H100" s="896"/>
      <c r="I100" s="1428">
        <f t="shared" si="15"/>
        <v>0</v>
      </c>
    </row>
    <row r="101" spans="2:9">
      <c r="B101" s="884" t="s">
        <v>296</v>
      </c>
      <c r="C101" s="1518" t="s">
        <v>1329</v>
      </c>
      <c r="D101" s="1453">
        <f>SUM(D102:D108)</f>
        <v>0</v>
      </c>
      <c r="E101" s="1445">
        <f>SUM(E102:E108)</f>
        <v>0</v>
      </c>
      <c r="F101" s="1455">
        <f t="shared" ref="F101:H101" si="20">SUM(F102:F108)</f>
        <v>0</v>
      </c>
      <c r="G101" s="901">
        <f t="shared" si="20"/>
        <v>0</v>
      </c>
      <c r="H101" s="901">
        <f t="shared" si="20"/>
        <v>0</v>
      </c>
      <c r="I101" s="1454">
        <f t="shared" si="15"/>
        <v>0</v>
      </c>
    </row>
    <row r="102" spans="2:9">
      <c r="B102" s="390" t="s">
        <v>297</v>
      </c>
      <c r="C102" s="838" t="s">
        <v>1121</v>
      </c>
      <c r="D102" s="1431"/>
      <c r="E102" s="1446">
        <f>D102</f>
        <v>0</v>
      </c>
      <c r="F102" s="1412"/>
      <c r="G102" s="898"/>
      <c r="H102" s="898"/>
      <c r="I102" s="1432">
        <f t="shared" si="15"/>
        <v>0</v>
      </c>
    </row>
    <row r="103" spans="2:9">
      <c r="B103" s="390" t="s">
        <v>298</v>
      </c>
      <c r="C103" s="838" t="s">
        <v>1122</v>
      </c>
      <c r="D103" s="1431"/>
      <c r="E103" s="1446">
        <f t="shared" ref="E103:E116" si="21">D103</f>
        <v>0</v>
      </c>
      <c r="F103" s="1412"/>
      <c r="G103" s="898"/>
      <c r="H103" s="898"/>
      <c r="I103" s="1432">
        <f t="shared" si="15"/>
        <v>0</v>
      </c>
    </row>
    <row r="104" spans="2:9">
      <c r="B104" s="390" t="s">
        <v>299</v>
      </c>
      <c r="C104" s="838" t="s">
        <v>122</v>
      </c>
      <c r="D104" s="1431"/>
      <c r="E104" s="1446">
        <f t="shared" si="21"/>
        <v>0</v>
      </c>
      <c r="F104" s="1412"/>
      <c r="G104" s="898"/>
      <c r="H104" s="898"/>
      <c r="I104" s="1432">
        <f t="shared" si="15"/>
        <v>0</v>
      </c>
    </row>
    <row r="105" spans="2:9">
      <c r="B105" s="390" t="s">
        <v>300</v>
      </c>
      <c r="C105" s="838" t="s">
        <v>1123</v>
      </c>
      <c r="D105" s="1431"/>
      <c r="E105" s="1446">
        <f t="shared" si="21"/>
        <v>0</v>
      </c>
      <c r="F105" s="1412"/>
      <c r="G105" s="898"/>
      <c r="H105" s="898"/>
      <c r="I105" s="1432">
        <f t="shared" si="15"/>
        <v>0</v>
      </c>
    </row>
    <row r="106" spans="2:9">
      <c r="B106" s="390" t="s">
        <v>301</v>
      </c>
      <c r="C106" s="838" t="s">
        <v>1124</v>
      </c>
      <c r="D106" s="1431"/>
      <c r="E106" s="1446">
        <f t="shared" si="21"/>
        <v>0</v>
      </c>
      <c r="F106" s="1412"/>
      <c r="G106" s="898"/>
      <c r="H106" s="898"/>
      <c r="I106" s="1432">
        <f t="shared" si="15"/>
        <v>0</v>
      </c>
    </row>
    <row r="107" spans="2:9">
      <c r="B107" s="390" t="s">
        <v>305</v>
      </c>
      <c r="C107" s="838" t="s">
        <v>1125</v>
      </c>
      <c r="D107" s="1431"/>
      <c r="E107" s="1446">
        <f t="shared" si="21"/>
        <v>0</v>
      </c>
      <c r="F107" s="1412"/>
      <c r="G107" s="898"/>
      <c r="H107" s="898"/>
      <c r="I107" s="1432">
        <f t="shared" si="15"/>
        <v>0</v>
      </c>
    </row>
    <row r="108" spans="2:9">
      <c r="B108" s="390" t="s">
        <v>306</v>
      </c>
      <c r="C108" s="838" t="s">
        <v>1126</v>
      </c>
      <c r="D108" s="1431"/>
      <c r="E108" s="1446">
        <f t="shared" si="21"/>
        <v>0</v>
      </c>
      <c r="F108" s="1412"/>
      <c r="G108" s="898"/>
      <c r="H108" s="898"/>
      <c r="I108" s="1432">
        <f t="shared" si="15"/>
        <v>0</v>
      </c>
    </row>
    <row r="109" spans="2:9">
      <c r="B109" s="887" t="s">
        <v>472</v>
      </c>
      <c r="C109" s="644" t="s">
        <v>997</v>
      </c>
      <c r="D109" s="922"/>
      <c r="E109" s="1447">
        <f t="shared" si="21"/>
        <v>0</v>
      </c>
      <c r="F109" s="1413"/>
      <c r="G109" s="899"/>
      <c r="H109" s="899"/>
      <c r="I109" s="923">
        <f t="shared" si="15"/>
        <v>0</v>
      </c>
    </row>
    <row r="110" spans="2:9" ht="25.5">
      <c r="B110" s="887" t="s">
        <v>519</v>
      </c>
      <c r="C110" s="644" t="s">
        <v>998</v>
      </c>
      <c r="D110" s="922"/>
      <c r="E110" s="1447">
        <f t="shared" si="21"/>
        <v>0</v>
      </c>
      <c r="F110" s="1413"/>
      <c r="G110" s="899"/>
      <c r="H110" s="899"/>
      <c r="I110" s="923">
        <f t="shared" si="15"/>
        <v>0</v>
      </c>
    </row>
    <row r="111" spans="2:9">
      <c r="B111" s="887" t="s">
        <v>520</v>
      </c>
      <c r="C111" s="644" t="s">
        <v>999</v>
      </c>
      <c r="D111" s="1433"/>
      <c r="E111" s="1448">
        <f t="shared" si="21"/>
        <v>0</v>
      </c>
      <c r="F111" s="1414"/>
      <c r="G111" s="900"/>
      <c r="H111" s="900"/>
      <c r="I111" s="1434">
        <f t="shared" si="15"/>
        <v>0</v>
      </c>
    </row>
    <row r="112" spans="2:9" ht="25.5">
      <c r="B112" s="887" t="s">
        <v>521</v>
      </c>
      <c r="C112" s="644" t="s">
        <v>1000</v>
      </c>
      <c r="D112" s="922"/>
      <c r="E112" s="1447">
        <f>D112</f>
        <v>0</v>
      </c>
      <c r="F112" s="1413"/>
      <c r="G112" s="899"/>
      <c r="H112" s="899"/>
      <c r="I112" s="923">
        <f t="shared" si="15"/>
        <v>0</v>
      </c>
    </row>
    <row r="113" spans="2:9" ht="25.5">
      <c r="B113" s="887" t="s">
        <v>1145</v>
      </c>
      <c r="C113" s="644" t="s">
        <v>1009</v>
      </c>
      <c r="D113" s="922"/>
      <c r="E113" s="1447">
        <f t="shared" si="21"/>
        <v>0</v>
      </c>
      <c r="F113" s="1413"/>
      <c r="G113" s="899"/>
      <c r="H113" s="899"/>
      <c r="I113" s="923">
        <f t="shared" si="15"/>
        <v>0</v>
      </c>
    </row>
    <row r="114" spans="2:9" ht="25.5">
      <c r="B114" s="887" t="s">
        <v>1146</v>
      </c>
      <c r="C114" s="644" t="s">
        <v>1069</v>
      </c>
      <c r="D114" s="922"/>
      <c r="E114" s="1447">
        <f t="shared" si="21"/>
        <v>0</v>
      </c>
      <c r="F114" s="1413"/>
      <c r="G114" s="899"/>
      <c r="H114" s="899"/>
      <c r="I114" s="923">
        <f t="shared" si="15"/>
        <v>0</v>
      </c>
    </row>
    <row r="115" spans="2:9">
      <c r="B115" s="887" t="s">
        <v>1147</v>
      </c>
      <c r="C115" s="644" t="s">
        <v>1010</v>
      </c>
      <c r="D115" s="922"/>
      <c r="E115" s="1447">
        <f t="shared" si="21"/>
        <v>0</v>
      </c>
      <c r="F115" s="1413"/>
      <c r="G115" s="899"/>
      <c r="H115" s="899"/>
      <c r="I115" s="923">
        <f t="shared" si="15"/>
        <v>0</v>
      </c>
    </row>
    <row r="116" spans="2:9" ht="26.25" thickBot="1">
      <c r="B116" s="1563" t="s">
        <v>1148</v>
      </c>
      <c r="C116" s="1564" t="s">
        <v>1070</v>
      </c>
      <c r="D116" s="1565"/>
      <c r="E116" s="1573">
        <f t="shared" si="21"/>
        <v>0</v>
      </c>
      <c r="F116" s="1574"/>
      <c r="G116" s="1566"/>
      <c r="H116" s="1566"/>
      <c r="I116" s="1567">
        <f t="shared" si="15"/>
        <v>0</v>
      </c>
    </row>
    <row r="117" spans="2:9" ht="13.5" thickBot="1">
      <c r="B117" s="1568" t="s">
        <v>1149</v>
      </c>
      <c r="C117" s="1569" t="s">
        <v>410</v>
      </c>
      <c r="D117" s="1570">
        <f>D91+D93+D101+SUM(D109:D115)</f>
        <v>0</v>
      </c>
      <c r="E117" s="1575">
        <f t="shared" ref="E117:I117" si="22">E91+E93+E101+SUM(E109:E115)</f>
        <v>0</v>
      </c>
      <c r="F117" s="1576">
        <f t="shared" si="22"/>
        <v>0</v>
      </c>
      <c r="G117" s="1571">
        <f t="shared" si="22"/>
        <v>0</v>
      </c>
      <c r="H117" s="1571">
        <f t="shared" si="22"/>
        <v>0</v>
      </c>
      <c r="I117" s="1572">
        <f t="shared" si="22"/>
        <v>0</v>
      </c>
    </row>
    <row r="118" spans="2:9">
      <c r="F118" s="573">
        <f>'S16'!F17</f>
        <v>0</v>
      </c>
      <c r="G118" s="573">
        <f>'S16'!F6</f>
        <v>0</v>
      </c>
    </row>
    <row r="119" spans="2:9">
      <c r="C119" s="70" t="s">
        <v>118</v>
      </c>
      <c r="D119" s="80"/>
      <c r="E119" s="80"/>
      <c r="F119" s="918">
        <f>F117-F118</f>
        <v>0</v>
      </c>
      <c r="G119" s="918">
        <f>G117-G118</f>
        <v>0</v>
      </c>
    </row>
    <row r="120" spans="2:9" ht="25.5">
      <c r="C120" s="1519" t="s">
        <v>621</v>
      </c>
      <c r="D120" s="153"/>
      <c r="E120" s="154"/>
    </row>
    <row r="121" spans="2:9">
      <c r="C121" s="914" t="s">
        <v>119</v>
      </c>
      <c r="D121" s="155"/>
      <c r="E121" s="155"/>
    </row>
  </sheetData>
  <mergeCells count="13">
    <mergeCell ref="B41:H41"/>
    <mergeCell ref="D42:H42"/>
    <mergeCell ref="B2:I2"/>
    <mergeCell ref="B3:B4"/>
    <mergeCell ref="C3:C4"/>
    <mergeCell ref="D3:F3"/>
    <mergeCell ref="G3:I3"/>
    <mergeCell ref="B81:B82"/>
    <mergeCell ref="C81:C82"/>
    <mergeCell ref="B42:B43"/>
    <mergeCell ref="C42:C43"/>
    <mergeCell ref="D81:I81"/>
    <mergeCell ref="B80:I80"/>
  </mergeCells>
  <pageMargins left="0" right="0" top="0" bottom="0" header="0.3" footer="0.3"/>
  <pageSetup paperSize="9" scale="68" orientation="landscape" r:id="rId1"/>
  <rowBreaks count="2" manualBreakCount="2">
    <brk id="40" min="1" max="8" man="1"/>
    <brk id="79" min="1" max="8"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C97E4"/>
  </sheetPr>
  <dimension ref="B1:Z49"/>
  <sheetViews>
    <sheetView view="pageBreakPreview" zoomScaleNormal="85" zoomScaleSheetLayoutView="100" workbookViewId="0">
      <selection activeCell="D27" sqref="D27:J27"/>
    </sheetView>
  </sheetViews>
  <sheetFormatPr defaultRowHeight="12.75"/>
  <cols>
    <col min="1" max="1" width="3.28515625" style="2" customWidth="1"/>
    <col min="2" max="2" width="10.42578125" style="7" customWidth="1"/>
    <col min="3" max="3" width="45" style="2" customWidth="1"/>
    <col min="4" max="4" width="14" style="2" customWidth="1"/>
    <col min="5" max="5" width="17.28515625" style="2" customWidth="1"/>
    <col min="6" max="6" width="16.28515625" style="2" bestFit="1" customWidth="1"/>
    <col min="7" max="7" width="15.7109375" style="2" customWidth="1"/>
    <col min="8" max="8" width="17.5703125" style="2" customWidth="1"/>
    <col min="9" max="9" width="14.28515625" style="2" bestFit="1" customWidth="1"/>
    <col min="10" max="10" width="9.5703125" style="2" customWidth="1"/>
    <col min="11" max="11" width="11.85546875" style="2" customWidth="1"/>
    <col min="12" max="12" width="14.42578125" style="2" customWidth="1"/>
    <col min="13" max="13" width="11.85546875" style="2" customWidth="1"/>
    <col min="14" max="14" width="14.140625" style="2" customWidth="1"/>
    <col min="15" max="15" width="9.5703125" style="2" customWidth="1"/>
    <col min="16" max="17" width="13.5703125" style="2" customWidth="1"/>
    <col min="18" max="18" width="9.5703125" style="2" customWidth="1"/>
    <col min="19" max="19" width="10.28515625" style="2" customWidth="1"/>
    <col min="20" max="20" width="9.5703125" style="2" customWidth="1"/>
    <col min="21" max="21" width="14.7109375" style="2" customWidth="1"/>
    <col min="22" max="22" width="12.7109375" style="2" bestFit="1" customWidth="1"/>
    <col min="23" max="23" width="14.7109375" style="2" customWidth="1"/>
    <col min="24" max="24" width="46.28515625" style="2" customWidth="1"/>
    <col min="25" max="16384" width="9.140625" style="2"/>
  </cols>
  <sheetData>
    <row r="1" spans="2:26" ht="15" customHeight="1">
      <c r="C1" s="605"/>
      <c r="D1" s="26"/>
      <c r="E1" s="26"/>
      <c r="G1" s="26"/>
      <c r="H1" s="26"/>
      <c r="I1" s="26"/>
      <c r="J1" s="26"/>
    </row>
    <row r="2" spans="2:26" ht="21.75" customHeight="1" thickBot="1">
      <c r="B2" s="2013" t="s">
        <v>123</v>
      </c>
      <c r="C2" s="1937"/>
      <c r="D2" s="1937"/>
      <c r="E2" s="1937"/>
      <c r="F2" s="1937"/>
      <c r="G2" s="1937"/>
      <c r="H2" s="1937"/>
      <c r="I2" s="1937"/>
      <c r="J2" s="1924"/>
      <c r="K2" s="1924"/>
      <c r="L2" s="1924" t="s">
        <v>123</v>
      </c>
      <c r="M2" s="1924"/>
      <c r="N2" s="1924"/>
      <c r="O2" s="1924"/>
      <c r="P2" s="1924"/>
      <c r="Q2" s="1924"/>
      <c r="R2" s="1924"/>
      <c r="S2" s="1924"/>
      <c r="T2" s="1924"/>
      <c r="U2" s="1925"/>
    </row>
    <row r="3" spans="2:26">
      <c r="B3" s="1994" t="s">
        <v>293</v>
      </c>
      <c r="C3" s="2005" t="s">
        <v>408</v>
      </c>
      <c r="D3" s="1935" t="s">
        <v>624</v>
      </c>
      <c r="E3" s="1935"/>
      <c r="F3" s="1935"/>
      <c r="G3" s="1935" t="s">
        <v>375</v>
      </c>
      <c r="H3" s="2007"/>
      <c r="I3" s="2008"/>
      <c r="J3" s="604"/>
      <c r="K3" s="9"/>
      <c r="L3" s="150"/>
      <c r="M3" s="133"/>
      <c r="N3" s="133"/>
      <c r="O3" s="133"/>
      <c r="P3" s="127"/>
      <c r="Q3" s="127"/>
      <c r="R3" s="136"/>
      <c r="S3" s="136"/>
      <c r="T3" s="136"/>
      <c r="U3" s="136"/>
    </row>
    <row r="4" spans="2:26" ht="38.25">
      <c r="B4" s="1995"/>
      <c r="C4" s="2006"/>
      <c r="D4" s="338" t="s">
        <v>384</v>
      </c>
      <c r="E4" s="338" t="s">
        <v>196</v>
      </c>
      <c r="F4" s="338" t="s">
        <v>120</v>
      </c>
      <c r="G4" s="338" t="s">
        <v>384</v>
      </c>
      <c r="H4" s="338" t="s">
        <v>196</v>
      </c>
      <c r="I4" s="1583" t="s">
        <v>120</v>
      </c>
      <c r="J4" s="100"/>
      <c r="K4" s="100"/>
      <c r="L4" s="150"/>
      <c r="M4" s="133"/>
      <c r="N4" s="133"/>
      <c r="O4" s="133"/>
      <c r="P4" s="127"/>
      <c r="Q4" s="127"/>
      <c r="R4" s="136"/>
      <c r="S4" s="136"/>
      <c r="T4" s="136"/>
      <c r="U4" s="136"/>
    </row>
    <row r="5" spans="2:26">
      <c r="B5" s="1584" t="s">
        <v>268</v>
      </c>
      <c r="C5" s="1369" t="s">
        <v>946</v>
      </c>
      <c r="D5" s="344">
        <f>W17</f>
        <v>0</v>
      </c>
      <c r="E5" s="344">
        <f>K29</f>
        <v>0</v>
      </c>
      <c r="F5" s="344">
        <f>D5-E5</f>
        <v>0</v>
      </c>
      <c r="G5" s="345">
        <f>E17</f>
        <v>0</v>
      </c>
      <c r="H5" s="345">
        <f>E29</f>
        <v>0</v>
      </c>
      <c r="I5" s="851">
        <f>G5-H5</f>
        <v>0</v>
      </c>
      <c r="J5" s="100"/>
      <c r="K5" s="100"/>
      <c r="L5" s="150"/>
      <c r="M5" s="133"/>
      <c r="N5" s="133"/>
      <c r="O5" s="133"/>
      <c r="P5" s="127"/>
      <c r="Q5" s="127"/>
      <c r="R5" s="136"/>
      <c r="S5" s="136"/>
      <c r="T5" s="136"/>
      <c r="U5" s="136"/>
    </row>
    <row r="6" spans="2:26">
      <c r="B6" s="1584" t="s">
        <v>277</v>
      </c>
      <c r="C6" s="1370" t="s">
        <v>947</v>
      </c>
      <c r="D6" s="344">
        <f t="shared" ref="D6:D12" si="0">W18</f>
        <v>0</v>
      </c>
      <c r="E6" s="344">
        <f t="shared" ref="E6:E12" si="1">K30</f>
        <v>0</v>
      </c>
      <c r="F6" s="344">
        <f t="shared" ref="F6:F13" si="2">D6-E6</f>
        <v>0</v>
      </c>
      <c r="G6" s="345">
        <f t="shared" ref="G6:G12" si="3">E18</f>
        <v>0</v>
      </c>
      <c r="H6" s="345">
        <f t="shared" ref="H6:H12" si="4">E30</f>
        <v>0</v>
      </c>
      <c r="I6" s="851">
        <f t="shared" ref="I6:I12" si="5">G6-H6</f>
        <v>0</v>
      </c>
      <c r="J6" s="100"/>
      <c r="K6" s="100"/>
      <c r="L6" s="150"/>
      <c r="M6" s="133"/>
      <c r="N6" s="133"/>
      <c r="O6" s="133"/>
      <c r="P6" s="127"/>
      <c r="Q6" s="127"/>
      <c r="R6" s="136"/>
      <c r="S6" s="136"/>
      <c r="T6" s="136"/>
      <c r="U6" s="136"/>
    </row>
    <row r="7" spans="2:26">
      <c r="B7" s="1585" t="s">
        <v>281</v>
      </c>
      <c r="C7" s="1371" t="s">
        <v>948</v>
      </c>
      <c r="D7" s="346">
        <f t="shared" si="0"/>
        <v>0</v>
      </c>
      <c r="E7" s="346">
        <f t="shared" si="1"/>
        <v>0</v>
      </c>
      <c r="F7" s="346">
        <f t="shared" si="2"/>
        <v>0</v>
      </c>
      <c r="G7" s="919">
        <f t="shared" si="3"/>
        <v>0</v>
      </c>
      <c r="H7" s="919">
        <f t="shared" si="4"/>
        <v>0</v>
      </c>
      <c r="I7" s="850">
        <f t="shared" si="5"/>
        <v>0</v>
      </c>
      <c r="J7" s="100"/>
      <c r="K7" s="100"/>
      <c r="L7" s="150"/>
      <c r="M7" s="133"/>
      <c r="N7" s="133"/>
      <c r="O7" s="133"/>
      <c r="P7" s="127"/>
      <c r="Q7" s="127"/>
      <c r="R7" s="136"/>
      <c r="S7" s="136"/>
      <c r="T7" s="136"/>
      <c r="U7" s="136"/>
    </row>
    <row r="8" spans="2:26">
      <c r="B8" s="1585" t="s">
        <v>284</v>
      </c>
      <c r="C8" s="1371" t="s">
        <v>949</v>
      </c>
      <c r="D8" s="346">
        <f t="shared" si="0"/>
        <v>0</v>
      </c>
      <c r="E8" s="346">
        <f t="shared" si="1"/>
        <v>0</v>
      </c>
      <c r="F8" s="346">
        <f t="shared" si="2"/>
        <v>0</v>
      </c>
      <c r="G8" s="919">
        <f t="shared" si="3"/>
        <v>0</v>
      </c>
      <c r="H8" s="919">
        <f t="shared" si="4"/>
        <v>0</v>
      </c>
      <c r="I8" s="850">
        <f t="shared" si="5"/>
        <v>0</v>
      </c>
      <c r="J8" s="100"/>
      <c r="K8" s="100"/>
      <c r="L8" s="150"/>
      <c r="M8" s="133"/>
      <c r="N8" s="133"/>
      <c r="O8" s="133"/>
      <c r="P8" s="127"/>
      <c r="Q8" s="127"/>
      <c r="R8" s="136"/>
      <c r="S8" s="136"/>
      <c r="T8" s="136"/>
      <c r="U8" s="136"/>
    </row>
    <row r="9" spans="2:26">
      <c r="B9" s="1584" t="s">
        <v>287</v>
      </c>
      <c r="C9" s="1369" t="s">
        <v>950</v>
      </c>
      <c r="D9" s="344">
        <f t="shared" si="0"/>
        <v>0</v>
      </c>
      <c r="E9" s="344">
        <f t="shared" si="1"/>
        <v>0</v>
      </c>
      <c r="F9" s="344">
        <f t="shared" si="2"/>
        <v>0</v>
      </c>
      <c r="G9" s="345">
        <f t="shared" si="3"/>
        <v>0</v>
      </c>
      <c r="H9" s="345">
        <f t="shared" si="4"/>
        <v>0</v>
      </c>
      <c r="I9" s="851">
        <f t="shared" si="5"/>
        <v>0</v>
      </c>
    </row>
    <row r="10" spans="2:26">
      <c r="B10" s="1584" t="s">
        <v>288</v>
      </c>
      <c r="C10" s="1369" t="s">
        <v>951</v>
      </c>
      <c r="D10" s="344">
        <f t="shared" si="0"/>
        <v>0</v>
      </c>
      <c r="E10" s="344">
        <f t="shared" si="1"/>
        <v>0</v>
      </c>
      <c r="F10" s="344">
        <f t="shared" si="2"/>
        <v>0</v>
      </c>
      <c r="G10" s="345">
        <f t="shared" si="3"/>
        <v>0</v>
      </c>
      <c r="H10" s="345">
        <f t="shared" si="4"/>
        <v>0</v>
      </c>
      <c r="I10" s="851">
        <f t="shared" si="5"/>
        <v>0</v>
      </c>
    </row>
    <row r="11" spans="2:26">
      <c r="B11" s="1584" t="s">
        <v>289</v>
      </c>
      <c r="C11" s="1369" t="s">
        <v>953</v>
      </c>
      <c r="D11" s="344">
        <f t="shared" si="0"/>
        <v>0</v>
      </c>
      <c r="E11" s="344">
        <f t="shared" si="1"/>
        <v>0</v>
      </c>
      <c r="F11" s="344">
        <f t="shared" si="2"/>
        <v>0</v>
      </c>
      <c r="G11" s="345">
        <f t="shared" si="3"/>
        <v>0</v>
      </c>
      <c r="H11" s="345">
        <f t="shared" si="4"/>
        <v>0</v>
      </c>
      <c r="I11" s="851">
        <f t="shared" si="5"/>
        <v>0</v>
      </c>
      <c r="J11" s="100"/>
      <c r="K11" s="100"/>
      <c r="L11" s="150"/>
      <c r="M11" s="133"/>
      <c r="N11" s="133"/>
      <c r="O11" s="133"/>
      <c r="P11" s="127"/>
      <c r="Q11" s="127"/>
      <c r="R11" s="136"/>
      <c r="S11" s="136"/>
      <c r="T11" s="136"/>
      <c r="U11" s="136"/>
    </row>
    <row r="12" spans="2:26" ht="13.5" thickBot="1">
      <c r="B12" s="1586" t="s">
        <v>290</v>
      </c>
      <c r="C12" s="1577" t="s">
        <v>952</v>
      </c>
      <c r="D12" s="1238">
        <f t="shared" si="0"/>
        <v>0</v>
      </c>
      <c r="E12" s="1238">
        <f t="shared" si="1"/>
        <v>0</v>
      </c>
      <c r="F12" s="1238">
        <f t="shared" si="2"/>
        <v>0</v>
      </c>
      <c r="G12" s="973">
        <f t="shared" si="3"/>
        <v>0</v>
      </c>
      <c r="H12" s="973">
        <f t="shared" si="4"/>
        <v>0</v>
      </c>
      <c r="I12" s="974">
        <f t="shared" si="5"/>
        <v>0</v>
      </c>
      <c r="J12" s="100"/>
      <c r="K12" s="100"/>
      <c r="L12" s="150"/>
      <c r="M12" s="133"/>
      <c r="N12" s="133"/>
      <c r="O12" s="133"/>
      <c r="P12" s="127"/>
      <c r="Q12" s="127"/>
      <c r="R12" s="136"/>
      <c r="S12" s="136"/>
      <c r="T12" s="136"/>
      <c r="U12" s="136"/>
    </row>
    <row r="13" spans="2:26" s="55" customFormat="1" ht="13.5" thickBot="1">
      <c r="B13" s="1578" t="s">
        <v>291</v>
      </c>
      <c r="C13" s="1579" t="s">
        <v>54</v>
      </c>
      <c r="D13" s="1580">
        <f t="shared" ref="D13:I13" si="6">D5+D6+SUM(D9:D12)</f>
        <v>0</v>
      </c>
      <c r="E13" s="1580">
        <f t="shared" si="6"/>
        <v>0</v>
      </c>
      <c r="F13" s="1580">
        <f t="shared" si="2"/>
        <v>0</v>
      </c>
      <c r="G13" s="1581">
        <f t="shared" si="6"/>
        <v>0</v>
      </c>
      <c r="H13" s="1581">
        <f t="shared" si="6"/>
        <v>0</v>
      </c>
      <c r="I13" s="1582">
        <f t="shared" si="6"/>
        <v>0</v>
      </c>
      <c r="J13" s="1361"/>
      <c r="K13" s="1361"/>
      <c r="L13" s="1362"/>
      <c r="M13" s="1363"/>
      <c r="N13" s="1363"/>
      <c r="O13" s="1363"/>
      <c r="P13" s="1364"/>
      <c r="Q13" s="1364"/>
      <c r="R13" s="1365"/>
      <c r="S13" s="1365"/>
      <c r="T13" s="1365"/>
      <c r="U13" s="1365"/>
    </row>
    <row r="14" spans="2:26" s="100" customFormat="1" ht="13.5" thickBot="1">
      <c r="B14" s="10"/>
      <c r="C14" s="337"/>
      <c r="D14" s="121"/>
      <c r="E14" s="121"/>
      <c r="F14" s="121"/>
      <c r="G14" s="121"/>
      <c r="H14" s="121"/>
      <c r="I14" s="121"/>
      <c r="J14" s="121"/>
      <c r="K14" s="121"/>
      <c r="L14" s="121"/>
      <c r="M14" s="121"/>
      <c r="N14" s="121"/>
      <c r="O14" s="121"/>
      <c r="P14" s="121"/>
      <c r="Q14" s="121"/>
      <c r="R14" s="121"/>
      <c r="S14" s="121"/>
      <c r="T14" s="121"/>
      <c r="U14" s="121"/>
      <c r="V14" s="121"/>
    </row>
    <row r="15" spans="2:26" ht="18.75" customHeight="1">
      <c r="B15" s="1994" t="s">
        <v>293</v>
      </c>
      <c r="C15" s="1996" t="s">
        <v>385</v>
      </c>
      <c r="D15" s="1996" t="s">
        <v>383</v>
      </c>
      <c r="E15" s="1998" t="s">
        <v>1150</v>
      </c>
      <c r="F15" s="1996" t="s">
        <v>1152</v>
      </c>
      <c r="G15" s="1996"/>
      <c r="H15" s="1996"/>
      <c r="I15" s="1996"/>
      <c r="J15" s="1996"/>
      <c r="K15" s="1996"/>
      <c r="L15" s="1996"/>
      <c r="M15" s="2000" t="s">
        <v>227</v>
      </c>
      <c r="N15" s="2000"/>
      <c r="O15" s="2000"/>
      <c r="P15" s="2000"/>
      <c r="Q15" s="2000"/>
      <c r="R15" s="2000"/>
      <c r="S15" s="2000"/>
      <c r="T15" s="2000"/>
      <c r="U15" s="2000"/>
      <c r="V15" s="2000"/>
      <c r="W15" s="1989" t="s">
        <v>371</v>
      </c>
    </row>
    <row r="16" spans="2:26" ht="109.5" customHeight="1">
      <c r="B16" s="1995"/>
      <c r="C16" s="1997"/>
      <c r="D16" s="1997"/>
      <c r="E16" s="1999"/>
      <c r="F16" s="989" t="s">
        <v>395</v>
      </c>
      <c r="G16" s="989" t="s">
        <v>396</v>
      </c>
      <c r="H16" s="989" t="s">
        <v>127</v>
      </c>
      <c r="I16" s="989" t="s">
        <v>538</v>
      </c>
      <c r="J16" s="989" t="s">
        <v>197</v>
      </c>
      <c r="K16" s="989" t="s">
        <v>545</v>
      </c>
      <c r="L16" s="989" t="s">
        <v>544</v>
      </c>
      <c r="M16" s="989" t="s">
        <v>402</v>
      </c>
      <c r="N16" s="989" t="s">
        <v>398</v>
      </c>
      <c r="O16" s="989" t="s">
        <v>134</v>
      </c>
      <c r="P16" s="989" t="s">
        <v>127</v>
      </c>
      <c r="Q16" s="989" t="s">
        <v>876</v>
      </c>
      <c r="R16" s="989" t="s">
        <v>399</v>
      </c>
      <c r="S16" s="989" t="s">
        <v>400</v>
      </c>
      <c r="T16" s="1372" t="s">
        <v>1153</v>
      </c>
      <c r="U16" s="989" t="s">
        <v>542</v>
      </c>
      <c r="V16" s="989" t="s">
        <v>551</v>
      </c>
      <c r="W16" s="1990"/>
      <c r="Z16" s="98"/>
    </row>
    <row r="17" spans="2:24" ht="12.75" customHeight="1">
      <c r="B17" s="1584" t="s">
        <v>268</v>
      </c>
      <c r="C17" s="1369" t="s">
        <v>946</v>
      </c>
      <c r="D17" s="340"/>
      <c r="E17" s="340">
        <f>D17</f>
        <v>0</v>
      </c>
      <c r="F17" s="340"/>
      <c r="G17" s="336"/>
      <c r="H17" s="336"/>
      <c r="I17" s="336"/>
      <c r="J17" s="336"/>
      <c r="K17" s="336"/>
      <c r="L17" s="336"/>
      <c r="M17" s="336"/>
      <c r="N17" s="336"/>
      <c r="O17" s="336"/>
      <c r="P17" s="336"/>
      <c r="Q17" s="336"/>
      <c r="R17" s="336"/>
      <c r="S17" s="336"/>
      <c r="T17" s="336"/>
      <c r="U17" s="336"/>
      <c r="V17" s="336"/>
      <c r="W17" s="851">
        <f>E17+SUM(F17:L17)-SUM(M17:V17)</f>
        <v>0</v>
      </c>
    </row>
    <row r="18" spans="2:24">
      <c r="B18" s="1584" t="s">
        <v>277</v>
      </c>
      <c r="C18" s="1370" t="s">
        <v>947</v>
      </c>
      <c r="D18" s="340">
        <f>D19+D20</f>
        <v>0</v>
      </c>
      <c r="E18" s="568">
        <f>E19+E20</f>
        <v>0</v>
      </c>
      <c r="F18" s="340">
        <f t="shared" ref="F18:V18" si="7">F19+F20</f>
        <v>0</v>
      </c>
      <c r="G18" s="340">
        <f t="shared" si="7"/>
        <v>6016</v>
      </c>
      <c r="H18" s="340">
        <f t="shared" si="7"/>
        <v>306328</v>
      </c>
      <c r="I18" s="340">
        <f t="shared" si="7"/>
        <v>465</v>
      </c>
      <c r="J18" s="340">
        <f t="shared" si="7"/>
        <v>0</v>
      </c>
      <c r="K18" s="340">
        <f t="shared" si="7"/>
        <v>0</v>
      </c>
      <c r="L18" s="340">
        <f t="shared" si="7"/>
        <v>0</v>
      </c>
      <c r="M18" s="340">
        <f t="shared" si="7"/>
        <v>0</v>
      </c>
      <c r="N18" s="340">
        <f t="shared" si="7"/>
        <v>84221</v>
      </c>
      <c r="O18" s="340">
        <f t="shared" si="7"/>
        <v>0</v>
      </c>
      <c r="P18" s="340">
        <f t="shared" si="7"/>
        <v>0</v>
      </c>
      <c r="Q18" s="340">
        <f t="shared" si="7"/>
        <v>228588</v>
      </c>
      <c r="R18" s="340">
        <f t="shared" si="7"/>
        <v>0</v>
      </c>
      <c r="S18" s="340">
        <f t="shared" si="7"/>
        <v>0</v>
      </c>
      <c r="T18" s="340">
        <f t="shared" si="7"/>
        <v>0</v>
      </c>
      <c r="U18" s="340">
        <f t="shared" si="7"/>
        <v>0</v>
      </c>
      <c r="V18" s="340">
        <f t="shared" si="7"/>
        <v>0</v>
      </c>
      <c r="W18" s="851">
        <f>E18+SUM(F18:L18)-SUM(M18:V18)</f>
        <v>0</v>
      </c>
    </row>
    <row r="19" spans="2:24">
      <c r="B19" s="1585" t="s">
        <v>281</v>
      </c>
      <c r="C19" s="1371" t="s">
        <v>948</v>
      </c>
      <c r="D19" s="1765"/>
      <c r="E19" s="340">
        <f>D19</f>
        <v>0</v>
      </c>
      <c r="F19" s="1765"/>
      <c r="G19" s="222">
        <v>6016</v>
      </c>
      <c r="H19" s="222">
        <v>65018</v>
      </c>
      <c r="I19" s="222">
        <v>465</v>
      </c>
      <c r="J19" s="222"/>
      <c r="K19" s="222"/>
      <c r="L19" s="222"/>
      <c r="M19" s="222"/>
      <c r="N19" s="222">
        <v>71499</v>
      </c>
      <c r="O19" s="222"/>
      <c r="P19" s="222"/>
      <c r="Q19" s="222"/>
      <c r="R19" s="222"/>
      <c r="S19" s="222"/>
      <c r="T19" s="222"/>
      <c r="U19" s="222"/>
      <c r="V19" s="222"/>
      <c r="W19" s="850">
        <f t="shared" ref="W19:W24" si="8">E19+SUM(F19:L19)-SUM(M19:V19)</f>
        <v>0</v>
      </c>
    </row>
    <row r="20" spans="2:24">
      <c r="B20" s="1585" t="s">
        <v>284</v>
      </c>
      <c r="C20" s="1371" t="s">
        <v>949</v>
      </c>
      <c r="D20" s="1765"/>
      <c r="E20" s="340">
        <f>D20</f>
        <v>0</v>
      </c>
      <c r="F20" s="1765"/>
      <c r="G20" s="222"/>
      <c r="H20" s="222">
        <v>241310</v>
      </c>
      <c r="I20" s="222"/>
      <c r="J20" s="222"/>
      <c r="K20" s="222"/>
      <c r="L20" s="222"/>
      <c r="M20" s="222"/>
      <c r="N20" s="222">
        <v>12722</v>
      </c>
      <c r="O20" s="222"/>
      <c r="P20" s="222"/>
      <c r="Q20" s="222">
        <v>228588</v>
      </c>
      <c r="R20" s="222"/>
      <c r="S20" s="222"/>
      <c r="T20" s="222"/>
      <c r="U20" s="222"/>
      <c r="V20" s="222"/>
      <c r="W20" s="850">
        <f t="shared" si="8"/>
        <v>0</v>
      </c>
    </row>
    <row r="21" spans="2:24">
      <c r="B21" s="1584" t="s">
        <v>287</v>
      </c>
      <c r="C21" s="1369" t="s">
        <v>950</v>
      </c>
      <c r="D21" s="212"/>
      <c r="E21" s="340">
        <f t="shared" ref="E21:E24" si="9">D21</f>
        <v>0</v>
      </c>
      <c r="F21" s="212"/>
      <c r="G21" s="212"/>
      <c r="H21" s="212"/>
      <c r="I21" s="336"/>
      <c r="J21" s="336"/>
      <c r="K21" s="336"/>
      <c r="L21" s="336"/>
      <c r="M21" s="336"/>
      <c r="N21" s="336"/>
      <c r="O21" s="336"/>
      <c r="P21" s="336"/>
      <c r="Q21" s="336"/>
      <c r="R21" s="336"/>
      <c r="S21" s="336"/>
      <c r="T21" s="336"/>
      <c r="U21" s="336"/>
      <c r="V21" s="336"/>
      <c r="W21" s="851">
        <f t="shared" si="8"/>
        <v>0</v>
      </c>
    </row>
    <row r="22" spans="2:24">
      <c r="B22" s="1584" t="s">
        <v>288</v>
      </c>
      <c r="C22" s="1369" t="s">
        <v>951</v>
      </c>
      <c r="D22" s="212"/>
      <c r="E22" s="340">
        <f t="shared" si="9"/>
        <v>0</v>
      </c>
      <c r="F22" s="212"/>
      <c r="G22" s="212"/>
      <c r="H22" s="212"/>
      <c r="I22" s="336"/>
      <c r="J22" s="336"/>
      <c r="K22" s="336"/>
      <c r="L22" s="336"/>
      <c r="M22" s="336"/>
      <c r="N22" s="336"/>
      <c r="O22" s="336"/>
      <c r="P22" s="336"/>
      <c r="Q22" s="336"/>
      <c r="R22" s="336"/>
      <c r="S22" s="336"/>
      <c r="T22" s="336"/>
      <c r="U22" s="336"/>
      <c r="V22" s="336"/>
      <c r="W22" s="851">
        <f t="shared" si="8"/>
        <v>0</v>
      </c>
    </row>
    <row r="23" spans="2:24">
      <c r="B23" s="1584" t="s">
        <v>289</v>
      </c>
      <c r="C23" s="1369" t="s">
        <v>953</v>
      </c>
      <c r="D23" s="340"/>
      <c r="E23" s="340">
        <f t="shared" si="9"/>
        <v>0</v>
      </c>
      <c r="F23" s="340"/>
      <c r="G23" s="336"/>
      <c r="H23" s="336"/>
      <c r="I23" s="336"/>
      <c r="J23" s="336"/>
      <c r="K23" s="336"/>
      <c r="L23" s="336"/>
      <c r="M23" s="336"/>
      <c r="N23" s="336"/>
      <c r="O23" s="336"/>
      <c r="P23" s="336"/>
      <c r="Q23" s="336"/>
      <c r="R23" s="336"/>
      <c r="S23" s="336"/>
      <c r="T23" s="336"/>
      <c r="U23" s="336"/>
      <c r="V23" s="336"/>
      <c r="W23" s="851">
        <f t="shared" si="8"/>
        <v>0</v>
      </c>
    </row>
    <row r="24" spans="2:24" ht="13.5" thickBot="1">
      <c r="B24" s="1586" t="s">
        <v>290</v>
      </c>
      <c r="C24" s="1577" t="s">
        <v>952</v>
      </c>
      <c r="D24" s="1587">
        <v>0</v>
      </c>
      <c r="E24" s="1587">
        <f t="shared" si="9"/>
        <v>0</v>
      </c>
      <c r="F24" s="1587">
        <v>0</v>
      </c>
      <c r="G24" s="1588">
        <v>0</v>
      </c>
      <c r="H24" s="1588">
        <v>0</v>
      </c>
      <c r="I24" s="1588">
        <v>0</v>
      </c>
      <c r="J24" s="1588">
        <v>0</v>
      </c>
      <c r="K24" s="1588">
        <v>0</v>
      </c>
      <c r="L24" s="1588">
        <v>0</v>
      </c>
      <c r="M24" s="1588">
        <v>0</v>
      </c>
      <c r="N24" s="1588">
        <v>0</v>
      </c>
      <c r="O24" s="1588">
        <v>0</v>
      </c>
      <c r="P24" s="1588">
        <v>0</v>
      </c>
      <c r="Q24" s="1588">
        <v>0</v>
      </c>
      <c r="R24" s="1588">
        <v>0</v>
      </c>
      <c r="S24" s="1588">
        <v>0</v>
      </c>
      <c r="T24" s="1588">
        <v>0</v>
      </c>
      <c r="U24" s="1588">
        <v>0</v>
      </c>
      <c r="V24" s="1588">
        <v>0</v>
      </c>
      <c r="W24" s="974">
        <f t="shared" si="8"/>
        <v>0</v>
      </c>
    </row>
    <row r="25" spans="2:24" ht="13.5" thickBot="1">
      <c r="B25" s="1578" t="s">
        <v>291</v>
      </c>
      <c r="C25" s="1589" t="s">
        <v>54</v>
      </c>
      <c r="D25" s="1590"/>
      <c r="E25" s="1590">
        <f>E17+E18+SUM(E21:E24)</f>
        <v>0</v>
      </c>
      <c r="F25" s="1590">
        <f t="shared" ref="F25:V25" si="10">F17+F18+SUM(F21:F24)</f>
        <v>0</v>
      </c>
      <c r="G25" s="1590">
        <f t="shared" si="10"/>
        <v>6016</v>
      </c>
      <c r="H25" s="1590">
        <f t="shared" si="10"/>
        <v>306328</v>
      </c>
      <c r="I25" s="1590">
        <f t="shared" si="10"/>
        <v>465</v>
      </c>
      <c r="J25" s="1590">
        <f t="shared" si="10"/>
        <v>0</v>
      </c>
      <c r="K25" s="1590">
        <f t="shared" si="10"/>
        <v>0</v>
      </c>
      <c r="L25" s="1590">
        <f t="shared" si="10"/>
        <v>0</v>
      </c>
      <c r="M25" s="1590">
        <f t="shared" si="10"/>
        <v>0</v>
      </c>
      <c r="N25" s="1590">
        <f t="shared" si="10"/>
        <v>84221</v>
      </c>
      <c r="O25" s="1590">
        <f t="shared" si="10"/>
        <v>0</v>
      </c>
      <c r="P25" s="1590">
        <f t="shared" si="10"/>
        <v>0</v>
      </c>
      <c r="Q25" s="1590">
        <f t="shared" si="10"/>
        <v>228588</v>
      </c>
      <c r="R25" s="1590">
        <f t="shared" si="10"/>
        <v>0</v>
      </c>
      <c r="S25" s="1590">
        <f t="shared" si="10"/>
        <v>0</v>
      </c>
      <c r="T25" s="1590">
        <f t="shared" si="10"/>
        <v>0</v>
      </c>
      <c r="U25" s="1590">
        <f t="shared" si="10"/>
        <v>0</v>
      </c>
      <c r="V25" s="1590">
        <f t="shared" si="10"/>
        <v>0</v>
      </c>
      <c r="W25" s="1582">
        <f>E25+SUM(F25:L25)-SUM(M25:V25)</f>
        <v>0</v>
      </c>
    </row>
    <row r="26" spans="2:24" ht="13.5" thickBot="1">
      <c r="B26" s="10"/>
      <c r="C26" s="151"/>
      <c r="D26" s="29"/>
      <c r="E26" s="29"/>
      <c r="F26" s="100"/>
      <c r="G26" s="100"/>
      <c r="H26" s="100"/>
      <c r="I26" s="100"/>
      <c r="J26" s="100"/>
      <c r="K26" s="100"/>
      <c r="L26" s="100"/>
      <c r="M26" s="100"/>
      <c r="N26" s="100"/>
      <c r="O26" s="100"/>
      <c r="P26" s="100"/>
      <c r="Q26" s="100"/>
      <c r="R26" s="100"/>
      <c r="S26" s="100"/>
      <c r="T26" s="100"/>
      <c r="U26" s="100"/>
      <c r="V26" s="100"/>
      <c r="W26" s="100"/>
    </row>
    <row r="27" spans="2:24" s="100" customFormat="1" ht="21" customHeight="1">
      <c r="B27" s="1994" t="s">
        <v>293</v>
      </c>
      <c r="C27" s="2005" t="s">
        <v>229</v>
      </c>
      <c r="D27" s="2012" t="s">
        <v>310</v>
      </c>
      <c r="E27" s="2012"/>
      <c r="F27" s="2012"/>
      <c r="G27" s="2012"/>
      <c r="H27" s="2012"/>
      <c r="I27" s="2012"/>
      <c r="J27" s="2012"/>
      <c r="K27" s="1991" t="s">
        <v>371</v>
      </c>
      <c r="M27" s="121"/>
      <c r="N27" s="121"/>
      <c r="Q27" s="2"/>
    </row>
    <row r="28" spans="2:24" s="100" customFormat="1" ht="72" customHeight="1">
      <c r="B28" s="1995"/>
      <c r="C28" s="2006"/>
      <c r="D28" s="1367" t="s">
        <v>383</v>
      </c>
      <c r="E28" s="1367" t="s">
        <v>1150</v>
      </c>
      <c r="F28" s="1366" t="s">
        <v>627</v>
      </c>
      <c r="G28" s="1366" t="s">
        <v>558</v>
      </c>
      <c r="H28" s="1366" t="s">
        <v>557</v>
      </c>
      <c r="I28" s="1366" t="s">
        <v>517</v>
      </c>
      <c r="J28" s="1368" t="s">
        <v>1151</v>
      </c>
      <c r="K28" s="1992"/>
      <c r="M28" s="603"/>
      <c r="N28" s="603"/>
      <c r="O28" s="152"/>
      <c r="R28" s="2"/>
    </row>
    <row r="29" spans="2:24" s="100" customFormat="1">
      <c r="B29" s="1584" t="s">
        <v>268</v>
      </c>
      <c r="C29" s="1369" t="s">
        <v>946</v>
      </c>
      <c r="D29" s="340"/>
      <c r="E29" s="340">
        <f>D29</f>
        <v>0</v>
      </c>
      <c r="F29" s="340"/>
      <c r="G29" s="340"/>
      <c r="H29" s="340"/>
      <c r="I29" s="340"/>
      <c r="J29" s="336"/>
      <c r="K29" s="851">
        <f>E29+F29-G29-H29+I29+J29</f>
        <v>0</v>
      </c>
      <c r="R29" s="2"/>
    </row>
    <row r="30" spans="2:24" s="100" customFormat="1">
      <c r="B30" s="1584" t="s">
        <v>277</v>
      </c>
      <c r="C30" s="1370" t="s">
        <v>947</v>
      </c>
      <c r="D30" s="340">
        <f>D31+D32</f>
        <v>0</v>
      </c>
      <c r="E30" s="568">
        <f>E31+E32</f>
        <v>0</v>
      </c>
      <c r="F30" s="340">
        <f t="shared" ref="F30:J30" si="11">F31+F32</f>
        <v>0</v>
      </c>
      <c r="G30" s="340">
        <f t="shared" si="11"/>
        <v>0</v>
      </c>
      <c r="H30" s="340">
        <f t="shared" si="11"/>
        <v>0</v>
      </c>
      <c r="I30" s="340">
        <f t="shared" si="11"/>
        <v>0</v>
      </c>
      <c r="J30" s="340">
        <f t="shared" si="11"/>
        <v>0</v>
      </c>
      <c r="K30" s="851">
        <f t="shared" ref="K30:K37" si="12">E30+F30-G30-H30+I30+J30</f>
        <v>0</v>
      </c>
      <c r="R30" s="2"/>
    </row>
    <row r="31" spans="2:24" s="100" customFormat="1">
      <c r="B31" s="1585" t="s">
        <v>281</v>
      </c>
      <c r="C31" s="1371" t="s">
        <v>948</v>
      </c>
      <c r="D31" s="339"/>
      <c r="E31" s="340">
        <f t="shared" ref="E31:E36" si="13">D31</f>
        <v>0</v>
      </c>
      <c r="F31" s="339"/>
      <c r="G31" s="339"/>
      <c r="H31" s="339"/>
      <c r="I31" s="339"/>
      <c r="J31" s="335"/>
      <c r="K31" s="850">
        <f t="shared" si="12"/>
        <v>0</v>
      </c>
      <c r="R31" s="2"/>
      <c r="S31" s="124"/>
      <c r="T31" s="124"/>
      <c r="U31" s="124"/>
      <c r="V31" s="124"/>
      <c r="W31" s="124"/>
      <c r="X31" s="124"/>
    </row>
    <row r="32" spans="2:24" s="100" customFormat="1">
      <c r="B32" s="1585" t="s">
        <v>284</v>
      </c>
      <c r="C32" s="1371" t="s">
        <v>949</v>
      </c>
      <c r="D32" s="335"/>
      <c r="E32" s="340">
        <f t="shared" si="13"/>
        <v>0</v>
      </c>
      <c r="F32" s="335"/>
      <c r="G32" s="335"/>
      <c r="H32" s="335"/>
      <c r="I32" s="335"/>
      <c r="J32" s="335"/>
      <c r="K32" s="850">
        <f t="shared" si="12"/>
        <v>0</v>
      </c>
    </row>
    <row r="33" spans="2:23" s="100" customFormat="1">
      <c r="B33" s="1584" t="s">
        <v>287</v>
      </c>
      <c r="C33" s="1369" t="s">
        <v>950</v>
      </c>
      <c r="D33" s="336"/>
      <c r="E33" s="340">
        <f t="shared" si="13"/>
        <v>0</v>
      </c>
      <c r="F33" s="336"/>
      <c r="G33" s="336"/>
      <c r="H33" s="336"/>
      <c r="I33" s="336"/>
      <c r="J33" s="336"/>
      <c r="K33" s="851">
        <f t="shared" si="12"/>
        <v>0</v>
      </c>
    </row>
    <row r="34" spans="2:23" s="100" customFormat="1">
      <c r="B34" s="1584" t="s">
        <v>288</v>
      </c>
      <c r="C34" s="1369" t="s">
        <v>951</v>
      </c>
      <c r="D34" s="336"/>
      <c r="E34" s="340">
        <f t="shared" si="13"/>
        <v>0</v>
      </c>
      <c r="F34" s="336"/>
      <c r="G34" s="336"/>
      <c r="H34" s="336"/>
      <c r="I34" s="336"/>
      <c r="J34" s="336"/>
      <c r="K34" s="851">
        <f t="shared" si="12"/>
        <v>0</v>
      </c>
    </row>
    <row r="35" spans="2:23">
      <c r="B35" s="1584" t="s">
        <v>289</v>
      </c>
      <c r="C35" s="1369" t="s">
        <v>953</v>
      </c>
      <c r="D35" s="336"/>
      <c r="E35" s="340">
        <f t="shared" si="13"/>
        <v>0</v>
      </c>
      <c r="F35" s="336"/>
      <c r="G35" s="336"/>
      <c r="H35" s="336"/>
      <c r="I35" s="336"/>
      <c r="J35" s="336"/>
      <c r="K35" s="851">
        <f t="shared" si="12"/>
        <v>0</v>
      </c>
      <c r="L35" s="100"/>
      <c r="M35" s="100"/>
      <c r="N35" s="100"/>
      <c r="O35" s="100"/>
      <c r="P35" s="100"/>
      <c r="Q35" s="100"/>
    </row>
    <row r="36" spans="2:23" ht="13.5" thickBot="1">
      <c r="B36" s="1586" t="s">
        <v>290</v>
      </c>
      <c r="C36" s="1577" t="s">
        <v>952</v>
      </c>
      <c r="D36" s="1588"/>
      <c r="E36" s="1587">
        <f t="shared" si="13"/>
        <v>0</v>
      </c>
      <c r="F36" s="1588"/>
      <c r="G36" s="1588"/>
      <c r="H36" s="1588"/>
      <c r="I36" s="1588"/>
      <c r="J36" s="1588"/>
      <c r="K36" s="974">
        <f t="shared" si="12"/>
        <v>0</v>
      </c>
      <c r="L36" s="100"/>
      <c r="M36" s="100"/>
      <c r="N36" s="100"/>
      <c r="O36" s="100"/>
      <c r="P36" s="100"/>
      <c r="Q36" s="100"/>
    </row>
    <row r="37" spans="2:23" ht="13.5" thickBot="1">
      <c r="B37" s="1578" t="s">
        <v>291</v>
      </c>
      <c r="C37" s="1591" t="s">
        <v>54</v>
      </c>
      <c r="D37" s="1590">
        <f>D29+D30+SUM(D33:D36)</f>
        <v>0</v>
      </c>
      <c r="E37" s="1590">
        <f>E29+E30+SUM(E33:E36)</f>
        <v>0</v>
      </c>
      <c r="F37" s="1590">
        <f>F29+F30+SUM(F33:F36)</f>
        <v>0</v>
      </c>
      <c r="G37" s="1590">
        <f t="shared" ref="G37:J37" si="14">G29+G30+SUM(G33:G36)</f>
        <v>0</v>
      </c>
      <c r="H37" s="1590">
        <f t="shared" si="14"/>
        <v>0</v>
      </c>
      <c r="I37" s="1590">
        <f t="shared" si="14"/>
        <v>0</v>
      </c>
      <c r="J37" s="1590">
        <f t="shared" si="14"/>
        <v>0</v>
      </c>
      <c r="K37" s="1582">
        <f t="shared" si="12"/>
        <v>0</v>
      </c>
      <c r="L37" s="100"/>
      <c r="M37" s="100"/>
      <c r="N37" s="100"/>
      <c r="O37" s="100"/>
      <c r="P37" s="100"/>
      <c r="Q37" s="100"/>
    </row>
    <row r="38" spans="2:23">
      <c r="F38" s="1373">
        <f>'S16'!F19</f>
        <v>0</v>
      </c>
      <c r="G38" s="1373">
        <f>'S16'!F7</f>
        <v>0</v>
      </c>
      <c r="I38" s="100"/>
      <c r="J38" s="100"/>
      <c r="K38" s="100"/>
      <c r="L38" s="100"/>
      <c r="M38" s="100"/>
      <c r="N38" s="100"/>
      <c r="O38" s="100"/>
    </row>
    <row r="39" spans="2:23">
      <c r="B39" s="7" t="s">
        <v>875</v>
      </c>
      <c r="C39" s="2002" t="s">
        <v>625</v>
      </c>
      <c r="D39" s="2002"/>
      <c r="E39" s="2002"/>
      <c r="F39" s="2002"/>
      <c r="G39" s="2002"/>
      <c r="H39" s="2002"/>
      <c r="I39" s="2002"/>
    </row>
    <row r="40" spans="2:23">
      <c r="C40" s="54"/>
      <c r="D40" s="65"/>
      <c r="E40" s="11"/>
    </row>
    <row r="41" spans="2:23">
      <c r="B41" s="10" t="s">
        <v>874</v>
      </c>
      <c r="C41" s="1993" t="s">
        <v>393</v>
      </c>
      <c r="D41" s="1993"/>
      <c r="E41" s="1993"/>
      <c r="F41" s="1993"/>
      <c r="G41" s="1993"/>
      <c r="H41" s="1993"/>
      <c r="I41" s="100"/>
      <c r="J41" s="100"/>
      <c r="K41" s="100"/>
      <c r="L41" s="100"/>
      <c r="M41" s="100"/>
      <c r="N41" s="100"/>
      <c r="O41" s="100"/>
      <c r="P41" s="100"/>
      <c r="Q41" s="100"/>
      <c r="R41" s="100"/>
      <c r="S41" s="100"/>
      <c r="T41" s="100"/>
      <c r="U41" s="100"/>
      <c r="V41" s="100"/>
      <c r="W41" s="100"/>
    </row>
    <row r="42" spans="2:23" ht="45" customHeight="1">
      <c r="B42" s="7" t="s">
        <v>874</v>
      </c>
      <c r="C42" s="2014" t="s">
        <v>554</v>
      </c>
      <c r="D42" s="2014"/>
      <c r="E42" s="2014"/>
      <c r="F42" s="2014"/>
      <c r="G42" s="2014"/>
      <c r="H42" s="2014"/>
      <c r="I42" s="100"/>
      <c r="J42" s="100"/>
      <c r="K42" s="100"/>
      <c r="L42" s="100"/>
      <c r="M42" s="100"/>
      <c r="N42" s="100"/>
      <c r="O42" s="100"/>
      <c r="P42" s="100"/>
      <c r="Q42" s="100"/>
      <c r="R42" s="100"/>
      <c r="S42" s="100"/>
      <c r="T42" s="100"/>
      <c r="U42" s="100"/>
      <c r="V42" s="100"/>
    </row>
    <row r="43" spans="2:23" ht="27" customHeight="1">
      <c r="B43" s="7" t="s">
        <v>874</v>
      </c>
      <c r="C43" s="2010" t="s">
        <v>555</v>
      </c>
      <c r="D43" s="2011"/>
      <c r="E43" s="2011"/>
      <c r="F43" s="2011"/>
      <c r="G43" s="2011"/>
      <c r="H43" s="2011"/>
      <c r="I43" s="100"/>
      <c r="J43" s="100"/>
      <c r="K43" s="100"/>
      <c r="L43" s="100"/>
      <c r="M43" s="100"/>
      <c r="N43" s="100"/>
      <c r="O43" s="100"/>
      <c r="P43" s="100"/>
      <c r="Q43" s="100"/>
      <c r="R43" s="100"/>
      <c r="S43" s="100"/>
      <c r="T43" s="100"/>
      <c r="U43" s="100"/>
      <c r="V43" s="100"/>
    </row>
    <row r="44" spans="2:23" s="100" customFormat="1" ht="15.75" customHeight="1">
      <c r="B44" s="10" t="s">
        <v>874</v>
      </c>
      <c r="C44" s="1993" t="s">
        <v>556</v>
      </c>
      <c r="D44" s="1993"/>
      <c r="E44" s="1993"/>
      <c r="F44" s="1993"/>
      <c r="G44" s="1993"/>
      <c r="H44" s="1993"/>
      <c r="I44" s="2"/>
      <c r="J44" s="2"/>
      <c r="K44" s="2"/>
      <c r="L44" s="2"/>
      <c r="M44" s="2"/>
      <c r="N44" s="2"/>
      <c r="O44" s="2"/>
      <c r="P44" s="2"/>
    </row>
    <row r="45" spans="2:23" s="100" customFormat="1" ht="15.75" customHeight="1">
      <c r="B45" s="10"/>
      <c r="C45" s="598"/>
      <c r="D45" s="598"/>
      <c r="E45" s="598"/>
      <c r="F45" s="598"/>
      <c r="G45" s="598"/>
      <c r="H45" s="598"/>
      <c r="I45" s="2"/>
      <c r="J45" s="2"/>
      <c r="K45" s="2"/>
      <c r="L45" s="2"/>
      <c r="M45" s="2"/>
      <c r="N45" s="2"/>
      <c r="O45" s="2"/>
      <c r="P45" s="2"/>
    </row>
    <row r="46" spans="2:23">
      <c r="C46" s="605" t="s">
        <v>118</v>
      </c>
    </row>
    <row r="47" spans="2:23" ht="97.15" customHeight="1">
      <c r="C47" s="2009" t="s">
        <v>524</v>
      </c>
      <c r="D47" s="2009"/>
      <c r="E47" s="2009"/>
      <c r="F47" s="2009"/>
      <c r="G47" s="2009"/>
      <c r="H47" s="2009"/>
      <c r="I47" s="2009"/>
      <c r="J47" s="2009"/>
    </row>
    <row r="48" spans="2:23" ht="141.6" customHeight="1">
      <c r="C48" s="2003" t="s">
        <v>525</v>
      </c>
      <c r="D48" s="2004"/>
      <c r="E48" s="2004"/>
      <c r="F48" s="2004"/>
      <c r="G48" s="2004"/>
      <c r="H48" s="2004"/>
      <c r="I48" s="2004"/>
      <c r="J48" s="2004"/>
      <c r="K48" s="599"/>
    </row>
    <row r="49" spans="3:10" ht="35.450000000000003" customHeight="1">
      <c r="C49" s="2001" t="s">
        <v>526</v>
      </c>
      <c r="D49" s="2001"/>
      <c r="E49" s="2001"/>
      <c r="F49" s="2001"/>
      <c r="G49" s="2001"/>
      <c r="H49" s="2001"/>
      <c r="I49" s="2001"/>
      <c r="J49" s="2001"/>
    </row>
  </sheetData>
  <mergeCells count="25">
    <mergeCell ref="C49:J49"/>
    <mergeCell ref="L2:U2"/>
    <mergeCell ref="C39:I39"/>
    <mergeCell ref="C48:J48"/>
    <mergeCell ref="C3:C4"/>
    <mergeCell ref="G3:I3"/>
    <mergeCell ref="C47:J47"/>
    <mergeCell ref="C43:H43"/>
    <mergeCell ref="C44:H44"/>
    <mergeCell ref="D3:F3"/>
    <mergeCell ref="D27:J27"/>
    <mergeCell ref="B2:K2"/>
    <mergeCell ref="B3:B4"/>
    <mergeCell ref="B15:B16"/>
    <mergeCell ref="C27:C28"/>
    <mergeCell ref="C42:H42"/>
    <mergeCell ref="W15:W16"/>
    <mergeCell ref="K27:K28"/>
    <mergeCell ref="C41:H41"/>
    <mergeCell ref="B27:B28"/>
    <mergeCell ref="D15:D16"/>
    <mergeCell ref="C15:C16"/>
    <mergeCell ref="E15:E16"/>
    <mergeCell ref="F15:L15"/>
    <mergeCell ref="M15:V15"/>
  </mergeCells>
  <pageMargins left="0" right="0" top="0" bottom="0" header="0.3" footer="0.3"/>
  <pageSetup paperSize="9" scale="38" orientation="landscape"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C97E4"/>
  </sheetPr>
  <dimension ref="B1:P48"/>
  <sheetViews>
    <sheetView view="pageBreakPreview" zoomScale="70" zoomScaleNormal="85" zoomScaleSheetLayoutView="70" workbookViewId="0">
      <selection activeCell="E3" sqref="E3"/>
    </sheetView>
  </sheetViews>
  <sheetFormatPr defaultColWidth="9.140625" defaultRowHeight="12.75"/>
  <cols>
    <col min="1" max="1" width="9.140625" style="597"/>
    <col min="2" max="2" width="12.28515625" style="597" customWidth="1"/>
    <col min="3" max="3" width="75.28515625" style="597" customWidth="1"/>
    <col min="4" max="4" width="17.28515625" style="597" customWidth="1"/>
    <col min="5" max="5" width="18.42578125" style="597" bestFit="1" customWidth="1"/>
    <col min="6" max="7" width="17.28515625" style="597" customWidth="1"/>
    <col min="8" max="8" width="19.7109375" style="597" customWidth="1"/>
    <col min="9" max="9" width="17.28515625" style="597" customWidth="1"/>
    <col min="10" max="10" width="17.85546875" style="597" customWidth="1"/>
    <col min="11" max="11" width="9.140625" style="597"/>
    <col min="12" max="12" width="18.7109375" style="597" customWidth="1"/>
    <col min="13" max="16384" width="9.140625" style="597"/>
  </cols>
  <sheetData>
    <row r="1" spans="2:16" s="106" customFormat="1" ht="53.25" customHeight="1" thickBot="1">
      <c r="C1" s="1615" t="s">
        <v>539</v>
      </c>
    </row>
    <row r="2" spans="2:16">
      <c r="B2" s="2016" t="s">
        <v>293</v>
      </c>
      <c r="C2" s="2018" t="s">
        <v>576</v>
      </c>
      <c r="D2" s="2020" t="s">
        <v>622</v>
      </c>
      <c r="E2" s="2021"/>
      <c r="F2" s="2022"/>
      <c r="G2" s="2020" t="s">
        <v>623</v>
      </c>
      <c r="H2" s="2021"/>
      <c r="I2" s="2022"/>
    </row>
    <row r="3" spans="2:16" ht="53.25" customHeight="1">
      <c r="B3" s="2017"/>
      <c r="C3" s="2019"/>
      <c r="D3" s="1382" t="s">
        <v>1340</v>
      </c>
      <c r="E3" s="1378" t="s">
        <v>1155</v>
      </c>
      <c r="F3" s="1383" t="s">
        <v>120</v>
      </c>
      <c r="G3" s="1382" t="s">
        <v>523</v>
      </c>
      <c r="H3" s="1378" t="s">
        <v>1155</v>
      </c>
      <c r="I3" s="1383" t="s">
        <v>120</v>
      </c>
    </row>
    <row r="4" spans="2:16">
      <c r="B4" s="1594" t="s">
        <v>268</v>
      </c>
      <c r="C4" s="1374" t="s">
        <v>954</v>
      </c>
      <c r="D4" s="1384">
        <f>SUM(D5:D7)</f>
        <v>0</v>
      </c>
      <c r="E4" s="1379">
        <f t="shared" ref="E4:F4" si="0">SUM(E5:E7)</f>
        <v>0</v>
      </c>
      <c r="F4" s="1375">
        <f t="shared" si="0"/>
        <v>0</v>
      </c>
      <c r="G4" s="1384">
        <f>SUM(G5:G7)</f>
        <v>0</v>
      </c>
      <c r="H4" s="1379">
        <f>SUM(H5:H7)</f>
        <v>0</v>
      </c>
      <c r="I4" s="1375">
        <f>G4-H4</f>
        <v>0</v>
      </c>
      <c r="K4" s="67"/>
      <c r="L4" s="67"/>
      <c r="M4" s="67"/>
      <c r="N4" s="67"/>
      <c r="O4" s="67"/>
      <c r="P4" s="67"/>
    </row>
    <row r="5" spans="2:16">
      <c r="B5" s="1596" t="s">
        <v>277</v>
      </c>
      <c r="C5" s="912" t="s">
        <v>1330</v>
      </c>
      <c r="D5" s="1385">
        <f>H23</f>
        <v>0</v>
      </c>
      <c r="E5" s="1380">
        <f>I37</f>
        <v>0</v>
      </c>
      <c r="F5" s="924">
        <f>D5-E5</f>
        <v>0</v>
      </c>
      <c r="G5" s="1385">
        <f>E23</f>
        <v>0</v>
      </c>
      <c r="H5" s="1380">
        <f>E37</f>
        <v>0</v>
      </c>
      <c r="I5" s="924">
        <f>G5-H5</f>
        <v>0</v>
      </c>
    </row>
    <row r="6" spans="2:16" ht="34.5" customHeight="1">
      <c r="B6" s="1806" t="s">
        <v>281</v>
      </c>
      <c r="C6" s="1851" t="s">
        <v>1331</v>
      </c>
      <c r="D6" s="1807">
        <f t="shared" ref="D6:D11" si="1">H24</f>
        <v>0</v>
      </c>
      <c r="E6" s="1808">
        <f t="shared" ref="E6:E11" si="2">I38</f>
        <v>0</v>
      </c>
      <c r="F6" s="1809">
        <f t="shared" ref="F6:F10" si="3">D6-E6</f>
        <v>0</v>
      </c>
      <c r="G6" s="1807">
        <f t="shared" ref="G6:G11" si="4">E24</f>
        <v>0</v>
      </c>
      <c r="H6" s="1808">
        <f t="shared" ref="H6:H11" si="5">E38</f>
        <v>0</v>
      </c>
      <c r="I6" s="1809">
        <f t="shared" ref="I6:I11" si="6">G6-H6</f>
        <v>0</v>
      </c>
      <c r="J6" s="1795">
        <f>I6-F6+'F5'!I21+'F5'!K21+'F5'!L21-'F5'!M21-'S6'!F35-'S6'!G35-'S8'!F43-'S8'!G43-'S13'!E13+'S13'!J13</f>
        <v>-3199</v>
      </c>
    </row>
    <row r="7" spans="2:16">
      <c r="B7" s="1596" t="s">
        <v>282</v>
      </c>
      <c r="C7" s="912" t="s">
        <v>1332</v>
      </c>
      <c r="D7" s="1385">
        <f t="shared" si="1"/>
        <v>0</v>
      </c>
      <c r="E7" s="1380">
        <f t="shared" si="2"/>
        <v>0</v>
      </c>
      <c r="F7" s="924">
        <f t="shared" si="3"/>
        <v>0</v>
      </c>
      <c r="G7" s="1385">
        <f t="shared" si="4"/>
        <v>0</v>
      </c>
      <c r="H7" s="1380">
        <f t="shared" si="5"/>
        <v>0</v>
      </c>
      <c r="I7" s="924">
        <f t="shared" si="6"/>
        <v>0</v>
      </c>
    </row>
    <row r="8" spans="2:16" ht="25.5">
      <c r="B8" s="1594" t="s">
        <v>283</v>
      </c>
      <c r="C8" s="1374" t="s">
        <v>955</v>
      </c>
      <c r="D8" s="1384">
        <f t="shared" si="1"/>
        <v>0</v>
      </c>
      <c r="E8" s="1379">
        <f t="shared" si="2"/>
        <v>0</v>
      </c>
      <c r="F8" s="1375">
        <f t="shared" si="3"/>
        <v>0</v>
      </c>
      <c r="G8" s="1384">
        <f t="shared" si="4"/>
        <v>0</v>
      </c>
      <c r="H8" s="1379">
        <f t="shared" si="5"/>
        <v>0</v>
      </c>
      <c r="I8" s="1375">
        <f t="shared" si="6"/>
        <v>0</v>
      </c>
    </row>
    <row r="9" spans="2:16" ht="25.5">
      <c r="B9" s="1594" t="s">
        <v>284</v>
      </c>
      <c r="C9" s="1376" t="s">
        <v>956</v>
      </c>
      <c r="D9" s="1386">
        <f t="shared" si="1"/>
        <v>0</v>
      </c>
      <c r="E9" s="1381">
        <f t="shared" si="2"/>
        <v>0</v>
      </c>
      <c r="F9" s="1377">
        <f t="shared" si="3"/>
        <v>0</v>
      </c>
      <c r="G9" s="1386">
        <f t="shared" si="4"/>
        <v>0</v>
      </c>
      <c r="H9" s="1381">
        <f t="shared" si="5"/>
        <v>0</v>
      </c>
      <c r="I9" s="1377">
        <f t="shared" si="6"/>
        <v>0</v>
      </c>
    </row>
    <row r="10" spans="2:16" ht="25.5">
      <c r="B10" s="1594" t="s">
        <v>285</v>
      </c>
      <c r="C10" s="1374" t="s">
        <v>957</v>
      </c>
      <c r="D10" s="1384">
        <f t="shared" si="1"/>
        <v>0</v>
      </c>
      <c r="E10" s="1379">
        <f t="shared" si="2"/>
        <v>0</v>
      </c>
      <c r="F10" s="1375">
        <f t="shared" si="3"/>
        <v>0</v>
      </c>
      <c r="G10" s="1384">
        <f t="shared" si="4"/>
        <v>0</v>
      </c>
      <c r="H10" s="1379">
        <f t="shared" si="5"/>
        <v>0</v>
      </c>
      <c r="I10" s="1375">
        <f t="shared" si="6"/>
        <v>0</v>
      </c>
    </row>
    <row r="11" spans="2:16" ht="26.25" thickBot="1">
      <c r="B11" s="1598" t="s">
        <v>286</v>
      </c>
      <c r="C11" s="1616" t="s">
        <v>958</v>
      </c>
      <c r="D11" s="1617">
        <f t="shared" si="1"/>
        <v>0</v>
      </c>
      <c r="E11" s="1599">
        <f t="shared" si="2"/>
        <v>0</v>
      </c>
      <c r="F11" s="1618">
        <f>D11-E11</f>
        <v>0</v>
      </c>
      <c r="G11" s="1617">
        <f t="shared" si="4"/>
        <v>0</v>
      </c>
      <c r="H11" s="1599">
        <f t="shared" si="5"/>
        <v>0</v>
      </c>
      <c r="I11" s="1618">
        <f t="shared" si="6"/>
        <v>0</v>
      </c>
    </row>
    <row r="12" spans="2:16" ht="19.5" customHeight="1" thickBot="1">
      <c r="B12" s="1602" t="s">
        <v>287</v>
      </c>
      <c r="C12" s="979" t="s">
        <v>54</v>
      </c>
      <c r="D12" s="1619">
        <f>D4+SUM(D8:D11)</f>
        <v>0</v>
      </c>
      <c r="E12" s="1603">
        <f>E4+SUM(E8:E11)</f>
        <v>0</v>
      </c>
      <c r="F12" s="1620">
        <f>D12-E12</f>
        <v>0</v>
      </c>
      <c r="G12" s="1619">
        <f>G4+SUM(G8:G11)</f>
        <v>0</v>
      </c>
      <c r="H12" s="1603">
        <f t="shared" ref="H12" si="7">H4+SUM(H8:H11)</f>
        <v>0</v>
      </c>
      <c r="I12" s="1620">
        <f>G12-H12</f>
        <v>0</v>
      </c>
    </row>
    <row r="14" spans="2:16">
      <c r="C14" s="68" t="s">
        <v>577</v>
      </c>
    </row>
    <row r="16" spans="2:16">
      <c r="E16" s="647"/>
      <c r="F16" s="647"/>
      <c r="G16" s="647"/>
      <c r="H16" s="647"/>
    </row>
    <row r="18" spans="2:10" ht="13.5" thickBot="1"/>
    <row r="19" spans="2:10" ht="13.5" thickBot="1">
      <c r="B19" s="2023" t="s">
        <v>293</v>
      </c>
      <c r="C19" s="2021" t="s">
        <v>207</v>
      </c>
      <c r="D19" s="2026" t="s">
        <v>1115</v>
      </c>
      <c r="E19" s="2027"/>
      <c r="F19" s="2026"/>
      <c r="G19" s="2026"/>
      <c r="H19" s="2028"/>
      <c r="I19" s="879"/>
    </row>
    <row r="20" spans="2:10" s="106" customFormat="1" ht="64.5" customHeight="1">
      <c r="B20" s="2024"/>
      <c r="C20" s="2025"/>
      <c r="D20" s="1621" t="s">
        <v>383</v>
      </c>
      <c r="E20" s="1629" t="s">
        <v>1150</v>
      </c>
      <c r="F20" s="1625" t="s">
        <v>149</v>
      </c>
      <c r="G20" s="1614" t="s">
        <v>232</v>
      </c>
      <c r="H20" s="1605" t="s">
        <v>371</v>
      </c>
    </row>
    <row r="21" spans="2:10">
      <c r="B21" s="1592" t="s">
        <v>1156</v>
      </c>
      <c r="C21" s="1387"/>
      <c r="D21" s="1622"/>
      <c r="E21" s="1630"/>
      <c r="F21" s="1626"/>
      <c r="G21" s="1387"/>
      <c r="H21" s="1593"/>
      <c r="I21" s="879"/>
    </row>
    <row r="22" spans="2:10" s="106" customFormat="1">
      <c r="B22" s="1594" t="s">
        <v>268</v>
      </c>
      <c r="C22" s="1379" t="s">
        <v>1157</v>
      </c>
      <c r="D22" s="1623">
        <f>SUM(D23:D25)</f>
        <v>0</v>
      </c>
      <c r="E22" s="1631">
        <f>SUM(E23:E25)</f>
        <v>0</v>
      </c>
      <c r="F22" s="1627">
        <f t="shared" ref="F22:G22" si="8">SUM(F23:F25)</f>
        <v>0</v>
      </c>
      <c r="G22" s="1379">
        <f t="shared" si="8"/>
        <v>0</v>
      </c>
      <c r="H22" s="1595">
        <f>SUM(H23:H25)</f>
        <v>0</v>
      </c>
      <c r="I22" s="879"/>
    </row>
    <row r="23" spans="2:10">
      <c r="B23" s="1596" t="s">
        <v>277</v>
      </c>
      <c r="C23" s="1380" t="s">
        <v>1158</v>
      </c>
      <c r="D23" s="921"/>
      <c r="E23" s="1632">
        <f>D23</f>
        <v>0</v>
      </c>
      <c r="F23" s="921"/>
      <c r="G23" s="1380"/>
      <c r="H23" s="1597">
        <f>E23+F23-G23</f>
        <v>0</v>
      </c>
      <c r="I23" s="906"/>
      <c r="J23" s="106"/>
    </row>
    <row r="24" spans="2:10">
      <c r="B24" s="1596" t="s">
        <v>281</v>
      </c>
      <c r="C24" s="1380" t="s">
        <v>1159</v>
      </c>
      <c r="D24" s="921"/>
      <c r="E24" s="1632">
        <f t="shared" ref="E24:E29" si="9">D24</f>
        <v>0</v>
      </c>
      <c r="F24" s="921"/>
      <c r="G24" s="1380"/>
      <c r="H24" s="1597">
        <f t="shared" ref="H24:H29" si="10">E24+F24-G24</f>
        <v>0</v>
      </c>
      <c r="I24" s="906"/>
      <c r="J24" s="106"/>
    </row>
    <row r="25" spans="2:10">
      <c r="B25" s="1596" t="s">
        <v>282</v>
      </c>
      <c r="C25" s="1380" t="s">
        <v>1160</v>
      </c>
      <c r="D25" s="921"/>
      <c r="E25" s="1632">
        <f t="shared" si="9"/>
        <v>0</v>
      </c>
      <c r="F25" s="921"/>
      <c r="G25" s="1380"/>
      <c r="H25" s="1597">
        <f t="shared" si="10"/>
        <v>0</v>
      </c>
      <c r="I25" s="906"/>
      <c r="J25" s="106"/>
    </row>
    <row r="26" spans="2:10" ht="25.5">
      <c r="B26" s="1594" t="s">
        <v>283</v>
      </c>
      <c r="C26" s="1379" t="s">
        <v>1161</v>
      </c>
      <c r="D26" s="920"/>
      <c r="E26" s="1631">
        <f t="shared" si="9"/>
        <v>0</v>
      </c>
      <c r="F26" s="920"/>
      <c r="G26" s="1379"/>
      <c r="H26" s="1595">
        <f t="shared" si="10"/>
        <v>0</v>
      </c>
      <c r="I26" s="906"/>
      <c r="J26" s="106"/>
    </row>
    <row r="27" spans="2:10" ht="25.5">
      <c r="B27" s="1594" t="s">
        <v>284</v>
      </c>
      <c r="C27" s="1381" t="s">
        <v>1162</v>
      </c>
      <c r="D27" s="920"/>
      <c r="E27" s="1631">
        <f t="shared" si="9"/>
        <v>0</v>
      </c>
      <c r="F27" s="920"/>
      <c r="G27" s="1381"/>
      <c r="H27" s="1595">
        <f t="shared" si="10"/>
        <v>0</v>
      </c>
      <c r="I27" s="906"/>
      <c r="J27" s="106"/>
    </row>
    <row r="28" spans="2:10" ht="25.5">
      <c r="B28" s="1594" t="s">
        <v>285</v>
      </c>
      <c r="C28" s="1379" t="s">
        <v>1163</v>
      </c>
      <c r="D28" s="920"/>
      <c r="E28" s="1631">
        <f t="shared" si="9"/>
        <v>0</v>
      </c>
      <c r="F28" s="920"/>
      <c r="G28" s="1379"/>
      <c r="H28" s="1595">
        <f t="shared" si="10"/>
        <v>0</v>
      </c>
      <c r="I28" s="906"/>
      <c r="J28" s="106"/>
    </row>
    <row r="29" spans="2:10" ht="26.25" thickBot="1">
      <c r="B29" s="1598" t="s">
        <v>286</v>
      </c>
      <c r="C29" s="1599" t="s">
        <v>1164</v>
      </c>
      <c r="D29" s="920"/>
      <c r="E29" s="1633">
        <f t="shared" si="9"/>
        <v>0</v>
      </c>
      <c r="F29" s="920"/>
      <c r="G29" s="1379"/>
      <c r="H29" s="1601">
        <f t="shared" si="10"/>
        <v>0</v>
      </c>
      <c r="I29" s="906"/>
      <c r="J29" s="106"/>
    </row>
    <row r="30" spans="2:10" ht="21" customHeight="1" thickBot="1">
      <c r="B30" s="1602" t="s">
        <v>287</v>
      </c>
      <c r="C30" s="1603" t="s">
        <v>54</v>
      </c>
      <c r="D30" s="1624">
        <f>D22+SUM(D26:D29)</f>
        <v>0</v>
      </c>
      <c r="E30" s="985">
        <f>E22+SUM(E26:E29)</f>
        <v>0</v>
      </c>
      <c r="F30" s="1628">
        <f t="shared" ref="F30:G30" si="11">F22+SUM(F26:F29)</f>
        <v>0</v>
      </c>
      <c r="G30" s="1603">
        <f t="shared" si="11"/>
        <v>0</v>
      </c>
      <c r="H30" s="1604">
        <f>H22+SUM(H26:H29)</f>
        <v>0</v>
      </c>
      <c r="I30" s="879"/>
    </row>
    <row r="31" spans="2:10">
      <c r="B31" s="601"/>
    </row>
    <row r="32" spans="2:10" ht="13.5" thickBot="1">
      <c r="B32" s="601"/>
    </row>
    <row r="33" spans="2:9">
      <c r="B33" s="2029" t="s">
        <v>293</v>
      </c>
      <c r="C33" s="2031" t="s">
        <v>207</v>
      </c>
      <c r="D33" s="2026" t="s">
        <v>504</v>
      </c>
      <c r="E33" s="2026"/>
      <c r="F33" s="2026"/>
      <c r="G33" s="2026"/>
      <c r="H33" s="2026"/>
      <c r="I33" s="2028"/>
    </row>
    <row r="34" spans="2:9" ht="57" customHeight="1">
      <c r="B34" s="2030"/>
      <c r="C34" s="2032"/>
      <c r="D34" s="1388" t="s">
        <v>383</v>
      </c>
      <c r="E34" s="1388" t="s">
        <v>1150</v>
      </c>
      <c r="F34" s="1388" t="s">
        <v>1341</v>
      </c>
      <c r="G34" s="1388" t="s">
        <v>1165</v>
      </c>
      <c r="H34" s="1388" t="s">
        <v>1151</v>
      </c>
      <c r="I34" s="1605" t="s">
        <v>371</v>
      </c>
    </row>
    <row r="35" spans="2:9">
      <c r="B35" s="1606" t="s">
        <v>1156</v>
      </c>
      <c r="C35" s="1389"/>
      <c r="D35" s="1389"/>
      <c r="E35" s="1389"/>
      <c r="F35" s="1389"/>
      <c r="G35" s="1389"/>
      <c r="H35" s="1389"/>
      <c r="I35" s="1593"/>
    </row>
    <row r="36" spans="2:9">
      <c r="B36" s="1607" t="s">
        <v>268</v>
      </c>
      <c r="C36" s="903" t="s">
        <v>1157</v>
      </c>
      <c r="D36" s="920">
        <f>SUM(D37:D39)</f>
        <v>0</v>
      </c>
      <c r="E36" s="920">
        <f>SUM(E37:E39)</f>
        <v>0</v>
      </c>
      <c r="F36" s="920">
        <f t="shared" ref="F36:H36" si="12">SUM(F37:F39)</f>
        <v>0</v>
      </c>
      <c r="G36" s="903">
        <f t="shared" si="12"/>
        <v>0</v>
      </c>
      <c r="H36" s="920">
        <f t="shared" si="12"/>
        <v>0</v>
      </c>
      <c r="I36" s="1595">
        <f>E36+F36-G36+H36</f>
        <v>0</v>
      </c>
    </row>
    <row r="37" spans="2:9">
      <c r="B37" s="1608" t="s">
        <v>277</v>
      </c>
      <c r="C37" s="1380" t="s">
        <v>1158</v>
      </c>
      <c r="D37" s="921"/>
      <c r="E37" s="921">
        <f>D37</f>
        <v>0</v>
      </c>
      <c r="F37" s="921"/>
      <c r="G37" s="1380"/>
      <c r="H37" s="921"/>
      <c r="I37" s="1597">
        <f t="shared" ref="I37:I44" si="13">E37+F37-G37+H37</f>
        <v>0</v>
      </c>
    </row>
    <row r="38" spans="2:9">
      <c r="B38" s="1608" t="s">
        <v>281</v>
      </c>
      <c r="C38" s="1380" t="s">
        <v>1159</v>
      </c>
      <c r="D38" s="921"/>
      <c r="E38" s="921">
        <f t="shared" ref="E38:E43" si="14">D38</f>
        <v>0</v>
      </c>
      <c r="F38" s="921"/>
      <c r="G38" s="1380"/>
      <c r="H38" s="921"/>
      <c r="I38" s="1597">
        <f t="shared" si="13"/>
        <v>0</v>
      </c>
    </row>
    <row r="39" spans="2:9">
      <c r="B39" s="1608" t="s">
        <v>282</v>
      </c>
      <c r="C39" s="1380" t="s">
        <v>1160</v>
      </c>
      <c r="D39" s="921"/>
      <c r="E39" s="921">
        <f t="shared" si="14"/>
        <v>0</v>
      </c>
      <c r="F39" s="921"/>
      <c r="G39" s="1380"/>
      <c r="H39" s="921"/>
      <c r="I39" s="1597">
        <f t="shared" si="13"/>
        <v>0</v>
      </c>
    </row>
    <row r="40" spans="2:9" ht="25.5">
      <c r="B40" s="1607" t="s">
        <v>283</v>
      </c>
      <c r="C40" s="903" t="s">
        <v>1161</v>
      </c>
      <c r="D40" s="920"/>
      <c r="E40" s="920">
        <f t="shared" si="14"/>
        <v>0</v>
      </c>
      <c r="F40" s="920"/>
      <c r="G40" s="903"/>
      <c r="H40" s="920"/>
      <c r="I40" s="1595">
        <f t="shared" si="13"/>
        <v>0</v>
      </c>
    </row>
    <row r="41" spans="2:9" ht="25.5">
      <c r="B41" s="1607" t="s">
        <v>284</v>
      </c>
      <c r="C41" s="1390" t="s">
        <v>1162</v>
      </c>
      <c r="D41" s="920"/>
      <c r="E41" s="920">
        <f t="shared" si="14"/>
        <v>0</v>
      </c>
      <c r="F41" s="920"/>
      <c r="G41" s="1390"/>
      <c r="H41" s="920"/>
      <c r="I41" s="1595">
        <f t="shared" si="13"/>
        <v>0</v>
      </c>
    </row>
    <row r="42" spans="2:9" ht="25.5">
      <c r="B42" s="1607" t="s">
        <v>285</v>
      </c>
      <c r="C42" s="903" t="s">
        <v>1163</v>
      </c>
      <c r="D42" s="920"/>
      <c r="E42" s="920">
        <f t="shared" si="14"/>
        <v>0</v>
      </c>
      <c r="F42" s="920"/>
      <c r="G42" s="903"/>
      <c r="H42" s="920"/>
      <c r="I42" s="1595">
        <f t="shared" si="13"/>
        <v>0</v>
      </c>
    </row>
    <row r="43" spans="2:9" ht="26.25" thickBot="1">
      <c r="B43" s="1609" t="s">
        <v>286</v>
      </c>
      <c r="C43" s="1610" t="s">
        <v>1164</v>
      </c>
      <c r="D43" s="1600"/>
      <c r="E43" s="1600">
        <f t="shared" si="14"/>
        <v>0</v>
      </c>
      <c r="F43" s="1600"/>
      <c r="G43" s="1610"/>
      <c r="H43" s="1600"/>
      <c r="I43" s="1601">
        <f t="shared" si="13"/>
        <v>0</v>
      </c>
    </row>
    <row r="44" spans="2:9" ht="25.5" customHeight="1" thickBot="1">
      <c r="B44" s="1611" t="s">
        <v>287</v>
      </c>
      <c r="C44" s="1603" t="s">
        <v>54</v>
      </c>
      <c r="D44" s="1612">
        <f>D36+SUM(D40:D43)</f>
        <v>0</v>
      </c>
      <c r="E44" s="1603">
        <f>E36+SUM(E40:E43)</f>
        <v>0</v>
      </c>
      <c r="F44" s="1612">
        <f t="shared" ref="F44:H44" si="15">F36+SUM(F40:F43)</f>
        <v>0</v>
      </c>
      <c r="G44" s="1603">
        <f t="shared" si="15"/>
        <v>0</v>
      </c>
      <c r="H44" s="1612">
        <f t="shared" si="15"/>
        <v>0</v>
      </c>
      <c r="I44" s="1613">
        <f t="shared" si="13"/>
        <v>0</v>
      </c>
    </row>
    <row r="47" spans="2:9">
      <c r="C47" s="596" t="s">
        <v>118</v>
      </c>
    </row>
    <row r="48" spans="2:9">
      <c r="C48" s="2015" t="s">
        <v>1154</v>
      </c>
      <c r="D48" s="2015"/>
    </row>
  </sheetData>
  <mergeCells count="11">
    <mergeCell ref="C48:D48"/>
    <mergeCell ref="B2:B3"/>
    <mergeCell ref="C2:C3"/>
    <mergeCell ref="D2:F2"/>
    <mergeCell ref="G2:I2"/>
    <mergeCell ref="B19:B20"/>
    <mergeCell ref="C19:C20"/>
    <mergeCell ref="D19:H19"/>
    <mergeCell ref="B33:B34"/>
    <mergeCell ref="C33:C34"/>
    <mergeCell ref="D33:I33"/>
  </mergeCells>
  <pageMargins left="0.7" right="0.7" top="0.75" bottom="0.75" header="0.3" footer="0.3"/>
  <pageSetup paperSize="9" scale="59" orientation="landscape" r:id="rId1"/>
  <rowBreaks count="1" manualBreakCount="1">
    <brk id="32" min="1" max="9"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C97E4"/>
  </sheetPr>
  <dimension ref="B2:P52"/>
  <sheetViews>
    <sheetView view="pageBreakPreview" topLeftCell="A13" zoomScale="70" zoomScaleNormal="85" zoomScaleSheetLayoutView="70" workbookViewId="0">
      <selection activeCell="L7" sqref="L7"/>
    </sheetView>
  </sheetViews>
  <sheetFormatPr defaultColWidth="9.140625" defaultRowHeight="12.75"/>
  <cols>
    <col min="1" max="1" width="9.140625" style="59"/>
    <col min="2" max="2" width="9.140625" style="148" customWidth="1"/>
    <col min="3" max="3" width="45" style="59" customWidth="1"/>
    <col min="4" max="4" width="19.140625" style="59" customWidth="1"/>
    <col min="5" max="5" width="18.7109375" style="59" customWidth="1"/>
    <col min="6" max="9" width="16.5703125" style="59" customWidth="1"/>
    <col min="10" max="14" width="11.140625" style="59" customWidth="1"/>
    <col min="15" max="15" width="17.28515625" style="59" customWidth="1"/>
    <col min="16" max="16" width="18.85546875" style="59" customWidth="1"/>
    <col min="17" max="17" width="12.85546875" style="59" customWidth="1"/>
    <col min="18" max="16384" width="9.140625" style="59"/>
  </cols>
  <sheetData>
    <row r="2" spans="2:16" ht="15.75" thickBot="1">
      <c r="B2" s="1954" t="s">
        <v>132</v>
      </c>
      <c r="C2" s="1954"/>
      <c r="D2" s="2047"/>
      <c r="E2" s="2047"/>
      <c r="F2" s="2047"/>
      <c r="G2" s="2047"/>
      <c r="H2" s="2047"/>
      <c r="I2" s="2047"/>
    </row>
    <row r="3" spans="2:16" ht="13.5" thickBot="1">
      <c r="B3" s="2045" t="s">
        <v>293</v>
      </c>
      <c r="C3" s="2019" t="s">
        <v>207</v>
      </c>
      <c r="D3" s="2048" t="s">
        <v>371</v>
      </c>
      <c r="E3" s="2049"/>
      <c r="F3" s="2050"/>
      <c r="G3" s="2048" t="s">
        <v>375</v>
      </c>
      <c r="H3" s="2049"/>
      <c r="I3" s="2050"/>
    </row>
    <row r="4" spans="2:16" ht="64.5" thickBot="1">
      <c r="B4" s="2045"/>
      <c r="C4" s="2019"/>
      <c r="D4" s="996" t="s">
        <v>121</v>
      </c>
      <c r="E4" s="997" t="s">
        <v>1168</v>
      </c>
      <c r="F4" s="998" t="s">
        <v>120</v>
      </c>
      <c r="G4" s="996" t="s">
        <v>121</v>
      </c>
      <c r="H4" s="997" t="s">
        <v>1168</v>
      </c>
      <c r="I4" s="1004" t="s">
        <v>120</v>
      </c>
    </row>
    <row r="5" spans="2:16" s="847" customFormat="1">
      <c r="B5" s="844"/>
      <c r="C5" s="991" t="s">
        <v>959</v>
      </c>
      <c r="D5" s="999"/>
      <c r="E5" s="1000"/>
      <c r="F5" s="1001"/>
      <c r="G5" s="999"/>
      <c r="H5" s="1000"/>
      <c r="I5" s="1001"/>
    </row>
    <row r="6" spans="2:16" ht="38.25">
      <c r="B6" s="650" t="s">
        <v>268</v>
      </c>
      <c r="C6" s="992" t="s">
        <v>960</v>
      </c>
      <c r="D6" s="646">
        <f>P16</f>
        <v>0</v>
      </c>
      <c r="E6" s="297">
        <f>I27</f>
        <v>0</v>
      </c>
      <c r="F6" s="994">
        <f>D6-E6</f>
        <v>0</v>
      </c>
      <c r="G6" s="646">
        <f>E16</f>
        <v>0</v>
      </c>
      <c r="H6" s="297">
        <f>E27</f>
        <v>0</v>
      </c>
      <c r="I6" s="994">
        <f>G6-H6</f>
        <v>0</v>
      </c>
    </row>
    <row r="7" spans="2:16" ht="25.5">
      <c r="B7" s="650" t="s">
        <v>277</v>
      </c>
      <c r="C7" s="992" t="s">
        <v>961</v>
      </c>
      <c r="D7" s="646">
        <f t="shared" ref="D7:D10" si="0">P17</f>
        <v>0</v>
      </c>
      <c r="E7" s="297">
        <f t="shared" ref="E7:E10" si="1">I28</f>
        <v>0</v>
      </c>
      <c r="F7" s="994">
        <f t="shared" ref="F7:F10" si="2">D7-E7</f>
        <v>0</v>
      </c>
      <c r="G7" s="646">
        <f t="shared" ref="G7:G10" si="3">E17</f>
        <v>0</v>
      </c>
      <c r="H7" s="297">
        <f t="shared" ref="H7:H10" si="4">E28</f>
        <v>0</v>
      </c>
      <c r="I7" s="994">
        <f t="shared" ref="I7:I10" si="5">G7-H7</f>
        <v>0</v>
      </c>
    </row>
    <row r="8" spans="2:16" ht="25.5">
      <c r="B8" s="650" t="s">
        <v>281</v>
      </c>
      <c r="C8" s="992" t="s">
        <v>962</v>
      </c>
      <c r="D8" s="646">
        <f t="shared" si="0"/>
        <v>0</v>
      </c>
      <c r="E8" s="297">
        <f t="shared" si="1"/>
        <v>0</v>
      </c>
      <c r="F8" s="994">
        <f t="shared" si="2"/>
        <v>0</v>
      </c>
      <c r="G8" s="646">
        <f t="shared" si="3"/>
        <v>0</v>
      </c>
      <c r="H8" s="297">
        <f t="shared" si="4"/>
        <v>0</v>
      </c>
      <c r="I8" s="994">
        <f t="shared" si="5"/>
        <v>0</v>
      </c>
    </row>
    <row r="9" spans="2:16" ht="38.25">
      <c r="B9" s="650" t="s">
        <v>282</v>
      </c>
      <c r="C9" s="992" t="s">
        <v>963</v>
      </c>
      <c r="D9" s="646">
        <f t="shared" si="0"/>
        <v>0</v>
      </c>
      <c r="E9" s="297">
        <f t="shared" si="1"/>
        <v>0</v>
      </c>
      <c r="F9" s="994">
        <f t="shared" si="2"/>
        <v>0</v>
      </c>
      <c r="G9" s="646">
        <f t="shared" si="3"/>
        <v>0</v>
      </c>
      <c r="H9" s="297">
        <f t="shared" si="4"/>
        <v>0</v>
      </c>
      <c r="I9" s="994">
        <f t="shared" si="5"/>
        <v>0</v>
      </c>
    </row>
    <row r="10" spans="2:16" ht="30.75" thickBot="1">
      <c r="B10" s="1011" t="s">
        <v>283</v>
      </c>
      <c r="C10" s="1012" t="s">
        <v>1333</v>
      </c>
      <c r="D10" s="646">
        <f t="shared" si="0"/>
        <v>0</v>
      </c>
      <c r="E10" s="297">
        <f t="shared" si="1"/>
        <v>0</v>
      </c>
      <c r="F10" s="1014">
        <f t="shared" si="2"/>
        <v>0</v>
      </c>
      <c r="G10" s="1013">
        <f t="shared" si="3"/>
        <v>0</v>
      </c>
      <c r="H10" s="297">
        <f t="shared" si="4"/>
        <v>0</v>
      </c>
      <c r="I10" s="1014">
        <f t="shared" si="5"/>
        <v>0</v>
      </c>
    </row>
    <row r="11" spans="2:16" ht="15.75" thickBot="1">
      <c r="B11" s="1015" t="s">
        <v>284</v>
      </c>
      <c r="C11" s="1016" t="s">
        <v>1167</v>
      </c>
      <c r="D11" s="1017">
        <f>SUM(D6:D9)</f>
        <v>0</v>
      </c>
      <c r="E11" s="1008">
        <f>SUM(E6:E9)</f>
        <v>0</v>
      </c>
      <c r="F11" s="1009">
        <f t="shared" ref="F11:I11" si="6">SUM(F6:F9)</f>
        <v>0</v>
      </c>
      <c r="G11" s="1010">
        <f t="shared" si="6"/>
        <v>0</v>
      </c>
      <c r="H11" s="1008">
        <f>SUM(H6:H9)</f>
        <v>0</v>
      </c>
      <c r="I11" s="1009">
        <f t="shared" si="6"/>
        <v>0</v>
      </c>
    </row>
    <row r="12" spans="2:16" ht="13.5" thickBot="1">
      <c r="C12" s="12"/>
      <c r="D12" s="13"/>
      <c r="E12" s="13"/>
      <c r="F12" s="13"/>
      <c r="G12" s="12"/>
      <c r="H12" s="12"/>
      <c r="I12" s="12"/>
    </row>
    <row r="13" spans="2:16" ht="15">
      <c r="B13" s="2051" t="s">
        <v>293</v>
      </c>
      <c r="C13" s="2053" t="s">
        <v>229</v>
      </c>
      <c r="D13" s="2055" t="s">
        <v>383</v>
      </c>
      <c r="E13" s="2055" t="s">
        <v>1150</v>
      </c>
      <c r="F13" s="2035" t="s">
        <v>149</v>
      </c>
      <c r="G13" s="2035"/>
      <c r="H13" s="2035"/>
      <c r="I13" s="2035"/>
      <c r="J13" s="2035"/>
      <c r="K13" s="2035" t="s">
        <v>232</v>
      </c>
      <c r="L13" s="2035"/>
      <c r="M13" s="2035"/>
      <c r="N13" s="2035"/>
      <c r="O13" s="2035"/>
      <c r="P13" s="2036" t="s">
        <v>371</v>
      </c>
    </row>
    <row r="14" spans="2:16" ht="38.25">
      <c r="B14" s="2052"/>
      <c r="C14" s="2054"/>
      <c r="D14" s="2056"/>
      <c r="E14" s="2056"/>
      <c r="F14" s="1391" t="s">
        <v>1169</v>
      </c>
      <c r="G14" s="1391" t="s">
        <v>1170</v>
      </c>
      <c r="H14" s="1391" t="s">
        <v>1171</v>
      </c>
      <c r="I14" s="1391" t="s">
        <v>1172</v>
      </c>
      <c r="J14" s="1391" t="s">
        <v>1173</v>
      </c>
      <c r="K14" s="1391" t="s">
        <v>1174</v>
      </c>
      <c r="L14" s="1391" t="s">
        <v>1170</v>
      </c>
      <c r="M14" s="1391" t="s">
        <v>1171</v>
      </c>
      <c r="N14" s="1391" t="s">
        <v>1175</v>
      </c>
      <c r="O14" s="1391" t="s">
        <v>1176</v>
      </c>
      <c r="P14" s="2037"/>
    </row>
    <row r="15" spans="2:16" ht="15.75" thickBot="1">
      <c r="B15" s="2038" t="s">
        <v>15</v>
      </c>
      <c r="C15" s="2039"/>
      <c r="D15" s="2039"/>
      <c r="E15" s="2040"/>
      <c r="F15" s="2040"/>
      <c r="G15" s="2040"/>
      <c r="H15" s="2040"/>
      <c r="I15" s="2040"/>
      <c r="J15" s="2040"/>
      <c r="K15" s="2040"/>
      <c r="L15" s="2040"/>
      <c r="M15" s="2040"/>
      <c r="N15" s="2040"/>
      <c r="O15" s="2040"/>
      <c r="P15" s="2041"/>
    </row>
    <row r="16" spans="2:16" ht="38.25">
      <c r="B16" s="1634" t="s">
        <v>268</v>
      </c>
      <c r="C16" s="109" t="s">
        <v>960</v>
      </c>
      <c r="D16" s="1854"/>
      <c r="E16" s="1646">
        <f>D16</f>
        <v>0</v>
      </c>
      <c r="F16" s="1005"/>
      <c r="G16" s="1005"/>
      <c r="H16" s="1005"/>
      <c r="I16" s="1855"/>
      <c r="J16" s="1856"/>
      <c r="K16" s="1857"/>
      <c r="L16" s="1858"/>
      <c r="M16" s="1859"/>
      <c r="N16" s="1859"/>
      <c r="O16" s="1859"/>
      <c r="P16" s="1783">
        <f>E16+SUM(F16:J16)-SUM(K16:O16)</f>
        <v>0</v>
      </c>
    </row>
    <row r="17" spans="2:16" ht="25.5">
      <c r="B17" s="1634" t="s">
        <v>277</v>
      </c>
      <c r="C17" s="109" t="s">
        <v>961</v>
      </c>
      <c r="D17" s="1854"/>
      <c r="E17" s="1647">
        <f t="shared" ref="E17:E20" si="7">D17</f>
        <v>0</v>
      </c>
      <c r="F17" s="1005"/>
      <c r="G17" s="1005"/>
      <c r="H17" s="1005"/>
      <c r="I17" s="1855"/>
      <c r="J17" s="1856"/>
      <c r="K17" s="1857"/>
      <c r="L17" s="1858"/>
      <c r="M17" s="1859"/>
      <c r="N17" s="1859"/>
      <c r="O17" s="1859"/>
      <c r="P17" s="1635">
        <f t="shared" ref="P17:P20" si="8">E17+SUM(F17:J17)-SUM(K17:O17)</f>
        <v>0</v>
      </c>
    </row>
    <row r="18" spans="2:16" ht="25.5">
      <c r="B18" s="1634" t="s">
        <v>281</v>
      </c>
      <c r="C18" s="109" t="s">
        <v>962</v>
      </c>
      <c r="D18" s="1854"/>
      <c r="E18" s="1647">
        <f>D18</f>
        <v>0</v>
      </c>
      <c r="F18" s="1005"/>
      <c r="G18" s="1005"/>
      <c r="H18" s="1005"/>
      <c r="I18" s="1855"/>
      <c r="J18" s="1856"/>
      <c r="K18" s="1857"/>
      <c r="L18" s="1858"/>
      <c r="M18" s="1859"/>
      <c r="N18" s="1859"/>
      <c r="O18" s="1859"/>
      <c r="P18" s="1635">
        <f t="shared" si="8"/>
        <v>0</v>
      </c>
    </row>
    <row r="19" spans="2:16" ht="38.25">
      <c r="B19" s="1634" t="s">
        <v>282</v>
      </c>
      <c r="C19" s="109" t="s">
        <v>963</v>
      </c>
      <c r="D19" s="1854"/>
      <c r="E19" s="1647">
        <f t="shared" si="7"/>
        <v>0</v>
      </c>
      <c r="F19" s="1005"/>
      <c r="G19" s="1005"/>
      <c r="H19" s="1005"/>
      <c r="I19" s="1855"/>
      <c r="J19" s="1856"/>
      <c r="K19" s="1857"/>
      <c r="L19" s="1858"/>
      <c r="M19" s="1859"/>
      <c r="N19" s="1859"/>
      <c r="O19" s="1859"/>
      <c r="P19" s="1635">
        <f t="shared" si="8"/>
        <v>0</v>
      </c>
    </row>
    <row r="20" spans="2:16" ht="45.75" thickBot="1">
      <c r="B20" s="1636" t="s">
        <v>283</v>
      </c>
      <c r="C20" s="1637" t="s">
        <v>1166</v>
      </c>
      <c r="D20" s="1643"/>
      <c r="E20" s="1648">
        <f t="shared" si="7"/>
        <v>0</v>
      </c>
      <c r="F20" s="1780"/>
      <c r="G20" s="1781"/>
      <c r="H20" s="1781"/>
      <c r="I20" s="1782"/>
      <c r="J20" s="1785"/>
      <c r="K20" s="1781"/>
      <c r="L20" s="1786"/>
      <c r="M20" s="1787"/>
      <c r="N20" s="1787"/>
      <c r="O20" s="1787"/>
      <c r="P20" s="1784">
        <f t="shared" si="8"/>
        <v>0</v>
      </c>
    </row>
    <row r="21" spans="2:16" ht="30.75" thickBot="1">
      <c r="B21" s="1638" t="s">
        <v>284</v>
      </c>
      <c r="C21" s="1639" t="s">
        <v>1167</v>
      </c>
      <c r="D21" s="1644">
        <f>SUM(D16:D19)</f>
        <v>0</v>
      </c>
      <c r="E21" s="1649">
        <f>SUM(E16:E19)</f>
        <v>0</v>
      </c>
      <c r="F21" s="1645">
        <f t="shared" ref="F21:O21" si="9">SUM(F16:F19)</f>
        <v>0</v>
      </c>
      <c r="G21" s="1640">
        <f t="shared" si="9"/>
        <v>0</v>
      </c>
      <c r="H21" s="1640">
        <f t="shared" si="9"/>
        <v>0</v>
      </c>
      <c r="I21" s="1640">
        <f t="shared" si="9"/>
        <v>0</v>
      </c>
      <c r="J21" s="1641">
        <f t="shared" si="9"/>
        <v>0</v>
      </c>
      <c r="K21" s="1641">
        <f t="shared" si="9"/>
        <v>0</v>
      </c>
      <c r="L21" s="1641">
        <f t="shared" si="9"/>
        <v>0</v>
      </c>
      <c r="M21" s="1641">
        <f t="shared" si="9"/>
        <v>0</v>
      </c>
      <c r="N21" s="1641">
        <f t="shared" si="9"/>
        <v>0</v>
      </c>
      <c r="O21" s="1641">
        <f t="shared" si="9"/>
        <v>0</v>
      </c>
      <c r="P21" s="1642">
        <f>SUM(P16:P19)</f>
        <v>0</v>
      </c>
    </row>
    <row r="22" spans="2:16" ht="15">
      <c r="B22" s="651"/>
      <c r="C22" s="652"/>
      <c r="D22" s="653"/>
      <c r="E22" s="654"/>
      <c r="F22" s="654"/>
      <c r="G22" s="654"/>
      <c r="H22" s="654"/>
      <c r="I22" s="655"/>
      <c r="J22" s="655"/>
      <c r="K22" s="654"/>
      <c r="L22" s="656"/>
      <c r="M22" s="657"/>
      <c r="N22" s="657"/>
      <c r="O22" s="657"/>
      <c r="P22" s="657"/>
    </row>
    <row r="23" spans="2:16" ht="15">
      <c r="B23" s="658"/>
      <c r="C23" s="659"/>
      <c r="D23" s="653"/>
      <c r="E23" s="654"/>
      <c r="F23" s="654"/>
      <c r="G23" s="654"/>
      <c r="H23" s="654"/>
      <c r="I23" s="655"/>
      <c r="J23" s="655"/>
      <c r="K23" s="654"/>
      <c r="L23" s="656"/>
      <c r="M23" s="660"/>
      <c r="N23" s="660"/>
      <c r="O23" s="660"/>
      <c r="P23" s="660"/>
    </row>
    <row r="24" spans="2:16" ht="15">
      <c r="B24" s="2042" t="s">
        <v>293</v>
      </c>
      <c r="C24" s="2043" t="s">
        <v>207</v>
      </c>
      <c r="D24" s="2044" t="s">
        <v>1177</v>
      </c>
      <c r="E24" s="2044"/>
      <c r="F24" s="2044"/>
      <c r="G24" s="2044"/>
      <c r="H24" s="2044"/>
      <c r="I24" s="2044"/>
      <c r="J24" s="661"/>
      <c r="K24" s="660"/>
      <c r="L24" s="660"/>
      <c r="M24" s="660"/>
      <c r="N24" s="660"/>
      <c r="O24" s="660"/>
      <c r="P24" s="660"/>
    </row>
    <row r="25" spans="2:16" ht="45.75">
      <c r="B25" s="2042"/>
      <c r="C25" s="2043"/>
      <c r="D25" s="1395" t="s">
        <v>383</v>
      </c>
      <c r="E25" s="1395" t="s">
        <v>1150</v>
      </c>
      <c r="F25" s="1396" t="s">
        <v>1178</v>
      </c>
      <c r="G25" s="1396" t="s">
        <v>1179</v>
      </c>
      <c r="H25" s="1397" t="s">
        <v>1151</v>
      </c>
      <c r="I25" s="1395" t="s">
        <v>371</v>
      </c>
      <c r="J25" s="662"/>
      <c r="K25" s="660"/>
      <c r="L25" s="660"/>
      <c r="M25" s="660"/>
      <c r="N25" s="660"/>
      <c r="O25" s="660"/>
      <c r="P25" s="660"/>
    </row>
    <row r="26" spans="2:16" ht="15">
      <c r="B26" s="2039" t="s">
        <v>15</v>
      </c>
      <c r="C26" s="2039"/>
      <c r="D26" s="2039"/>
      <c r="E26" s="2039"/>
      <c r="F26" s="2039"/>
      <c r="G26" s="2039"/>
      <c r="H26" s="2039"/>
      <c r="I26" s="2039"/>
      <c r="J26" s="663"/>
      <c r="K26" s="660"/>
      <c r="L26" s="660"/>
      <c r="M26" s="660"/>
      <c r="N26" s="660"/>
      <c r="O26" s="660"/>
      <c r="P26" s="660"/>
    </row>
    <row r="27" spans="2:16" ht="38.25">
      <c r="B27" s="1392" t="s">
        <v>268</v>
      </c>
      <c r="C27" s="109" t="s">
        <v>960</v>
      </c>
      <c r="D27" s="1007"/>
      <c r="E27" s="1007">
        <f>D27</f>
        <v>0</v>
      </c>
      <c r="F27" s="1007"/>
      <c r="G27" s="1007"/>
      <c r="H27" s="1398"/>
      <c r="I27" s="1018">
        <f>E27-F27+G27+H27</f>
        <v>0</v>
      </c>
      <c r="J27" s="657"/>
      <c r="K27" s="660"/>
      <c r="L27" s="660"/>
      <c r="M27" s="660"/>
      <c r="N27" s="660"/>
      <c r="O27" s="660"/>
      <c r="P27" s="660"/>
    </row>
    <row r="28" spans="2:16" ht="25.5">
      <c r="B28" s="1392" t="s">
        <v>277</v>
      </c>
      <c r="C28" s="109" t="s">
        <v>961</v>
      </c>
      <c r="D28" s="1007"/>
      <c r="E28" s="1007">
        <f t="shared" ref="E28:E31" si="10">D28</f>
        <v>0</v>
      </c>
      <c r="F28" s="1007"/>
      <c r="G28" s="1007"/>
      <c r="H28" s="1398"/>
      <c r="I28" s="1018">
        <f t="shared" ref="I28:I32" si="11">E28-F28+G28+H28</f>
        <v>0</v>
      </c>
      <c r="J28" s="657"/>
      <c r="K28" s="660"/>
      <c r="L28" s="660"/>
      <c r="M28" s="660"/>
      <c r="N28" s="660"/>
      <c r="O28" s="660"/>
      <c r="P28" s="660"/>
    </row>
    <row r="29" spans="2:16" ht="25.5">
      <c r="B29" s="1392" t="s">
        <v>281</v>
      </c>
      <c r="C29" s="109" t="s">
        <v>962</v>
      </c>
      <c r="D29" s="1007"/>
      <c r="E29" s="1007">
        <f t="shared" si="10"/>
        <v>0</v>
      </c>
      <c r="F29" s="1007"/>
      <c r="G29" s="1007"/>
      <c r="H29" s="1398"/>
      <c r="I29" s="1018">
        <f t="shared" si="11"/>
        <v>0</v>
      </c>
      <c r="J29" s="657"/>
      <c r="K29" s="660"/>
      <c r="L29" s="660"/>
      <c r="M29" s="660"/>
      <c r="N29" s="660"/>
      <c r="O29" s="660"/>
      <c r="P29" s="660"/>
    </row>
    <row r="30" spans="2:16" ht="38.25">
      <c r="B30" s="1392" t="s">
        <v>282</v>
      </c>
      <c r="C30" s="109" t="s">
        <v>963</v>
      </c>
      <c r="D30" s="1007"/>
      <c r="E30" s="1007">
        <f t="shared" si="10"/>
        <v>0</v>
      </c>
      <c r="F30" s="1007"/>
      <c r="G30" s="1007"/>
      <c r="H30" s="1398"/>
      <c r="I30" s="1018">
        <f t="shared" si="11"/>
        <v>0</v>
      </c>
      <c r="J30" s="657"/>
      <c r="K30" s="660"/>
      <c r="L30" s="660"/>
      <c r="M30" s="660"/>
      <c r="N30" s="660"/>
      <c r="O30" s="660"/>
      <c r="P30" s="660"/>
    </row>
    <row r="31" spans="2:16" ht="45">
      <c r="B31" s="1392" t="s">
        <v>283</v>
      </c>
      <c r="C31" s="1393" t="s">
        <v>1166</v>
      </c>
      <c r="D31" s="1007"/>
      <c r="E31" s="1007">
        <f t="shared" si="10"/>
        <v>0</v>
      </c>
      <c r="F31" s="1007"/>
      <c r="G31" s="1007"/>
      <c r="H31" s="1398"/>
      <c r="I31" s="1018">
        <f t="shared" si="11"/>
        <v>0</v>
      </c>
      <c r="J31" s="657"/>
      <c r="K31" s="660"/>
      <c r="L31" s="660"/>
      <c r="M31" s="660"/>
      <c r="N31" s="660"/>
      <c r="O31" s="660"/>
      <c r="P31" s="660"/>
    </row>
    <row r="32" spans="2:16" ht="30">
      <c r="B32" s="1392" t="s">
        <v>284</v>
      </c>
      <c r="C32" s="1394" t="s">
        <v>1167</v>
      </c>
      <c r="D32" s="1006">
        <f>SUM(D27:D30)</f>
        <v>0</v>
      </c>
      <c r="E32" s="1006">
        <f>SUM(E27:E30)</f>
        <v>0</v>
      </c>
      <c r="F32" s="1006">
        <f t="shared" ref="F32:H32" si="12">SUM(F27:F30)</f>
        <v>0</v>
      </c>
      <c r="G32" s="1006">
        <f t="shared" si="12"/>
        <v>0</v>
      </c>
      <c r="H32" s="1006">
        <f t="shared" si="12"/>
        <v>0</v>
      </c>
      <c r="I32" s="1006">
        <f t="shared" si="11"/>
        <v>0</v>
      </c>
      <c r="J32" s="657"/>
      <c r="K32" s="660"/>
      <c r="L32" s="660"/>
      <c r="M32" s="660"/>
      <c r="N32" s="660"/>
      <c r="O32" s="660"/>
      <c r="P32" s="660"/>
    </row>
    <row r="33" spans="2:16" ht="15">
      <c r="B33" s="664"/>
      <c r="C33" s="660"/>
      <c r="D33" s="665"/>
      <c r="E33" s="665"/>
      <c r="F33" s="665"/>
      <c r="G33" s="660"/>
      <c r="H33" s="660"/>
      <c r="I33" s="660"/>
      <c r="J33" s="660"/>
      <c r="K33" s="660"/>
      <c r="L33" s="660"/>
      <c r="M33" s="660"/>
      <c r="N33" s="660"/>
      <c r="O33" s="660"/>
      <c r="P33" s="660"/>
    </row>
    <row r="34" spans="2:16" ht="15.75">
      <c r="B34" s="664"/>
      <c r="C34" s="2057" t="s">
        <v>1180</v>
      </c>
      <c r="D34" s="2057"/>
      <c r="E34" s="2057"/>
      <c r="F34" s="2057"/>
      <c r="G34" s="2057"/>
      <c r="H34" s="2057"/>
      <c r="I34" s="2057"/>
      <c r="J34" s="660"/>
      <c r="K34" s="660"/>
      <c r="L34" s="660"/>
      <c r="M34" s="660"/>
      <c r="N34" s="660"/>
      <c r="O34" s="660"/>
      <c r="P34" s="660"/>
    </row>
    <row r="35" spans="2:16" ht="15">
      <c r="B35" s="664"/>
      <c r="C35" s="2058"/>
      <c r="D35" s="2058"/>
      <c r="E35" s="2058"/>
      <c r="F35" s="665"/>
      <c r="G35" s="660"/>
      <c r="H35" s="660"/>
      <c r="I35" s="660"/>
      <c r="J35" s="660"/>
      <c r="K35" s="660"/>
      <c r="L35" s="660"/>
      <c r="M35" s="660"/>
      <c r="N35" s="660"/>
      <c r="O35" s="660"/>
      <c r="P35" s="660"/>
    </row>
    <row r="36" spans="2:16" ht="75">
      <c r="B36" s="1399" t="s">
        <v>293</v>
      </c>
      <c r="C36" s="1400" t="s">
        <v>207</v>
      </c>
      <c r="D36" s="1401" t="s">
        <v>386</v>
      </c>
      <c r="E36" s="1401" t="s">
        <v>373</v>
      </c>
      <c r="F36" s="660"/>
      <c r="G36" s="660"/>
      <c r="H36" s="660"/>
      <c r="I36" s="660"/>
      <c r="J36" s="660"/>
      <c r="K36" s="660"/>
      <c r="L36" s="660"/>
      <c r="M36" s="660"/>
      <c r="N36" s="660"/>
      <c r="O36" s="660"/>
      <c r="P36" s="660"/>
    </row>
    <row r="37" spans="2:16" ht="15">
      <c r="B37" s="650" t="s">
        <v>268</v>
      </c>
      <c r="C37" s="1402" t="s">
        <v>455</v>
      </c>
      <c r="D37" s="666"/>
      <c r="E37" s="666"/>
      <c r="F37" s="665"/>
      <c r="G37" s="660"/>
      <c r="H37" s="660"/>
      <c r="I37" s="660"/>
      <c r="J37" s="660"/>
      <c r="K37" s="660"/>
      <c r="L37" s="660"/>
      <c r="M37" s="660"/>
      <c r="N37" s="660"/>
      <c r="O37" s="660"/>
      <c r="P37" s="660"/>
    </row>
    <row r="38" spans="2:16" ht="15">
      <c r="B38" s="650" t="s">
        <v>277</v>
      </c>
      <c r="C38" s="667" t="s">
        <v>318</v>
      </c>
      <c r="D38" s="666"/>
      <c r="E38" s="666"/>
      <c r="F38" s="660"/>
      <c r="G38" s="660"/>
      <c r="H38" s="660"/>
      <c r="I38" s="660"/>
      <c r="J38" s="660"/>
      <c r="K38" s="660"/>
      <c r="L38" s="660"/>
      <c r="M38" s="660"/>
      <c r="N38" s="660"/>
      <c r="O38" s="660"/>
      <c r="P38" s="660"/>
    </row>
    <row r="39" spans="2:16" ht="15">
      <c r="B39" s="650" t="s">
        <v>281</v>
      </c>
      <c r="C39" s="667" t="s">
        <v>387</v>
      </c>
      <c r="D39" s="666"/>
      <c r="E39" s="666"/>
      <c r="F39" s="660"/>
      <c r="G39" s="660"/>
      <c r="H39" s="660"/>
      <c r="I39" s="660"/>
      <c r="J39" s="660"/>
      <c r="K39" s="660"/>
      <c r="L39" s="660"/>
      <c r="M39" s="660"/>
      <c r="N39" s="660"/>
      <c r="O39" s="660"/>
      <c r="P39" s="660"/>
    </row>
    <row r="40" spans="2:16" ht="15">
      <c r="B40" s="650" t="s">
        <v>282</v>
      </c>
      <c r="C40" s="667" t="s">
        <v>133</v>
      </c>
      <c r="D40" s="666"/>
      <c r="E40" s="666"/>
      <c r="F40" s="660"/>
      <c r="G40" s="660"/>
      <c r="H40" s="660"/>
      <c r="I40" s="660"/>
      <c r="J40" s="660"/>
      <c r="K40" s="660"/>
      <c r="L40" s="660"/>
      <c r="M40" s="660"/>
      <c r="N40" s="660"/>
      <c r="O40" s="660"/>
      <c r="P40" s="660"/>
    </row>
    <row r="41" spans="2:16" ht="15">
      <c r="B41" s="664"/>
      <c r="C41" s="660"/>
      <c r="D41" s="660"/>
      <c r="E41" s="660"/>
      <c r="F41" s="660"/>
      <c r="G41" s="660"/>
      <c r="H41" s="660"/>
      <c r="I41" s="660"/>
      <c r="J41" s="660"/>
      <c r="K41" s="660"/>
      <c r="L41" s="660"/>
      <c r="M41" s="660"/>
      <c r="N41" s="660"/>
      <c r="O41" s="660"/>
      <c r="P41" s="660"/>
    </row>
    <row r="42" spans="2:16" ht="15">
      <c r="B42" s="664"/>
      <c r="C42" s="660"/>
      <c r="D42" s="660"/>
      <c r="E42" s="660"/>
      <c r="F42" s="660"/>
      <c r="G42" s="660"/>
      <c r="H42" s="660"/>
      <c r="I42" s="660"/>
      <c r="J42" s="660"/>
      <c r="K42" s="660"/>
      <c r="L42" s="660"/>
      <c r="M42" s="660"/>
      <c r="N42" s="660"/>
      <c r="O42" s="660"/>
      <c r="P42" s="660"/>
    </row>
    <row r="43" spans="2:16" ht="56.25">
      <c r="B43" s="1403" t="s">
        <v>293</v>
      </c>
      <c r="C43" s="1269" t="s">
        <v>207</v>
      </c>
      <c r="D43" s="1395" t="s">
        <v>386</v>
      </c>
      <c r="E43" s="1395" t="s">
        <v>1181</v>
      </c>
      <c r="F43" s="1395" t="s">
        <v>1182</v>
      </c>
      <c r="G43" s="1395" t="s">
        <v>373</v>
      </c>
      <c r="H43" s="660"/>
      <c r="I43" s="660"/>
      <c r="J43" s="660"/>
      <c r="K43" s="660"/>
      <c r="L43" s="660"/>
      <c r="M43" s="660"/>
      <c r="N43" s="660"/>
      <c r="O43" s="660"/>
      <c r="P43" s="660"/>
    </row>
    <row r="44" spans="2:16" ht="30">
      <c r="B44" s="1404" t="s">
        <v>268</v>
      </c>
      <c r="C44" s="668" t="s">
        <v>1183</v>
      </c>
      <c r="D44" s="669"/>
      <c r="E44" s="669"/>
      <c r="F44" s="670"/>
      <c r="G44" s="669"/>
      <c r="H44" s="660"/>
      <c r="I44" s="660"/>
      <c r="J44" s="660"/>
      <c r="K44" s="660"/>
      <c r="L44" s="660"/>
      <c r="M44" s="660"/>
      <c r="N44" s="660"/>
      <c r="O44" s="660"/>
      <c r="P44" s="660"/>
    </row>
    <row r="45" spans="2:16" ht="15">
      <c r="B45" s="1404" t="s">
        <v>277</v>
      </c>
      <c r="C45" s="670" t="s">
        <v>1184</v>
      </c>
      <c r="D45" s="670"/>
      <c r="E45" s="670"/>
      <c r="F45" s="670"/>
      <c r="G45" s="670"/>
      <c r="H45" s="660"/>
      <c r="I45" s="660"/>
      <c r="J45" s="660"/>
      <c r="K45" s="660"/>
      <c r="L45" s="660"/>
      <c r="M45" s="660"/>
      <c r="N45" s="660"/>
      <c r="O45" s="660"/>
      <c r="P45" s="660"/>
    </row>
    <row r="46" spans="2:16" ht="15">
      <c r="B46" s="1404" t="s">
        <v>281</v>
      </c>
      <c r="C46" s="670" t="s">
        <v>1185</v>
      </c>
      <c r="D46" s="670"/>
      <c r="E46" s="670"/>
      <c r="F46" s="670"/>
      <c r="G46" s="670"/>
      <c r="H46" s="660"/>
      <c r="I46" s="660"/>
      <c r="J46" s="660"/>
      <c r="K46" s="660"/>
      <c r="L46" s="660"/>
      <c r="M46" s="660"/>
      <c r="N46" s="660"/>
      <c r="O46" s="660"/>
      <c r="P46" s="660"/>
    </row>
    <row r="47" spans="2:16">
      <c r="B47" s="2046"/>
      <c r="C47" s="2046"/>
      <c r="D47" s="2046"/>
      <c r="E47" s="69"/>
      <c r="F47" s="69"/>
      <c r="G47" s="69"/>
      <c r="H47" s="69"/>
    </row>
    <row r="49" spans="2:7" ht="15">
      <c r="B49" s="671" t="s">
        <v>118</v>
      </c>
      <c r="C49" s="665"/>
      <c r="D49" s="665"/>
    </row>
    <row r="50" spans="2:7" ht="15">
      <c r="B50" s="2034" t="s">
        <v>527</v>
      </c>
      <c r="C50" s="2034"/>
      <c r="D50" s="2034"/>
      <c r="E50" s="2034"/>
      <c r="F50" s="2034"/>
      <c r="G50" s="2034"/>
    </row>
    <row r="51" spans="2:7" ht="15">
      <c r="B51" s="2033" t="s">
        <v>528</v>
      </c>
      <c r="C51" s="2033"/>
      <c r="D51" s="2033"/>
      <c r="E51" s="2033"/>
      <c r="F51" s="2033"/>
      <c r="G51" s="2033"/>
    </row>
    <row r="52" spans="2:7" ht="15">
      <c r="B52" s="2033" t="s">
        <v>319</v>
      </c>
      <c r="C52" s="2033"/>
      <c r="D52" s="2033"/>
      <c r="E52" s="2033"/>
      <c r="F52" s="2033"/>
      <c r="G52" s="2033"/>
    </row>
  </sheetData>
  <mergeCells count="23">
    <mergeCell ref="B3:B4"/>
    <mergeCell ref="B47:D47"/>
    <mergeCell ref="B2:I2"/>
    <mergeCell ref="G3:I3"/>
    <mergeCell ref="C3:C4"/>
    <mergeCell ref="D3:F3"/>
    <mergeCell ref="B13:B14"/>
    <mergeCell ref="C13:C14"/>
    <mergeCell ref="D13:D14"/>
    <mergeCell ref="E13:E14"/>
    <mergeCell ref="F13:J13"/>
    <mergeCell ref="B26:I26"/>
    <mergeCell ref="C34:I34"/>
    <mergeCell ref="C35:E35"/>
    <mergeCell ref="B51:G51"/>
    <mergeCell ref="B50:G50"/>
    <mergeCell ref="B52:G52"/>
    <mergeCell ref="K13:O13"/>
    <mergeCell ref="P13:P14"/>
    <mergeCell ref="B15:P15"/>
    <mergeCell ref="B24:B25"/>
    <mergeCell ref="C24:C25"/>
    <mergeCell ref="D24:I24"/>
  </mergeCells>
  <pageMargins left="0" right="0" top="0" bottom="0" header="0.3" footer="0.3"/>
  <pageSetup paperSize="9" scale="4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C97E4"/>
  </sheetPr>
  <dimension ref="B1:W66"/>
  <sheetViews>
    <sheetView view="pageBreakPreview" topLeftCell="A15" zoomScale="85" zoomScaleNormal="85" zoomScaleSheetLayoutView="85" workbookViewId="0">
      <selection activeCell="F38" sqref="F38"/>
    </sheetView>
  </sheetViews>
  <sheetFormatPr defaultColWidth="10.28515625" defaultRowHeight="12.75"/>
  <cols>
    <col min="1" max="1" width="2.7109375" style="122" customWidth="1"/>
    <col min="2" max="2" width="8.7109375" style="129" customWidth="1"/>
    <col min="3" max="3" width="54.7109375" style="122" customWidth="1"/>
    <col min="4" max="4" width="19.5703125" style="122" customWidth="1"/>
    <col min="5" max="5" width="18.85546875" style="122" customWidth="1"/>
    <col min="6" max="6" width="19.42578125" style="122" customWidth="1"/>
    <col min="7" max="8" width="20.85546875" style="122" customWidth="1"/>
    <col min="9" max="9" width="18.42578125" style="122" customWidth="1"/>
    <col min="10" max="10" width="20.42578125" style="122" customWidth="1"/>
    <col min="11" max="11" width="19" style="122" customWidth="1"/>
    <col min="12" max="12" width="14.85546875" style="122" customWidth="1"/>
    <col min="13" max="13" width="15.140625" style="122" customWidth="1"/>
    <col min="14" max="14" width="15" style="122" customWidth="1"/>
    <col min="15" max="15" width="16.7109375" style="122" customWidth="1"/>
    <col min="16" max="17" width="13.42578125" style="122" customWidth="1"/>
    <col min="18" max="18" width="16.42578125" style="122" customWidth="1"/>
    <col min="19" max="19" width="16.85546875" style="122" customWidth="1"/>
    <col min="20" max="20" width="16.42578125" style="122" customWidth="1"/>
    <col min="21" max="22" width="13.42578125" style="122" customWidth="1"/>
    <col min="23" max="246" width="10.28515625" style="122"/>
    <col min="247" max="247" width="4.85546875" style="122" customWidth="1"/>
    <col min="248" max="248" width="53.7109375" style="122" customWidth="1"/>
    <col min="249" max="262" width="6.28515625" style="122" customWidth="1"/>
    <col min="263" max="263" width="5.7109375" style="122" customWidth="1"/>
    <col min="264" max="266" width="6.28515625" style="122" customWidth="1"/>
    <col min="267" max="267" width="5.7109375" style="122" customWidth="1"/>
    <col min="268" max="274" width="6.28515625" style="122" customWidth="1"/>
    <col min="275" max="275" width="5.28515625" style="122" customWidth="1"/>
    <col min="276" max="276" width="6.28515625" style="122" customWidth="1"/>
    <col min="277" max="502" width="10.28515625" style="122"/>
    <col min="503" max="503" width="4.85546875" style="122" customWidth="1"/>
    <col min="504" max="504" width="53.7109375" style="122" customWidth="1"/>
    <col min="505" max="518" width="6.28515625" style="122" customWidth="1"/>
    <col min="519" max="519" width="5.7109375" style="122" customWidth="1"/>
    <col min="520" max="522" width="6.28515625" style="122" customWidth="1"/>
    <col min="523" max="523" width="5.7109375" style="122" customWidth="1"/>
    <col min="524" max="530" width="6.28515625" style="122" customWidth="1"/>
    <col min="531" max="531" width="5.28515625" style="122" customWidth="1"/>
    <col min="532" max="532" width="6.28515625" style="122" customWidth="1"/>
    <col min="533" max="758" width="10.28515625" style="122"/>
    <col min="759" max="759" width="4.85546875" style="122" customWidth="1"/>
    <col min="760" max="760" width="53.7109375" style="122" customWidth="1"/>
    <col min="761" max="774" width="6.28515625" style="122" customWidth="1"/>
    <col min="775" max="775" width="5.7109375" style="122" customWidth="1"/>
    <col min="776" max="778" width="6.28515625" style="122" customWidth="1"/>
    <col min="779" max="779" width="5.7109375" style="122" customWidth="1"/>
    <col min="780" max="786" width="6.28515625" style="122" customWidth="1"/>
    <col min="787" max="787" width="5.28515625" style="122" customWidth="1"/>
    <col min="788" max="788" width="6.28515625" style="122" customWidth="1"/>
    <col min="789" max="1014" width="10.28515625" style="122"/>
    <col min="1015" max="1015" width="4.85546875" style="122" customWidth="1"/>
    <col min="1016" max="1016" width="53.7109375" style="122" customWidth="1"/>
    <col min="1017" max="1030" width="6.28515625" style="122" customWidth="1"/>
    <col min="1031" max="1031" width="5.7109375" style="122" customWidth="1"/>
    <col min="1032" max="1034" width="6.28515625" style="122" customWidth="1"/>
    <col min="1035" max="1035" width="5.7109375" style="122" customWidth="1"/>
    <col min="1036" max="1042" width="6.28515625" style="122" customWidth="1"/>
    <col min="1043" max="1043" width="5.28515625" style="122" customWidth="1"/>
    <col min="1044" max="1044" width="6.28515625" style="122" customWidth="1"/>
    <col min="1045" max="1270" width="10.28515625" style="122"/>
    <col min="1271" max="1271" width="4.85546875" style="122" customWidth="1"/>
    <col min="1272" max="1272" width="53.7109375" style="122" customWidth="1"/>
    <col min="1273" max="1286" width="6.28515625" style="122" customWidth="1"/>
    <col min="1287" max="1287" width="5.7109375" style="122" customWidth="1"/>
    <col min="1288" max="1290" width="6.28515625" style="122" customWidth="1"/>
    <col min="1291" max="1291" width="5.7109375" style="122" customWidth="1"/>
    <col min="1292" max="1298" width="6.28515625" style="122" customWidth="1"/>
    <col min="1299" max="1299" width="5.28515625" style="122" customWidth="1"/>
    <col min="1300" max="1300" width="6.28515625" style="122" customWidth="1"/>
    <col min="1301" max="1526" width="10.28515625" style="122"/>
    <col min="1527" max="1527" width="4.85546875" style="122" customWidth="1"/>
    <col min="1528" max="1528" width="53.7109375" style="122" customWidth="1"/>
    <col min="1529" max="1542" width="6.28515625" style="122" customWidth="1"/>
    <col min="1543" max="1543" width="5.7109375" style="122" customWidth="1"/>
    <col min="1544" max="1546" width="6.28515625" style="122" customWidth="1"/>
    <col min="1547" max="1547" width="5.7109375" style="122" customWidth="1"/>
    <col min="1548" max="1554" width="6.28515625" style="122" customWidth="1"/>
    <col min="1555" max="1555" width="5.28515625" style="122" customWidth="1"/>
    <col min="1556" max="1556" width="6.28515625" style="122" customWidth="1"/>
    <col min="1557" max="1782" width="10.28515625" style="122"/>
    <col min="1783" max="1783" width="4.85546875" style="122" customWidth="1"/>
    <col min="1784" max="1784" width="53.7109375" style="122" customWidth="1"/>
    <col min="1785" max="1798" width="6.28515625" style="122" customWidth="1"/>
    <col min="1799" max="1799" width="5.7109375" style="122" customWidth="1"/>
    <col min="1800" max="1802" width="6.28515625" style="122" customWidth="1"/>
    <col min="1803" max="1803" width="5.7109375" style="122" customWidth="1"/>
    <col min="1804" max="1810" width="6.28515625" style="122" customWidth="1"/>
    <col min="1811" max="1811" width="5.28515625" style="122" customWidth="1"/>
    <col min="1812" max="1812" width="6.28515625" style="122" customWidth="1"/>
    <col min="1813" max="2038" width="10.28515625" style="122"/>
    <col min="2039" max="2039" width="4.85546875" style="122" customWidth="1"/>
    <col min="2040" max="2040" width="53.7109375" style="122" customWidth="1"/>
    <col min="2041" max="2054" width="6.28515625" style="122" customWidth="1"/>
    <col min="2055" max="2055" width="5.7109375" style="122" customWidth="1"/>
    <col min="2056" max="2058" width="6.28515625" style="122" customWidth="1"/>
    <col min="2059" max="2059" width="5.7109375" style="122" customWidth="1"/>
    <col min="2060" max="2066" width="6.28515625" style="122" customWidth="1"/>
    <col min="2067" max="2067" width="5.28515625" style="122" customWidth="1"/>
    <col min="2068" max="2068" width="6.28515625" style="122" customWidth="1"/>
    <col min="2069" max="2294" width="10.28515625" style="122"/>
    <col min="2295" max="2295" width="4.85546875" style="122" customWidth="1"/>
    <col min="2296" max="2296" width="53.7109375" style="122" customWidth="1"/>
    <col min="2297" max="2310" width="6.28515625" style="122" customWidth="1"/>
    <col min="2311" max="2311" width="5.7109375" style="122" customWidth="1"/>
    <col min="2312" max="2314" width="6.28515625" style="122" customWidth="1"/>
    <col min="2315" max="2315" width="5.7109375" style="122" customWidth="1"/>
    <col min="2316" max="2322" width="6.28515625" style="122" customWidth="1"/>
    <col min="2323" max="2323" width="5.28515625" style="122" customWidth="1"/>
    <col min="2324" max="2324" width="6.28515625" style="122" customWidth="1"/>
    <col min="2325" max="2550" width="10.28515625" style="122"/>
    <col min="2551" max="2551" width="4.85546875" style="122" customWidth="1"/>
    <col min="2552" max="2552" width="53.7109375" style="122" customWidth="1"/>
    <col min="2553" max="2566" width="6.28515625" style="122" customWidth="1"/>
    <col min="2567" max="2567" width="5.7109375" style="122" customWidth="1"/>
    <col min="2568" max="2570" width="6.28515625" style="122" customWidth="1"/>
    <col min="2571" max="2571" width="5.7109375" style="122" customWidth="1"/>
    <col min="2572" max="2578" width="6.28515625" style="122" customWidth="1"/>
    <col min="2579" max="2579" width="5.28515625" style="122" customWidth="1"/>
    <col min="2580" max="2580" width="6.28515625" style="122" customWidth="1"/>
    <col min="2581" max="2806" width="10.28515625" style="122"/>
    <col min="2807" max="2807" width="4.85546875" style="122" customWidth="1"/>
    <col min="2808" max="2808" width="53.7109375" style="122" customWidth="1"/>
    <col min="2809" max="2822" width="6.28515625" style="122" customWidth="1"/>
    <col min="2823" max="2823" width="5.7109375" style="122" customWidth="1"/>
    <col min="2824" max="2826" width="6.28515625" style="122" customWidth="1"/>
    <col min="2827" max="2827" width="5.7109375" style="122" customWidth="1"/>
    <col min="2828" max="2834" width="6.28515625" style="122" customWidth="1"/>
    <col min="2835" max="2835" width="5.28515625" style="122" customWidth="1"/>
    <col min="2836" max="2836" width="6.28515625" style="122" customWidth="1"/>
    <col min="2837" max="3062" width="10.28515625" style="122"/>
    <col min="3063" max="3063" width="4.85546875" style="122" customWidth="1"/>
    <col min="3064" max="3064" width="53.7109375" style="122" customWidth="1"/>
    <col min="3065" max="3078" width="6.28515625" style="122" customWidth="1"/>
    <col min="3079" max="3079" width="5.7109375" style="122" customWidth="1"/>
    <col min="3080" max="3082" width="6.28515625" style="122" customWidth="1"/>
    <col min="3083" max="3083" width="5.7109375" style="122" customWidth="1"/>
    <col min="3084" max="3090" width="6.28515625" style="122" customWidth="1"/>
    <col min="3091" max="3091" width="5.28515625" style="122" customWidth="1"/>
    <col min="3092" max="3092" width="6.28515625" style="122" customWidth="1"/>
    <col min="3093" max="3318" width="10.28515625" style="122"/>
    <col min="3319" max="3319" width="4.85546875" style="122" customWidth="1"/>
    <col min="3320" max="3320" width="53.7109375" style="122" customWidth="1"/>
    <col min="3321" max="3334" width="6.28515625" style="122" customWidth="1"/>
    <col min="3335" max="3335" width="5.7109375" style="122" customWidth="1"/>
    <col min="3336" max="3338" width="6.28515625" style="122" customWidth="1"/>
    <col min="3339" max="3339" width="5.7109375" style="122" customWidth="1"/>
    <col min="3340" max="3346" width="6.28515625" style="122" customWidth="1"/>
    <col min="3347" max="3347" width="5.28515625" style="122" customWidth="1"/>
    <col min="3348" max="3348" width="6.28515625" style="122" customWidth="1"/>
    <col min="3349" max="3574" width="10.28515625" style="122"/>
    <col min="3575" max="3575" width="4.85546875" style="122" customWidth="1"/>
    <col min="3576" max="3576" width="53.7109375" style="122" customWidth="1"/>
    <col min="3577" max="3590" width="6.28515625" style="122" customWidth="1"/>
    <col min="3591" max="3591" width="5.7109375" style="122" customWidth="1"/>
    <col min="3592" max="3594" width="6.28515625" style="122" customWidth="1"/>
    <col min="3595" max="3595" width="5.7109375" style="122" customWidth="1"/>
    <col min="3596" max="3602" width="6.28515625" style="122" customWidth="1"/>
    <col min="3603" max="3603" width="5.28515625" style="122" customWidth="1"/>
    <col min="3604" max="3604" width="6.28515625" style="122" customWidth="1"/>
    <col min="3605" max="3830" width="10.28515625" style="122"/>
    <col min="3831" max="3831" width="4.85546875" style="122" customWidth="1"/>
    <col min="3832" max="3832" width="53.7109375" style="122" customWidth="1"/>
    <col min="3833" max="3846" width="6.28515625" style="122" customWidth="1"/>
    <col min="3847" max="3847" width="5.7109375" style="122" customWidth="1"/>
    <col min="3848" max="3850" width="6.28515625" style="122" customWidth="1"/>
    <col min="3851" max="3851" width="5.7109375" style="122" customWidth="1"/>
    <col min="3852" max="3858" width="6.28515625" style="122" customWidth="1"/>
    <col min="3859" max="3859" width="5.28515625" style="122" customWidth="1"/>
    <col min="3860" max="3860" width="6.28515625" style="122" customWidth="1"/>
    <col min="3861" max="4086" width="10.28515625" style="122"/>
    <col min="4087" max="4087" width="4.85546875" style="122" customWidth="1"/>
    <col min="4088" max="4088" width="53.7109375" style="122" customWidth="1"/>
    <col min="4089" max="4102" width="6.28515625" style="122" customWidth="1"/>
    <col min="4103" max="4103" width="5.7109375" style="122" customWidth="1"/>
    <col min="4104" max="4106" width="6.28515625" style="122" customWidth="1"/>
    <col min="4107" max="4107" width="5.7109375" style="122" customWidth="1"/>
    <col min="4108" max="4114" width="6.28515625" style="122" customWidth="1"/>
    <col min="4115" max="4115" width="5.28515625" style="122" customWidth="1"/>
    <col min="4116" max="4116" width="6.28515625" style="122" customWidth="1"/>
    <col min="4117" max="4342" width="10.28515625" style="122"/>
    <col min="4343" max="4343" width="4.85546875" style="122" customWidth="1"/>
    <col min="4344" max="4344" width="53.7109375" style="122" customWidth="1"/>
    <col min="4345" max="4358" width="6.28515625" style="122" customWidth="1"/>
    <col min="4359" max="4359" width="5.7109375" style="122" customWidth="1"/>
    <col min="4360" max="4362" width="6.28515625" style="122" customWidth="1"/>
    <col min="4363" max="4363" width="5.7109375" style="122" customWidth="1"/>
    <col min="4364" max="4370" width="6.28515625" style="122" customWidth="1"/>
    <col min="4371" max="4371" width="5.28515625" style="122" customWidth="1"/>
    <col min="4372" max="4372" width="6.28515625" style="122" customWidth="1"/>
    <col min="4373" max="4598" width="10.28515625" style="122"/>
    <col min="4599" max="4599" width="4.85546875" style="122" customWidth="1"/>
    <col min="4600" max="4600" width="53.7109375" style="122" customWidth="1"/>
    <col min="4601" max="4614" width="6.28515625" style="122" customWidth="1"/>
    <col min="4615" max="4615" width="5.7109375" style="122" customWidth="1"/>
    <col min="4616" max="4618" width="6.28515625" style="122" customWidth="1"/>
    <col min="4619" max="4619" width="5.7109375" style="122" customWidth="1"/>
    <col min="4620" max="4626" width="6.28515625" style="122" customWidth="1"/>
    <col min="4627" max="4627" width="5.28515625" style="122" customWidth="1"/>
    <col min="4628" max="4628" width="6.28515625" style="122" customWidth="1"/>
    <col min="4629" max="4854" width="10.28515625" style="122"/>
    <col min="4855" max="4855" width="4.85546875" style="122" customWidth="1"/>
    <col min="4856" max="4856" width="53.7109375" style="122" customWidth="1"/>
    <col min="4857" max="4870" width="6.28515625" style="122" customWidth="1"/>
    <col min="4871" max="4871" width="5.7109375" style="122" customWidth="1"/>
    <col min="4872" max="4874" width="6.28515625" style="122" customWidth="1"/>
    <col min="4875" max="4875" width="5.7109375" style="122" customWidth="1"/>
    <col min="4876" max="4882" width="6.28515625" style="122" customWidth="1"/>
    <col min="4883" max="4883" width="5.28515625" style="122" customWidth="1"/>
    <col min="4884" max="4884" width="6.28515625" style="122" customWidth="1"/>
    <col min="4885" max="5110" width="10.28515625" style="122"/>
    <col min="5111" max="5111" width="4.85546875" style="122" customWidth="1"/>
    <col min="5112" max="5112" width="53.7109375" style="122" customWidth="1"/>
    <col min="5113" max="5126" width="6.28515625" style="122" customWidth="1"/>
    <col min="5127" max="5127" width="5.7109375" style="122" customWidth="1"/>
    <col min="5128" max="5130" width="6.28515625" style="122" customWidth="1"/>
    <col min="5131" max="5131" width="5.7109375" style="122" customWidth="1"/>
    <col min="5132" max="5138" width="6.28515625" style="122" customWidth="1"/>
    <col min="5139" max="5139" width="5.28515625" style="122" customWidth="1"/>
    <col min="5140" max="5140" width="6.28515625" style="122" customWidth="1"/>
    <col min="5141" max="5366" width="10.28515625" style="122"/>
    <col min="5367" max="5367" width="4.85546875" style="122" customWidth="1"/>
    <col min="5368" max="5368" width="53.7109375" style="122" customWidth="1"/>
    <col min="5369" max="5382" width="6.28515625" style="122" customWidth="1"/>
    <col min="5383" max="5383" width="5.7109375" style="122" customWidth="1"/>
    <col min="5384" max="5386" width="6.28515625" style="122" customWidth="1"/>
    <col min="5387" max="5387" width="5.7109375" style="122" customWidth="1"/>
    <col min="5388" max="5394" width="6.28515625" style="122" customWidth="1"/>
    <col min="5395" max="5395" width="5.28515625" style="122" customWidth="1"/>
    <col min="5396" max="5396" width="6.28515625" style="122" customWidth="1"/>
    <col min="5397" max="5622" width="10.28515625" style="122"/>
    <col min="5623" max="5623" width="4.85546875" style="122" customWidth="1"/>
    <col min="5624" max="5624" width="53.7109375" style="122" customWidth="1"/>
    <col min="5625" max="5638" width="6.28515625" style="122" customWidth="1"/>
    <col min="5639" max="5639" width="5.7109375" style="122" customWidth="1"/>
    <col min="5640" max="5642" width="6.28515625" style="122" customWidth="1"/>
    <col min="5643" max="5643" width="5.7109375" style="122" customWidth="1"/>
    <col min="5644" max="5650" width="6.28515625" style="122" customWidth="1"/>
    <col min="5651" max="5651" width="5.28515625" style="122" customWidth="1"/>
    <col min="5652" max="5652" width="6.28515625" style="122" customWidth="1"/>
    <col min="5653" max="5878" width="10.28515625" style="122"/>
    <col min="5879" max="5879" width="4.85546875" style="122" customWidth="1"/>
    <col min="5880" max="5880" width="53.7109375" style="122" customWidth="1"/>
    <col min="5881" max="5894" width="6.28515625" style="122" customWidth="1"/>
    <col min="5895" max="5895" width="5.7109375" style="122" customWidth="1"/>
    <col min="5896" max="5898" width="6.28515625" style="122" customWidth="1"/>
    <col min="5899" max="5899" width="5.7109375" style="122" customWidth="1"/>
    <col min="5900" max="5906" width="6.28515625" style="122" customWidth="1"/>
    <col min="5907" max="5907" width="5.28515625" style="122" customWidth="1"/>
    <col min="5908" max="5908" width="6.28515625" style="122" customWidth="1"/>
    <col min="5909" max="6134" width="10.28515625" style="122"/>
    <col min="6135" max="6135" width="4.85546875" style="122" customWidth="1"/>
    <col min="6136" max="6136" width="53.7109375" style="122" customWidth="1"/>
    <col min="6137" max="6150" width="6.28515625" style="122" customWidth="1"/>
    <col min="6151" max="6151" width="5.7109375" style="122" customWidth="1"/>
    <col min="6152" max="6154" width="6.28515625" style="122" customWidth="1"/>
    <col min="6155" max="6155" width="5.7109375" style="122" customWidth="1"/>
    <col min="6156" max="6162" width="6.28515625" style="122" customWidth="1"/>
    <col min="6163" max="6163" width="5.28515625" style="122" customWidth="1"/>
    <col min="6164" max="6164" width="6.28515625" style="122" customWidth="1"/>
    <col min="6165" max="6390" width="10.28515625" style="122"/>
    <col min="6391" max="6391" width="4.85546875" style="122" customWidth="1"/>
    <col min="6392" max="6392" width="53.7109375" style="122" customWidth="1"/>
    <col min="6393" max="6406" width="6.28515625" style="122" customWidth="1"/>
    <col min="6407" max="6407" width="5.7109375" style="122" customWidth="1"/>
    <col min="6408" max="6410" width="6.28515625" style="122" customWidth="1"/>
    <col min="6411" max="6411" width="5.7109375" style="122" customWidth="1"/>
    <col min="6412" max="6418" width="6.28515625" style="122" customWidth="1"/>
    <col min="6419" max="6419" width="5.28515625" style="122" customWidth="1"/>
    <col min="6420" max="6420" width="6.28515625" style="122" customWidth="1"/>
    <col min="6421" max="6646" width="10.28515625" style="122"/>
    <col min="6647" max="6647" width="4.85546875" style="122" customWidth="1"/>
    <col min="6648" max="6648" width="53.7109375" style="122" customWidth="1"/>
    <col min="6649" max="6662" width="6.28515625" style="122" customWidth="1"/>
    <col min="6663" max="6663" width="5.7109375" style="122" customWidth="1"/>
    <col min="6664" max="6666" width="6.28515625" style="122" customWidth="1"/>
    <col min="6667" max="6667" width="5.7109375" style="122" customWidth="1"/>
    <col min="6668" max="6674" width="6.28515625" style="122" customWidth="1"/>
    <col min="6675" max="6675" width="5.28515625" style="122" customWidth="1"/>
    <col min="6676" max="6676" width="6.28515625" style="122" customWidth="1"/>
    <col min="6677" max="6902" width="10.28515625" style="122"/>
    <col min="6903" max="6903" width="4.85546875" style="122" customWidth="1"/>
    <col min="6904" max="6904" width="53.7109375" style="122" customWidth="1"/>
    <col min="6905" max="6918" width="6.28515625" style="122" customWidth="1"/>
    <col min="6919" max="6919" width="5.7109375" style="122" customWidth="1"/>
    <col min="6920" max="6922" width="6.28515625" style="122" customWidth="1"/>
    <col min="6923" max="6923" width="5.7109375" style="122" customWidth="1"/>
    <col min="6924" max="6930" width="6.28515625" style="122" customWidth="1"/>
    <col min="6931" max="6931" width="5.28515625" style="122" customWidth="1"/>
    <col min="6932" max="6932" width="6.28515625" style="122" customWidth="1"/>
    <col min="6933" max="7158" width="10.28515625" style="122"/>
    <col min="7159" max="7159" width="4.85546875" style="122" customWidth="1"/>
    <col min="7160" max="7160" width="53.7109375" style="122" customWidth="1"/>
    <col min="7161" max="7174" width="6.28515625" style="122" customWidth="1"/>
    <col min="7175" max="7175" width="5.7109375" style="122" customWidth="1"/>
    <col min="7176" max="7178" width="6.28515625" style="122" customWidth="1"/>
    <col min="7179" max="7179" width="5.7109375" style="122" customWidth="1"/>
    <col min="7180" max="7186" width="6.28515625" style="122" customWidth="1"/>
    <col min="7187" max="7187" width="5.28515625" style="122" customWidth="1"/>
    <col min="7188" max="7188" width="6.28515625" style="122" customWidth="1"/>
    <col min="7189" max="7414" width="10.28515625" style="122"/>
    <col min="7415" max="7415" width="4.85546875" style="122" customWidth="1"/>
    <col min="7416" max="7416" width="53.7109375" style="122" customWidth="1"/>
    <col min="7417" max="7430" width="6.28515625" style="122" customWidth="1"/>
    <col min="7431" max="7431" width="5.7109375" style="122" customWidth="1"/>
    <col min="7432" max="7434" width="6.28515625" style="122" customWidth="1"/>
    <col min="7435" max="7435" width="5.7109375" style="122" customWidth="1"/>
    <col min="7436" max="7442" width="6.28515625" style="122" customWidth="1"/>
    <col min="7443" max="7443" width="5.28515625" style="122" customWidth="1"/>
    <col min="7444" max="7444" width="6.28515625" style="122" customWidth="1"/>
    <col min="7445" max="7670" width="10.28515625" style="122"/>
    <col min="7671" max="7671" width="4.85546875" style="122" customWidth="1"/>
    <col min="7672" max="7672" width="53.7109375" style="122" customWidth="1"/>
    <col min="7673" max="7686" width="6.28515625" style="122" customWidth="1"/>
    <col min="7687" max="7687" width="5.7109375" style="122" customWidth="1"/>
    <col min="7688" max="7690" width="6.28515625" style="122" customWidth="1"/>
    <col min="7691" max="7691" width="5.7109375" style="122" customWidth="1"/>
    <col min="7692" max="7698" width="6.28515625" style="122" customWidth="1"/>
    <col min="7699" max="7699" width="5.28515625" style="122" customWidth="1"/>
    <col min="7700" max="7700" width="6.28515625" style="122" customWidth="1"/>
    <col min="7701" max="7926" width="10.28515625" style="122"/>
    <col min="7927" max="7927" width="4.85546875" style="122" customWidth="1"/>
    <col min="7928" max="7928" width="53.7109375" style="122" customWidth="1"/>
    <col min="7929" max="7942" width="6.28515625" style="122" customWidth="1"/>
    <col min="7943" max="7943" width="5.7109375" style="122" customWidth="1"/>
    <col min="7944" max="7946" width="6.28515625" style="122" customWidth="1"/>
    <col min="7947" max="7947" width="5.7109375" style="122" customWidth="1"/>
    <col min="7948" max="7954" width="6.28515625" style="122" customWidth="1"/>
    <col min="7955" max="7955" width="5.28515625" style="122" customWidth="1"/>
    <col min="7956" max="7956" width="6.28515625" style="122" customWidth="1"/>
    <col min="7957" max="8182" width="10.28515625" style="122"/>
    <col min="8183" max="8183" width="4.85546875" style="122" customWidth="1"/>
    <col min="8184" max="8184" width="53.7109375" style="122" customWidth="1"/>
    <col min="8185" max="8198" width="6.28515625" style="122" customWidth="1"/>
    <col min="8199" max="8199" width="5.7109375" style="122" customWidth="1"/>
    <col min="8200" max="8202" width="6.28515625" style="122" customWidth="1"/>
    <col min="8203" max="8203" width="5.7109375" style="122" customWidth="1"/>
    <col min="8204" max="8210" width="6.28515625" style="122" customWidth="1"/>
    <col min="8211" max="8211" width="5.28515625" style="122" customWidth="1"/>
    <col min="8212" max="8212" width="6.28515625" style="122" customWidth="1"/>
    <col min="8213" max="8438" width="10.28515625" style="122"/>
    <col min="8439" max="8439" width="4.85546875" style="122" customWidth="1"/>
    <col min="8440" max="8440" width="53.7109375" style="122" customWidth="1"/>
    <col min="8441" max="8454" width="6.28515625" style="122" customWidth="1"/>
    <col min="8455" max="8455" width="5.7109375" style="122" customWidth="1"/>
    <col min="8456" max="8458" width="6.28515625" style="122" customWidth="1"/>
    <col min="8459" max="8459" width="5.7109375" style="122" customWidth="1"/>
    <col min="8460" max="8466" width="6.28515625" style="122" customWidth="1"/>
    <col min="8467" max="8467" width="5.28515625" style="122" customWidth="1"/>
    <col min="8468" max="8468" width="6.28515625" style="122" customWidth="1"/>
    <col min="8469" max="8694" width="10.28515625" style="122"/>
    <col min="8695" max="8695" width="4.85546875" style="122" customWidth="1"/>
    <col min="8696" max="8696" width="53.7109375" style="122" customWidth="1"/>
    <col min="8697" max="8710" width="6.28515625" style="122" customWidth="1"/>
    <col min="8711" max="8711" width="5.7109375" style="122" customWidth="1"/>
    <col min="8712" max="8714" width="6.28515625" style="122" customWidth="1"/>
    <col min="8715" max="8715" width="5.7109375" style="122" customWidth="1"/>
    <col min="8716" max="8722" width="6.28515625" style="122" customWidth="1"/>
    <col min="8723" max="8723" width="5.28515625" style="122" customWidth="1"/>
    <col min="8724" max="8724" width="6.28515625" style="122" customWidth="1"/>
    <col min="8725" max="8950" width="10.28515625" style="122"/>
    <col min="8951" max="8951" width="4.85546875" style="122" customWidth="1"/>
    <col min="8952" max="8952" width="53.7109375" style="122" customWidth="1"/>
    <col min="8953" max="8966" width="6.28515625" style="122" customWidth="1"/>
    <col min="8967" max="8967" width="5.7109375" style="122" customWidth="1"/>
    <col min="8968" max="8970" width="6.28515625" style="122" customWidth="1"/>
    <col min="8971" max="8971" width="5.7109375" style="122" customWidth="1"/>
    <col min="8972" max="8978" width="6.28515625" style="122" customWidth="1"/>
    <col min="8979" max="8979" width="5.28515625" style="122" customWidth="1"/>
    <col min="8980" max="8980" width="6.28515625" style="122" customWidth="1"/>
    <col min="8981" max="9206" width="10.28515625" style="122"/>
    <col min="9207" max="9207" width="4.85546875" style="122" customWidth="1"/>
    <col min="9208" max="9208" width="53.7109375" style="122" customWidth="1"/>
    <col min="9209" max="9222" width="6.28515625" style="122" customWidth="1"/>
    <col min="9223" max="9223" width="5.7109375" style="122" customWidth="1"/>
    <col min="9224" max="9226" width="6.28515625" style="122" customWidth="1"/>
    <col min="9227" max="9227" width="5.7109375" style="122" customWidth="1"/>
    <col min="9228" max="9234" width="6.28515625" style="122" customWidth="1"/>
    <col min="9235" max="9235" width="5.28515625" style="122" customWidth="1"/>
    <col min="9236" max="9236" width="6.28515625" style="122" customWidth="1"/>
    <col min="9237" max="9462" width="10.28515625" style="122"/>
    <col min="9463" max="9463" width="4.85546875" style="122" customWidth="1"/>
    <col min="9464" max="9464" width="53.7109375" style="122" customWidth="1"/>
    <col min="9465" max="9478" width="6.28515625" style="122" customWidth="1"/>
    <col min="9479" max="9479" width="5.7109375" style="122" customWidth="1"/>
    <col min="9480" max="9482" width="6.28515625" style="122" customWidth="1"/>
    <col min="9483" max="9483" width="5.7109375" style="122" customWidth="1"/>
    <col min="9484" max="9490" width="6.28515625" style="122" customWidth="1"/>
    <col min="9491" max="9491" width="5.28515625" style="122" customWidth="1"/>
    <col min="9492" max="9492" width="6.28515625" style="122" customWidth="1"/>
    <col min="9493" max="9718" width="10.28515625" style="122"/>
    <col min="9719" max="9719" width="4.85546875" style="122" customWidth="1"/>
    <col min="9720" max="9720" width="53.7109375" style="122" customWidth="1"/>
    <col min="9721" max="9734" width="6.28515625" style="122" customWidth="1"/>
    <col min="9735" max="9735" width="5.7109375" style="122" customWidth="1"/>
    <col min="9736" max="9738" width="6.28515625" style="122" customWidth="1"/>
    <col min="9739" max="9739" width="5.7109375" style="122" customWidth="1"/>
    <col min="9740" max="9746" width="6.28515625" style="122" customWidth="1"/>
    <col min="9747" max="9747" width="5.28515625" style="122" customWidth="1"/>
    <col min="9748" max="9748" width="6.28515625" style="122" customWidth="1"/>
    <col min="9749" max="9974" width="10.28515625" style="122"/>
    <col min="9975" max="9975" width="4.85546875" style="122" customWidth="1"/>
    <col min="9976" max="9976" width="53.7109375" style="122" customWidth="1"/>
    <col min="9977" max="9990" width="6.28515625" style="122" customWidth="1"/>
    <col min="9991" max="9991" width="5.7109375" style="122" customWidth="1"/>
    <col min="9992" max="9994" width="6.28515625" style="122" customWidth="1"/>
    <col min="9995" max="9995" width="5.7109375" style="122" customWidth="1"/>
    <col min="9996" max="10002" width="6.28515625" style="122" customWidth="1"/>
    <col min="10003" max="10003" width="5.28515625" style="122" customWidth="1"/>
    <col min="10004" max="10004" width="6.28515625" style="122" customWidth="1"/>
    <col min="10005" max="10230" width="10.28515625" style="122"/>
    <col min="10231" max="10231" width="4.85546875" style="122" customWidth="1"/>
    <col min="10232" max="10232" width="53.7109375" style="122" customWidth="1"/>
    <col min="10233" max="10246" width="6.28515625" style="122" customWidth="1"/>
    <col min="10247" max="10247" width="5.7109375" style="122" customWidth="1"/>
    <col min="10248" max="10250" width="6.28515625" style="122" customWidth="1"/>
    <col min="10251" max="10251" width="5.7109375" style="122" customWidth="1"/>
    <col min="10252" max="10258" width="6.28515625" style="122" customWidth="1"/>
    <col min="10259" max="10259" width="5.28515625" style="122" customWidth="1"/>
    <col min="10260" max="10260" width="6.28515625" style="122" customWidth="1"/>
    <col min="10261" max="10486" width="10.28515625" style="122"/>
    <col min="10487" max="10487" width="4.85546875" style="122" customWidth="1"/>
    <col min="10488" max="10488" width="53.7109375" style="122" customWidth="1"/>
    <col min="10489" max="10502" width="6.28515625" style="122" customWidth="1"/>
    <col min="10503" max="10503" width="5.7109375" style="122" customWidth="1"/>
    <col min="10504" max="10506" width="6.28515625" style="122" customWidth="1"/>
    <col min="10507" max="10507" width="5.7109375" style="122" customWidth="1"/>
    <col min="10508" max="10514" width="6.28515625" style="122" customWidth="1"/>
    <col min="10515" max="10515" width="5.28515625" style="122" customWidth="1"/>
    <col min="10516" max="10516" width="6.28515625" style="122" customWidth="1"/>
    <col min="10517" max="10742" width="10.28515625" style="122"/>
    <col min="10743" max="10743" width="4.85546875" style="122" customWidth="1"/>
    <col min="10744" max="10744" width="53.7109375" style="122" customWidth="1"/>
    <col min="10745" max="10758" width="6.28515625" style="122" customWidth="1"/>
    <col min="10759" max="10759" width="5.7109375" style="122" customWidth="1"/>
    <col min="10760" max="10762" width="6.28515625" style="122" customWidth="1"/>
    <col min="10763" max="10763" width="5.7109375" style="122" customWidth="1"/>
    <col min="10764" max="10770" width="6.28515625" style="122" customWidth="1"/>
    <col min="10771" max="10771" width="5.28515625" style="122" customWidth="1"/>
    <col min="10772" max="10772" width="6.28515625" style="122" customWidth="1"/>
    <col min="10773" max="10998" width="10.28515625" style="122"/>
    <col min="10999" max="10999" width="4.85546875" style="122" customWidth="1"/>
    <col min="11000" max="11000" width="53.7109375" style="122" customWidth="1"/>
    <col min="11001" max="11014" width="6.28515625" style="122" customWidth="1"/>
    <col min="11015" max="11015" width="5.7109375" style="122" customWidth="1"/>
    <col min="11016" max="11018" width="6.28515625" style="122" customWidth="1"/>
    <col min="11019" max="11019" width="5.7109375" style="122" customWidth="1"/>
    <col min="11020" max="11026" width="6.28515625" style="122" customWidth="1"/>
    <col min="11027" max="11027" width="5.28515625" style="122" customWidth="1"/>
    <col min="11028" max="11028" width="6.28515625" style="122" customWidth="1"/>
    <col min="11029" max="11254" width="10.28515625" style="122"/>
    <col min="11255" max="11255" width="4.85546875" style="122" customWidth="1"/>
    <col min="11256" max="11256" width="53.7109375" style="122" customWidth="1"/>
    <col min="11257" max="11270" width="6.28515625" style="122" customWidth="1"/>
    <col min="11271" max="11271" width="5.7109375" style="122" customWidth="1"/>
    <col min="11272" max="11274" width="6.28515625" style="122" customWidth="1"/>
    <col min="11275" max="11275" width="5.7109375" style="122" customWidth="1"/>
    <col min="11276" max="11282" width="6.28515625" style="122" customWidth="1"/>
    <col min="11283" max="11283" width="5.28515625" style="122" customWidth="1"/>
    <col min="11284" max="11284" width="6.28515625" style="122" customWidth="1"/>
    <col min="11285" max="11510" width="10.28515625" style="122"/>
    <col min="11511" max="11511" width="4.85546875" style="122" customWidth="1"/>
    <col min="11512" max="11512" width="53.7109375" style="122" customWidth="1"/>
    <col min="11513" max="11526" width="6.28515625" style="122" customWidth="1"/>
    <col min="11527" max="11527" width="5.7109375" style="122" customWidth="1"/>
    <col min="11528" max="11530" width="6.28515625" style="122" customWidth="1"/>
    <col min="11531" max="11531" width="5.7109375" style="122" customWidth="1"/>
    <col min="11532" max="11538" width="6.28515625" style="122" customWidth="1"/>
    <col min="11539" max="11539" width="5.28515625" style="122" customWidth="1"/>
    <col min="11540" max="11540" width="6.28515625" style="122" customWidth="1"/>
    <col min="11541" max="11766" width="10.28515625" style="122"/>
    <col min="11767" max="11767" width="4.85546875" style="122" customWidth="1"/>
    <col min="11768" max="11768" width="53.7109375" style="122" customWidth="1"/>
    <col min="11769" max="11782" width="6.28515625" style="122" customWidth="1"/>
    <col min="11783" max="11783" width="5.7109375" style="122" customWidth="1"/>
    <col min="11784" max="11786" width="6.28515625" style="122" customWidth="1"/>
    <col min="11787" max="11787" width="5.7109375" style="122" customWidth="1"/>
    <col min="11788" max="11794" width="6.28515625" style="122" customWidth="1"/>
    <col min="11795" max="11795" width="5.28515625" style="122" customWidth="1"/>
    <col min="11796" max="11796" width="6.28515625" style="122" customWidth="1"/>
    <col min="11797" max="12022" width="10.28515625" style="122"/>
    <col min="12023" max="12023" width="4.85546875" style="122" customWidth="1"/>
    <col min="12024" max="12024" width="53.7109375" style="122" customWidth="1"/>
    <col min="12025" max="12038" width="6.28515625" style="122" customWidth="1"/>
    <col min="12039" max="12039" width="5.7109375" style="122" customWidth="1"/>
    <col min="12040" max="12042" width="6.28515625" style="122" customWidth="1"/>
    <col min="12043" max="12043" width="5.7109375" style="122" customWidth="1"/>
    <col min="12044" max="12050" width="6.28515625" style="122" customWidth="1"/>
    <col min="12051" max="12051" width="5.28515625" style="122" customWidth="1"/>
    <col min="12052" max="12052" width="6.28515625" style="122" customWidth="1"/>
    <col min="12053" max="12278" width="10.28515625" style="122"/>
    <col min="12279" max="12279" width="4.85546875" style="122" customWidth="1"/>
    <col min="12280" max="12280" width="53.7109375" style="122" customWidth="1"/>
    <col min="12281" max="12294" width="6.28515625" style="122" customWidth="1"/>
    <col min="12295" max="12295" width="5.7109375" style="122" customWidth="1"/>
    <col min="12296" max="12298" width="6.28515625" style="122" customWidth="1"/>
    <col min="12299" max="12299" width="5.7109375" style="122" customWidth="1"/>
    <col min="12300" max="12306" width="6.28515625" style="122" customWidth="1"/>
    <col min="12307" max="12307" width="5.28515625" style="122" customWidth="1"/>
    <col min="12308" max="12308" width="6.28515625" style="122" customWidth="1"/>
    <col min="12309" max="12534" width="10.28515625" style="122"/>
    <col min="12535" max="12535" width="4.85546875" style="122" customWidth="1"/>
    <col min="12536" max="12536" width="53.7109375" style="122" customWidth="1"/>
    <col min="12537" max="12550" width="6.28515625" style="122" customWidth="1"/>
    <col min="12551" max="12551" width="5.7109375" style="122" customWidth="1"/>
    <col min="12552" max="12554" width="6.28515625" style="122" customWidth="1"/>
    <col min="12555" max="12555" width="5.7109375" style="122" customWidth="1"/>
    <col min="12556" max="12562" width="6.28515625" style="122" customWidth="1"/>
    <col min="12563" max="12563" width="5.28515625" style="122" customWidth="1"/>
    <col min="12564" max="12564" width="6.28515625" style="122" customWidth="1"/>
    <col min="12565" max="12790" width="10.28515625" style="122"/>
    <col min="12791" max="12791" width="4.85546875" style="122" customWidth="1"/>
    <col min="12792" max="12792" width="53.7109375" style="122" customWidth="1"/>
    <col min="12793" max="12806" width="6.28515625" style="122" customWidth="1"/>
    <col min="12807" max="12807" width="5.7109375" style="122" customWidth="1"/>
    <col min="12808" max="12810" width="6.28515625" style="122" customWidth="1"/>
    <col min="12811" max="12811" width="5.7109375" style="122" customWidth="1"/>
    <col min="12812" max="12818" width="6.28515625" style="122" customWidth="1"/>
    <col min="12819" max="12819" width="5.28515625" style="122" customWidth="1"/>
    <col min="12820" max="12820" width="6.28515625" style="122" customWidth="1"/>
    <col min="12821" max="13046" width="10.28515625" style="122"/>
    <col min="13047" max="13047" width="4.85546875" style="122" customWidth="1"/>
    <col min="13048" max="13048" width="53.7109375" style="122" customWidth="1"/>
    <col min="13049" max="13062" width="6.28515625" style="122" customWidth="1"/>
    <col min="13063" max="13063" width="5.7109375" style="122" customWidth="1"/>
    <col min="13064" max="13066" width="6.28515625" style="122" customWidth="1"/>
    <col min="13067" max="13067" width="5.7109375" style="122" customWidth="1"/>
    <col min="13068" max="13074" width="6.28515625" style="122" customWidth="1"/>
    <col min="13075" max="13075" width="5.28515625" style="122" customWidth="1"/>
    <col min="13076" max="13076" width="6.28515625" style="122" customWidth="1"/>
    <col min="13077" max="13302" width="10.28515625" style="122"/>
    <col min="13303" max="13303" width="4.85546875" style="122" customWidth="1"/>
    <col min="13304" max="13304" width="53.7109375" style="122" customWidth="1"/>
    <col min="13305" max="13318" width="6.28515625" style="122" customWidth="1"/>
    <col min="13319" max="13319" width="5.7109375" style="122" customWidth="1"/>
    <col min="13320" max="13322" width="6.28515625" style="122" customWidth="1"/>
    <col min="13323" max="13323" width="5.7109375" style="122" customWidth="1"/>
    <col min="13324" max="13330" width="6.28515625" style="122" customWidth="1"/>
    <col min="13331" max="13331" width="5.28515625" style="122" customWidth="1"/>
    <col min="13332" max="13332" width="6.28515625" style="122" customWidth="1"/>
    <col min="13333" max="13558" width="10.28515625" style="122"/>
    <col min="13559" max="13559" width="4.85546875" style="122" customWidth="1"/>
    <col min="13560" max="13560" width="53.7109375" style="122" customWidth="1"/>
    <col min="13561" max="13574" width="6.28515625" style="122" customWidth="1"/>
    <col min="13575" max="13575" width="5.7109375" style="122" customWidth="1"/>
    <col min="13576" max="13578" width="6.28515625" style="122" customWidth="1"/>
    <col min="13579" max="13579" width="5.7109375" style="122" customWidth="1"/>
    <col min="13580" max="13586" width="6.28515625" style="122" customWidth="1"/>
    <col min="13587" max="13587" width="5.28515625" style="122" customWidth="1"/>
    <col min="13588" max="13588" width="6.28515625" style="122" customWidth="1"/>
    <col min="13589" max="13814" width="10.28515625" style="122"/>
    <col min="13815" max="13815" width="4.85546875" style="122" customWidth="1"/>
    <col min="13816" max="13816" width="53.7109375" style="122" customWidth="1"/>
    <col min="13817" max="13830" width="6.28515625" style="122" customWidth="1"/>
    <col min="13831" max="13831" width="5.7109375" style="122" customWidth="1"/>
    <col min="13832" max="13834" width="6.28515625" style="122" customWidth="1"/>
    <col min="13835" max="13835" width="5.7109375" style="122" customWidth="1"/>
    <col min="13836" max="13842" width="6.28515625" style="122" customWidth="1"/>
    <col min="13843" max="13843" width="5.28515625" style="122" customWidth="1"/>
    <col min="13844" max="13844" width="6.28515625" style="122" customWidth="1"/>
    <col min="13845" max="14070" width="10.28515625" style="122"/>
    <col min="14071" max="14071" width="4.85546875" style="122" customWidth="1"/>
    <col min="14072" max="14072" width="53.7109375" style="122" customWidth="1"/>
    <col min="14073" max="14086" width="6.28515625" style="122" customWidth="1"/>
    <col min="14087" max="14087" width="5.7109375" style="122" customWidth="1"/>
    <col min="14088" max="14090" width="6.28515625" style="122" customWidth="1"/>
    <col min="14091" max="14091" width="5.7109375" style="122" customWidth="1"/>
    <col min="14092" max="14098" width="6.28515625" style="122" customWidth="1"/>
    <col min="14099" max="14099" width="5.28515625" style="122" customWidth="1"/>
    <col min="14100" max="14100" width="6.28515625" style="122" customWidth="1"/>
    <col min="14101" max="14326" width="10.28515625" style="122"/>
    <col min="14327" max="14327" width="4.85546875" style="122" customWidth="1"/>
    <col min="14328" max="14328" width="53.7109375" style="122" customWidth="1"/>
    <col min="14329" max="14342" width="6.28515625" style="122" customWidth="1"/>
    <col min="14343" max="14343" width="5.7109375" style="122" customWidth="1"/>
    <col min="14344" max="14346" width="6.28515625" style="122" customWidth="1"/>
    <col min="14347" max="14347" width="5.7109375" style="122" customWidth="1"/>
    <col min="14348" max="14354" width="6.28515625" style="122" customWidth="1"/>
    <col min="14355" max="14355" width="5.28515625" style="122" customWidth="1"/>
    <col min="14356" max="14356" width="6.28515625" style="122" customWidth="1"/>
    <col min="14357" max="14582" width="10.28515625" style="122"/>
    <col min="14583" max="14583" width="4.85546875" style="122" customWidth="1"/>
    <col min="14584" max="14584" width="53.7109375" style="122" customWidth="1"/>
    <col min="14585" max="14598" width="6.28515625" style="122" customWidth="1"/>
    <col min="14599" max="14599" width="5.7109375" style="122" customWidth="1"/>
    <col min="14600" max="14602" width="6.28515625" style="122" customWidth="1"/>
    <col min="14603" max="14603" width="5.7109375" style="122" customWidth="1"/>
    <col min="14604" max="14610" width="6.28515625" style="122" customWidth="1"/>
    <col min="14611" max="14611" width="5.28515625" style="122" customWidth="1"/>
    <col min="14612" max="14612" width="6.28515625" style="122" customWidth="1"/>
    <col min="14613" max="14838" width="10.28515625" style="122"/>
    <col min="14839" max="14839" width="4.85546875" style="122" customWidth="1"/>
    <col min="14840" max="14840" width="53.7109375" style="122" customWidth="1"/>
    <col min="14841" max="14854" width="6.28515625" style="122" customWidth="1"/>
    <col min="14855" max="14855" width="5.7109375" style="122" customWidth="1"/>
    <col min="14856" max="14858" width="6.28515625" style="122" customWidth="1"/>
    <col min="14859" max="14859" width="5.7109375" style="122" customWidth="1"/>
    <col min="14860" max="14866" width="6.28515625" style="122" customWidth="1"/>
    <col min="14867" max="14867" width="5.28515625" style="122" customWidth="1"/>
    <col min="14868" max="14868" width="6.28515625" style="122" customWidth="1"/>
    <col min="14869" max="15094" width="10.28515625" style="122"/>
    <col min="15095" max="15095" width="4.85546875" style="122" customWidth="1"/>
    <col min="15096" max="15096" width="53.7109375" style="122" customWidth="1"/>
    <col min="15097" max="15110" width="6.28515625" style="122" customWidth="1"/>
    <col min="15111" max="15111" width="5.7109375" style="122" customWidth="1"/>
    <col min="15112" max="15114" width="6.28515625" style="122" customWidth="1"/>
    <col min="15115" max="15115" width="5.7109375" style="122" customWidth="1"/>
    <col min="15116" max="15122" width="6.28515625" style="122" customWidth="1"/>
    <col min="15123" max="15123" width="5.28515625" style="122" customWidth="1"/>
    <col min="15124" max="15124" width="6.28515625" style="122" customWidth="1"/>
    <col min="15125" max="15350" width="10.28515625" style="122"/>
    <col min="15351" max="15351" width="4.85546875" style="122" customWidth="1"/>
    <col min="15352" max="15352" width="53.7109375" style="122" customWidth="1"/>
    <col min="15353" max="15366" width="6.28515625" style="122" customWidth="1"/>
    <col min="15367" max="15367" width="5.7109375" style="122" customWidth="1"/>
    <col min="15368" max="15370" width="6.28515625" style="122" customWidth="1"/>
    <col min="15371" max="15371" width="5.7109375" style="122" customWidth="1"/>
    <col min="15372" max="15378" width="6.28515625" style="122" customWidth="1"/>
    <col min="15379" max="15379" width="5.28515625" style="122" customWidth="1"/>
    <col min="15380" max="15380" width="6.28515625" style="122" customWidth="1"/>
    <col min="15381" max="15606" width="10.28515625" style="122"/>
    <col min="15607" max="15607" width="4.85546875" style="122" customWidth="1"/>
    <col min="15608" max="15608" width="53.7109375" style="122" customWidth="1"/>
    <col min="15609" max="15622" width="6.28515625" style="122" customWidth="1"/>
    <col min="15623" max="15623" width="5.7109375" style="122" customWidth="1"/>
    <col min="15624" max="15626" width="6.28515625" style="122" customWidth="1"/>
    <col min="15627" max="15627" width="5.7109375" style="122" customWidth="1"/>
    <col min="15628" max="15634" width="6.28515625" style="122" customWidth="1"/>
    <col min="15635" max="15635" width="5.28515625" style="122" customWidth="1"/>
    <col min="15636" max="15636" width="6.28515625" style="122" customWidth="1"/>
    <col min="15637" max="15862" width="10.28515625" style="122"/>
    <col min="15863" max="15863" width="4.85546875" style="122" customWidth="1"/>
    <col min="15864" max="15864" width="53.7109375" style="122" customWidth="1"/>
    <col min="15865" max="15878" width="6.28515625" style="122" customWidth="1"/>
    <col min="15879" max="15879" width="5.7109375" style="122" customWidth="1"/>
    <col min="15880" max="15882" width="6.28515625" style="122" customWidth="1"/>
    <col min="15883" max="15883" width="5.7109375" style="122" customWidth="1"/>
    <col min="15884" max="15890" width="6.28515625" style="122" customWidth="1"/>
    <col min="15891" max="15891" width="5.28515625" style="122" customWidth="1"/>
    <col min="15892" max="15892" width="6.28515625" style="122" customWidth="1"/>
    <col min="15893" max="16118" width="10.28515625" style="122"/>
    <col min="16119" max="16119" width="4.85546875" style="122" customWidth="1"/>
    <col min="16120" max="16120" width="53.7109375" style="122" customWidth="1"/>
    <col min="16121" max="16134" width="6.28515625" style="122" customWidth="1"/>
    <col min="16135" max="16135" width="5.7109375" style="122" customWidth="1"/>
    <col min="16136" max="16138" width="6.28515625" style="122" customWidth="1"/>
    <col min="16139" max="16139" width="5.7109375" style="122" customWidth="1"/>
    <col min="16140" max="16146" width="6.28515625" style="122" customWidth="1"/>
    <col min="16147" max="16147" width="5.28515625" style="122" customWidth="1"/>
    <col min="16148" max="16148" width="6.28515625" style="122" customWidth="1"/>
    <col min="16149" max="16384" width="10.28515625" style="122"/>
  </cols>
  <sheetData>
    <row r="1" spans="2:23">
      <c r="C1" s="352"/>
      <c r="D1" s="352"/>
      <c r="E1" s="352"/>
      <c r="F1" s="352"/>
      <c r="G1" s="352"/>
      <c r="H1" s="352"/>
      <c r="I1" s="352"/>
      <c r="J1" s="352"/>
      <c r="K1" s="352"/>
      <c r="L1" s="352"/>
      <c r="M1" s="352"/>
      <c r="N1" s="352"/>
      <c r="O1" s="352"/>
      <c r="P1" s="352"/>
      <c r="Q1" s="352"/>
      <c r="R1" s="352"/>
      <c r="S1" s="352"/>
    </row>
    <row r="2" spans="2:23" ht="26.25" customHeight="1" thickBot="1">
      <c r="B2" s="1984" t="s">
        <v>249</v>
      </c>
      <c r="C2" s="1984"/>
      <c r="D2" s="1984"/>
      <c r="E2" s="1984"/>
      <c r="F2" s="1984"/>
      <c r="G2" s="1984"/>
      <c r="H2" s="1984"/>
      <c r="I2" s="1984"/>
      <c r="J2" s="1984"/>
      <c r="K2" s="1984"/>
      <c r="L2" s="2060" t="s">
        <v>249</v>
      </c>
      <c r="M2" s="2061"/>
      <c r="N2" s="2061"/>
      <c r="O2" s="2061"/>
      <c r="P2" s="2061"/>
      <c r="Q2" s="2061"/>
      <c r="R2" s="2061"/>
      <c r="S2" s="2061"/>
      <c r="T2" s="128"/>
      <c r="U2" s="2071"/>
      <c r="V2" s="2071"/>
      <c r="W2" s="128"/>
    </row>
    <row r="3" spans="2:23" ht="13.5" thickBot="1">
      <c r="B3" s="2072" t="s">
        <v>207</v>
      </c>
      <c r="C3" s="1988"/>
      <c r="D3" s="2078" t="s">
        <v>371</v>
      </c>
      <c r="E3" s="2079"/>
      <c r="F3" s="2079"/>
      <c r="G3" s="2080"/>
      <c r="H3" s="2078" t="s">
        <v>375</v>
      </c>
      <c r="I3" s="2079"/>
      <c r="J3" s="2079"/>
      <c r="K3" s="2080"/>
      <c r="L3" s="97"/>
      <c r="M3" s="133"/>
      <c r="N3" s="133"/>
      <c r="O3" s="133"/>
      <c r="P3" s="133"/>
      <c r="Q3" s="136"/>
      <c r="R3" s="136"/>
      <c r="S3" s="136"/>
      <c r="T3" s="127"/>
    </row>
    <row r="4" spans="2:23" ht="43.5" customHeight="1" thickBot="1">
      <c r="B4" s="2073"/>
      <c r="C4" s="2074"/>
      <c r="D4" s="962" t="s">
        <v>384</v>
      </c>
      <c r="E4" s="963" t="s">
        <v>125</v>
      </c>
      <c r="F4" s="963" t="s">
        <v>194</v>
      </c>
      <c r="G4" s="964" t="s">
        <v>120</v>
      </c>
      <c r="H4" s="962" t="s">
        <v>384</v>
      </c>
      <c r="I4" s="963" t="s">
        <v>125</v>
      </c>
      <c r="J4" s="963" t="s">
        <v>194</v>
      </c>
      <c r="K4" s="964" t="s">
        <v>120</v>
      </c>
      <c r="L4" s="97"/>
      <c r="M4" s="133"/>
      <c r="N4" s="133"/>
      <c r="O4" s="133"/>
      <c r="P4" s="133"/>
      <c r="Q4" s="136"/>
      <c r="R4" s="136"/>
      <c r="S4" s="136"/>
      <c r="T4" s="127"/>
    </row>
    <row r="5" spans="2:23" ht="25.5">
      <c r="B5" s="948" t="s">
        <v>268</v>
      </c>
      <c r="C5" s="949" t="s">
        <v>964</v>
      </c>
      <c r="D5" s="959">
        <f>SUM(D6:D10)</f>
        <v>1791632</v>
      </c>
      <c r="E5" s="960">
        <f t="shared" ref="E5:K5" si="0">SUM(E6:E10)</f>
        <v>132061</v>
      </c>
      <c r="F5" s="960">
        <f t="shared" si="0"/>
        <v>0</v>
      </c>
      <c r="G5" s="961">
        <f t="shared" si="0"/>
        <v>1659571</v>
      </c>
      <c r="H5" s="959">
        <f>SUM(H6:H10)</f>
        <v>1479301</v>
      </c>
      <c r="I5" s="960">
        <f t="shared" si="0"/>
        <v>114145</v>
      </c>
      <c r="J5" s="960">
        <f>SUM(J6:J10)</f>
        <v>0</v>
      </c>
      <c r="K5" s="961">
        <f t="shared" si="0"/>
        <v>1365156</v>
      </c>
      <c r="L5" s="9"/>
      <c r="M5" s="133"/>
      <c r="N5" s="133"/>
      <c r="O5" s="133"/>
      <c r="P5" s="133"/>
      <c r="Q5" s="136"/>
      <c r="R5" s="136"/>
      <c r="S5" s="136"/>
      <c r="T5" s="127"/>
    </row>
    <row r="6" spans="2:23">
      <c r="B6" s="950" t="s">
        <v>277</v>
      </c>
      <c r="C6" s="951" t="s">
        <v>965</v>
      </c>
      <c r="D6" s="933">
        <f>T23</f>
        <v>0</v>
      </c>
      <c r="E6" s="929">
        <f>J40</f>
        <v>0</v>
      </c>
      <c r="F6" s="929">
        <f>R40</f>
        <v>0</v>
      </c>
      <c r="G6" s="934">
        <f>D6-E6-F6</f>
        <v>0</v>
      </c>
      <c r="H6" s="933">
        <f t="shared" ref="H6:H17" si="1">E23</f>
        <v>0</v>
      </c>
      <c r="I6" s="929">
        <f t="shared" ref="I6:I17" si="2">E40</f>
        <v>0</v>
      </c>
      <c r="J6" s="929">
        <f t="shared" ref="J6:J17" si="3">L40</f>
        <v>0</v>
      </c>
      <c r="K6" s="934">
        <f>H6-I6-J6</f>
        <v>0</v>
      </c>
      <c r="L6" s="9"/>
      <c r="M6" s="133"/>
      <c r="N6" s="133"/>
      <c r="O6" s="133"/>
      <c r="P6" s="133"/>
      <c r="Q6" s="136"/>
      <c r="R6" s="136"/>
      <c r="S6" s="136"/>
      <c r="T6" s="127"/>
    </row>
    <row r="7" spans="2:23">
      <c r="B7" s="950" t="s">
        <v>281</v>
      </c>
      <c r="C7" s="951" t="s">
        <v>966</v>
      </c>
      <c r="D7" s="933">
        <f>T24</f>
        <v>1791632</v>
      </c>
      <c r="E7" s="929">
        <f>J41</f>
        <v>132061</v>
      </c>
      <c r="F7" s="929">
        <f>R41</f>
        <v>0</v>
      </c>
      <c r="G7" s="934">
        <f>D7-E7-F7</f>
        <v>1659571</v>
      </c>
      <c r="H7" s="933">
        <f t="shared" si="1"/>
        <v>1479301</v>
      </c>
      <c r="I7" s="929">
        <f t="shared" si="2"/>
        <v>114145</v>
      </c>
      <c r="J7" s="929">
        <f t="shared" si="3"/>
        <v>0</v>
      </c>
      <c r="K7" s="934">
        <f>H7-I7-J7</f>
        <v>1365156</v>
      </c>
      <c r="L7" s="9"/>
      <c r="M7" s="133"/>
      <c r="N7" s="133"/>
      <c r="O7" s="133"/>
      <c r="P7" s="133"/>
      <c r="Q7" s="136"/>
      <c r="R7" s="136"/>
      <c r="S7" s="136"/>
      <c r="T7" s="127"/>
    </row>
    <row r="8" spans="2:23">
      <c r="B8" s="950" t="s">
        <v>282</v>
      </c>
      <c r="C8" s="951" t="s">
        <v>967</v>
      </c>
      <c r="D8" s="933">
        <f>T25</f>
        <v>0</v>
      </c>
      <c r="E8" s="929">
        <f>J42</f>
        <v>0</v>
      </c>
      <c r="F8" s="929">
        <f>R42</f>
        <v>0</v>
      </c>
      <c r="G8" s="934">
        <f>D8-E8-F8</f>
        <v>0</v>
      </c>
      <c r="H8" s="933">
        <f t="shared" si="1"/>
        <v>0</v>
      </c>
      <c r="I8" s="929">
        <f t="shared" si="2"/>
        <v>0</v>
      </c>
      <c r="J8" s="929">
        <f t="shared" si="3"/>
        <v>0</v>
      </c>
      <c r="K8" s="934">
        <f>H8-I8-J8</f>
        <v>0</v>
      </c>
      <c r="L8" s="9"/>
      <c r="M8" s="133"/>
      <c r="N8" s="133"/>
      <c r="O8" s="133"/>
      <c r="P8" s="133"/>
      <c r="Q8" s="136"/>
      <c r="R8" s="136"/>
      <c r="S8" s="136"/>
      <c r="T8" s="127"/>
    </row>
    <row r="9" spans="2:23">
      <c r="B9" s="950" t="s">
        <v>283</v>
      </c>
      <c r="C9" s="951" t="s">
        <v>968</v>
      </c>
      <c r="D9" s="933">
        <f>T26</f>
        <v>0</v>
      </c>
      <c r="E9" s="929">
        <f>J43</f>
        <v>0</v>
      </c>
      <c r="F9" s="929">
        <f>R43</f>
        <v>0</v>
      </c>
      <c r="G9" s="934">
        <f>D9-E9-F9</f>
        <v>0</v>
      </c>
      <c r="H9" s="933">
        <f t="shared" si="1"/>
        <v>0</v>
      </c>
      <c r="I9" s="929">
        <f t="shared" si="2"/>
        <v>0</v>
      </c>
      <c r="J9" s="929">
        <f t="shared" si="3"/>
        <v>0</v>
      </c>
      <c r="K9" s="934">
        <f>H9-I9-J9</f>
        <v>0</v>
      </c>
      <c r="L9" s="9"/>
      <c r="M9" s="133"/>
      <c r="N9" s="133"/>
      <c r="O9" s="133"/>
      <c r="P9" s="133"/>
      <c r="Q9" s="136"/>
      <c r="R9" s="136"/>
      <c r="S9" s="136"/>
      <c r="T9" s="127"/>
    </row>
    <row r="10" spans="2:23">
      <c r="B10" s="950" t="s">
        <v>284</v>
      </c>
      <c r="C10" s="951" t="s">
        <v>969</v>
      </c>
      <c r="D10" s="933">
        <f>T27</f>
        <v>0</v>
      </c>
      <c r="E10" s="929">
        <f>J44</f>
        <v>0</v>
      </c>
      <c r="F10" s="929">
        <f>R44</f>
        <v>0</v>
      </c>
      <c r="G10" s="934">
        <f>D10-E10-F10</f>
        <v>0</v>
      </c>
      <c r="H10" s="933">
        <f t="shared" si="1"/>
        <v>0</v>
      </c>
      <c r="I10" s="929">
        <f t="shared" si="2"/>
        <v>0</v>
      </c>
      <c r="J10" s="929">
        <f t="shared" si="3"/>
        <v>0</v>
      </c>
      <c r="K10" s="934">
        <f>H10-I10-J10</f>
        <v>0</v>
      </c>
      <c r="L10" s="9"/>
      <c r="M10" s="133"/>
      <c r="N10" s="133"/>
      <c r="O10" s="133"/>
      <c r="P10" s="133"/>
      <c r="Q10" s="136"/>
      <c r="R10" s="136"/>
      <c r="S10" s="136"/>
      <c r="T10" s="127"/>
    </row>
    <row r="11" spans="2:23">
      <c r="B11" s="948" t="s">
        <v>285</v>
      </c>
      <c r="C11" s="952" t="s">
        <v>970</v>
      </c>
      <c r="D11" s="935">
        <f>D12+D13+D16</f>
        <v>237800</v>
      </c>
      <c r="E11" s="930">
        <f t="shared" ref="E11:K11" si="4">E12+E13+E16</f>
        <v>38602</v>
      </c>
      <c r="F11" s="930">
        <f t="shared" si="4"/>
        <v>0</v>
      </c>
      <c r="G11" s="936">
        <f t="shared" si="4"/>
        <v>199198</v>
      </c>
      <c r="H11" s="935">
        <f t="shared" si="4"/>
        <v>301595</v>
      </c>
      <c r="I11" s="930">
        <f t="shared" si="4"/>
        <v>28848</v>
      </c>
      <c r="J11" s="930">
        <f>J12+J13+J16</f>
        <v>0</v>
      </c>
      <c r="K11" s="936">
        <f t="shared" si="4"/>
        <v>272747</v>
      </c>
      <c r="L11" s="9"/>
      <c r="M11" s="133"/>
      <c r="N11" s="133"/>
      <c r="O11" s="133"/>
      <c r="P11" s="133"/>
      <c r="Q11" s="136"/>
      <c r="R11" s="136"/>
      <c r="S11" s="136"/>
      <c r="T11" s="127"/>
    </row>
    <row r="12" spans="2:23">
      <c r="B12" s="953" t="s">
        <v>286</v>
      </c>
      <c r="C12" s="954" t="s">
        <v>971</v>
      </c>
      <c r="D12" s="937">
        <f>T29</f>
        <v>0</v>
      </c>
      <c r="E12" s="931">
        <f>J46</f>
        <v>0</v>
      </c>
      <c r="F12" s="931">
        <f>R46</f>
        <v>0</v>
      </c>
      <c r="G12" s="938">
        <f t="shared" ref="G12:G17" si="5">D12-E12-F12</f>
        <v>0</v>
      </c>
      <c r="H12" s="937">
        <f t="shared" si="1"/>
        <v>0</v>
      </c>
      <c r="I12" s="931">
        <f t="shared" si="2"/>
        <v>0</v>
      </c>
      <c r="J12" s="931">
        <f t="shared" si="3"/>
        <v>0</v>
      </c>
      <c r="K12" s="938">
        <f t="shared" ref="K12:K17" si="6">H12-I12-J12</f>
        <v>0</v>
      </c>
      <c r="L12" s="9"/>
      <c r="M12" s="133"/>
      <c r="N12" s="133"/>
      <c r="O12" s="133"/>
      <c r="P12" s="133"/>
      <c r="Q12" s="136"/>
      <c r="R12" s="136"/>
      <c r="S12" s="136"/>
      <c r="T12" s="127"/>
    </row>
    <row r="13" spans="2:23">
      <c r="B13" s="953" t="s">
        <v>287</v>
      </c>
      <c r="C13" s="954" t="s">
        <v>972</v>
      </c>
      <c r="D13" s="937">
        <f>D14+D15</f>
        <v>237800</v>
      </c>
      <c r="E13" s="931">
        <f>E14+E15</f>
        <v>38602</v>
      </c>
      <c r="F13" s="931">
        <f>F14+F15</f>
        <v>0</v>
      </c>
      <c r="G13" s="938">
        <f t="shared" si="5"/>
        <v>199198</v>
      </c>
      <c r="H13" s="937">
        <f t="shared" si="1"/>
        <v>301595</v>
      </c>
      <c r="I13" s="931">
        <f t="shared" si="2"/>
        <v>28848</v>
      </c>
      <c r="J13" s="931">
        <f t="shared" si="3"/>
        <v>0</v>
      </c>
      <c r="K13" s="938">
        <f t="shared" si="6"/>
        <v>272747</v>
      </c>
      <c r="L13" s="9"/>
      <c r="M13" s="133"/>
      <c r="N13" s="133"/>
      <c r="O13" s="133"/>
      <c r="P13" s="133"/>
      <c r="Q13" s="136"/>
      <c r="R13" s="136"/>
      <c r="S13" s="136"/>
      <c r="T13" s="127"/>
    </row>
    <row r="14" spans="2:23" ht="25.5">
      <c r="B14" s="950" t="s">
        <v>288</v>
      </c>
      <c r="C14" s="955" t="s">
        <v>1088</v>
      </c>
      <c r="D14" s="939">
        <f>T31</f>
        <v>99853</v>
      </c>
      <c r="E14" s="932">
        <f>J48</f>
        <v>38602</v>
      </c>
      <c r="F14" s="932">
        <f>R48</f>
        <v>0</v>
      </c>
      <c r="G14" s="940">
        <f t="shared" si="5"/>
        <v>61251</v>
      </c>
      <c r="H14" s="939">
        <f t="shared" si="1"/>
        <v>70796</v>
      </c>
      <c r="I14" s="932">
        <f t="shared" si="2"/>
        <v>28848</v>
      </c>
      <c r="J14" s="932">
        <f t="shared" si="3"/>
        <v>0</v>
      </c>
      <c r="K14" s="940">
        <f t="shared" si="6"/>
        <v>41948</v>
      </c>
      <c r="L14" s="9"/>
      <c r="M14" s="133"/>
      <c r="N14" s="133"/>
      <c r="O14" s="133"/>
      <c r="P14" s="133"/>
      <c r="Q14" s="136"/>
      <c r="R14" s="136"/>
      <c r="S14" s="136"/>
      <c r="T14" s="127"/>
    </row>
    <row r="15" spans="2:23" ht="27.75" customHeight="1">
      <c r="B15" s="950" t="s">
        <v>289</v>
      </c>
      <c r="C15" s="955" t="s">
        <v>1089</v>
      </c>
      <c r="D15" s="939">
        <f>T32</f>
        <v>137947</v>
      </c>
      <c r="E15" s="932">
        <f>J49</f>
        <v>0</v>
      </c>
      <c r="F15" s="932">
        <f>R49</f>
        <v>0</v>
      </c>
      <c r="G15" s="940">
        <f t="shared" si="5"/>
        <v>137947</v>
      </c>
      <c r="H15" s="939">
        <f t="shared" si="1"/>
        <v>230799</v>
      </c>
      <c r="I15" s="932">
        <f t="shared" si="2"/>
        <v>0</v>
      </c>
      <c r="J15" s="932">
        <f t="shared" si="3"/>
        <v>0</v>
      </c>
      <c r="K15" s="940">
        <f t="shared" si="6"/>
        <v>230799</v>
      </c>
      <c r="L15" s="9"/>
      <c r="M15" s="133"/>
      <c r="N15" s="133"/>
      <c r="O15" s="133"/>
      <c r="P15" s="133"/>
      <c r="Q15" s="136"/>
      <c r="R15" s="136"/>
      <c r="S15" s="136"/>
      <c r="T15" s="127"/>
    </row>
    <row r="16" spans="2:23">
      <c r="B16" s="953" t="s">
        <v>290</v>
      </c>
      <c r="C16" s="954" t="s">
        <v>1090</v>
      </c>
      <c r="D16" s="937">
        <f>T33</f>
        <v>0</v>
      </c>
      <c r="E16" s="931">
        <f>J50</f>
        <v>0</v>
      </c>
      <c r="F16" s="931">
        <f>R50</f>
        <v>0</v>
      </c>
      <c r="G16" s="938">
        <f t="shared" si="5"/>
        <v>0</v>
      </c>
      <c r="H16" s="937">
        <f t="shared" si="1"/>
        <v>0</v>
      </c>
      <c r="I16" s="931">
        <f t="shared" si="2"/>
        <v>0</v>
      </c>
      <c r="J16" s="931">
        <f t="shared" si="3"/>
        <v>0</v>
      </c>
      <c r="K16" s="938">
        <f t="shared" si="6"/>
        <v>0</v>
      </c>
      <c r="L16" s="9"/>
      <c r="M16" s="133"/>
      <c r="N16" s="133"/>
      <c r="O16" s="133"/>
      <c r="P16" s="133"/>
      <c r="Q16" s="136"/>
      <c r="R16" s="136"/>
      <c r="S16" s="136"/>
      <c r="T16" s="127"/>
    </row>
    <row r="17" spans="2:23" ht="27" customHeight="1" thickBot="1">
      <c r="B17" s="956" t="s">
        <v>291</v>
      </c>
      <c r="C17" s="957" t="s">
        <v>1091</v>
      </c>
      <c r="D17" s="941">
        <f>T34</f>
        <v>0</v>
      </c>
      <c r="E17" s="942">
        <f>J51</f>
        <v>0</v>
      </c>
      <c r="F17" s="942">
        <f>R51</f>
        <v>0</v>
      </c>
      <c r="G17" s="943">
        <f t="shared" si="5"/>
        <v>0</v>
      </c>
      <c r="H17" s="941">
        <f t="shared" si="1"/>
        <v>0</v>
      </c>
      <c r="I17" s="942">
        <f t="shared" si="2"/>
        <v>0</v>
      </c>
      <c r="J17" s="942">
        <f t="shared" si="3"/>
        <v>0</v>
      </c>
      <c r="K17" s="943">
        <f t="shared" si="6"/>
        <v>0</v>
      </c>
      <c r="L17" s="9"/>
      <c r="M17" s="133"/>
      <c r="N17" s="133"/>
      <c r="O17" s="133"/>
      <c r="P17" s="133"/>
      <c r="Q17" s="136"/>
      <c r="R17" s="136"/>
      <c r="S17" s="136"/>
      <c r="T17" s="127"/>
    </row>
    <row r="18" spans="2:23" ht="27" customHeight="1" thickBot="1">
      <c r="B18" s="944" t="s">
        <v>292</v>
      </c>
      <c r="C18" s="958" t="s">
        <v>54</v>
      </c>
      <c r="D18" s="945">
        <f>D5+D11+D17</f>
        <v>2029432</v>
      </c>
      <c r="E18" s="946">
        <f t="shared" ref="E18:K18" si="7">E5+E11+E17</f>
        <v>170663</v>
      </c>
      <c r="F18" s="946">
        <f t="shared" si="7"/>
        <v>0</v>
      </c>
      <c r="G18" s="947">
        <f t="shared" si="7"/>
        <v>1858769</v>
      </c>
      <c r="H18" s="945">
        <f t="shared" si="7"/>
        <v>1780896</v>
      </c>
      <c r="I18" s="946">
        <f t="shared" si="7"/>
        <v>142993</v>
      </c>
      <c r="J18" s="946">
        <f>J5+J11+J17</f>
        <v>0</v>
      </c>
      <c r="K18" s="947">
        <f t="shared" si="7"/>
        <v>1637903</v>
      </c>
      <c r="L18" s="9"/>
      <c r="M18" s="133"/>
      <c r="N18" s="133"/>
      <c r="O18" s="133"/>
      <c r="P18" s="133"/>
      <c r="Q18" s="136"/>
      <c r="R18" s="136"/>
      <c r="S18" s="136"/>
      <c r="T18" s="127"/>
    </row>
    <row r="19" spans="2:23" ht="13.5" thickBot="1">
      <c r="B19" s="137"/>
      <c r="C19" s="78"/>
      <c r="D19" s="138"/>
      <c r="E19" s="28"/>
      <c r="F19" s="28"/>
      <c r="G19" s="9"/>
      <c r="H19" s="9"/>
      <c r="I19" s="9"/>
      <c r="J19" s="9"/>
      <c r="K19" s="9"/>
      <c r="L19" s="9"/>
      <c r="M19" s="133"/>
      <c r="N19" s="133"/>
      <c r="O19" s="133"/>
      <c r="P19" s="133"/>
      <c r="Q19" s="136"/>
      <c r="R19" s="136"/>
      <c r="S19" s="136"/>
      <c r="T19" s="127"/>
    </row>
    <row r="20" spans="2:23" ht="15" customHeight="1" thickBot="1">
      <c r="B20" s="2076" t="s">
        <v>293</v>
      </c>
      <c r="C20" s="2076" t="s">
        <v>388</v>
      </c>
      <c r="D20" s="2081" t="s">
        <v>383</v>
      </c>
      <c r="E20" s="2063" t="s">
        <v>383</v>
      </c>
      <c r="F20" s="2065" t="s">
        <v>226</v>
      </c>
      <c r="G20" s="2065"/>
      <c r="H20" s="2065"/>
      <c r="I20" s="2065"/>
      <c r="J20" s="2065"/>
      <c r="K20" s="2065"/>
      <c r="L20" s="2065"/>
      <c r="M20" s="2066"/>
      <c r="N20" s="2067" t="s">
        <v>227</v>
      </c>
      <c r="O20" s="2065"/>
      <c r="P20" s="2065"/>
      <c r="Q20" s="2065"/>
      <c r="R20" s="2065"/>
      <c r="S20" s="2066"/>
      <c r="T20" s="2083" t="s">
        <v>371</v>
      </c>
    </row>
    <row r="21" spans="2:23" ht="90" thickBot="1">
      <c r="B21" s="2077"/>
      <c r="C21" s="2077"/>
      <c r="D21" s="2082"/>
      <c r="E21" s="2064"/>
      <c r="F21" s="1074" t="s">
        <v>395</v>
      </c>
      <c r="G21" s="1075" t="s">
        <v>396</v>
      </c>
      <c r="H21" s="1075" t="s">
        <v>403</v>
      </c>
      <c r="I21" s="1075" t="s">
        <v>127</v>
      </c>
      <c r="J21" s="1075" t="s">
        <v>540</v>
      </c>
      <c r="K21" s="1075" t="s">
        <v>197</v>
      </c>
      <c r="L21" s="1075" t="s">
        <v>545</v>
      </c>
      <c r="M21" s="1076" t="s">
        <v>544</v>
      </c>
      <c r="N21" s="1025" t="s">
        <v>128</v>
      </c>
      <c r="O21" s="963" t="s">
        <v>127</v>
      </c>
      <c r="P21" s="963" t="s">
        <v>541</v>
      </c>
      <c r="Q21" s="963" t="s">
        <v>228</v>
      </c>
      <c r="R21" s="963" t="s">
        <v>542</v>
      </c>
      <c r="S21" s="964" t="s">
        <v>397</v>
      </c>
      <c r="T21" s="2084"/>
      <c r="U21" s="98"/>
      <c r="V21" s="139"/>
      <c r="W21" s="139"/>
    </row>
    <row r="22" spans="2:23" ht="25.15" customHeight="1">
      <c r="B22" s="1022" t="s">
        <v>268</v>
      </c>
      <c r="C22" s="1023" t="s">
        <v>964</v>
      </c>
      <c r="D22" s="1033">
        <f>SUM(D23:D27)</f>
        <v>1479301</v>
      </c>
      <c r="E22" s="1033">
        <f>SUM(E23:E27)</f>
        <v>1479301</v>
      </c>
      <c r="F22" s="1675">
        <f t="shared" ref="F22:T22" si="8">SUM(F23:F27)</f>
        <v>0</v>
      </c>
      <c r="G22" s="1024">
        <f t="shared" si="8"/>
        <v>0</v>
      </c>
      <c r="H22" s="1024">
        <f t="shared" si="8"/>
        <v>312331</v>
      </c>
      <c r="I22" s="1024">
        <f t="shared" si="8"/>
        <v>0</v>
      </c>
      <c r="J22" s="1024">
        <f t="shared" si="8"/>
        <v>0</v>
      </c>
      <c r="K22" s="1024">
        <f t="shared" si="8"/>
        <v>0</v>
      </c>
      <c r="L22" s="1024">
        <f t="shared" si="8"/>
        <v>0</v>
      </c>
      <c r="M22" s="961">
        <f t="shared" si="8"/>
        <v>0</v>
      </c>
      <c r="N22" s="1032">
        <f t="shared" si="8"/>
        <v>0</v>
      </c>
      <c r="O22" s="1024">
        <f t="shared" si="8"/>
        <v>0</v>
      </c>
      <c r="P22" s="1024">
        <f t="shared" si="8"/>
        <v>0</v>
      </c>
      <c r="Q22" s="1024">
        <f t="shared" si="8"/>
        <v>0</v>
      </c>
      <c r="R22" s="1024">
        <f t="shared" si="8"/>
        <v>0</v>
      </c>
      <c r="S22" s="1024">
        <f t="shared" si="8"/>
        <v>0</v>
      </c>
      <c r="T22" s="1024">
        <f t="shared" si="8"/>
        <v>1791632</v>
      </c>
    </row>
    <row r="23" spans="2:23" s="5" customFormat="1" ht="23.25" customHeight="1">
      <c r="B23" s="982" t="s">
        <v>277</v>
      </c>
      <c r="C23" s="1026" t="s">
        <v>965</v>
      </c>
      <c r="D23" s="1034"/>
      <c r="E23" s="1034">
        <f>D23</f>
        <v>0</v>
      </c>
      <c r="F23" s="343"/>
      <c r="G23" s="347"/>
      <c r="H23" s="347"/>
      <c r="I23" s="347"/>
      <c r="J23" s="347"/>
      <c r="K23" s="347"/>
      <c r="L23" s="347"/>
      <c r="M23" s="850"/>
      <c r="N23" s="1860"/>
      <c r="O23" s="347"/>
      <c r="P23" s="347"/>
      <c r="Q23" s="347"/>
      <c r="R23" s="347"/>
      <c r="S23" s="850"/>
      <c r="T23" s="849">
        <f>E23+SUM(F23:M23)-SUM(N23:S23)</f>
        <v>0</v>
      </c>
    </row>
    <row r="24" spans="2:23" s="5" customFormat="1">
      <c r="B24" s="982" t="s">
        <v>281</v>
      </c>
      <c r="C24" s="1027" t="s">
        <v>966</v>
      </c>
      <c r="D24" s="1035">
        <v>1479301</v>
      </c>
      <c r="E24" s="1035">
        <f t="shared" ref="E24:E34" si="9">D24</f>
        <v>1479301</v>
      </c>
      <c r="F24" s="343"/>
      <c r="G24" s="347"/>
      <c r="H24" s="347">
        <v>312331</v>
      </c>
      <c r="I24" s="347"/>
      <c r="J24" s="347"/>
      <c r="K24" s="347"/>
      <c r="L24" s="347"/>
      <c r="M24" s="850"/>
      <c r="N24" s="1860"/>
      <c r="O24" s="347"/>
      <c r="P24" s="347"/>
      <c r="Q24" s="347"/>
      <c r="R24" s="347"/>
      <c r="S24" s="850"/>
      <c r="T24" s="849">
        <f t="shared" ref="T24:T34" si="10">E24+SUM(F24:M24)-SUM(N24:S24)</f>
        <v>1791632</v>
      </c>
    </row>
    <row r="25" spans="2:23" s="5" customFormat="1">
      <c r="B25" s="982" t="s">
        <v>282</v>
      </c>
      <c r="C25" s="1027" t="s">
        <v>967</v>
      </c>
      <c r="D25" s="1035"/>
      <c r="E25" s="1035">
        <f t="shared" si="9"/>
        <v>0</v>
      </c>
      <c r="F25" s="343"/>
      <c r="G25" s="347"/>
      <c r="H25" s="347"/>
      <c r="I25" s="347"/>
      <c r="J25" s="347"/>
      <c r="K25" s="347"/>
      <c r="L25" s="347"/>
      <c r="M25" s="850"/>
      <c r="N25" s="1860"/>
      <c r="O25" s="347"/>
      <c r="P25" s="347"/>
      <c r="Q25" s="347"/>
      <c r="R25" s="347"/>
      <c r="S25" s="850"/>
      <c r="T25" s="849">
        <f t="shared" si="10"/>
        <v>0</v>
      </c>
    </row>
    <row r="26" spans="2:23" s="5" customFormat="1">
      <c r="B26" s="982" t="s">
        <v>283</v>
      </c>
      <c r="C26" s="1027" t="s">
        <v>968</v>
      </c>
      <c r="D26" s="1035"/>
      <c r="E26" s="1035">
        <f t="shared" si="9"/>
        <v>0</v>
      </c>
      <c r="F26" s="343"/>
      <c r="G26" s="347"/>
      <c r="H26" s="347"/>
      <c r="I26" s="347"/>
      <c r="J26" s="347"/>
      <c r="K26" s="347"/>
      <c r="L26" s="347"/>
      <c r="M26" s="850"/>
      <c r="N26" s="1860"/>
      <c r="O26" s="347"/>
      <c r="P26" s="347"/>
      <c r="Q26" s="347"/>
      <c r="R26" s="347"/>
      <c r="S26" s="850"/>
      <c r="T26" s="849">
        <f t="shared" si="10"/>
        <v>0</v>
      </c>
    </row>
    <row r="27" spans="2:23" s="5" customFormat="1">
      <c r="B27" s="982" t="s">
        <v>284</v>
      </c>
      <c r="C27" s="1027" t="s">
        <v>969</v>
      </c>
      <c r="D27" s="1035"/>
      <c r="E27" s="1035">
        <f t="shared" si="9"/>
        <v>0</v>
      </c>
      <c r="F27" s="343"/>
      <c r="G27" s="347"/>
      <c r="H27" s="347"/>
      <c r="I27" s="347"/>
      <c r="J27" s="347"/>
      <c r="K27" s="347"/>
      <c r="L27" s="347"/>
      <c r="M27" s="850"/>
      <c r="N27" s="1860"/>
      <c r="O27" s="347"/>
      <c r="P27" s="347"/>
      <c r="Q27" s="347"/>
      <c r="R27" s="347"/>
      <c r="S27" s="850"/>
      <c r="T27" s="849">
        <f t="shared" si="10"/>
        <v>0</v>
      </c>
    </row>
    <row r="28" spans="2:23" s="5" customFormat="1">
      <c r="B28" s="981" t="s">
        <v>285</v>
      </c>
      <c r="C28" s="1028" t="s">
        <v>970</v>
      </c>
      <c r="D28" s="1036">
        <f>D29+D30+D33</f>
        <v>301595</v>
      </c>
      <c r="E28" s="1769">
        <f>E29+E30+E33</f>
        <v>301595</v>
      </c>
      <c r="F28" s="1676">
        <f t="shared" ref="F28:R28" si="11">F29+F30+F33</f>
        <v>0</v>
      </c>
      <c r="G28" s="345">
        <f t="shared" si="11"/>
        <v>3199</v>
      </c>
      <c r="H28" s="345">
        <f t="shared" si="11"/>
        <v>0</v>
      </c>
      <c r="I28" s="345">
        <f t="shared" si="11"/>
        <v>49035</v>
      </c>
      <c r="J28" s="345">
        <f t="shared" si="11"/>
        <v>0</v>
      </c>
      <c r="K28" s="345">
        <f t="shared" si="11"/>
        <v>0</v>
      </c>
      <c r="L28" s="345">
        <f t="shared" si="11"/>
        <v>0</v>
      </c>
      <c r="M28" s="851">
        <f t="shared" si="11"/>
        <v>0</v>
      </c>
      <c r="N28" s="1674">
        <f t="shared" si="11"/>
        <v>0</v>
      </c>
      <c r="O28" s="345">
        <f t="shared" si="11"/>
        <v>0</v>
      </c>
      <c r="P28" s="345">
        <f t="shared" si="11"/>
        <v>0</v>
      </c>
      <c r="Q28" s="345">
        <f t="shared" si="11"/>
        <v>0</v>
      </c>
      <c r="R28" s="345">
        <f t="shared" si="11"/>
        <v>116029</v>
      </c>
      <c r="S28" s="851">
        <f>S29+S30+S33</f>
        <v>0</v>
      </c>
      <c r="T28" s="849">
        <f>E28+SUM(F28:M28)-SUM(N28:S28)</f>
        <v>237800</v>
      </c>
    </row>
    <row r="29" spans="2:23" s="5" customFormat="1">
      <c r="B29" s="983" t="s">
        <v>286</v>
      </c>
      <c r="C29" s="1029" t="s">
        <v>971</v>
      </c>
      <c r="D29" s="1037"/>
      <c r="E29" s="1037">
        <f t="shared" si="9"/>
        <v>0</v>
      </c>
      <c r="F29" s="1861"/>
      <c r="G29" s="360"/>
      <c r="H29" s="360"/>
      <c r="I29" s="360"/>
      <c r="J29" s="360"/>
      <c r="K29" s="360"/>
      <c r="L29" s="360"/>
      <c r="M29" s="852"/>
      <c r="N29" s="1862"/>
      <c r="O29" s="360"/>
      <c r="P29" s="360"/>
      <c r="Q29" s="360"/>
      <c r="R29" s="360"/>
      <c r="S29" s="852"/>
      <c r="T29" s="849">
        <f t="shared" si="10"/>
        <v>0</v>
      </c>
    </row>
    <row r="30" spans="2:23" s="5" customFormat="1">
      <c r="B30" s="981" t="s">
        <v>287</v>
      </c>
      <c r="C30" s="1040" t="s">
        <v>972</v>
      </c>
      <c r="D30" s="1041">
        <f>D31+D32</f>
        <v>301595</v>
      </c>
      <c r="E30" s="1770">
        <f>E31+E32</f>
        <v>301595</v>
      </c>
      <c r="F30" s="1676">
        <f t="shared" ref="F30:S30" si="12">F31+F32</f>
        <v>0</v>
      </c>
      <c r="G30" s="345">
        <f t="shared" si="12"/>
        <v>3199</v>
      </c>
      <c r="H30" s="345">
        <f t="shared" si="12"/>
        <v>0</v>
      </c>
      <c r="I30" s="345">
        <f t="shared" si="12"/>
        <v>49035</v>
      </c>
      <c r="J30" s="345">
        <f t="shared" si="12"/>
        <v>0</v>
      </c>
      <c r="K30" s="345">
        <f t="shared" si="12"/>
        <v>0</v>
      </c>
      <c r="L30" s="345">
        <f t="shared" si="12"/>
        <v>0</v>
      </c>
      <c r="M30" s="851">
        <f t="shared" si="12"/>
        <v>0</v>
      </c>
      <c r="N30" s="1674">
        <f t="shared" si="12"/>
        <v>0</v>
      </c>
      <c r="O30" s="345">
        <f t="shared" si="12"/>
        <v>0</v>
      </c>
      <c r="P30" s="345">
        <f t="shared" si="12"/>
        <v>0</v>
      </c>
      <c r="Q30" s="345">
        <f t="shared" si="12"/>
        <v>0</v>
      </c>
      <c r="R30" s="345">
        <f t="shared" si="12"/>
        <v>116029</v>
      </c>
      <c r="S30" s="851">
        <f t="shared" si="12"/>
        <v>0</v>
      </c>
      <c r="T30" s="849">
        <f t="shared" si="10"/>
        <v>237800</v>
      </c>
    </row>
    <row r="31" spans="2:23" s="5" customFormat="1" ht="27" customHeight="1">
      <c r="B31" s="982" t="s">
        <v>288</v>
      </c>
      <c r="C31" s="1030" t="s">
        <v>1088</v>
      </c>
      <c r="D31" s="1038">
        <v>70796</v>
      </c>
      <c r="E31" s="1038">
        <f t="shared" si="9"/>
        <v>70796</v>
      </c>
      <c r="F31" s="343"/>
      <c r="G31" s="347">
        <v>3099</v>
      </c>
      <c r="H31" s="347"/>
      <c r="I31" s="347">
        <v>25958</v>
      </c>
      <c r="J31" s="347"/>
      <c r="K31" s="347"/>
      <c r="L31" s="347"/>
      <c r="M31" s="850"/>
      <c r="N31" s="1860"/>
      <c r="O31" s="347"/>
      <c r="P31" s="347"/>
      <c r="Q31" s="347"/>
      <c r="R31" s="347"/>
      <c r="S31" s="850"/>
      <c r="T31" s="849">
        <f t="shared" si="10"/>
        <v>99853</v>
      </c>
    </row>
    <row r="32" spans="2:23" s="18" customFormat="1" ht="19.5" customHeight="1">
      <c r="B32" s="982" t="s">
        <v>289</v>
      </c>
      <c r="C32" s="1030" t="s">
        <v>1089</v>
      </c>
      <c r="D32" s="1038">
        <v>230799</v>
      </c>
      <c r="E32" s="1038">
        <f t="shared" si="9"/>
        <v>230799</v>
      </c>
      <c r="F32" s="343"/>
      <c r="G32" s="347">
        <v>100</v>
      </c>
      <c r="H32" s="347"/>
      <c r="I32" s="347">
        <v>23077</v>
      </c>
      <c r="J32" s="347"/>
      <c r="K32" s="347"/>
      <c r="L32" s="347"/>
      <c r="M32" s="850"/>
      <c r="N32" s="1860"/>
      <c r="O32" s="347"/>
      <c r="P32" s="347"/>
      <c r="Q32" s="347"/>
      <c r="R32" s="347">
        <v>116029</v>
      </c>
      <c r="S32" s="850"/>
      <c r="T32" s="849">
        <f t="shared" si="10"/>
        <v>137947</v>
      </c>
    </row>
    <row r="33" spans="2:23" s="18" customFormat="1" ht="12" customHeight="1">
      <c r="B33" s="983" t="s">
        <v>290</v>
      </c>
      <c r="C33" s="1029" t="s">
        <v>1090</v>
      </c>
      <c r="D33" s="1037"/>
      <c r="E33" s="1037">
        <f t="shared" si="9"/>
        <v>0</v>
      </c>
      <c r="F33" s="1861"/>
      <c r="G33" s="360"/>
      <c r="H33" s="360"/>
      <c r="I33" s="360"/>
      <c r="J33" s="360"/>
      <c r="K33" s="360"/>
      <c r="L33" s="360"/>
      <c r="M33" s="852"/>
      <c r="N33" s="1862"/>
      <c r="O33" s="360"/>
      <c r="P33" s="360"/>
      <c r="Q33" s="360"/>
      <c r="R33" s="360"/>
      <c r="S33" s="852"/>
      <c r="T33" s="849">
        <f t="shared" si="10"/>
        <v>0</v>
      </c>
    </row>
    <row r="34" spans="2:23" s="5" customFormat="1" ht="19.5" customHeight="1" thickBot="1">
      <c r="B34" s="984" t="s">
        <v>291</v>
      </c>
      <c r="C34" s="1031" t="s">
        <v>1091</v>
      </c>
      <c r="D34" s="1039"/>
      <c r="E34" s="1039">
        <f t="shared" si="9"/>
        <v>0</v>
      </c>
      <c r="F34" s="1863"/>
      <c r="G34" s="973"/>
      <c r="H34" s="973"/>
      <c r="I34" s="973"/>
      <c r="J34" s="973"/>
      <c r="K34" s="973"/>
      <c r="L34" s="973"/>
      <c r="M34" s="974"/>
      <c r="N34" s="1864"/>
      <c r="O34" s="973"/>
      <c r="P34" s="973"/>
      <c r="Q34" s="973"/>
      <c r="R34" s="973"/>
      <c r="S34" s="974"/>
      <c r="T34" s="975">
        <f t="shared" si="10"/>
        <v>0</v>
      </c>
    </row>
    <row r="35" spans="2:23" s="5" customFormat="1" ht="28.5" customHeight="1" thickBot="1">
      <c r="B35" s="944" t="s">
        <v>292</v>
      </c>
      <c r="C35" s="979" t="s">
        <v>54</v>
      </c>
      <c r="D35" s="980">
        <f>D22+D28+D34</f>
        <v>1780896</v>
      </c>
      <c r="E35" s="985">
        <f>E22+E28+E34</f>
        <v>1780896</v>
      </c>
      <c r="F35" s="1320">
        <f t="shared" ref="F35:S35" si="13">F22+F28+F34</f>
        <v>0</v>
      </c>
      <c r="G35" s="976">
        <f t="shared" si="13"/>
        <v>3199</v>
      </c>
      <c r="H35" s="976">
        <f t="shared" si="13"/>
        <v>312331</v>
      </c>
      <c r="I35" s="976">
        <f t="shared" si="13"/>
        <v>49035</v>
      </c>
      <c r="J35" s="976">
        <f t="shared" si="13"/>
        <v>0</v>
      </c>
      <c r="K35" s="976">
        <f t="shared" si="13"/>
        <v>0</v>
      </c>
      <c r="L35" s="976">
        <f t="shared" si="13"/>
        <v>0</v>
      </c>
      <c r="M35" s="977">
        <f t="shared" si="13"/>
        <v>0</v>
      </c>
      <c r="N35" s="978">
        <f t="shared" si="13"/>
        <v>0</v>
      </c>
      <c r="O35" s="976">
        <f t="shared" si="13"/>
        <v>0</v>
      </c>
      <c r="P35" s="976">
        <f t="shared" si="13"/>
        <v>0</v>
      </c>
      <c r="Q35" s="976">
        <f t="shared" si="13"/>
        <v>0</v>
      </c>
      <c r="R35" s="976">
        <f t="shared" si="13"/>
        <v>116029</v>
      </c>
      <c r="S35" s="976">
        <f t="shared" si="13"/>
        <v>0</v>
      </c>
      <c r="T35" s="977">
        <f>T22+T28+T34</f>
        <v>2029432</v>
      </c>
    </row>
    <row r="36" spans="2:23" s="5" customFormat="1" ht="13.5" thickBot="1">
      <c r="B36" s="137"/>
      <c r="C36" s="138"/>
      <c r="D36" s="28"/>
      <c r="E36" s="28"/>
      <c r="F36" s="9"/>
      <c r="G36" s="9"/>
      <c r="H36" s="9"/>
      <c r="I36" s="9"/>
      <c r="J36" s="9"/>
      <c r="K36" s="9"/>
      <c r="L36" s="9"/>
      <c r="M36" s="9"/>
      <c r="N36" s="9"/>
      <c r="O36" s="9"/>
      <c r="P36" s="9"/>
      <c r="Q36" s="9"/>
      <c r="R36" s="9"/>
      <c r="S36" s="9"/>
      <c r="T36" s="9"/>
      <c r="U36" s="9"/>
      <c r="V36" s="9"/>
    </row>
    <row r="37" spans="2:23" ht="17.25" customHeight="1" thickBot="1">
      <c r="B37" s="1997" t="s">
        <v>293</v>
      </c>
      <c r="C37" s="1932" t="s">
        <v>207</v>
      </c>
      <c r="D37" s="2068" t="s">
        <v>230</v>
      </c>
      <c r="E37" s="2069"/>
      <c r="F37" s="2069"/>
      <c r="G37" s="2069"/>
      <c r="H37" s="2069"/>
      <c r="I37" s="2069"/>
      <c r="J37" s="2070"/>
      <c r="K37" s="2085" t="s">
        <v>136</v>
      </c>
      <c r="L37" s="2086"/>
      <c r="M37" s="2086"/>
      <c r="N37" s="2086"/>
      <c r="O37" s="2086"/>
      <c r="P37" s="2086"/>
      <c r="Q37" s="2086"/>
      <c r="R37" s="2087"/>
      <c r="S37" s="121"/>
      <c r="T37" s="121"/>
      <c r="U37" s="121"/>
      <c r="V37" s="121"/>
    </row>
    <row r="38" spans="2:23" ht="70.150000000000006" customHeight="1" thickBot="1">
      <c r="B38" s="1997"/>
      <c r="C38" s="1932"/>
      <c r="D38" s="988" t="s">
        <v>126</v>
      </c>
      <c r="E38" s="1230" t="s">
        <v>1150</v>
      </c>
      <c r="F38" s="1652" t="s">
        <v>244</v>
      </c>
      <c r="G38" s="859" t="s">
        <v>1071</v>
      </c>
      <c r="H38" s="859" t="s">
        <v>1072</v>
      </c>
      <c r="I38" s="1670" t="s">
        <v>1151</v>
      </c>
      <c r="J38" s="1671" t="s">
        <v>371</v>
      </c>
      <c r="K38" s="1663" t="s">
        <v>383</v>
      </c>
      <c r="L38" s="1666" t="s">
        <v>1150</v>
      </c>
      <c r="M38" s="1664" t="s">
        <v>1186</v>
      </c>
      <c r="N38" s="972" t="s">
        <v>1187</v>
      </c>
      <c r="O38" s="971" t="s">
        <v>231</v>
      </c>
      <c r="P38" s="971" t="s">
        <v>325</v>
      </c>
      <c r="Q38" s="1668" t="s">
        <v>1151</v>
      </c>
      <c r="R38" s="1669" t="s">
        <v>371</v>
      </c>
      <c r="U38" s="124"/>
      <c r="V38" s="124"/>
      <c r="W38" s="124"/>
    </row>
    <row r="39" spans="2:23" ht="27.75" customHeight="1">
      <c r="B39" s="330" t="s">
        <v>268</v>
      </c>
      <c r="C39" s="644" t="s">
        <v>964</v>
      </c>
      <c r="D39" s="922">
        <f>SUM(D40:D44)</f>
        <v>114145</v>
      </c>
      <c r="E39" s="1447">
        <f>SUM(E40:E44)</f>
        <v>114145</v>
      </c>
      <c r="F39" s="1413">
        <f t="shared" ref="F39:I39" si="14">SUM(F40:F44)</f>
        <v>17916</v>
      </c>
      <c r="G39" s="899">
        <f t="shared" si="14"/>
        <v>0</v>
      </c>
      <c r="H39" s="899">
        <f t="shared" si="14"/>
        <v>0</v>
      </c>
      <c r="I39" s="899">
        <f t="shared" si="14"/>
        <v>0</v>
      </c>
      <c r="J39" s="1447">
        <f>SUM(J40:J44)</f>
        <v>132061</v>
      </c>
      <c r="K39" s="925">
        <f>SUM(K40:K44)</f>
        <v>0</v>
      </c>
      <c r="L39" s="1667">
        <f>SUM(L40:L44)</f>
        <v>0</v>
      </c>
      <c r="M39" s="1665">
        <f t="shared" ref="M39" si="15">SUM(M40:M44)</f>
        <v>0</v>
      </c>
      <c r="N39" s="926">
        <f t="shared" ref="N39" si="16">SUM(N40:N44)</f>
        <v>0</v>
      </c>
      <c r="O39" s="926">
        <f t="shared" ref="O39" si="17">SUM(O40:O44)</f>
        <v>0</v>
      </c>
      <c r="P39" s="926">
        <f t="shared" ref="P39" si="18">SUM(P40:P44)</f>
        <v>0</v>
      </c>
      <c r="Q39" s="926">
        <f t="shared" ref="Q39" si="19">SUM(Q40:Q44)</f>
        <v>0</v>
      </c>
      <c r="R39" s="1667">
        <f t="shared" ref="R39" si="20">SUM(R40:R44)</f>
        <v>0</v>
      </c>
      <c r="S39" s="140"/>
      <c r="T39" s="140"/>
      <c r="U39" s="140"/>
      <c r="V39" s="141"/>
    </row>
    <row r="40" spans="2:23" s="5" customFormat="1" ht="23.25" customHeight="1">
      <c r="B40" s="83" t="s">
        <v>277</v>
      </c>
      <c r="C40" s="853" t="s">
        <v>965</v>
      </c>
      <c r="D40" s="966"/>
      <c r="E40" s="1034">
        <f>D40</f>
        <v>0</v>
      </c>
      <c r="F40" s="965"/>
      <c r="G40" s="965"/>
      <c r="H40" s="965"/>
      <c r="I40" s="965"/>
      <c r="J40" s="1034">
        <f>E40+F40-G40+H40+I40</f>
        <v>0</v>
      </c>
      <c r="K40" s="966"/>
      <c r="L40" s="1034">
        <f t="shared" ref="L40:L51" si="21">K40</f>
        <v>0</v>
      </c>
      <c r="M40" s="1653"/>
      <c r="N40" s="965"/>
      <c r="O40" s="965"/>
      <c r="P40" s="965"/>
      <c r="Q40" s="965"/>
      <c r="R40" s="1034">
        <f t="shared" ref="R40:R51" si="22">L40+M40-N40-O40+P40+Q40</f>
        <v>0</v>
      </c>
      <c r="S40" s="9"/>
      <c r="T40" s="9"/>
      <c r="U40" s="9"/>
      <c r="V40" s="9"/>
      <c r="W40" s="9"/>
    </row>
    <row r="41" spans="2:23" s="5" customFormat="1">
      <c r="B41" s="83" t="s">
        <v>281</v>
      </c>
      <c r="C41" s="854" t="s">
        <v>966</v>
      </c>
      <c r="D41" s="933">
        <v>114145</v>
      </c>
      <c r="E41" s="1035">
        <f t="shared" ref="E41:E51" si="23">D41</f>
        <v>114145</v>
      </c>
      <c r="F41" s="929">
        <v>17916</v>
      </c>
      <c r="G41" s="929"/>
      <c r="H41" s="929"/>
      <c r="I41" s="929"/>
      <c r="J41" s="1035">
        <f t="shared" ref="J41:J52" si="24">E41+F41-G41+H41+I41</f>
        <v>132061</v>
      </c>
      <c r="K41" s="933"/>
      <c r="L41" s="1035">
        <f t="shared" si="21"/>
        <v>0</v>
      </c>
      <c r="M41" s="1654"/>
      <c r="N41" s="929"/>
      <c r="O41" s="929"/>
      <c r="P41" s="929"/>
      <c r="Q41" s="929"/>
      <c r="R41" s="1035">
        <f t="shared" si="22"/>
        <v>0</v>
      </c>
      <c r="S41" s="9"/>
      <c r="T41" s="9"/>
      <c r="U41" s="9"/>
      <c r="V41" s="9"/>
      <c r="W41" s="9"/>
    </row>
    <row r="42" spans="2:23" s="5" customFormat="1">
      <c r="B42" s="83" t="s">
        <v>282</v>
      </c>
      <c r="C42" s="854" t="s">
        <v>967</v>
      </c>
      <c r="D42" s="933"/>
      <c r="E42" s="1035">
        <f t="shared" si="23"/>
        <v>0</v>
      </c>
      <c r="F42" s="929"/>
      <c r="G42" s="929"/>
      <c r="H42" s="929"/>
      <c r="I42" s="929"/>
      <c r="J42" s="1035">
        <f t="shared" si="24"/>
        <v>0</v>
      </c>
      <c r="K42" s="933"/>
      <c r="L42" s="1035">
        <f t="shared" si="21"/>
        <v>0</v>
      </c>
      <c r="M42" s="1654"/>
      <c r="N42" s="929"/>
      <c r="O42" s="929"/>
      <c r="P42" s="929"/>
      <c r="Q42" s="929"/>
      <c r="R42" s="1035">
        <f t="shared" si="22"/>
        <v>0</v>
      </c>
      <c r="S42" s="9"/>
      <c r="T42" s="9"/>
      <c r="U42" s="9"/>
      <c r="V42" s="9"/>
      <c r="W42" s="9"/>
    </row>
    <row r="43" spans="2:23" s="5" customFormat="1">
      <c r="B43" s="83" t="s">
        <v>283</v>
      </c>
      <c r="C43" s="854" t="s">
        <v>968</v>
      </c>
      <c r="D43" s="933"/>
      <c r="E43" s="1035">
        <f t="shared" si="23"/>
        <v>0</v>
      </c>
      <c r="F43" s="929"/>
      <c r="G43" s="929"/>
      <c r="H43" s="929"/>
      <c r="I43" s="929"/>
      <c r="J43" s="1035">
        <f t="shared" si="24"/>
        <v>0</v>
      </c>
      <c r="K43" s="933"/>
      <c r="L43" s="1035">
        <f t="shared" si="21"/>
        <v>0</v>
      </c>
      <c r="M43" s="1654"/>
      <c r="N43" s="929"/>
      <c r="O43" s="929"/>
      <c r="P43" s="929"/>
      <c r="Q43" s="929"/>
      <c r="R43" s="1035">
        <f t="shared" si="22"/>
        <v>0</v>
      </c>
      <c r="S43" s="9"/>
      <c r="T43" s="9"/>
      <c r="U43" s="9"/>
      <c r="V43" s="9"/>
      <c r="W43" s="9"/>
    </row>
    <row r="44" spans="2:23" s="5" customFormat="1">
      <c r="B44" s="83" t="s">
        <v>284</v>
      </c>
      <c r="C44" s="854" t="s">
        <v>969</v>
      </c>
      <c r="D44" s="933"/>
      <c r="E44" s="1035">
        <f t="shared" si="23"/>
        <v>0</v>
      </c>
      <c r="F44" s="929"/>
      <c r="G44" s="929"/>
      <c r="H44" s="929"/>
      <c r="I44" s="929"/>
      <c r="J44" s="1035">
        <f t="shared" si="24"/>
        <v>0</v>
      </c>
      <c r="K44" s="933"/>
      <c r="L44" s="1035">
        <f t="shared" si="21"/>
        <v>0</v>
      </c>
      <c r="M44" s="1654"/>
      <c r="N44" s="929"/>
      <c r="O44" s="929"/>
      <c r="P44" s="929"/>
      <c r="Q44" s="929"/>
      <c r="R44" s="1035">
        <f t="shared" si="22"/>
        <v>0</v>
      </c>
      <c r="S44" s="9"/>
      <c r="T44" s="9"/>
      <c r="U44" s="9"/>
      <c r="V44" s="9"/>
      <c r="W44" s="9"/>
    </row>
    <row r="45" spans="2:23" s="5" customFormat="1">
      <c r="B45" s="330" t="s">
        <v>285</v>
      </c>
      <c r="C45" s="855" t="s">
        <v>970</v>
      </c>
      <c r="D45" s="935">
        <f>D46+D47+D50</f>
        <v>28848</v>
      </c>
      <c r="E45" s="1036">
        <f>E46+E47+E50</f>
        <v>28848</v>
      </c>
      <c r="F45" s="1655">
        <f>F46+F47+F50</f>
        <v>9754</v>
      </c>
      <c r="G45" s="930">
        <f t="shared" ref="G45:I45" si="25">G46+G47+G50</f>
        <v>0</v>
      </c>
      <c r="H45" s="930">
        <f t="shared" si="25"/>
        <v>0</v>
      </c>
      <c r="I45" s="930">
        <f t="shared" si="25"/>
        <v>0</v>
      </c>
      <c r="J45" s="1036">
        <f t="shared" ref="J45" si="26">J46+J47+J50</f>
        <v>38602</v>
      </c>
      <c r="K45" s="935">
        <f>K46+K47+K50</f>
        <v>0</v>
      </c>
      <c r="L45" s="1036">
        <f>L46+L47+L50</f>
        <v>0</v>
      </c>
      <c r="M45" s="1655">
        <f t="shared" ref="M45" si="27">M46+M47+M50</f>
        <v>0</v>
      </c>
      <c r="N45" s="930">
        <f t="shared" ref="N45" si="28">N46+N47+N50</f>
        <v>0</v>
      </c>
      <c r="O45" s="930">
        <f t="shared" ref="O45" si="29">O46+O47+O50</f>
        <v>0</v>
      </c>
      <c r="P45" s="930">
        <f t="shared" ref="P45" si="30">P46+P47+P50</f>
        <v>0</v>
      </c>
      <c r="Q45" s="930">
        <f t="shared" ref="Q45" si="31">Q46+Q47+Q50</f>
        <v>0</v>
      </c>
      <c r="R45" s="1036">
        <f t="shared" ref="R45" si="32">R46+R47+R50</f>
        <v>0</v>
      </c>
      <c r="S45" s="9"/>
      <c r="T45" s="9"/>
      <c r="U45" s="9"/>
      <c r="V45" s="9"/>
      <c r="W45" s="9"/>
    </row>
    <row r="46" spans="2:23" s="5" customFormat="1">
      <c r="B46" s="355" t="s">
        <v>286</v>
      </c>
      <c r="C46" s="856" t="s">
        <v>971</v>
      </c>
      <c r="D46" s="937"/>
      <c r="E46" s="1037">
        <f t="shared" si="23"/>
        <v>0</v>
      </c>
      <c r="F46" s="931"/>
      <c r="G46" s="931"/>
      <c r="H46" s="931"/>
      <c r="I46" s="931"/>
      <c r="J46" s="1037">
        <f t="shared" si="24"/>
        <v>0</v>
      </c>
      <c r="K46" s="937"/>
      <c r="L46" s="1037">
        <f t="shared" si="21"/>
        <v>0</v>
      </c>
      <c r="M46" s="1656"/>
      <c r="N46" s="931"/>
      <c r="O46" s="931"/>
      <c r="P46" s="931"/>
      <c r="Q46" s="931"/>
      <c r="R46" s="1037">
        <f t="shared" si="22"/>
        <v>0</v>
      </c>
      <c r="S46" s="9"/>
      <c r="T46" s="9"/>
      <c r="U46" s="9"/>
      <c r="V46" s="9"/>
      <c r="W46" s="9"/>
    </row>
    <row r="47" spans="2:23" s="5" customFormat="1">
      <c r="B47" s="558" t="s">
        <v>287</v>
      </c>
      <c r="C47" s="968" t="s">
        <v>972</v>
      </c>
      <c r="D47" s="969">
        <f>D48+D49</f>
        <v>28848</v>
      </c>
      <c r="E47" s="1660">
        <f>E48+E49</f>
        <v>28848</v>
      </c>
      <c r="F47" s="1657">
        <f t="shared" ref="F47:J47" si="33">F48+F49</f>
        <v>9754</v>
      </c>
      <c r="G47" s="970">
        <f t="shared" si="33"/>
        <v>0</v>
      </c>
      <c r="H47" s="970">
        <f t="shared" si="33"/>
        <v>0</v>
      </c>
      <c r="I47" s="970">
        <f t="shared" si="33"/>
        <v>0</v>
      </c>
      <c r="J47" s="1660">
        <f t="shared" si="33"/>
        <v>38602</v>
      </c>
      <c r="K47" s="969">
        <f>K48+K49</f>
        <v>0</v>
      </c>
      <c r="L47" s="1660">
        <f>L48+L49</f>
        <v>0</v>
      </c>
      <c r="M47" s="1657">
        <f t="shared" ref="M47" si="34">M48+M49</f>
        <v>0</v>
      </c>
      <c r="N47" s="970">
        <f t="shared" ref="N47" si="35">N48+N49</f>
        <v>0</v>
      </c>
      <c r="O47" s="970">
        <f t="shared" ref="O47" si="36">O48+O49</f>
        <v>0</v>
      </c>
      <c r="P47" s="970">
        <f t="shared" ref="P47" si="37">P48+P49</f>
        <v>0</v>
      </c>
      <c r="Q47" s="970">
        <f t="shared" ref="Q47" si="38">Q48+Q49</f>
        <v>0</v>
      </c>
      <c r="R47" s="1660">
        <f t="shared" ref="R47" si="39">R48+R49</f>
        <v>0</v>
      </c>
      <c r="S47" s="9"/>
      <c r="T47" s="9"/>
      <c r="U47" s="9"/>
      <c r="V47" s="9"/>
      <c r="W47" s="9"/>
    </row>
    <row r="48" spans="2:23" s="5" customFormat="1" ht="25.5">
      <c r="B48" s="83" t="s">
        <v>288</v>
      </c>
      <c r="C48" s="857" t="s">
        <v>1088</v>
      </c>
      <c r="D48" s="939">
        <v>28848</v>
      </c>
      <c r="E48" s="1038">
        <f t="shared" si="23"/>
        <v>28848</v>
      </c>
      <c r="F48" s="932">
        <v>9754</v>
      </c>
      <c r="G48" s="932"/>
      <c r="H48" s="932"/>
      <c r="I48" s="932"/>
      <c r="J48" s="1038">
        <f t="shared" si="24"/>
        <v>38602</v>
      </c>
      <c r="K48" s="939"/>
      <c r="L48" s="1038">
        <f t="shared" si="21"/>
        <v>0</v>
      </c>
      <c r="M48" s="932"/>
      <c r="N48" s="932"/>
      <c r="O48" s="932"/>
      <c r="P48" s="932"/>
      <c r="Q48" s="932"/>
      <c r="R48" s="1038">
        <f t="shared" si="22"/>
        <v>0</v>
      </c>
      <c r="S48" s="9"/>
      <c r="T48" s="9"/>
      <c r="U48" s="9"/>
      <c r="V48" s="9"/>
      <c r="W48" s="9"/>
    </row>
    <row r="49" spans="2:23" s="5" customFormat="1">
      <c r="B49" s="83" t="s">
        <v>289</v>
      </c>
      <c r="C49" s="857" t="s">
        <v>1089</v>
      </c>
      <c r="D49" s="939"/>
      <c r="E49" s="1038">
        <f t="shared" si="23"/>
        <v>0</v>
      </c>
      <c r="F49" s="932"/>
      <c r="G49" s="932"/>
      <c r="H49" s="932"/>
      <c r="I49" s="932"/>
      <c r="J49" s="1038">
        <f t="shared" si="24"/>
        <v>0</v>
      </c>
      <c r="K49" s="939"/>
      <c r="L49" s="1038">
        <f t="shared" si="21"/>
        <v>0</v>
      </c>
      <c r="M49" s="932"/>
      <c r="N49" s="932"/>
      <c r="O49" s="932"/>
      <c r="P49" s="932"/>
      <c r="Q49" s="932"/>
      <c r="R49" s="1038">
        <f t="shared" si="22"/>
        <v>0</v>
      </c>
      <c r="S49" s="9"/>
      <c r="T49" s="9"/>
      <c r="U49" s="9"/>
      <c r="V49" s="9"/>
      <c r="W49" s="9"/>
    </row>
    <row r="50" spans="2:23" s="5" customFormat="1">
      <c r="B50" s="355" t="s">
        <v>290</v>
      </c>
      <c r="C50" s="856" t="s">
        <v>1090</v>
      </c>
      <c r="D50" s="937"/>
      <c r="E50" s="1037">
        <f t="shared" si="23"/>
        <v>0</v>
      </c>
      <c r="F50" s="931"/>
      <c r="G50" s="931"/>
      <c r="H50" s="931"/>
      <c r="I50" s="931"/>
      <c r="J50" s="1037">
        <f t="shared" si="24"/>
        <v>0</v>
      </c>
      <c r="K50" s="937"/>
      <c r="L50" s="1037">
        <f t="shared" si="21"/>
        <v>0</v>
      </c>
      <c r="M50" s="1656"/>
      <c r="N50" s="931"/>
      <c r="O50" s="931"/>
      <c r="P50" s="931"/>
      <c r="Q50" s="931"/>
      <c r="R50" s="1037">
        <f t="shared" si="22"/>
        <v>0</v>
      </c>
      <c r="S50" s="9"/>
      <c r="T50" s="9"/>
      <c r="U50" s="9"/>
      <c r="V50" s="9"/>
      <c r="W50" s="9"/>
    </row>
    <row r="51" spans="2:23" s="5" customFormat="1" ht="13.5" thickBot="1">
      <c r="B51" s="1650" t="s">
        <v>291</v>
      </c>
      <c r="C51" s="1651" t="s">
        <v>1091</v>
      </c>
      <c r="D51" s="941"/>
      <c r="E51" s="1661">
        <f t="shared" si="23"/>
        <v>0</v>
      </c>
      <c r="F51" s="942"/>
      <c r="G51" s="942"/>
      <c r="H51" s="942"/>
      <c r="I51" s="942"/>
      <c r="J51" s="1672">
        <f t="shared" si="24"/>
        <v>0</v>
      </c>
      <c r="K51" s="941"/>
      <c r="L51" s="1661">
        <f t="shared" si="21"/>
        <v>0</v>
      </c>
      <c r="M51" s="1658"/>
      <c r="N51" s="942"/>
      <c r="O51" s="942"/>
      <c r="P51" s="942"/>
      <c r="Q51" s="942"/>
      <c r="R51" s="1661">
        <f t="shared" si="22"/>
        <v>0</v>
      </c>
      <c r="S51" s="9"/>
      <c r="T51" s="9"/>
      <c r="U51" s="9"/>
      <c r="V51" s="9"/>
      <c r="W51" s="9"/>
    </row>
    <row r="52" spans="2:23" ht="19.5" customHeight="1" thickBot="1">
      <c r="B52" s="944" t="s">
        <v>292</v>
      </c>
      <c r="C52" s="958" t="s">
        <v>54</v>
      </c>
      <c r="D52" s="945">
        <f>D39+D45+D51</f>
        <v>142993</v>
      </c>
      <c r="E52" s="1662">
        <f t="shared" ref="E52" si="40">E39+E45+E51</f>
        <v>142993</v>
      </c>
      <c r="F52" s="1659">
        <f>F39+F45+F51</f>
        <v>27670</v>
      </c>
      <c r="G52" s="967">
        <f t="shared" ref="G52:I52" si="41">G39+G45+G51</f>
        <v>0</v>
      </c>
      <c r="H52" s="967">
        <f t="shared" si="41"/>
        <v>0</v>
      </c>
      <c r="I52" s="946">
        <f t="shared" si="41"/>
        <v>0</v>
      </c>
      <c r="J52" s="1673">
        <f t="shared" si="24"/>
        <v>170663</v>
      </c>
      <c r="K52" s="945">
        <f>K39+K45+K51</f>
        <v>0</v>
      </c>
      <c r="L52" s="1662">
        <f t="shared" ref="L52:R52" si="42">L39+L45+L51</f>
        <v>0</v>
      </c>
      <c r="M52" s="1659">
        <f t="shared" si="42"/>
        <v>0</v>
      </c>
      <c r="N52" s="967">
        <f t="shared" si="42"/>
        <v>0</v>
      </c>
      <c r="O52" s="967">
        <f t="shared" si="42"/>
        <v>0</v>
      </c>
      <c r="P52" s="967">
        <f t="shared" si="42"/>
        <v>0</v>
      </c>
      <c r="Q52" s="946">
        <f t="shared" si="42"/>
        <v>0</v>
      </c>
      <c r="R52" s="1662">
        <f t="shared" si="42"/>
        <v>0</v>
      </c>
    </row>
    <row r="53" spans="2:23" ht="19.5" customHeight="1">
      <c r="D53" s="142"/>
      <c r="E53" s="142"/>
      <c r="F53" s="142"/>
      <c r="G53" s="142"/>
      <c r="H53" s="142"/>
      <c r="I53" s="142"/>
      <c r="J53" s="142"/>
      <c r="K53" s="142"/>
      <c r="L53" s="142"/>
      <c r="M53" s="1021">
        <f>'S16'!F19</f>
        <v>0</v>
      </c>
      <c r="N53" s="1021">
        <f>'S16'!F8</f>
        <v>0</v>
      </c>
      <c r="O53" s="121"/>
      <c r="P53" s="121"/>
      <c r="Q53" s="121"/>
      <c r="R53" s="121"/>
      <c r="S53" s="121"/>
      <c r="T53" s="121"/>
    </row>
    <row r="54" spans="2:23">
      <c r="B54" s="129" t="s">
        <v>875</v>
      </c>
      <c r="C54" s="2002" t="s">
        <v>582</v>
      </c>
      <c r="D54" s="2002"/>
      <c r="E54" s="2002"/>
      <c r="F54" s="2002"/>
      <c r="G54" s="2002"/>
      <c r="H54" s="2002"/>
      <c r="I54" s="2002"/>
      <c r="J54" s="143"/>
      <c r="K54" s="1019"/>
      <c r="L54" s="1019"/>
      <c r="M54" s="1020">
        <f>M53-M52</f>
        <v>0</v>
      </c>
      <c r="N54" s="1020">
        <f>N53-N52</f>
        <v>0</v>
      </c>
      <c r="O54" s="127"/>
      <c r="P54" s="127"/>
      <c r="Q54" s="127"/>
      <c r="R54" s="127"/>
      <c r="S54" s="144"/>
    </row>
    <row r="55" spans="2:23" s="5" customFormat="1">
      <c r="B55" s="137" t="s">
        <v>874</v>
      </c>
      <c r="C55" s="1993" t="s">
        <v>392</v>
      </c>
      <c r="D55" s="2075"/>
      <c r="E55" s="2075"/>
      <c r="F55" s="2075"/>
      <c r="G55" s="2075"/>
      <c r="H55" s="2075"/>
      <c r="I55" s="9"/>
      <c r="J55" s="9"/>
      <c r="K55" s="9" t="s">
        <v>1014</v>
      </c>
      <c r="L55" s="9"/>
      <c r="M55" s="9"/>
      <c r="N55" s="9"/>
      <c r="O55" s="9"/>
      <c r="P55" s="9"/>
      <c r="Q55" s="9"/>
      <c r="R55" s="9"/>
      <c r="S55" s="9"/>
      <c r="T55" s="9"/>
      <c r="U55" s="9"/>
      <c r="V55" s="9"/>
    </row>
    <row r="56" spans="2:23" ht="29.25" customHeight="1">
      <c r="B56" s="137" t="s">
        <v>874</v>
      </c>
      <c r="C56" s="1993" t="s">
        <v>626</v>
      </c>
      <c r="D56" s="1993"/>
      <c r="E56" s="1993"/>
      <c r="F56" s="1993"/>
      <c r="G56" s="1993"/>
      <c r="H56" s="1993"/>
      <c r="I56" s="1993"/>
      <c r="J56" s="1993"/>
      <c r="K56" s="121" t="s">
        <v>1014</v>
      </c>
      <c r="L56" s="121"/>
      <c r="M56" s="121"/>
      <c r="N56" s="121"/>
      <c r="O56" s="121"/>
      <c r="P56" s="121"/>
      <c r="Q56" s="121"/>
      <c r="R56" s="121"/>
      <c r="S56" s="121"/>
      <c r="T56" s="121"/>
    </row>
    <row r="57" spans="2:23" ht="29.25" customHeight="1">
      <c r="B57" s="137" t="s">
        <v>874</v>
      </c>
      <c r="C57" s="1993" t="s">
        <v>553</v>
      </c>
      <c r="D57" s="1993"/>
      <c r="E57" s="1993"/>
      <c r="F57" s="1993"/>
      <c r="G57" s="1993"/>
      <c r="H57" s="1993"/>
      <c r="I57" s="1993"/>
      <c r="J57" s="1993"/>
      <c r="K57" s="121"/>
      <c r="L57" s="121"/>
      <c r="M57" s="121"/>
      <c r="N57" s="121"/>
      <c r="O57" s="121"/>
      <c r="P57" s="121"/>
      <c r="Q57" s="121"/>
      <c r="R57" s="121"/>
      <c r="S57" s="121"/>
      <c r="T57" s="121"/>
    </row>
    <row r="60" spans="2:23" s="5" customFormat="1" ht="12" customHeight="1">
      <c r="B60" s="145"/>
      <c r="C60" s="138"/>
      <c r="D60" s="138"/>
      <c r="E60" s="28"/>
      <c r="F60" s="28"/>
      <c r="G60" s="28"/>
      <c r="H60" s="28"/>
      <c r="I60" s="28"/>
      <c r="J60" s="146"/>
      <c r="K60" s="146"/>
      <c r="L60" s="146"/>
      <c r="M60" s="147"/>
      <c r="N60" s="9"/>
    </row>
    <row r="61" spans="2:23" ht="18" customHeight="1">
      <c r="C61" s="130" t="s">
        <v>250</v>
      </c>
      <c r="D61" s="131"/>
      <c r="E61" s="131"/>
      <c r="F61" s="131"/>
      <c r="G61" s="131"/>
      <c r="H61" s="131"/>
      <c r="I61" s="131"/>
      <c r="J61" s="131"/>
      <c r="K61" s="131"/>
      <c r="L61" s="131"/>
      <c r="M61" s="131"/>
      <c r="N61" s="131"/>
      <c r="O61" s="131"/>
      <c r="P61" s="131"/>
      <c r="Q61" s="131"/>
      <c r="R61" s="131"/>
      <c r="S61" s="131"/>
      <c r="T61" s="131"/>
    </row>
    <row r="62" spans="2:23" ht="24" customHeight="1">
      <c r="B62" s="2062" t="s">
        <v>529</v>
      </c>
      <c r="C62" s="2062"/>
      <c r="D62" s="2062"/>
      <c r="E62" s="2062"/>
      <c r="F62" s="2062"/>
      <c r="G62" s="2062"/>
      <c r="H62" s="2062"/>
      <c r="I62" s="2062"/>
      <c r="J62" s="132"/>
      <c r="K62" s="132"/>
      <c r="L62" s="132"/>
      <c r="M62" s="132"/>
      <c r="N62" s="127"/>
      <c r="O62" s="127"/>
      <c r="P62" s="127"/>
      <c r="Q62" s="133"/>
      <c r="R62" s="133"/>
      <c r="S62" s="133"/>
    </row>
    <row r="63" spans="2:23" ht="13.5" customHeight="1">
      <c r="B63" s="2062" t="s">
        <v>530</v>
      </c>
      <c r="C63" s="2062"/>
      <c r="D63" s="2062"/>
      <c r="E63" s="2062"/>
      <c r="F63" s="2062"/>
      <c r="G63" s="2062"/>
      <c r="H63" s="2062"/>
      <c r="I63" s="2062"/>
      <c r="J63" s="127"/>
      <c r="K63" s="127"/>
      <c r="L63" s="127"/>
      <c r="M63" s="127"/>
      <c r="N63" s="127"/>
      <c r="O63" s="127"/>
      <c r="P63" s="127"/>
      <c r="Q63" s="127"/>
      <c r="R63" s="133"/>
      <c r="S63" s="133"/>
    </row>
    <row r="64" spans="2:23" ht="27" customHeight="1">
      <c r="B64" s="2059" t="s">
        <v>531</v>
      </c>
      <c r="C64" s="2059"/>
      <c r="D64" s="2059"/>
      <c r="E64" s="2059"/>
      <c r="F64" s="2059"/>
      <c r="G64" s="2059"/>
      <c r="H64" s="2059"/>
      <c r="I64" s="2059"/>
      <c r="J64" s="133"/>
      <c r="K64" s="133"/>
      <c r="L64" s="133"/>
      <c r="M64" s="133"/>
      <c r="N64" s="133"/>
      <c r="O64" s="133"/>
      <c r="P64" s="127"/>
      <c r="Q64" s="127"/>
      <c r="R64" s="127"/>
      <c r="S64" s="127"/>
    </row>
    <row r="65" spans="2:19">
      <c r="B65" s="134"/>
      <c r="C65" s="135"/>
      <c r="D65" s="135"/>
      <c r="E65" s="135"/>
      <c r="F65" s="135"/>
      <c r="G65" s="135"/>
      <c r="H65" s="127"/>
      <c r="I65" s="133"/>
      <c r="J65" s="133"/>
      <c r="K65" s="133"/>
      <c r="L65" s="133"/>
      <c r="M65" s="133"/>
      <c r="N65" s="133"/>
      <c r="O65" s="133"/>
      <c r="P65" s="127"/>
      <c r="Q65" s="136"/>
      <c r="R65" s="136"/>
      <c r="S65" s="127"/>
    </row>
    <row r="66" spans="2:19" s="5" customFormat="1">
      <c r="B66" s="145"/>
      <c r="C66" s="138"/>
      <c r="D66" s="44"/>
      <c r="E66" s="28"/>
      <c r="F66" s="28"/>
      <c r="G66" s="9"/>
      <c r="H66" s="9"/>
      <c r="I66" s="9"/>
      <c r="J66" s="9"/>
      <c r="K66" s="9"/>
      <c r="L66" s="9"/>
      <c r="M66" s="9"/>
      <c r="N66" s="9"/>
    </row>
  </sheetData>
  <mergeCells count="24">
    <mergeCell ref="U2:V2"/>
    <mergeCell ref="B3:C4"/>
    <mergeCell ref="C56:J56"/>
    <mergeCell ref="C55:H55"/>
    <mergeCell ref="B20:B21"/>
    <mergeCell ref="C37:C38"/>
    <mergeCell ref="D3:G3"/>
    <mergeCell ref="H3:K3"/>
    <mergeCell ref="C20:C21"/>
    <mergeCell ref="D20:D21"/>
    <mergeCell ref="T20:T21"/>
    <mergeCell ref="K37:R37"/>
    <mergeCell ref="B64:I64"/>
    <mergeCell ref="C54:I54"/>
    <mergeCell ref="B2:K2"/>
    <mergeCell ref="L2:S2"/>
    <mergeCell ref="C57:J57"/>
    <mergeCell ref="B37:B38"/>
    <mergeCell ref="B62:I62"/>
    <mergeCell ref="B63:I63"/>
    <mergeCell ref="E20:E21"/>
    <mergeCell ref="F20:M20"/>
    <mergeCell ref="N20:S20"/>
    <mergeCell ref="D37:J37"/>
  </mergeCells>
  <pageMargins left="0" right="0" top="0" bottom="0" header="0.3" footer="0.3"/>
  <pageSetup paperSize="9" scale="37" orientation="landscape"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C97E4"/>
  </sheetPr>
  <dimension ref="B2:W65"/>
  <sheetViews>
    <sheetView view="pageBreakPreview" zoomScale="85" zoomScaleNormal="85" zoomScaleSheetLayoutView="85" workbookViewId="0">
      <selection activeCell="W15" sqref="W15"/>
    </sheetView>
  </sheetViews>
  <sheetFormatPr defaultColWidth="9.140625" defaultRowHeight="12.75"/>
  <cols>
    <col min="1" max="1" width="4" style="597" customWidth="1"/>
    <col min="2" max="2" width="11.85546875" style="597" customWidth="1"/>
    <col min="3" max="3" width="63" style="597" customWidth="1"/>
    <col min="4" max="4" width="13" style="597" customWidth="1"/>
    <col min="5" max="5" width="13.140625" style="597" customWidth="1"/>
    <col min="6" max="6" width="11.42578125" style="17" customWidth="1"/>
    <col min="7" max="7" width="13" style="597" bestFit="1" customWidth="1"/>
    <col min="8" max="8" width="14.85546875" style="597" customWidth="1"/>
    <col min="9" max="10" width="11.42578125" style="597" customWidth="1"/>
    <col min="11" max="11" width="15" style="597" customWidth="1"/>
    <col min="12" max="12" width="15.42578125" style="597" bestFit="1" customWidth="1"/>
    <col min="13" max="13" width="15.28515625" style="597" bestFit="1" customWidth="1"/>
    <col min="14" max="14" width="14" style="597" bestFit="1" customWidth="1"/>
    <col min="15" max="15" width="18.5703125" style="597" bestFit="1" customWidth="1"/>
    <col min="16" max="16" width="16.7109375" style="597" bestFit="1" customWidth="1"/>
    <col min="17" max="17" width="10.5703125" style="597" bestFit="1" customWidth="1"/>
    <col min="18" max="18" width="15.5703125" style="597" customWidth="1"/>
    <col min="19" max="19" width="14.85546875" style="597" customWidth="1"/>
    <col min="20" max="20" width="12" style="597" customWidth="1"/>
    <col min="21" max="22" width="8.140625" style="597" customWidth="1"/>
    <col min="23" max="16384" width="9.140625" style="597"/>
  </cols>
  <sheetData>
    <row r="2" spans="2:23" ht="15.75" thickBot="1">
      <c r="B2" s="1954" t="s">
        <v>137</v>
      </c>
      <c r="C2" s="1954"/>
      <c r="D2" s="2047"/>
      <c r="E2" s="2047"/>
      <c r="F2" s="2047"/>
      <c r="G2" s="2047"/>
      <c r="H2" s="2047"/>
      <c r="I2" s="2047"/>
      <c r="J2" s="2047"/>
      <c r="K2" s="2047"/>
      <c r="L2" s="1954"/>
      <c r="M2" s="1954" t="s">
        <v>137</v>
      </c>
      <c r="N2" s="1954"/>
      <c r="O2" s="1954"/>
      <c r="P2" s="1954"/>
      <c r="Q2" s="1954"/>
      <c r="R2" s="1954"/>
      <c r="S2" s="1954"/>
    </row>
    <row r="3" spans="2:23" ht="13.5" thickBot="1">
      <c r="B3" s="2099" t="s">
        <v>293</v>
      </c>
      <c r="C3" s="2019" t="s">
        <v>207</v>
      </c>
      <c r="D3" s="2102" t="s">
        <v>371</v>
      </c>
      <c r="E3" s="2103"/>
      <c r="F3" s="2103"/>
      <c r="G3" s="2104"/>
      <c r="H3" s="2102" t="s">
        <v>375</v>
      </c>
      <c r="I3" s="2103"/>
      <c r="J3" s="2103"/>
      <c r="K3" s="2104"/>
      <c r="L3" s="119"/>
      <c r="M3" s="119"/>
      <c r="N3" s="119"/>
    </row>
    <row r="4" spans="2:23" ht="39" thickBot="1">
      <c r="B4" s="1997"/>
      <c r="C4" s="2108"/>
      <c r="D4" s="1080" t="s">
        <v>389</v>
      </c>
      <c r="E4" s="1081" t="s">
        <v>125</v>
      </c>
      <c r="F4" s="1081" t="s">
        <v>194</v>
      </c>
      <c r="G4" s="1082" t="s">
        <v>120</v>
      </c>
      <c r="H4" s="1080" t="s">
        <v>390</v>
      </c>
      <c r="I4" s="1081" t="s">
        <v>125</v>
      </c>
      <c r="J4" s="1081" t="s">
        <v>194</v>
      </c>
      <c r="K4" s="1082" t="s">
        <v>120</v>
      </c>
      <c r="L4" s="119"/>
      <c r="M4" s="119"/>
      <c r="N4" s="119"/>
    </row>
    <row r="5" spans="2:23" ht="25.5">
      <c r="B5" s="113" t="s">
        <v>268</v>
      </c>
      <c r="C5" s="1053" t="s">
        <v>973</v>
      </c>
      <c r="D5" s="1083">
        <f>T15</f>
        <v>0</v>
      </c>
      <c r="E5" s="1084">
        <f>J24</f>
        <v>0</v>
      </c>
      <c r="F5" s="1084">
        <f>R24</f>
        <v>0</v>
      </c>
      <c r="G5" s="1085">
        <f>D5-E5-F5</f>
        <v>0</v>
      </c>
      <c r="H5" s="1088">
        <f>E15</f>
        <v>0</v>
      </c>
      <c r="I5" s="1084">
        <f>E24</f>
        <v>0</v>
      </c>
      <c r="J5" s="1084">
        <f>L24</f>
        <v>0</v>
      </c>
      <c r="K5" s="1085">
        <f>H5-I5-J5</f>
        <v>0</v>
      </c>
      <c r="L5" s="68"/>
      <c r="M5" s="68"/>
      <c r="N5" s="68"/>
    </row>
    <row r="6" spans="2:23" ht="25.5">
      <c r="B6" s="113" t="s">
        <v>277</v>
      </c>
      <c r="C6" s="1054" t="s">
        <v>974</v>
      </c>
      <c r="D6" s="1086">
        <f>T16</f>
        <v>0</v>
      </c>
      <c r="E6" s="435">
        <f>J25</f>
        <v>0</v>
      </c>
      <c r="F6" s="435">
        <f>R25</f>
        <v>0</v>
      </c>
      <c r="G6" s="1087">
        <f t="shared" ref="G6:G10" si="0">D6-E6-F6</f>
        <v>0</v>
      </c>
      <c r="H6" s="1089">
        <f t="shared" ref="H6:H9" si="1">E16</f>
        <v>0</v>
      </c>
      <c r="I6" s="435">
        <f>E25</f>
        <v>0</v>
      </c>
      <c r="J6" s="435">
        <f t="shared" ref="J6:J9" si="2">L25</f>
        <v>0</v>
      </c>
      <c r="K6" s="1087">
        <f t="shared" ref="K6:K10" si="3">H6-I6-J6</f>
        <v>0</v>
      </c>
      <c r="L6" s="68"/>
      <c r="M6" s="68"/>
      <c r="N6" s="68"/>
    </row>
    <row r="7" spans="2:23">
      <c r="B7" s="113" t="s">
        <v>281</v>
      </c>
      <c r="C7" s="1055" t="s">
        <v>975</v>
      </c>
      <c r="D7" s="1086">
        <f>T17</f>
        <v>0</v>
      </c>
      <c r="E7" s="435">
        <f>J26</f>
        <v>0</v>
      </c>
      <c r="F7" s="435">
        <f>R26</f>
        <v>0</v>
      </c>
      <c r="G7" s="1087">
        <f t="shared" si="0"/>
        <v>0</v>
      </c>
      <c r="H7" s="1089">
        <f t="shared" si="1"/>
        <v>0</v>
      </c>
      <c r="I7" s="435">
        <f>E26</f>
        <v>0</v>
      </c>
      <c r="J7" s="435">
        <f t="shared" si="2"/>
        <v>0</v>
      </c>
      <c r="K7" s="1087">
        <f t="shared" si="3"/>
        <v>0</v>
      </c>
      <c r="L7" s="68"/>
      <c r="M7" s="68"/>
      <c r="N7" s="68"/>
    </row>
    <row r="8" spans="2:23" ht="25.5">
      <c r="B8" s="113" t="s">
        <v>282</v>
      </c>
      <c r="C8" s="1055" t="s">
        <v>976</v>
      </c>
      <c r="D8" s="1086">
        <f>T18</f>
        <v>0</v>
      </c>
      <c r="E8" s="435">
        <f>J27</f>
        <v>0</v>
      </c>
      <c r="F8" s="435">
        <f>R27</f>
        <v>0</v>
      </c>
      <c r="G8" s="1087">
        <f t="shared" si="0"/>
        <v>0</v>
      </c>
      <c r="H8" s="1089">
        <f t="shared" si="1"/>
        <v>0</v>
      </c>
      <c r="I8" s="435">
        <f>E27</f>
        <v>0</v>
      </c>
      <c r="J8" s="435">
        <f t="shared" si="2"/>
        <v>0</v>
      </c>
      <c r="K8" s="1087">
        <f t="shared" si="3"/>
        <v>0</v>
      </c>
      <c r="L8" s="68"/>
      <c r="M8" s="68"/>
      <c r="N8" s="68"/>
    </row>
    <row r="9" spans="2:23" ht="13.5" thickBot="1">
      <c r="B9" s="113" t="s">
        <v>283</v>
      </c>
      <c r="C9" s="1055" t="s">
        <v>977</v>
      </c>
      <c r="D9" s="1090">
        <f>T19</f>
        <v>0</v>
      </c>
      <c r="E9" s="1043">
        <f>J28</f>
        <v>0</v>
      </c>
      <c r="F9" s="1043">
        <f>R28</f>
        <v>0</v>
      </c>
      <c r="G9" s="1091">
        <f t="shared" si="0"/>
        <v>0</v>
      </c>
      <c r="H9" s="1092">
        <f t="shared" si="1"/>
        <v>0</v>
      </c>
      <c r="I9" s="1043">
        <f>E28</f>
        <v>0</v>
      </c>
      <c r="J9" s="1043">
        <f t="shared" si="2"/>
        <v>0</v>
      </c>
      <c r="K9" s="1091">
        <f t="shared" si="3"/>
        <v>0</v>
      </c>
      <c r="L9" s="68"/>
      <c r="M9" s="68"/>
      <c r="N9" s="68"/>
    </row>
    <row r="10" spans="2:23" ht="13.5" thickBot="1">
      <c r="B10" s="291" t="s">
        <v>284</v>
      </c>
      <c r="C10" s="855" t="s">
        <v>429</v>
      </c>
      <c r="D10" s="1044">
        <f>SUM(D5:D9)</f>
        <v>0</v>
      </c>
      <c r="E10" s="1045">
        <f t="shared" ref="E10:J10" si="4">SUM(E5:E9)</f>
        <v>0</v>
      </c>
      <c r="F10" s="1045">
        <f t="shared" si="4"/>
        <v>0</v>
      </c>
      <c r="G10" s="1093">
        <f t="shared" si="0"/>
        <v>0</v>
      </c>
      <c r="H10" s="1044">
        <f>SUM(H5:H9)</f>
        <v>0</v>
      </c>
      <c r="I10" s="1045">
        <f t="shared" si="4"/>
        <v>0</v>
      </c>
      <c r="J10" s="1045">
        <f t="shared" si="4"/>
        <v>0</v>
      </c>
      <c r="K10" s="1093">
        <f t="shared" si="3"/>
        <v>0</v>
      </c>
      <c r="L10" s="68"/>
      <c r="M10" s="68"/>
      <c r="N10" s="68"/>
    </row>
    <row r="11" spans="2:23">
      <c r="C11" s="2110"/>
      <c r="D11" s="2110"/>
      <c r="E11" s="2110"/>
    </row>
    <row r="12" spans="2:23" ht="13.5" thickBot="1">
      <c r="C12" s="596"/>
      <c r="D12" s="596"/>
      <c r="E12" s="596"/>
    </row>
    <row r="13" spans="2:23" ht="13.5" thickBot="1">
      <c r="B13" s="1997" t="s">
        <v>293</v>
      </c>
      <c r="C13" s="2109" t="s">
        <v>391</v>
      </c>
      <c r="D13" s="2088" t="s">
        <v>383</v>
      </c>
      <c r="E13" s="2100" t="s">
        <v>1150</v>
      </c>
      <c r="F13" s="2111" t="s">
        <v>226</v>
      </c>
      <c r="G13" s="2112"/>
      <c r="H13" s="2112"/>
      <c r="I13" s="2112"/>
      <c r="J13" s="2112"/>
      <c r="K13" s="2112"/>
      <c r="L13" s="2112"/>
      <c r="M13" s="2113"/>
      <c r="N13" s="2096" t="s">
        <v>227</v>
      </c>
      <c r="O13" s="2097"/>
      <c r="P13" s="2097"/>
      <c r="Q13" s="2097"/>
      <c r="R13" s="2097"/>
      <c r="S13" s="2098"/>
      <c r="T13" s="2105" t="s">
        <v>371</v>
      </c>
      <c r="U13" s="120"/>
    </row>
    <row r="14" spans="2:23" ht="115.5" thickBot="1">
      <c r="B14" s="1997"/>
      <c r="C14" s="2109"/>
      <c r="D14" s="2089"/>
      <c r="E14" s="2101"/>
      <c r="F14" s="1071" t="s">
        <v>395</v>
      </c>
      <c r="G14" s="1072" t="s">
        <v>396</v>
      </c>
      <c r="H14" s="1072" t="s">
        <v>403</v>
      </c>
      <c r="I14" s="1072" t="s">
        <v>127</v>
      </c>
      <c r="J14" s="1072" t="s">
        <v>538</v>
      </c>
      <c r="K14" s="1072" t="s">
        <v>197</v>
      </c>
      <c r="L14" s="1072" t="s">
        <v>549</v>
      </c>
      <c r="M14" s="1073" t="s">
        <v>550</v>
      </c>
      <c r="N14" s="1077" t="s">
        <v>128</v>
      </c>
      <c r="O14" s="1078" t="s">
        <v>127</v>
      </c>
      <c r="P14" s="1078" t="s">
        <v>543</v>
      </c>
      <c r="Q14" s="1078" t="s">
        <v>228</v>
      </c>
      <c r="R14" s="1078" t="s">
        <v>548</v>
      </c>
      <c r="S14" s="1079" t="s">
        <v>551</v>
      </c>
      <c r="T14" s="2106"/>
      <c r="W14" s="98"/>
    </row>
    <row r="15" spans="2:23" ht="25.5">
      <c r="B15" s="113" t="s">
        <v>268</v>
      </c>
      <c r="C15" s="1053" t="s">
        <v>973</v>
      </c>
      <c r="D15" s="1064"/>
      <c r="E15" s="1058">
        <f>D15</f>
        <v>0</v>
      </c>
      <c r="F15" s="1059"/>
      <c r="G15" s="1060"/>
      <c r="H15" s="1061"/>
      <c r="I15" s="1061"/>
      <c r="J15" s="1061"/>
      <c r="K15" s="1061"/>
      <c r="L15" s="1061"/>
      <c r="M15" s="1062"/>
      <c r="N15" s="1063"/>
      <c r="O15" s="1061"/>
      <c r="P15" s="1061"/>
      <c r="Q15" s="1061"/>
      <c r="R15" s="1061"/>
      <c r="S15" s="848"/>
      <c r="T15" s="1109">
        <f>E15+SUM(F15:M15)-SUM(N15:S15)</f>
        <v>0</v>
      </c>
    </row>
    <row r="16" spans="2:23" ht="25.5">
      <c r="B16" s="113" t="s">
        <v>277</v>
      </c>
      <c r="C16" s="1054" t="s">
        <v>974</v>
      </c>
      <c r="D16" s="1065">
        <v>0</v>
      </c>
      <c r="E16" s="860">
        <f t="shared" ref="E16:E19" si="5">D16</f>
        <v>0</v>
      </c>
      <c r="F16" s="861"/>
      <c r="G16" s="296"/>
      <c r="H16" s="297"/>
      <c r="I16" s="297"/>
      <c r="J16" s="297"/>
      <c r="K16" s="297"/>
      <c r="L16" s="297"/>
      <c r="M16" s="848"/>
      <c r="N16" s="646"/>
      <c r="O16" s="297"/>
      <c r="P16" s="297"/>
      <c r="Q16" s="297"/>
      <c r="R16" s="297"/>
      <c r="S16" s="848">
        <v>0</v>
      </c>
      <c r="T16" s="1110">
        <f t="shared" ref="T16:T20" si="6">E16+SUM(F16:M16)-SUM(N16:S16)</f>
        <v>0</v>
      </c>
    </row>
    <row r="17" spans="2:23">
      <c r="B17" s="113" t="s">
        <v>281</v>
      </c>
      <c r="C17" s="1055" t="s">
        <v>975</v>
      </c>
      <c r="D17" s="1065">
        <v>0</v>
      </c>
      <c r="E17" s="860">
        <f t="shared" si="5"/>
        <v>0</v>
      </c>
      <c r="F17" s="861"/>
      <c r="G17" s="296"/>
      <c r="H17" s="297"/>
      <c r="I17" s="297"/>
      <c r="J17" s="297"/>
      <c r="K17" s="297"/>
      <c r="L17" s="297"/>
      <c r="M17" s="848"/>
      <c r="N17" s="646"/>
      <c r="O17" s="297"/>
      <c r="P17" s="297"/>
      <c r="Q17" s="297"/>
      <c r="R17" s="297"/>
      <c r="S17" s="848">
        <v>0</v>
      </c>
      <c r="T17" s="1110">
        <f t="shared" si="6"/>
        <v>0</v>
      </c>
    </row>
    <row r="18" spans="2:23" ht="26.25" thickBot="1">
      <c r="B18" s="113" t="s">
        <v>282</v>
      </c>
      <c r="C18" s="1055" t="s">
        <v>976</v>
      </c>
      <c r="D18" s="1066"/>
      <c r="E18" s="860">
        <f t="shared" si="5"/>
        <v>0</v>
      </c>
      <c r="F18" s="861"/>
      <c r="G18" s="296"/>
      <c r="H18" s="297"/>
      <c r="I18" s="297"/>
      <c r="J18" s="297"/>
      <c r="K18" s="297"/>
      <c r="L18" s="297"/>
      <c r="M18" s="848"/>
      <c r="N18" s="646"/>
      <c r="O18" s="297"/>
      <c r="P18" s="297"/>
      <c r="Q18" s="297"/>
      <c r="R18" s="297"/>
      <c r="S18" s="1070"/>
      <c r="T18" s="1110">
        <f t="shared" si="6"/>
        <v>0</v>
      </c>
    </row>
    <row r="19" spans="2:23" ht="13.5" thickBot="1">
      <c r="B19" s="699" t="s">
        <v>283</v>
      </c>
      <c r="C19" s="1056" t="s">
        <v>977</v>
      </c>
      <c r="D19" s="1677"/>
      <c r="E19" s="1067">
        <f t="shared" si="5"/>
        <v>0</v>
      </c>
      <c r="F19" s="1068"/>
      <c r="G19" s="1069"/>
      <c r="H19" s="1003"/>
      <c r="I19" s="1003"/>
      <c r="J19" s="1003"/>
      <c r="K19" s="1003"/>
      <c r="L19" s="1003"/>
      <c r="M19" s="1070"/>
      <c r="N19" s="1002"/>
      <c r="O19" s="1003"/>
      <c r="P19" s="1003"/>
      <c r="Q19" s="1003"/>
      <c r="R19" s="1003"/>
      <c r="S19" s="1070"/>
      <c r="T19" s="1111">
        <f t="shared" si="6"/>
        <v>0</v>
      </c>
    </row>
    <row r="20" spans="2:23" ht="13.5" thickBot="1">
      <c r="B20" s="1050" t="s">
        <v>284</v>
      </c>
      <c r="C20" s="1051" t="s">
        <v>429</v>
      </c>
      <c r="D20" s="1052">
        <f>SUM(D15:D19)</f>
        <v>0</v>
      </c>
      <c r="E20" s="1048">
        <f>SUM(E15:E19)</f>
        <v>0</v>
      </c>
      <c r="F20" s="1044">
        <f t="shared" ref="F20:S20" si="7">SUM(F15:F19)</f>
        <v>0</v>
      </c>
      <c r="G20" s="1045">
        <f t="shared" si="7"/>
        <v>0</v>
      </c>
      <c r="H20" s="1045">
        <f t="shared" si="7"/>
        <v>0</v>
      </c>
      <c r="I20" s="1045">
        <f t="shared" si="7"/>
        <v>0</v>
      </c>
      <c r="J20" s="1045">
        <f t="shared" si="7"/>
        <v>0</v>
      </c>
      <c r="K20" s="1045">
        <f t="shared" si="7"/>
        <v>0</v>
      </c>
      <c r="L20" s="1045">
        <f t="shared" si="7"/>
        <v>0</v>
      </c>
      <c r="M20" s="1046">
        <f t="shared" si="7"/>
        <v>0</v>
      </c>
      <c r="N20" s="1044">
        <f t="shared" si="7"/>
        <v>0</v>
      </c>
      <c r="O20" s="1045">
        <f t="shared" si="7"/>
        <v>0</v>
      </c>
      <c r="P20" s="1045">
        <f t="shared" si="7"/>
        <v>0</v>
      </c>
      <c r="Q20" s="1045">
        <f t="shared" si="7"/>
        <v>0</v>
      </c>
      <c r="R20" s="1045">
        <f t="shared" si="7"/>
        <v>0</v>
      </c>
      <c r="S20" s="1046">
        <f t="shared" si="7"/>
        <v>0</v>
      </c>
      <c r="T20" s="1112">
        <f t="shared" si="6"/>
        <v>0</v>
      </c>
    </row>
    <row r="21" spans="2:23" ht="13.5" thickBot="1">
      <c r="C21" s="596"/>
      <c r="D21" s="596"/>
      <c r="E21" s="596"/>
    </row>
    <row r="22" spans="2:23" s="122" customFormat="1" ht="13.5" thickBot="1">
      <c r="B22" s="1997" t="s">
        <v>293</v>
      </c>
      <c r="C22" s="2019" t="s">
        <v>207</v>
      </c>
      <c r="D22" s="2090" t="s">
        <v>311</v>
      </c>
      <c r="E22" s="2091"/>
      <c r="F22" s="2091"/>
      <c r="G22" s="2091"/>
      <c r="H22" s="2091"/>
      <c r="I22" s="2091"/>
      <c r="J22" s="2092"/>
      <c r="K22" s="2093" t="s">
        <v>312</v>
      </c>
      <c r="L22" s="2094"/>
      <c r="M22" s="2094"/>
      <c r="N22" s="2094"/>
      <c r="O22" s="2094"/>
      <c r="P22" s="2094"/>
      <c r="Q22" s="2094"/>
      <c r="R22" s="2095"/>
      <c r="S22" s="9"/>
      <c r="T22" s="121"/>
      <c r="U22" s="121"/>
      <c r="V22" s="121"/>
    </row>
    <row r="23" spans="2:23" s="122" customFormat="1" ht="90" thickBot="1">
      <c r="B23" s="1997"/>
      <c r="C23" s="2108"/>
      <c r="D23" s="1094" t="s">
        <v>383</v>
      </c>
      <c r="E23" s="1095" t="s">
        <v>1150</v>
      </c>
      <c r="F23" s="1080" t="s">
        <v>244</v>
      </c>
      <c r="G23" s="1081" t="s">
        <v>231</v>
      </c>
      <c r="H23" s="1081" t="s">
        <v>324</v>
      </c>
      <c r="I23" s="1096" t="s">
        <v>1151</v>
      </c>
      <c r="J23" s="1097" t="s">
        <v>371</v>
      </c>
      <c r="K23" s="1094" t="s">
        <v>383</v>
      </c>
      <c r="L23" s="1095" t="s">
        <v>1150</v>
      </c>
      <c r="M23" s="1081" t="s">
        <v>580</v>
      </c>
      <c r="N23" s="1081" t="s">
        <v>581</v>
      </c>
      <c r="O23" s="1081" t="s">
        <v>231</v>
      </c>
      <c r="P23" s="1081" t="s">
        <v>325</v>
      </c>
      <c r="Q23" s="1096" t="s">
        <v>1151</v>
      </c>
      <c r="R23" s="1097" t="s">
        <v>371</v>
      </c>
      <c r="S23" s="123"/>
      <c r="T23" s="597"/>
      <c r="U23" s="124"/>
      <c r="V23" s="124"/>
      <c r="W23" s="124"/>
    </row>
    <row r="24" spans="2:23" ht="25.5">
      <c r="B24" s="113" t="s">
        <v>268</v>
      </c>
      <c r="C24" s="1053" t="s">
        <v>973</v>
      </c>
      <c r="D24" s="1057"/>
      <c r="E24" s="1098">
        <f>D24</f>
        <v>0</v>
      </c>
      <c r="F24" s="1099"/>
      <c r="G24" s="1060"/>
      <c r="H24" s="1061"/>
      <c r="I24" s="1061"/>
      <c r="J24" s="1107">
        <f>E24+F24-G24+H24+I24</f>
        <v>0</v>
      </c>
      <c r="K24" s="1100"/>
      <c r="L24" s="1100">
        <f>K24</f>
        <v>0</v>
      </c>
      <c r="M24" s="1061"/>
      <c r="N24" s="1061"/>
      <c r="O24" s="1061"/>
      <c r="P24" s="1084"/>
      <c r="Q24" s="1101"/>
      <c r="R24" s="1113">
        <f>L24+M24-N24-O24+P24+Q24</f>
        <v>0</v>
      </c>
      <c r="S24" s="118"/>
      <c r="T24" s="118"/>
      <c r="U24" s="118"/>
      <c r="V24" s="118"/>
      <c r="W24" s="118"/>
    </row>
    <row r="25" spans="2:23" ht="25.5">
      <c r="B25" s="113" t="s">
        <v>277</v>
      </c>
      <c r="C25" s="1054" t="s">
        <v>974</v>
      </c>
      <c r="D25" s="1064"/>
      <c r="E25" s="365">
        <f t="shared" ref="E25:E28" si="8">D25</f>
        <v>0</v>
      </c>
      <c r="F25" s="361"/>
      <c r="G25" s="296"/>
      <c r="H25" s="297"/>
      <c r="I25" s="297"/>
      <c r="J25" s="550">
        <f t="shared" ref="J25:J28" si="9">E25+F25-G25+H25+I25</f>
        <v>0</v>
      </c>
      <c r="K25" s="363"/>
      <c r="L25" s="363">
        <f t="shared" ref="L25:L28" si="10">K25</f>
        <v>0</v>
      </c>
      <c r="M25" s="297"/>
      <c r="N25" s="297"/>
      <c r="O25" s="297"/>
      <c r="P25" s="435"/>
      <c r="Q25" s="364"/>
      <c r="R25" s="1114">
        <f t="shared" ref="R25:R28" si="11">L25+M25-N25-O25+P25+Q25</f>
        <v>0</v>
      </c>
      <c r="S25" s="118"/>
      <c r="T25" s="118"/>
      <c r="U25" s="118"/>
      <c r="V25" s="118"/>
      <c r="W25" s="118"/>
    </row>
    <row r="26" spans="2:23">
      <c r="B26" s="113" t="s">
        <v>281</v>
      </c>
      <c r="C26" s="1055" t="s">
        <v>975</v>
      </c>
      <c r="D26" s="1065"/>
      <c r="E26" s="365">
        <f t="shared" si="8"/>
        <v>0</v>
      </c>
      <c r="F26" s="361"/>
      <c r="G26" s="296"/>
      <c r="H26" s="297"/>
      <c r="I26" s="297"/>
      <c r="J26" s="550">
        <f t="shared" si="9"/>
        <v>0</v>
      </c>
      <c r="K26" s="363"/>
      <c r="L26" s="363">
        <f t="shared" si="10"/>
        <v>0</v>
      </c>
      <c r="M26" s="297"/>
      <c r="N26" s="297"/>
      <c r="O26" s="297"/>
      <c r="P26" s="435"/>
      <c r="Q26" s="364"/>
      <c r="R26" s="1114">
        <f t="shared" si="11"/>
        <v>0</v>
      </c>
      <c r="S26" s="118"/>
      <c r="T26" s="118"/>
      <c r="U26" s="118"/>
      <c r="V26" s="118"/>
      <c r="W26" s="118"/>
    </row>
    <row r="27" spans="2:23" ht="25.5">
      <c r="B27" s="113" t="s">
        <v>282</v>
      </c>
      <c r="C27" s="1055" t="s">
        <v>976</v>
      </c>
      <c r="D27" s="1065"/>
      <c r="E27" s="365">
        <f t="shared" si="8"/>
        <v>0</v>
      </c>
      <c r="F27" s="361"/>
      <c r="G27" s="296"/>
      <c r="H27" s="297"/>
      <c r="I27" s="297"/>
      <c r="J27" s="550">
        <f t="shared" si="9"/>
        <v>0</v>
      </c>
      <c r="K27" s="363"/>
      <c r="L27" s="363">
        <f t="shared" si="10"/>
        <v>0</v>
      </c>
      <c r="M27" s="297"/>
      <c r="N27" s="297"/>
      <c r="O27" s="297"/>
      <c r="P27" s="435"/>
      <c r="Q27" s="364"/>
      <c r="R27" s="1114">
        <f t="shared" si="11"/>
        <v>0</v>
      </c>
      <c r="S27" s="118"/>
      <c r="T27" s="118"/>
      <c r="U27" s="118"/>
      <c r="V27" s="118"/>
      <c r="W27" s="118"/>
    </row>
    <row r="28" spans="2:23" ht="13.5" thickBot="1">
      <c r="B28" s="113" t="s">
        <v>283</v>
      </c>
      <c r="C28" s="1055" t="s">
        <v>977</v>
      </c>
      <c r="D28" s="1066"/>
      <c r="E28" s="1102">
        <f t="shared" si="8"/>
        <v>0</v>
      </c>
      <c r="F28" s="1103"/>
      <c r="G28" s="1069"/>
      <c r="H28" s="1003"/>
      <c r="I28" s="1003"/>
      <c r="J28" s="1108">
        <f t="shared" si="9"/>
        <v>0</v>
      </c>
      <c r="K28" s="1104"/>
      <c r="L28" s="1104">
        <f t="shared" si="10"/>
        <v>0</v>
      </c>
      <c r="M28" s="1003"/>
      <c r="N28" s="1003"/>
      <c r="O28" s="1003"/>
      <c r="P28" s="1105"/>
      <c r="Q28" s="1106"/>
      <c r="R28" s="1115">
        <f t="shared" si="11"/>
        <v>0</v>
      </c>
      <c r="S28" s="118"/>
      <c r="T28" s="118"/>
      <c r="U28" s="118"/>
      <c r="V28" s="118"/>
      <c r="W28" s="118"/>
    </row>
    <row r="29" spans="2:23" s="122" customFormat="1" ht="13.5" thickBot="1">
      <c r="B29" s="291" t="s">
        <v>284</v>
      </c>
      <c r="C29" s="855" t="s">
        <v>429</v>
      </c>
      <c r="D29" s="1049">
        <f>SUM(D24:D28)</f>
        <v>0</v>
      </c>
      <c r="E29" s="1049">
        <f>SUM(E24:E28)</f>
        <v>0</v>
      </c>
      <c r="F29" s="1044">
        <f t="shared" ref="F29:R29" si="12">SUM(F24:F28)</f>
        <v>0</v>
      </c>
      <c r="G29" s="1045">
        <f t="shared" si="12"/>
        <v>0</v>
      </c>
      <c r="H29" s="1045">
        <f t="shared" si="12"/>
        <v>0</v>
      </c>
      <c r="I29" s="1045">
        <f t="shared" si="12"/>
        <v>0</v>
      </c>
      <c r="J29" s="1117">
        <f t="shared" si="12"/>
        <v>0</v>
      </c>
      <c r="K29" s="1044">
        <f t="shared" si="12"/>
        <v>0</v>
      </c>
      <c r="L29" s="1045">
        <f>SUM(L24:L28)</f>
        <v>0</v>
      </c>
      <c r="M29" s="1045">
        <f t="shared" si="12"/>
        <v>0</v>
      </c>
      <c r="N29" s="1045">
        <f t="shared" si="12"/>
        <v>0</v>
      </c>
      <c r="O29" s="1045">
        <f t="shared" si="12"/>
        <v>0</v>
      </c>
      <c r="P29" s="1045">
        <f t="shared" si="12"/>
        <v>0</v>
      </c>
      <c r="Q29" s="1047">
        <f t="shared" si="12"/>
        <v>0</v>
      </c>
      <c r="R29" s="1116">
        <f t="shared" si="12"/>
        <v>0</v>
      </c>
      <c r="S29" s="118"/>
    </row>
    <row r="30" spans="2:23" s="122" customFormat="1">
      <c r="B30" s="352"/>
      <c r="C30" s="352"/>
      <c r="D30" s="125"/>
      <c r="E30" s="540"/>
      <c r="F30" s="541"/>
      <c r="G30" s="540"/>
      <c r="H30" s="540"/>
      <c r="I30" s="540"/>
      <c r="J30" s="540"/>
      <c r="K30" s="540"/>
      <c r="L30" s="540"/>
      <c r="M30" s="1852">
        <f>'S16'!F20</f>
        <v>0</v>
      </c>
      <c r="N30" s="1852">
        <f>'S16'!F9</f>
        <v>0</v>
      </c>
      <c r="O30" s="540"/>
      <c r="P30" s="540"/>
      <c r="Q30" s="124"/>
    </row>
    <row r="31" spans="2:23" s="122" customFormat="1">
      <c r="D31" s="125"/>
      <c r="E31" s="124"/>
      <c r="F31" s="126"/>
      <c r="G31" s="124"/>
      <c r="H31" s="124"/>
      <c r="I31" s="124"/>
      <c r="J31" s="124"/>
      <c r="K31" s="124"/>
      <c r="L31" s="124"/>
      <c r="M31" s="124"/>
      <c r="N31" s="124"/>
      <c r="O31" s="124"/>
      <c r="P31" s="124"/>
      <c r="Q31" s="124"/>
    </row>
    <row r="32" spans="2:23" s="122" customFormat="1">
      <c r="B32" s="122" t="s">
        <v>875</v>
      </c>
      <c r="C32" s="2002" t="s">
        <v>582</v>
      </c>
      <c r="D32" s="2002"/>
      <c r="E32" s="2002"/>
      <c r="F32" s="2002"/>
      <c r="G32" s="2002"/>
      <c r="H32" s="2002"/>
      <c r="I32" s="2002"/>
      <c r="J32" s="124"/>
      <c r="K32" s="124"/>
      <c r="L32" s="124"/>
      <c r="M32" s="124"/>
      <c r="N32" s="124"/>
      <c r="O32" s="124"/>
      <c r="P32" s="124"/>
      <c r="Q32" s="124"/>
    </row>
    <row r="34" spans="2:16">
      <c r="B34" s="597" t="s">
        <v>874</v>
      </c>
      <c r="C34" s="2107" t="s">
        <v>392</v>
      </c>
      <c r="D34" s="2107"/>
      <c r="E34" s="2107"/>
      <c r="F34" s="2107"/>
      <c r="G34" s="2107"/>
      <c r="H34" s="2107"/>
    </row>
    <row r="35" spans="2:16">
      <c r="B35" s="597" t="s">
        <v>874</v>
      </c>
      <c r="C35" s="2014" t="s">
        <v>552</v>
      </c>
      <c r="D35" s="2014"/>
      <c r="E35" s="2014"/>
      <c r="F35" s="2014"/>
      <c r="G35" s="2014"/>
      <c r="H35" s="2014"/>
    </row>
    <row r="36" spans="2:16">
      <c r="B36" s="597" t="s">
        <v>874</v>
      </c>
      <c r="C36" s="2107" t="s">
        <v>553</v>
      </c>
      <c r="D36" s="2107"/>
      <c r="E36" s="2107"/>
      <c r="F36" s="2107"/>
      <c r="G36" s="2107"/>
      <c r="H36" s="2107"/>
    </row>
    <row r="37" spans="2:16">
      <c r="C37" s="600"/>
      <c r="D37" s="600"/>
      <c r="E37" s="600"/>
      <c r="F37" s="600"/>
      <c r="G37" s="600"/>
      <c r="H37" s="600"/>
    </row>
    <row r="38" spans="2:16">
      <c r="C38" s="1953" t="s">
        <v>118</v>
      </c>
      <c r="D38" s="1953"/>
      <c r="E38" s="1953"/>
      <c r="G38" s="15"/>
      <c r="H38" s="15"/>
      <c r="I38" s="15"/>
      <c r="J38" s="15"/>
      <c r="K38" s="15"/>
      <c r="L38" s="15"/>
      <c r="M38" s="15"/>
      <c r="N38" s="15"/>
      <c r="O38" s="15"/>
      <c r="P38" s="15"/>
    </row>
    <row r="39" spans="2:16">
      <c r="C39" s="1953"/>
      <c r="D39" s="1953"/>
      <c r="E39" s="1953"/>
      <c r="G39" s="15"/>
      <c r="H39" s="15"/>
      <c r="I39" s="15"/>
      <c r="J39" s="15"/>
      <c r="K39" s="15"/>
      <c r="L39" s="15"/>
      <c r="M39" s="15"/>
      <c r="N39" s="15"/>
      <c r="O39" s="15"/>
      <c r="P39" s="15"/>
    </row>
    <row r="40" spans="2:16">
      <c r="C40" s="2107" t="s">
        <v>532</v>
      </c>
      <c r="D40" s="2107"/>
      <c r="E40" s="2107"/>
      <c r="F40" s="2107"/>
      <c r="G40" s="2107"/>
      <c r="H40" s="2107"/>
      <c r="I40" s="2107"/>
      <c r="J40" s="15"/>
      <c r="K40" s="15"/>
      <c r="L40" s="15"/>
      <c r="M40" s="15"/>
      <c r="N40" s="15"/>
      <c r="O40" s="15"/>
      <c r="P40" s="15"/>
    </row>
    <row r="41" spans="2:16">
      <c r="C41" s="2107" t="s">
        <v>533</v>
      </c>
      <c r="D41" s="2107"/>
      <c r="E41" s="2107"/>
      <c r="F41" s="2107"/>
      <c r="G41" s="2107"/>
      <c r="H41" s="2107"/>
      <c r="I41" s="2107"/>
      <c r="J41" s="15"/>
      <c r="K41" s="15"/>
      <c r="L41" s="15"/>
      <c r="M41" s="15"/>
      <c r="N41" s="15"/>
      <c r="O41" s="15"/>
      <c r="P41" s="15"/>
    </row>
    <row r="42" spans="2:16">
      <c r="C42" s="2014" t="s">
        <v>534</v>
      </c>
      <c r="D42" s="2014"/>
      <c r="E42" s="2014"/>
      <c r="F42" s="2014"/>
      <c r="G42" s="2014"/>
      <c r="H42" s="2014"/>
      <c r="I42" s="2014"/>
      <c r="J42" s="15"/>
      <c r="K42" s="15"/>
      <c r="L42" s="15"/>
      <c r="M42" s="15"/>
      <c r="N42" s="15"/>
      <c r="O42" s="15"/>
      <c r="P42" s="15"/>
    </row>
    <row r="62" spans="3:10">
      <c r="C62" s="129"/>
      <c r="D62" s="130"/>
      <c r="E62" s="131"/>
      <c r="F62" s="131"/>
      <c r="G62" s="131"/>
      <c r="H62" s="131"/>
      <c r="I62" s="131"/>
      <c r="J62" s="131"/>
    </row>
    <row r="63" spans="3:10">
      <c r="C63" s="2062"/>
      <c r="D63" s="2062"/>
      <c r="E63" s="2062"/>
      <c r="F63" s="2062"/>
      <c r="G63" s="2062"/>
      <c r="H63" s="2062"/>
      <c r="I63" s="2062"/>
      <c r="J63" s="2062"/>
    </row>
    <row r="64" spans="3:10">
      <c r="C64" s="2062"/>
      <c r="D64" s="2062"/>
      <c r="E64" s="2062"/>
      <c r="F64" s="2062"/>
      <c r="G64" s="2062"/>
      <c r="H64" s="2062"/>
      <c r="I64" s="2062"/>
      <c r="J64" s="2062"/>
    </row>
    <row r="65" spans="3:10">
      <c r="C65" s="2059"/>
      <c r="D65" s="2059"/>
      <c r="E65" s="2059"/>
      <c r="F65" s="2059"/>
      <c r="G65" s="2059"/>
      <c r="H65" s="2059"/>
      <c r="I65" s="2059"/>
      <c r="J65" s="2059"/>
    </row>
  </sheetData>
  <mergeCells count="30">
    <mergeCell ref="T13:T14"/>
    <mergeCell ref="C39:E39"/>
    <mergeCell ref="C40:I40"/>
    <mergeCell ref="B2:L2"/>
    <mergeCell ref="C42:I42"/>
    <mergeCell ref="C41:I41"/>
    <mergeCell ref="C22:C23"/>
    <mergeCell ref="C3:C4"/>
    <mergeCell ref="C13:C14"/>
    <mergeCell ref="D3:G3"/>
    <mergeCell ref="C11:E11"/>
    <mergeCell ref="C35:H35"/>
    <mergeCell ref="C34:H34"/>
    <mergeCell ref="C36:H36"/>
    <mergeCell ref="F13:M13"/>
    <mergeCell ref="C38:E38"/>
    <mergeCell ref="K22:R22"/>
    <mergeCell ref="N13:S13"/>
    <mergeCell ref="M2:S2"/>
    <mergeCell ref="C32:I32"/>
    <mergeCell ref="B22:B23"/>
    <mergeCell ref="B13:B14"/>
    <mergeCell ref="B3:B4"/>
    <mergeCell ref="E13:E14"/>
    <mergeCell ref="H3:K3"/>
    <mergeCell ref="C63:J63"/>
    <mergeCell ref="C64:J64"/>
    <mergeCell ref="C65:J65"/>
    <mergeCell ref="D13:D14"/>
    <mergeCell ref="D22:J22"/>
  </mergeCells>
  <pageMargins left="0" right="0" top="0" bottom="0" header="0.3" footer="0.3"/>
  <pageSetup paperSize="9" scale="42"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C97E4"/>
  </sheetPr>
  <dimension ref="B2:W95"/>
  <sheetViews>
    <sheetView view="pageBreakPreview" topLeftCell="D1" zoomScale="80" zoomScaleNormal="85" zoomScaleSheetLayoutView="80" workbookViewId="0">
      <selection activeCell="Q54" sqref="Q54"/>
    </sheetView>
  </sheetViews>
  <sheetFormatPr defaultColWidth="9.140625" defaultRowHeight="12.75"/>
  <cols>
    <col min="1" max="1" width="5.140625" style="523" customWidth="1"/>
    <col min="2" max="2" width="11.140625" style="523" customWidth="1"/>
    <col min="3" max="3" width="67.5703125" style="524" customWidth="1"/>
    <col min="4" max="4" width="15.140625" style="523" customWidth="1"/>
    <col min="5" max="5" width="15" style="523" customWidth="1"/>
    <col min="6" max="7" width="14.5703125" style="523" customWidth="1"/>
    <col min="8" max="8" width="16.140625" style="523" customWidth="1"/>
    <col min="9" max="9" width="15.85546875" style="523" customWidth="1"/>
    <col min="10" max="10" width="14.5703125" style="523" customWidth="1"/>
    <col min="11" max="11" width="14.7109375" style="523" customWidth="1"/>
    <col min="12" max="13" width="14.5703125" style="523" customWidth="1"/>
    <col min="14" max="15" width="14.7109375" style="523" customWidth="1"/>
    <col min="16" max="16" width="13.5703125" style="523" customWidth="1"/>
    <col min="17" max="17" width="13.7109375" style="523" customWidth="1"/>
    <col min="18" max="18" width="14.7109375" style="523" customWidth="1"/>
    <col min="19" max="19" width="16" style="523" customWidth="1"/>
    <col min="20" max="20" width="15.5703125" style="523" customWidth="1"/>
    <col min="21" max="16384" width="9.140625" style="523"/>
  </cols>
  <sheetData>
    <row r="2" spans="2:19" ht="15.75" thickBot="1">
      <c r="B2" s="2155" t="s">
        <v>138</v>
      </c>
      <c r="C2" s="2156"/>
      <c r="D2" s="2156"/>
      <c r="E2" s="2156"/>
      <c r="F2" s="2156"/>
      <c r="G2" s="2156"/>
      <c r="H2" s="2156"/>
      <c r="I2" s="2156"/>
      <c r="J2" s="2156"/>
      <c r="K2" s="2156"/>
      <c r="L2" s="2156"/>
      <c r="M2" s="2156"/>
      <c r="N2" s="2157"/>
      <c r="O2" s="2157"/>
      <c r="P2" s="2157"/>
      <c r="Q2" s="2157"/>
      <c r="R2" s="2157"/>
      <c r="S2" s="2158"/>
    </row>
    <row r="3" spans="2:19">
      <c r="B3" s="2131" t="s">
        <v>293</v>
      </c>
      <c r="C3" s="2142" t="s">
        <v>207</v>
      </c>
      <c r="D3" s="2142"/>
      <c r="E3" s="2143"/>
      <c r="F3" s="2133" t="s">
        <v>371</v>
      </c>
      <c r="G3" s="2049"/>
      <c r="H3" s="2049"/>
      <c r="I3" s="2134"/>
      <c r="J3" s="2048" t="s">
        <v>375</v>
      </c>
      <c r="K3" s="2049"/>
      <c r="L3" s="2049"/>
      <c r="M3" s="2050"/>
      <c r="N3" s="67"/>
    </row>
    <row r="4" spans="2:19" ht="26.25" thickBot="1">
      <c r="B4" s="2132"/>
      <c r="C4" s="2144"/>
      <c r="D4" s="2144"/>
      <c r="E4" s="2145"/>
      <c r="F4" s="1167" t="s">
        <v>384</v>
      </c>
      <c r="G4" s="1168" t="s">
        <v>195</v>
      </c>
      <c r="H4" s="1168" t="s">
        <v>194</v>
      </c>
      <c r="I4" s="1169" t="s">
        <v>120</v>
      </c>
      <c r="J4" s="1170" t="s">
        <v>384</v>
      </c>
      <c r="K4" s="1168" t="s">
        <v>195</v>
      </c>
      <c r="L4" s="1168" t="s">
        <v>194</v>
      </c>
      <c r="M4" s="1171" t="s">
        <v>120</v>
      </c>
      <c r="N4" s="119"/>
    </row>
    <row r="5" spans="2:19" s="911" customFormat="1" ht="13.5" thickBot="1">
      <c r="B5" s="1165"/>
      <c r="C5" s="1166" t="s">
        <v>985</v>
      </c>
      <c r="D5" s="1152"/>
      <c r="E5" s="1152"/>
      <c r="F5" s="1145"/>
      <c r="G5" s="1145"/>
      <c r="H5" s="1145"/>
      <c r="I5" s="1145"/>
      <c r="J5" s="1145"/>
      <c r="K5" s="1145"/>
      <c r="L5" s="1145"/>
      <c r="M5" s="1145"/>
      <c r="N5" s="68"/>
    </row>
    <row r="6" spans="2:19">
      <c r="B6" s="1156" t="s">
        <v>268</v>
      </c>
      <c r="C6" s="2146" t="s">
        <v>978</v>
      </c>
      <c r="D6" s="2147"/>
      <c r="E6" s="2148"/>
      <c r="F6" s="1088">
        <f>T27</f>
        <v>0</v>
      </c>
      <c r="G6" s="1084">
        <f>J48</f>
        <v>0</v>
      </c>
      <c r="H6" s="1084">
        <f>R48</f>
        <v>0</v>
      </c>
      <c r="I6" s="1130">
        <f>F6-G6-H6</f>
        <v>0</v>
      </c>
      <c r="J6" s="1088">
        <f>E27</f>
        <v>0</v>
      </c>
      <c r="K6" s="1084">
        <f>E48</f>
        <v>0</v>
      </c>
      <c r="L6" s="1084">
        <f>L48</f>
        <v>0</v>
      </c>
      <c r="M6" s="1130">
        <f>J6-K6-L6</f>
        <v>0</v>
      </c>
      <c r="N6" s="68"/>
    </row>
    <row r="7" spans="2:19">
      <c r="B7" s="1157" t="s">
        <v>277</v>
      </c>
      <c r="C7" s="2149" t="s">
        <v>979</v>
      </c>
      <c r="D7" s="2150"/>
      <c r="E7" s="2151"/>
      <c r="F7" s="1089">
        <f>T28</f>
        <v>0</v>
      </c>
      <c r="G7" s="863">
        <f t="shared" ref="G7:G12" si="0">J49</f>
        <v>0</v>
      </c>
      <c r="H7" s="863">
        <f t="shared" ref="H7:H12" si="1">R49</f>
        <v>0</v>
      </c>
      <c r="I7" s="1120">
        <f t="shared" ref="I7:I12" si="2">F7-G7-H7</f>
        <v>0</v>
      </c>
      <c r="J7" s="1119">
        <f t="shared" ref="J7:J20" si="3">E28</f>
        <v>0</v>
      </c>
      <c r="K7" s="863">
        <f t="shared" ref="K7:K20" si="4">E49</f>
        <v>0</v>
      </c>
      <c r="L7" s="863">
        <f t="shared" ref="L7:L20" si="5">L49</f>
        <v>0</v>
      </c>
      <c r="M7" s="1120">
        <f t="shared" ref="M7:M12" si="6">J7-K7-L7</f>
        <v>0</v>
      </c>
      <c r="N7" s="68"/>
    </row>
    <row r="8" spans="2:19" s="1138" customFormat="1" ht="18.75" customHeight="1">
      <c r="B8" s="1158" t="s">
        <v>281</v>
      </c>
      <c r="C8" s="2152" t="s">
        <v>980</v>
      </c>
      <c r="D8" s="2153"/>
      <c r="E8" s="2154"/>
      <c r="F8" s="1140">
        <f>F9+F10</f>
        <v>0</v>
      </c>
      <c r="G8" s="549">
        <f t="shared" ref="G8:M8" si="7">G9+G10</f>
        <v>0</v>
      </c>
      <c r="H8" s="549">
        <f t="shared" si="7"/>
        <v>0</v>
      </c>
      <c r="I8" s="1124">
        <f t="shared" si="7"/>
        <v>0</v>
      </c>
      <c r="J8" s="1121">
        <f t="shared" si="3"/>
        <v>0</v>
      </c>
      <c r="K8" s="549">
        <f t="shared" si="4"/>
        <v>0</v>
      </c>
      <c r="L8" s="549">
        <f t="shared" si="5"/>
        <v>0</v>
      </c>
      <c r="M8" s="1124">
        <f t="shared" si="7"/>
        <v>0</v>
      </c>
      <c r="N8" s="1141"/>
    </row>
    <row r="9" spans="2:19" ht="18.75" customHeight="1">
      <c r="B9" s="1157" t="s">
        <v>282</v>
      </c>
      <c r="C9" s="2140" t="s">
        <v>981</v>
      </c>
      <c r="D9" s="2140"/>
      <c r="E9" s="2141"/>
      <c r="F9" s="1089">
        <f>T30</f>
        <v>0</v>
      </c>
      <c r="G9" s="863">
        <f t="shared" si="0"/>
        <v>0</v>
      </c>
      <c r="H9" s="863">
        <f t="shared" si="1"/>
        <v>0</v>
      </c>
      <c r="I9" s="1120">
        <f t="shared" si="2"/>
        <v>0</v>
      </c>
      <c r="J9" s="1119">
        <f t="shared" si="3"/>
        <v>0</v>
      </c>
      <c r="K9" s="863">
        <f t="shared" si="4"/>
        <v>0</v>
      </c>
      <c r="L9" s="863">
        <f t="shared" si="5"/>
        <v>0</v>
      </c>
      <c r="M9" s="1120">
        <f t="shared" si="6"/>
        <v>0</v>
      </c>
      <c r="N9" s="68"/>
    </row>
    <row r="10" spans="2:19">
      <c r="B10" s="1157" t="s">
        <v>283</v>
      </c>
      <c r="C10" s="2140" t="s">
        <v>982</v>
      </c>
      <c r="D10" s="2140"/>
      <c r="E10" s="2141"/>
      <c r="F10" s="1089">
        <f>T31</f>
        <v>0</v>
      </c>
      <c r="G10" s="863">
        <f t="shared" si="0"/>
        <v>0</v>
      </c>
      <c r="H10" s="863">
        <f t="shared" si="1"/>
        <v>0</v>
      </c>
      <c r="I10" s="1120">
        <f t="shared" si="2"/>
        <v>0</v>
      </c>
      <c r="J10" s="1119">
        <f t="shared" si="3"/>
        <v>0</v>
      </c>
      <c r="K10" s="863">
        <f t="shared" si="4"/>
        <v>0</v>
      </c>
      <c r="L10" s="863">
        <f t="shared" si="5"/>
        <v>0</v>
      </c>
      <c r="M10" s="1120">
        <f t="shared" si="6"/>
        <v>0</v>
      </c>
      <c r="N10" s="68"/>
    </row>
    <row r="11" spans="2:19">
      <c r="B11" s="1157" t="s">
        <v>284</v>
      </c>
      <c r="C11" s="2149" t="s">
        <v>983</v>
      </c>
      <c r="D11" s="2150"/>
      <c r="E11" s="2151"/>
      <c r="F11" s="1089">
        <f>T32</f>
        <v>0</v>
      </c>
      <c r="G11" s="863">
        <f t="shared" si="0"/>
        <v>0</v>
      </c>
      <c r="H11" s="863">
        <f t="shared" si="1"/>
        <v>0</v>
      </c>
      <c r="I11" s="1120">
        <f t="shared" si="2"/>
        <v>0</v>
      </c>
      <c r="J11" s="1119">
        <f t="shared" si="3"/>
        <v>0</v>
      </c>
      <c r="K11" s="863">
        <f t="shared" si="4"/>
        <v>0</v>
      </c>
      <c r="L11" s="863">
        <f t="shared" si="5"/>
        <v>0</v>
      </c>
      <c r="M11" s="1120">
        <f t="shared" si="6"/>
        <v>0</v>
      </c>
      <c r="N11" s="68"/>
    </row>
    <row r="12" spans="2:19" ht="13.5" thickBot="1">
      <c r="B12" s="1159" t="s">
        <v>285</v>
      </c>
      <c r="C12" s="2173" t="s">
        <v>984</v>
      </c>
      <c r="D12" s="2174"/>
      <c r="E12" s="2175"/>
      <c r="F12" s="1092">
        <f>T33</f>
        <v>0</v>
      </c>
      <c r="G12" s="1129">
        <f t="shared" si="0"/>
        <v>0</v>
      </c>
      <c r="H12" s="1129">
        <f t="shared" si="1"/>
        <v>0</v>
      </c>
      <c r="I12" s="1160">
        <f t="shared" si="2"/>
        <v>0</v>
      </c>
      <c r="J12" s="1177">
        <f t="shared" si="3"/>
        <v>0</v>
      </c>
      <c r="K12" s="1129">
        <f t="shared" si="4"/>
        <v>0</v>
      </c>
      <c r="L12" s="1129">
        <f t="shared" si="5"/>
        <v>0</v>
      </c>
      <c r="M12" s="1160">
        <f t="shared" si="6"/>
        <v>0</v>
      </c>
      <c r="N12" s="68"/>
    </row>
    <row r="13" spans="2:19" s="905" customFormat="1" ht="22.5" customHeight="1" thickBot="1">
      <c r="B13" s="1161" t="s">
        <v>286</v>
      </c>
      <c r="C13" s="2176" t="s">
        <v>54</v>
      </c>
      <c r="D13" s="2177"/>
      <c r="E13" s="2178"/>
      <c r="F13" s="1162">
        <f>F6+F7+F8+F11+F12</f>
        <v>0</v>
      </c>
      <c r="G13" s="1163">
        <f t="shared" ref="G13:M13" si="8">G6+G7+G8+G11+G12</f>
        <v>0</v>
      </c>
      <c r="H13" s="1163">
        <f t="shared" si="8"/>
        <v>0</v>
      </c>
      <c r="I13" s="1164">
        <f t="shared" si="8"/>
        <v>0</v>
      </c>
      <c r="J13" s="1162">
        <f t="shared" si="8"/>
        <v>0</v>
      </c>
      <c r="K13" s="1163">
        <f t="shared" si="8"/>
        <v>0</v>
      </c>
      <c r="L13" s="1163">
        <f t="shared" si="8"/>
        <v>0</v>
      </c>
      <c r="M13" s="1164">
        <f t="shared" si="8"/>
        <v>0</v>
      </c>
      <c r="N13" s="125"/>
    </row>
    <row r="14" spans="2:19" ht="13.5" thickBot="1">
      <c r="B14" s="1165"/>
      <c r="C14" s="1166" t="s">
        <v>1073</v>
      </c>
      <c r="D14" s="1152"/>
      <c r="E14" s="1152"/>
      <c r="F14" s="1149"/>
      <c r="G14" s="1149"/>
      <c r="H14" s="1149"/>
      <c r="I14" s="1149"/>
      <c r="J14" s="1149"/>
      <c r="K14" s="1149"/>
      <c r="L14" s="1149"/>
      <c r="M14" s="1149"/>
      <c r="N14" s="68"/>
    </row>
    <row r="15" spans="2:19" ht="18.75" customHeight="1">
      <c r="B15" s="1174" t="s">
        <v>287</v>
      </c>
      <c r="C15" s="2179" t="s">
        <v>1074</v>
      </c>
      <c r="D15" s="2180"/>
      <c r="E15" s="2181"/>
      <c r="F15" s="1131">
        <f>SUM(F16:F19)</f>
        <v>0</v>
      </c>
      <c r="G15" s="1132">
        <f t="shared" ref="G15:M15" si="9">SUM(G16:G19)</f>
        <v>0</v>
      </c>
      <c r="H15" s="1132">
        <f t="shared" si="9"/>
        <v>0</v>
      </c>
      <c r="I15" s="1133">
        <f t="shared" si="9"/>
        <v>0</v>
      </c>
      <c r="J15" s="1131">
        <f t="shared" si="9"/>
        <v>0</v>
      </c>
      <c r="K15" s="1132">
        <f t="shared" si="9"/>
        <v>0</v>
      </c>
      <c r="L15" s="1132">
        <f t="shared" si="9"/>
        <v>0</v>
      </c>
      <c r="M15" s="1133">
        <f t="shared" si="9"/>
        <v>0</v>
      </c>
      <c r="N15" s="68"/>
    </row>
    <row r="16" spans="2:19">
      <c r="B16" s="1157" t="s">
        <v>288</v>
      </c>
      <c r="C16" s="2135" t="s">
        <v>1075</v>
      </c>
      <c r="D16" s="2136"/>
      <c r="E16" s="2137"/>
      <c r="F16" s="1089">
        <f>T37</f>
        <v>0</v>
      </c>
      <c r="G16" s="863">
        <f t="shared" ref="G16:G20" si="10">J58</f>
        <v>0</v>
      </c>
      <c r="H16" s="863">
        <f t="shared" ref="H16:H20" si="11">R58</f>
        <v>0</v>
      </c>
      <c r="I16" s="1120">
        <f t="shared" ref="I16:I20" si="12">F16-G16-H16</f>
        <v>0</v>
      </c>
      <c r="J16" s="1119">
        <f t="shared" si="3"/>
        <v>0</v>
      </c>
      <c r="K16" s="863">
        <f t="shared" si="4"/>
        <v>0</v>
      </c>
      <c r="L16" s="863">
        <f t="shared" si="5"/>
        <v>0</v>
      </c>
      <c r="M16" s="1120">
        <f t="shared" ref="M16:M20" si="13">J16-K16-L16</f>
        <v>0</v>
      </c>
      <c r="N16" s="68"/>
    </row>
    <row r="17" spans="2:23">
      <c r="B17" s="1157" t="s">
        <v>289</v>
      </c>
      <c r="C17" s="2135" t="s">
        <v>1076</v>
      </c>
      <c r="D17" s="2136"/>
      <c r="E17" s="2137"/>
      <c r="F17" s="1089">
        <f>T38</f>
        <v>0</v>
      </c>
      <c r="G17" s="863">
        <f t="shared" si="10"/>
        <v>0</v>
      </c>
      <c r="H17" s="863">
        <f t="shared" si="11"/>
        <v>0</v>
      </c>
      <c r="I17" s="1120">
        <f t="shared" si="12"/>
        <v>0</v>
      </c>
      <c r="J17" s="1119">
        <f t="shared" si="3"/>
        <v>0</v>
      </c>
      <c r="K17" s="863">
        <f t="shared" si="4"/>
        <v>0</v>
      </c>
      <c r="L17" s="863">
        <f t="shared" si="5"/>
        <v>0</v>
      </c>
      <c r="M17" s="1120">
        <f t="shared" si="13"/>
        <v>0</v>
      </c>
      <c r="N17" s="68"/>
    </row>
    <row r="18" spans="2:23">
      <c r="B18" s="1157" t="s">
        <v>290</v>
      </c>
      <c r="C18" s="2135" t="s">
        <v>1077</v>
      </c>
      <c r="D18" s="2136"/>
      <c r="E18" s="2137"/>
      <c r="F18" s="1089">
        <f>T39</f>
        <v>0</v>
      </c>
      <c r="G18" s="863">
        <f t="shared" si="10"/>
        <v>0</v>
      </c>
      <c r="H18" s="863">
        <f t="shared" si="11"/>
        <v>0</v>
      </c>
      <c r="I18" s="1120">
        <f t="shared" si="12"/>
        <v>0</v>
      </c>
      <c r="J18" s="1119">
        <f t="shared" si="3"/>
        <v>0</v>
      </c>
      <c r="K18" s="863">
        <f t="shared" si="4"/>
        <v>0</v>
      </c>
      <c r="L18" s="863">
        <f t="shared" si="5"/>
        <v>0</v>
      </c>
      <c r="M18" s="1120">
        <f t="shared" si="13"/>
        <v>0</v>
      </c>
      <c r="N18" s="68"/>
    </row>
    <row r="19" spans="2:23">
      <c r="B19" s="1157" t="s">
        <v>291</v>
      </c>
      <c r="C19" s="2135" t="s">
        <v>1078</v>
      </c>
      <c r="D19" s="2136"/>
      <c r="E19" s="2137"/>
      <c r="F19" s="1089">
        <f>T40</f>
        <v>0</v>
      </c>
      <c r="G19" s="863">
        <f t="shared" si="10"/>
        <v>0</v>
      </c>
      <c r="H19" s="863">
        <f t="shared" si="11"/>
        <v>0</v>
      </c>
      <c r="I19" s="1120">
        <f t="shared" si="12"/>
        <v>0</v>
      </c>
      <c r="J19" s="1119">
        <f t="shared" si="3"/>
        <v>0</v>
      </c>
      <c r="K19" s="863">
        <f t="shared" si="4"/>
        <v>0</v>
      </c>
      <c r="L19" s="863">
        <f t="shared" si="5"/>
        <v>0</v>
      </c>
      <c r="M19" s="1120">
        <f t="shared" si="13"/>
        <v>0</v>
      </c>
      <c r="N19" s="68"/>
    </row>
    <row r="20" spans="2:23">
      <c r="B20" s="1158" t="s">
        <v>292</v>
      </c>
      <c r="C20" s="2164" t="s">
        <v>1079</v>
      </c>
      <c r="D20" s="2165"/>
      <c r="E20" s="2166"/>
      <c r="F20" s="1123">
        <f>T41</f>
        <v>0</v>
      </c>
      <c r="G20" s="865">
        <f t="shared" si="10"/>
        <v>0</v>
      </c>
      <c r="H20" s="865">
        <f t="shared" si="11"/>
        <v>0</v>
      </c>
      <c r="I20" s="1124">
        <f t="shared" si="12"/>
        <v>0</v>
      </c>
      <c r="J20" s="1119">
        <f t="shared" si="3"/>
        <v>0</v>
      </c>
      <c r="K20" s="863">
        <f t="shared" si="4"/>
        <v>0</v>
      </c>
      <c r="L20" s="863">
        <f t="shared" si="5"/>
        <v>0</v>
      </c>
      <c r="M20" s="1124">
        <f t="shared" si="13"/>
        <v>0</v>
      </c>
      <c r="N20" s="68"/>
    </row>
    <row r="21" spans="2:23" ht="13.5" thickBot="1">
      <c r="B21" s="1175" t="s">
        <v>294</v>
      </c>
      <c r="C21" s="2170" t="s">
        <v>54</v>
      </c>
      <c r="D21" s="2171"/>
      <c r="E21" s="2172"/>
      <c r="F21" s="1134">
        <f>F15+F20</f>
        <v>0</v>
      </c>
      <c r="G21" s="1135">
        <f t="shared" ref="G21:M21" si="14">G15+G20</f>
        <v>0</v>
      </c>
      <c r="H21" s="1135">
        <f t="shared" si="14"/>
        <v>0</v>
      </c>
      <c r="I21" s="1115">
        <f t="shared" si="14"/>
        <v>0</v>
      </c>
      <c r="J21" s="1134">
        <f t="shared" si="14"/>
        <v>0</v>
      </c>
      <c r="K21" s="1135">
        <f t="shared" si="14"/>
        <v>0</v>
      </c>
      <c r="L21" s="1135">
        <f t="shared" si="14"/>
        <v>0</v>
      </c>
      <c r="M21" s="1115">
        <f t="shared" si="14"/>
        <v>0</v>
      </c>
      <c r="N21" s="68"/>
    </row>
    <row r="22" spans="2:23" ht="25.5" customHeight="1" thickBot="1">
      <c r="B22" s="1176"/>
      <c r="C22" s="2167" t="s">
        <v>54</v>
      </c>
      <c r="D22" s="2168"/>
      <c r="E22" s="2169"/>
      <c r="F22" s="1125">
        <f>F13+F21</f>
        <v>0</v>
      </c>
      <c r="G22" s="1126">
        <f t="shared" ref="G22:M22" si="15">G13+G21</f>
        <v>0</v>
      </c>
      <c r="H22" s="1126">
        <f t="shared" si="15"/>
        <v>0</v>
      </c>
      <c r="I22" s="1127">
        <f t="shared" si="15"/>
        <v>0</v>
      </c>
      <c r="J22" s="1125">
        <f t="shared" si="15"/>
        <v>0</v>
      </c>
      <c r="K22" s="1126">
        <f t="shared" si="15"/>
        <v>0</v>
      </c>
      <c r="L22" s="1126">
        <f t="shared" si="15"/>
        <v>0</v>
      </c>
      <c r="M22" s="1128">
        <f t="shared" si="15"/>
        <v>0</v>
      </c>
      <c r="N22" s="68"/>
    </row>
    <row r="23" spans="2:23" ht="13.5" thickBot="1">
      <c r="C23" s="525"/>
      <c r="D23" s="68"/>
      <c r="E23" s="68"/>
    </row>
    <row r="24" spans="2:23" ht="13.5" thickBot="1">
      <c r="B24" s="2076" t="s">
        <v>293</v>
      </c>
      <c r="C24" s="2162" t="s">
        <v>394</v>
      </c>
      <c r="D24" s="2138" t="s">
        <v>383</v>
      </c>
      <c r="E24" s="2125" t="s">
        <v>1150</v>
      </c>
      <c r="F24" s="2127" t="s">
        <v>226</v>
      </c>
      <c r="G24" s="2128"/>
      <c r="H24" s="2128"/>
      <c r="I24" s="2128"/>
      <c r="J24" s="2128"/>
      <c r="K24" s="2128"/>
      <c r="L24" s="2128"/>
      <c r="M24" s="2129"/>
      <c r="N24" s="2119" t="s">
        <v>227</v>
      </c>
      <c r="O24" s="2120"/>
      <c r="P24" s="2120"/>
      <c r="Q24" s="2120"/>
      <c r="R24" s="2120"/>
      <c r="S24" s="2121"/>
      <c r="T24" s="2114" t="s">
        <v>371</v>
      </c>
    </row>
    <row r="25" spans="2:23" ht="102.75" thickBot="1">
      <c r="B25" s="2077"/>
      <c r="C25" s="2163"/>
      <c r="D25" s="2139"/>
      <c r="E25" s="2126"/>
      <c r="F25" s="1153" t="s">
        <v>395</v>
      </c>
      <c r="G25" s="1154" t="s">
        <v>396</v>
      </c>
      <c r="H25" s="1154" t="s">
        <v>403</v>
      </c>
      <c r="I25" s="1154" t="s">
        <v>127</v>
      </c>
      <c r="J25" s="1154" t="s">
        <v>538</v>
      </c>
      <c r="K25" s="1154" t="s">
        <v>197</v>
      </c>
      <c r="L25" s="1154" t="s">
        <v>545</v>
      </c>
      <c r="M25" s="1155" t="s">
        <v>544</v>
      </c>
      <c r="N25" s="678" t="s">
        <v>128</v>
      </c>
      <c r="O25" s="679" t="s">
        <v>127</v>
      </c>
      <c r="P25" s="679" t="s">
        <v>543</v>
      </c>
      <c r="Q25" s="679" t="s">
        <v>228</v>
      </c>
      <c r="R25" s="679" t="s">
        <v>1188</v>
      </c>
      <c r="S25" s="680" t="s">
        <v>1189</v>
      </c>
      <c r="T25" s="2115"/>
      <c r="W25" s="98"/>
    </row>
    <row r="26" spans="2:23" s="911" customFormat="1" ht="13.5" thickBot="1">
      <c r="B26" s="1143"/>
      <c r="C26" s="1144" t="s">
        <v>985</v>
      </c>
      <c r="D26" s="1152"/>
      <c r="E26" s="1152"/>
      <c r="F26" s="1152"/>
      <c r="G26" s="1152"/>
      <c r="H26" s="1152"/>
      <c r="I26" s="1152"/>
      <c r="J26" s="1152"/>
      <c r="K26" s="1152"/>
      <c r="L26" s="1152"/>
      <c r="M26" s="1152"/>
      <c r="N26" s="68"/>
    </row>
    <row r="27" spans="2:23">
      <c r="B27" s="283" t="s">
        <v>268</v>
      </c>
      <c r="C27" s="1147" t="s">
        <v>978</v>
      </c>
      <c r="D27" s="1183">
        <v>0</v>
      </c>
      <c r="E27" s="1183">
        <f>D27</f>
        <v>0</v>
      </c>
      <c r="F27" s="1088"/>
      <c r="G27" s="1084"/>
      <c r="H27" s="1084">
        <v>0</v>
      </c>
      <c r="I27" s="1084">
        <v>0</v>
      </c>
      <c r="J27" s="1084">
        <v>0</v>
      </c>
      <c r="K27" s="1084">
        <v>0</v>
      </c>
      <c r="L27" s="1084">
        <v>0</v>
      </c>
      <c r="M27" s="1179">
        <v>0</v>
      </c>
      <c r="N27" s="1182">
        <v>0</v>
      </c>
      <c r="O27" s="1084">
        <v>0</v>
      </c>
      <c r="P27" s="1084">
        <v>0</v>
      </c>
      <c r="Q27" s="1084">
        <v>0</v>
      </c>
      <c r="R27" s="1084">
        <v>0</v>
      </c>
      <c r="S27" s="1179">
        <v>0</v>
      </c>
      <c r="T27" s="1150">
        <f>E27+SUM(F27:M27)-SUM(N27:S27)</f>
        <v>0</v>
      </c>
    </row>
    <row r="28" spans="2:23">
      <c r="B28" s="113" t="s">
        <v>277</v>
      </c>
      <c r="C28" s="992" t="s">
        <v>979</v>
      </c>
      <c r="D28" s="1184">
        <v>0</v>
      </c>
      <c r="E28" s="1184">
        <f t="shared" ref="E28:E41" si="16">D28</f>
        <v>0</v>
      </c>
      <c r="F28" s="1089"/>
      <c r="G28" s="435"/>
      <c r="H28" s="435"/>
      <c r="I28" s="435"/>
      <c r="J28" s="435"/>
      <c r="K28" s="435"/>
      <c r="L28" s="435"/>
      <c r="M28" s="1180"/>
      <c r="N28" s="864"/>
      <c r="O28" s="435"/>
      <c r="P28" s="435"/>
      <c r="Q28" s="435"/>
      <c r="R28" s="435"/>
      <c r="S28" s="1180"/>
      <c r="T28" s="1151">
        <f>E28+SUM(F28:M28)-SUM(N28:S28)</f>
        <v>0</v>
      </c>
    </row>
    <row r="29" spans="2:23" s="1138" customFormat="1">
      <c r="B29" s="301" t="s">
        <v>281</v>
      </c>
      <c r="C29" s="715" t="s">
        <v>980</v>
      </c>
      <c r="D29" s="1185">
        <f>D30+D31</f>
        <v>0</v>
      </c>
      <c r="E29" s="1185">
        <f>E30+E31</f>
        <v>0</v>
      </c>
      <c r="F29" s="1140">
        <f t="shared" ref="F29:S29" si="17">F30+F31</f>
        <v>0</v>
      </c>
      <c r="G29" s="1136">
        <f t="shared" si="17"/>
        <v>0</v>
      </c>
      <c r="H29" s="1136">
        <f t="shared" si="17"/>
        <v>0</v>
      </c>
      <c r="I29" s="1136">
        <f t="shared" si="17"/>
        <v>0</v>
      </c>
      <c r="J29" s="1136">
        <f t="shared" si="17"/>
        <v>0</v>
      </c>
      <c r="K29" s="1136">
        <f t="shared" si="17"/>
        <v>0</v>
      </c>
      <c r="L29" s="1136">
        <f t="shared" si="17"/>
        <v>0</v>
      </c>
      <c r="M29" s="1181">
        <f t="shared" si="17"/>
        <v>0</v>
      </c>
      <c r="N29" s="1137">
        <f t="shared" si="17"/>
        <v>0</v>
      </c>
      <c r="O29" s="1136">
        <f t="shared" si="17"/>
        <v>0</v>
      </c>
      <c r="P29" s="1136">
        <f t="shared" si="17"/>
        <v>0</v>
      </c>
      <c r="Q29" s="1136">
        <f t="shared" si="17"/>
        <v>0</v>
      </c>
      <c r="R29" s="1136">
        <f t="shared" si="17"/>
        <v>0</v>
      </c>
      <c r="S29" s="1181">
        <f t="shared" si="17"/>
        <v>0</v>
      </c>
      <c r="T29" s="1122">
        <f t="shared" ref="T29:T43" si="18">E29+SUM(F29:M29)-SUM(N29:S29)</f>
        <v>0</v>
      </c>
    </row>
    <row r="30" spans="2:23">
      <c r="B30" s="113" t="s">
        <v>282</v>
      </c>
      <c r="C30" s="716" t="s">
        <v>981</v>
      </c>
      <c r="D30" s="1184"/>
      <c r="E30" s="1184">
        <f t="shared" si="16"/>
        <v>0</v>
      </c>
      <c r="F30" s="1089"/>
      <c r="G30" s="435"/>
      <c r="H30" s="435"/>
      <c r="I30" s="435"/>
      <c r="J30" s="435"/>
      <c r="K30" s="435"/>
      <c r="L30" s="435"/>
      <c r="M30" s="1180"/>
      <c r="N30" s="864"/>
      <c r="O30" s="435"/>
      <c r="P30" s="435"/>
      <c r="Q30" s="435"/>
      <c r="R30" s="435"/>
      <c r="S30" s="1180"/>
      <c r="T30" s="1151">
        <f t="shared" si="18"/>
        <v>0</v>
      </c>
    </row>
    <row r="31" spans="2:23">
      <c r="B31" s="113" t="s">
        <v>283</v>
      </c>
      <c r="C31" s="716" t="s">
        <v>982</v>
      </c>
      <c r="D31" s="1184"/>
      <c r="E31" s="1184">
        <f t="shared" si="16"/>
        <v>0</v>
      </c>
      <c r="F31" s="1089"/>
      <c r="G31" s="435"/>
      <c r="H31" s="435"/>
      <c r="I31" s="435"/>
      <c r="J31" s="435"/>
      <c r="K31" s="435"/>
      <c r="L31" s="435"/>
      <c r="M31" s="1180"/>
      <c r="N31" s="864"/>
      <c r="O31" s="435"/>
      <c r="P31" s="435"/>
      <c r="Q31" s="435"/>
      <c r="R31" s="435"/>
      <c r="S31" s="1180"/>
      <c r="T31" s="1151">
        <f t="shared" si="18"/>
        <v>0</v>
      </c>
    </row>
    <row r="32" spans="2:23" ht="25.5">
      <c r="B32" s="113" t="s">
        <v>284</v>
      </c>
      <c r="C32" s="992" t="s">
        <v>983</v>
      </c>
      <c r="D32" s="1184"/>
      <c r="E32" s="1184">
        <f t="shared" si="16"/>
        <v>0</v>
      </c>
      <c r="F32" s="1089"/>
      <c r="G32" s="435"/>
      <c r="H32" s="435"/>
      <c r="I32" s="435"/>
      <c r="J32" s="435"/>
      <c r="K32" s="435"/>
      <c r="L32" s="435"/>
      <c r="M32" s="1180"/>
      <c r="N32" s="864"/>
      <c r="O32" s="435"/>
      <c r="P32" s="435"/>
      <c r="Q32" s="435"/>
      <c r="R32" s="435"/>
      <c r="S32" s="1180"/>
      <c r="T32" s="1151">
        <f>E32+SUM(F32:M32)-SUM(N32:S32)</f>
        <v>0</v>
      </c>
    </row>
    <row r="33" spans="2:20" ht="13.5" thickBot="1">
      <c r="B33" s="699" t="s">
        <v>285</v>
      </c>
      <c r="C33" s="1148" t="s">
        <v>984</v>
      </c>
      <c r="D33" s="1184"/>
      <c r="E33" s="1746">
        <f t="shared" si="16"/>
        <v>0</v>
      </c>
      <c r="F33" s="1089"/>
      <c r="G33" s="435"/>
      <c r="H33" s="435"/>
      <c r="I33" s="435"/>
      <c r="J33" s="435"/>
      <c r="K33" s="435"/>
      <c r="L33" s="435"/>
      <c r="M33" s="1180"/>
      <c r="N33" s="864"/>
      <c r="O33" s="435"/>
      <c r="P33" s="435"/>
      <c r="Q33" s="435"/>
      <c r="R33" s="435"/>
      <c r="S33" s="1180"/>
      <c r="T33" s="1747">
        <f t="shared" si="18"/>
        <v>0</v>
      </c>
    </row>
    <row r="34" spans="2:20" ht="13.5" thickBot="1">
      <c r="B34" s="1050" t="s">
        <v>286</v>
      </c>
      <c r="C34" s="1146" t="s">
        <v>54</v>
      </c>
      <c r="D34" s="1753">
        <f>D27+D28+D29+D32+D33</f>
        <v>0</v>
      </c>
      <c r="E34" s="1753">
        <f>E27+E28+E29+E32+E33</f>
        <v>0</v>
      </c>
      <c r="F34" s="1162">
        <f t="shared" ref="F34:M34" si="19">F27+F28+F29+F32+F33</f>
        <v>0</v>
      </c>
      <c r="G34" s="1641">
        <f t="shared" si="19"/>
        <v>0</v>
      </c>
      <c r="H34" s="1641">
        <f t="shared" si="19"/>
        <v>0</v>
      </c>
      <c r="I34" s="1641">
        <f t="shared" si="19"/>
        <v>0</v>
      </c>
      <c r="J34" s="1641">
        <f t="shared" si="19"/>
        <v>0</v>
      </c>
      <c r="K34" s="1641">
        <f t="shared" si="19"/>
        <v>0</v>
      </c>
      <c r="L34" s="1641">
        <f t="shared" si="19"/>
        <v>0</v>
      </c>
      <c r="M34" s="1642">
        <f t="shared" si="19"/>
        <v>0</v>
      </c>
      <c r="N34" s="1163">
        <f t="shared" ref="N34:S34" si="20">N27+N28+N29+N32+N33</f>
        <v>0</v>
      </c>
      <c r="O34" s="1641">
        <f t="shared" si="20"/>
        <v>0</v>
      </c>
      <c r="P34" s="1641">
        <f t="shared" si="20"/>
        <v>0</v>
      </c>
      <c r="Q34" s="1641">
        <f t="shared" si="20"/>
        <v>0</v>
      </c>
      <c r="R34" s="1641">
        <f t="shared" si="20"/>
        <v>0</v>
      </c>
      <c r="S34" s="1642">
        <f t="shared" si="20"/>
        <v>0</v>
      </c>
      <c r="T34" s="1642">
        <f t="shared" si="18"/>
        <v>0</v>
      </c>
    </row>
    <row r="35" spans="2:20" s="911" customFormat="1">
      <c r="B35" s="1143"/>
      <c r="C35" s="1144"/>
      <c r="D35" s="1748"/>
      <c r="E35" s="1748"/>
      <c r="F35" s="1749"/>
      <c r="G35" s="1750"/>
      <c r="H35" s="1750"/>
      <c r="I35" s="1750"/>
      <c r="J35" s="1750"/>
      <c r="K35" s="1750"/>
      <c r="L35" s="1750"/>
      <c r="M35" s="1751"/>
      <c r="N35" s="1752"/>
      <c r="O35" s="1750"/>
      <c r="P35" s="1750"/>
      <c r="Q35" s="1750"/>
      <c r="R35" s="1750"/>
      <c r="S35" s="1751"/>
    </row>
    <row r="36" spans="2:20" s="905" customFormat="1">
      <c r="B36" s="548" t="s">
        <v>287</v>
      </c>
      <c r="C36" s="1178" t="s">
        <v>242</v>
      </c>
      <c r="D36" s="1185">
        <f t="shared" ref="D36:S36" si="21">SUM(D37:D40)</f>
        <v>0</v>
      </c>
      <c r="E36" s="1185">
        <f>SUM(E37:E40)</f>
        <v>0</v>
      </c>
      <c r="F36" s="1140">
        <f t="shared" si="21"/>
        <v>0</v>
      </c>
      <c r="G36" s="1136">
        <f t="shared" si="21"/>
        <v>0</v>
      </c>
      <c r="H36" s="1136">
        <f t="shared" si="21"/>
        <v>0</v>
      </c>
      <c r="I36" s="1136">
        <f t="shared" si="21"/>
        <v>0</v>
      </c>
      <c r="J36" s="1136">
        <f t="shared" si="21"/>
        <v>0</v>
      </c>
      <c r="K36" s="1136">
        <f t="shared" si="21"/>
        <v>0</v>
      </c>
      <c r="L36" s="1136">
        <f t="shared" si="21"/>
        <v>0</v>
      </c>
      <c r="M36" s="1181">
        <f t="shared" si="21"/>
        <v>0</v>
      </c>
      <c r="N36" s="1137">
        <f t="shared" si="21"/>
        <v>0</v>
      </c>
      <c r="O36" s="1136">
        <f t="shared" si="21"/>
        <v>0</v>
      </c>
      <c r="P36" s="1136">
        <f t="shared" si="21"/>
        <v>0</v>
      </c>
      <c r="Q36" s="1136">
        <f t="shared" si="21"/>
        <v>0</v>
      </c>
      <c r="R36" s="1136">
        <f t="shared" si="21"/>
        <v>0</v>
      </c>
      <c r="S36" s="1181">
        <f t="shared" si="21"/>
        <v>0</v>
      </c>
      <c r="T36" s="1181">
        <f t="shared" si="18"/>
        <v>0</v>
      </c>
    </row>
    <row r="37" spans="2:20">
      <c r="B37" s="113" t="s">
        <v>288</v>
      </c>
      <c r="C37" s="992" t="s">
        <v>1075</v>
      </c>
      <c r="D37" s="1184"/>
      <c r="E37" s="1184">
        <f t="shared" si="16"/>
        <v>0</v>
      </c>
      <c r="F37" s="1089"/>
      <c r="G37" s="435"/>
      <c r="H37" s="435"/>
      <c r="I37" s="435"/>
      <c r="J37" s="435"/>
      <c r="K37" s="435"/>
      <c r="L37" s="435"/>
      <c r="M37" s="1180"/>
      <c r="N37" s="864">
        <v>0</v>
      </c>
      <c r="O37" s="435">
        <v>0</v>
      </c>
      <c r="P37" s="435">
        <v>0</v>
      </c>
      <c r="Q37" s="435">
        <v>0</v>
      </c>
      <c r="R37" s="435">
        <v>0</v>
      </c>
      <c r="S37" s="1180"/>
      <c r="T37" s="544">
        <f t="shared" si="18"/>
        <v>0</v>
      </c>
    </row>
    <row r="38" spans="2:20">
      <c r="B38" s="113" t="s">
        <v>289</v>
      </c>
      <c r="C38" s="992" t="s">
        <v>1076</v>
      </c>
      <c r="D38" s="1184"/>
      <c r="E38" s="1184">
        <f t="shared" si="16"/>
        <v>0</v>
      </c>
      <c r="F38" s="1089"/>
      <c r="G38" s="435"/>
      <c r="H38" s="435"/>
      <c r="I38" s="435"/>
      <c r="J38" s="435"/>
      <c r="K38" s="435"/>
      <c r="L38" s="435"/>
      <c r="M38" s="1180"/>
      <c r="N38" s="864">
        <v>0</v>
      </c>
      <c r="O38" s="435">
        <v>0</v>
      </c>
      <c r="P38" s="435">
        <v>0</v>
      </c>
      <c r="Q38" s="435">
        <v>0</v>
      </c>
      <c r="R38" s="435">
        <v>0</v>
      </c>
      <c r="S38" s="1180"/>
      <c r="T38" s="544">
        <f t="shared" si="18"/>
        <v>0</v>
      </c>
    </row>
    <row r="39" spans="2:20">
      <c r="B39" s="113" t="s">
        <v>290</v>
      </c>
      <c r="C39" s="992" t="s">
        <v>1077</v>
      </c>
      <c r="D39" s="1184"/>
      <c r="E39" s="1184">
        <f t="shared" si="16"/>
        <v>0</v>
      </c>
      <c r="F39" s="1089"/>
      <c r="G39" s="435"/>
      <c r="H39" s="435"/>
      <c r="I39" s="435"/>
      <c r="J39" s="435"/>
      <c r="K39" s="435"/>
      <c r="L39" s="435"/>
      <c r="M39" s="1180"/>
      <c r="N39" s="864">
        <v>0</v>
      </c>
      <c r="O39" s="435">
        <v>0</v>
      </c>
      <c r="P39" s="435">
        <v>0</v>
      </c>
      <c r="Q39" s="435">
        <v>0</v>
      </c>
      <c r="R39" s="435">
        <v>0</v>
      </c>
      <c r="S39" s="1180"/>
      <c r="T39" s="544">
        <f t="shared" si="18"/>
        <v>0</v>
      </c>
    </row>
    <row r="40" spans="2:20" ht="25.5">
      <c r="B40" s="113" t="s">
        <v>291</v>
      </c>
      <c r="C40" s="992" t="s">
        <v>1078</v>
      </c>
      <c r="D40" s="1184"/>
      <c r="E40" s="1184">
        <f t="shared" si="16"/>
        <v>0</v>
      </c>
      <c r="F40" s="1089"/>
      <c r="G40" s="435"/>
      <c r="H40" s="435"/>
      <c r="I40" s="435"/>
      <c r="J40" s="435"/>
      <c r="K40" s="435"/>
      <c r="L40" s="435"/>
      <c r="M40" s="1180"/>
      <c r="N40" s="864">
        <v>0</v>
      </c>
      <c r="O40" s="435">
        <v>0</v>
      </c>
      <c r="P40" s="435">
        <v>0</v>
      </c>
      <c r="Q40" s="435">
        <v>0</v>
      </c>
      <c r="R40" s="435">
        <v>0</v>
      </c>
      <c r="S40" s="1180">
        <v>0</v>
      </c>
      <c r="T40" s="544">
        <f t="shared" si="18"/>
        <v>0</v>
      </c>
    </row>
    <row r="41" spans="2:20" ht="13.5" thickBot="1">
      <c r="B41" s="366" t="s">
        <v>292</v>
      </c>
      <c r="C41" s="1186" t="s">
        <v>243</v>
      </c>
      <c r="D41" s="1187"/>
      <c r="E41" s="1187">
        <f t="shared" si="16"/>
        <v>0</v>
      </c>
      <c r="F41" s="1188"/>
      <c r="G41" s="1189"/>
      <c r="H41" s="1189"/>
      <c r="I41" s="1189"/>
      <c r="J41" s="1189"/>
      <c r="K41" s="1189"/>
      <c r="L41" s="1189"/>
      <c r="M41" s="1190"/>
      <c r="N41" s="1191"/>
      <c r="O41" s="1189"/>
      <c r="P41" s="1189"/>
      <c r="Q41" s="1189"/>
      <c r="R41" s="1189"/>
      <c r="S41" s="1190"/>
      <c r="T41" s="1142">
        <f t="shared" si="18"/>
        <v>0</v>
      </c>
    </row>
    <row r="42" spans="2:20" ht="13.5" thickBot="1">
      <c r="B42" s="927" t="s">
        <v>294</v>
      </c>
      <c r="C42" s="1192" t="s">
        <v>54</v>
      </c>
      <c r="D42" s="1193">
        <f>D36+D41</f>
        <v>0</v>
      </c>
      <c r="E42" s="1194">
        <f>E36+E41</f>
        <v>0</v>
      </c>
      <c r="F42" s="1194">
        <f t="shared" ref="F42:S42" si="22">F36+F41</f>
        <v>0</v>
      </c>
      <c r="G42" s="1194">
        <f t="shared" si="22"/>
        <v>0</v>
      </c>
      <c r="H42" s="1194">
        <f t="shared" si="22"/>
        <v>0</v>
      </c>
      <c r="I42" s="1194">
        <f t="shared" si="22"/>
        <v>0</v>
      </c>
      <c r="J42" s="1194">
        <f t="shared" si="22"/>
        <v>0</v>
      </c>
      <c r="K42" s="1194">
        <f t="shared" si="22"/>
        <v>0</v>
      </c>
      <c r="L42" s="1194">
        <f t="shared" si="22"/>
        <v>0</v>
      </c>
      <c r="M42" s="1194">
        <f t="shared" si="22"/>
        <v>0</v>
      </c>
      <c r="N42" s="1194">
        <f t="shared" si="22"/>
        <v>0</v>
      </c>
      <c r="O42" s="1194">
        <f t="shared" si="22"/>
        <v>0</v>
      </c>
      <c r="P42" s="1194">
        <f t="shared" si="22"/>
        <v>0</v>
      </c>
      <c r="Q42" s="1194">
        <f t="shared" si="22"/>
        <v>0</v>
      </c>
      <c r="R42" s="1194">
        <f t="shared" si="22"/>
        <v>0</v>
      </c>
      <c r="S42" s="1093">
        <f t="shared" si="22"/>
        <v>0</v>
      </c>
      <c r="T42" s="1093">
        <f t="shared" si="18"/>
        <v>0</v>
      </c>
    </row>
    <row r="43" spans="2:20" ht="25.5" customHeight="1" thickBot="1">
      <c r="B43" s="1173"/>
      <c r="C43" s="1195" t="s">
        <v>54</v>
      </c>
      <c r="D43" s="1125">
        <f t="shared" ref="D43:S43" si="23">D34+D42</f>
        <v>0</v>
      </c>
      <c r="E43" s="1196">
        <f t="shared" si="23"/>
        <v>0</v>
      </c>
      <c r="F43" s="1196">
        <f t="shared" si="23"/>
        <v>0</v>
      </c>
      <c r="G43" s="1196">
        <f t="shared" si="23"/>
        <v>0</v>
      </c>
      <c r="H43" s="1196">
        <f t="shared" si="23"/>
        <v>0</v>
      </c>
      <c r="I43" s="1196">
        <f t="shared" si="23"/>
        <v>0</v>
      </c>
      <c r="J43" s="1196">
        <f t="shared" si="23"/>
        <v>0</v>
      </c>
      <c r="K43" s="1196">
        <f t="shared" si="23"/>
        <v>0</v>
      </c>
      <c r="L43" s="1196">
        <f t="shared" si="23"/>
        <v>0</v>
      </c>
      <c r="M43" s="1196">
        <f t="shared" si="23"/>
        <v>0</v>
      </c>
      <c r="N43" s="1196">
        <f t="shared" si="23"/>
        <v>0</v>
      </c>
      <c r="O43" s="1196">
        <f t="shared" si="23"/>
        <v>0</v>
      </c>
      <c r="P43" s="1196">
        <f t="shared" si="23"/>
        <v>0</v>
      </c>
      <c r="Q43" s="1196">
        <f t="shared" si="23"/>
        <v>0</v>
      </c>
      <c r="R43" s="1196">
        <f t="shared" si="23"/>
        <v>0</v>
      </c>
      <c r="S43" s="1197">
        <f t="shared" si="23"/>
        <v>0</v>
      </c>
      <c r="T43" s="1197">
        <f t="shared" si="18"/>
        <v>0</v>
      </c>
    </row>
    <row r="44" spans="2:20" ht="13.5" thickBot="1">
      <c r="C44" s="525"/>
      <c r="D44" s="68"/>
    </row>
    <row r="45" spans="2:20" ht="13.5" thickBot="1">
      <c r="B45" s="1997" t="s">
        <v>293</v>
      </c>
      <c r="C45" s="2160" t="s">
        <v>229</v>
      </c>
      <c r="D45" s="2116" t="s">
        <v>500</v>
      </c>
      <c r="E45" s="2117"/>
      <c r="F45" s="2117"/>
      <c r="G45" s="2117"/>
      <c r="H45" s="2117"/>
      <c r="I45" s="2117"/>
      <c r="J45" s="2118"/>
      <c r="K45" s="2119" t="s">
        <v>313</v>
      </c>
      <c r="L45" s="2120"/>
      <c r="M45" s="2120"/>
      <c r="N45" s="2120"/>
      <c r="O45" s="2120"/>
      <c r="P45" s="2120"/>
      <c r="Q45" s="2120"/>
      <c r="R45" s="2121"/>
    </row>
    <row r="46" spans="2:20" ht="80.25" thickBot="1">
      <c r="B46" s="2159"/>
      <c r="C46" s="2161"/>
      <c r="D46" s="682" t="s">
        <v>371</v>
      </c>
      <c r="E46" s="681" t="s">
        <v>1150</v>
      </c>
      <c r="F46" s="1688" t="s">
        <v>245</v>
      </c>
      <c r="G46" s="649" t="s">
        <v>231</v>
      </c>
      <c r="H46" s="649" t="s">
        <v>430</v>
      </c>
      <c r="I46" s="689" t="s">
        <v>1151</v>
      </c>
      <c r="J46" s="681" t="s">
        <v>371</v>
      </c>
      <c r="K46" s="682" t="s">
        <v>383</v>
      </c>
      <c r="L46" s="681" t="s">
        <v>1150</v>
      </c>
      <c r="M46" s="990" t="s">
        <v>1190</v>
      </c>
      <c r="N46" s="690" t="s">
        <v>1191</v>
      </c>
      <c r="O46" s="690" t="s">
        <v>231</v>
      </c>
      <c r="P46" s="649" t="s">
        <v>325</v>
      </c>
      <c r="Q46" s="689" t="s">
        <v>1151</v>
      </c>
      <c r="R46" s="681" t="s">
        <v>371</v>
      </c>
    </row>
    <row r="47" spans="2:20">
      <c r="B47" s="378"/>
      <c r="C47" s="379" t="s">
        <v>985</v>
      </c>
      <c r="D47" s="683"/>
      <c r="E47" s="687"/>
      <c r="F47" s="380"/>
      <c r="G47" s="380"/>
      <c r="H47" s="380"/>
      <c r="I47" s="381"/>
      <c r="J47" s="862"/>
      <c r="K47" s="380"/>
      <c r="L47" s="687"/>
      <c r="M47" s="380"/>
      <c r="N47" s="380"/>
      <c r="O47" s="380"/>
      <c r="P47" s="380"/>
      <c r="Q47" s="381"/>
      <c r="R47" s="1690"/>
    </row>
    <row r="48" spans="2:20">
      <c r="B48" s="283" t="s">
        <v>268</v>
      </c>
      <c r="C48" s="368" t="s">
        <v>978</v>
      </c>
      <c r="D48" s="684"/>
      <c r="E48" s="688">
        <f>D48</f>
        <v>0</v>
      </c>
      <c r="F48" s="369"/>
      <c r="G48" s="295"/>
      <c r="H48" s="295"/>
      <c r="I48" s="370"/>
      <c r="J48" s="1678">
        <f>E48+F48-G48+H48+I48</f>
        <v>0</v>
      </c>
      <c r="K48" s="1679"/>
      <c r="L48" s="688">
        <f>K48</f>
        <v>0</v>
      </c>
      <c r="M48" s="369"/>
      <c r="N48" s="295"/>
      <c r="O48" s="295"/>
      <c r="P48" s="295"/>
      <c r="Q48" s="370"/>
      <c r="R48" s="1690">
        <f>L48+M48-N48-O48+P48+Q48</f>
        <v>0</v>
      </c>
    </row>
    <row r="49" spans="2:18">
      <c r="B49" s="113" t="s">
        <v>277</v>
      </c>
      <c r="C49" s="362" t="s">
        <v>979</v>
      </c>
      <c r="D49" s="673"/>
      <c r="E49" s="688">
        <f t="shared" ref="E49:E54" si="24">D49</f>
        <v>0</v>
      </c>
      <c r="F49" s="363"/>
      <c r="G49" s="297"/>
      <c r="H49" s="297"/>
      <c r="I49" s="364"/>
      <c r="J49" s="1678">
        <f t="shared" ref="J49:J64" si="25">E49+F49-G49+H49+I49</f>
        <v>0</v>
      </c>
      <c r="K49" s="1680"/>
      <c r="L49" s="688">
        <f t="shared" ref="L49:L54" si="26">K49</f>
        <v>0</v>
      </c>
      <c r="M49" s="363"/>
      <c r="N49" s="297"/>
      <c r="O49" s="297"/>
      <c r="P49" s="297"/>
      <c r="Q49" s="364"/>
      <c r="R49" s="1690">
        <f t="shared" ref="R49:R64" si="27">L49+M49-N49-O49+P49+Q49</f>
        <v>0</v>
      </c>
    </row>
    <row r="50" spans="2:18">
      <c r="B50" s="382" t="s">
        <v>281</v>
      </c>
      <c r="C50" s="383" t="s">
        <v>980</v>
      </c>
      <c r="D50" s="685">
        <f>D51+D52</f>
        <v>0</v>
      </c>
      <c r="E50" s="1771">
        <f>E51+E52</f>
        <v>0</v>
      </c>
      <c r="F50" s="384">
        <f>F51+F52</f>
        <v>0</v>
      </c>
      <c r="G50" s="542">
        <f t="shared" ref="G50:Q50" si="28">G51+G52</f>
        <v>0</v>
      </c>
      <c r="H50" s="542">
        <f t="shared" si="28"/>
        <v>0</v>
      </c>
      <c r="I50" s="543">
        <f t="shared" si="28"/>
        <v>0</v>
      </c>
      <c r="J50" s="1678">
        <f t="shared" si="25"/>
        <v>0</v>
      </c>
      <c r="K50" s="1681">
        <f>K51+K52</f>
        <v>0</v>
      </c>
      <c r="L50" s="1772">
        <f>L51+L52</f>
        <v>0</v>
      </c>
      <c r="M50" s="384">
        <f t="shared" si="28"/>
        <v>0</v>
      </c>
      <c r="N50" s="542">
        <f t="shared" si="28"/>
        <v>0</v>
      </c>
      <c r="O50" s="542">
        <f t="shared" si="28"/>
        <v>0</v>
      </c>
      <c r="P50" s="542">
        <f t="shared" si="28"/>
        <v>0</v>
      </c>
      <c r="Q50" s="543">
        <f t="shared" si="28"/>
        <v>0</v>
      </c>
      <c r="R50" s="1690">
        <f t="shared" si="27"/>
        <v>0</v>
      </c>
    </row>
    <row r="51" spans="2:18">
      <c r="B51" s="113" t="s">
        <v>282</v>
      </c>
      <c r="C51" s="507" t="s">
        <v>981</v>
      </c>
      <c r="D51" s="673"/>
      <c r="E51" s="688">
        <f t="shared" si="24"/>
        <v>0</v>
      </c>
      <c r="F51" s="363"/>
      <c r="G51" s="297"/>
      <c r="H51" s="297"/>
      <c r="I51" s="364"/>
      <c r="J51" s="1678">
        <f t="shared" si="25"/>
        <v>0</v>
      </c>
      <c r="K51" s="1680"/>
      <c r="L51" s="688">
        <f t="shared" si="26"/>
        <v>0</v>
      </c>
      <c r="M51" s="363"/>
      <c r="N51" s="297"/>
      <c r="O51" s="297"/>
      <c r="P51" s="297"/>
      <c r="Q51" s="364"/>
      <c r="R51" s="1690">
        <f t="shared" si="27"/>
        <v>0</v>
      </c>
    </row>
    <row r="52" spans="2:18">
      <c r="B52" s="113" t="s">
        <v>283</v>
      </c>
      <c r="C52" s="507" t="s">
        <v>982</v>
      </c>
      <c r="D52" s="673"/>
      <c r="E52" s="688">
        <f t="shared" si="24"/>
        <v>0</v>
      </c>
      <c r="F52" s="363"/>
      <c r="G52" s="297"/>
      <c r="H52" s="297"/>
      <c r="I52" s="364"/>
      <c r="J52" s="1678">
        <f t="shared" si="25"/>
        <v>0</v>
      </c>
      <c r="K52" s="1680"/>
      <c r="L52" s="688">
        <f t="shared" si="26"/>
        <v>0</v>
      </c>
      <c r="M52" s="363"/>
      <c r="N52" s="297"/>
      <c r="O52" s="297"/>
      <c r="P52" s="297"/>
      <c r="Q52" s="364"/>
      <c r="R52" s="1690">
        <f t="shared" si="27"/>
        <v>0</v>
      </c>
    </row>
    <row r="53" spans="2:18" ht="25.5">
      <c r="B53" s="113" t="s">
        <v>284</v>
      </c>
      <c r="C53" s="362" t="s">
        <v>983</v>
      </c>
      <c r="D53" s="673"/>
      <c r="E53" s="688">
        <f t="shared" si="24"/>
        <v>0</v>
      </c>
      <c r="F53" s="363"/>
      <c r="G53" s="297"/>
      <c r="H53" s="297"/>
      <c r="I53" s="364"/>
      <c r="J53" s="1678">
        <f t="shared" si="25"/>
        <v>0</v>
      </c>
      <c r="K53" s="363"/>
      <c r="L53" s="688">
        <f t="shared" si="26"/>
        <v>0</v>
      </c>
      <c r="M53" s="363"/>
      <c r="N53" s="297"/>
      <c r="O53" s="363"/>
      <c r="P53" s="297"/>
      <c r="Q53" s="364"/>
      <c r="R53" s="1690">
        <f t="shared" si="27"/>
        <v>0</v>
      </c>
    </row>
    <row r="54" spans="2:18">
      <c r="B54" s="113" t="s">
        <v>285</v>
      </c>
      <c r="C54" s="362" t="s">
        <v>984</v>
      </c>
      <c r="D54" s="673"/>
      <c r="E54" s="688">
        <f t="shared" si="24"/>
        <v>0</v>
      </c>
      <c r="F54" s="363"/>
      <c r="G54" s="297"/>
      <c r="H54" s="297"/>
      <c r="I54" s="364"/>
      <c r="J54" s="1678">
        <f t="shared" si="25"/>
        <v>0</v>
      </c>
      <c r="K54" s="1682"/>
      <c r="L54" s="688">
        <f t="shared" si="26"/>
        <v>0</v>
      </c>
      <c r="M54" s="375"/>
      <c r="N54" s="376"/>
      <c r="O54" s="376"/>
      <c r="P54" s="376"/>
      <c r="Q54" s="377"/>
      <c r="R54" s="1690">
        <f t="shared" si="27"/>
        <v>0</v>
      </c>
    </row>
    <row r="55" spans="2:18" ht="13.5" thickBot="1">
      <c r="B55" s="366" t="s">
        <v>286</v>
      </c>
      <c r="C55" s="1118" t="s">
        <v>54</v>
      </c>
      <c r="D55" s="1773">
        <f>D48+D49+D50+D53+D54</f>
        <v>0</v>
      </c>
      <c r="E55" s="1686">
        <f>E48+E49+E50+E53+E54</f>
        <v>0</v>
      </c>
      <c r="F55" s="371">
        <f t="shared" ref="F55:I55" si="29">F48+F49+F50+F53+F54</f>
        <v>0</v>
      </c>
      <c r="G55" s="372">
        <f t="shared" si="29"/>
        <v>0</v>
      </c>
      <c r="H55" s="372">
        <f t="shared" si="29"/>
        <v>0</v>
      </c>
      <c r="I55" s="372">
        <f t="shared" si="29"/>
        <v>0</v>
      </c>
      <c r="J55" s="1697">
        <f t="shared" si="25"/>
        <v>0</v>
      </c>
      <c r="K55" s="1683">
        <f t="shared" ref="K55:Q55" si="30">K48+K49+K50+K53+K54</f>
        <v>0</v>
      </c>
      <c r="L55" s="1686">
        <f>L48+L49+L50+L53+L54</f>
        <v>0</v>
      </c>
      <c r="M55" s="371">
        <f t="shared" si="30"/>
        <v>0</v>
      </c>
      <c r="N55" s="371">
        <f t="shared" si="30"/>
        <v>0</v>
      </c>
      <c r="O55" s="371">
        <f t="shared" si="30"/>
        <v>0</v>
      </c>
      <c r="P55" s="371">
        <f t="shared" si="30"/>
        <v>0</v>
      </c>
      <c r="Q55" s="371">
        <f t="shared" si="30"/>
        <v>0</v>
      </c>
      <c r="R55" s="1699">
        <f t="shared" si="27"/>
        <v>0</v>
      </c>
    </row>
    <row r="56" spans="2:18" ht="13.5" thickBot="1">
      <c r="B56" s="1776"/>
      <c r="C56" s="1777" t="s">
        <v>161</v>
      </c>
      <c r="D56" s="1778"/>
      <c r="E56" s="1778"/>
      <c r="F56" s="1778"/>
      <c r="G56" s="1778"/>
      <c r="H56" s="1778"/>
      <c r="I56" s="1778"/>
      <c r="J56" s="1778"/>
      <c r="K56" s="1778"/>
      <c r="L56" s="1778"/>
      <c r="M56" s="1778"/>
      <c r="N56" s="1778"/>
      <c r="O56" s="1778"/>
      <c r="P56" s="1778"/>
      <c r="Q56" s="1778"/>
      <c r="R56" s="1779">
        <f t="shared" si="27"/>
        <v>0</v>
      </c>
    </row>
    <row r="57" spans="2:18">
      <c r="B57" s="438" t="s">
        <v>287</v>
      </c>
      <c r="C57" s="551" t="s">
        <v>242</v>
      </c>
      <c r="D57" s="674">
        <f>SUM(D58:D61)</f>
        <v>0</v>
      </c>
      <c r="E57" s="1687">
        <f>SUM(E58:E61)</f>
        <v>0</v>
      </c>
      <c r="F57" s="545">
        <f t="shared" ref="F57:Q57" si="31">SUM(F58:F61)</f>
        <v>0</v>
      </c>
      <c r="G57" s="546">
        <f t="shared" si="31"/>
        <v>0</v>
      </c>
      <c r="H57" s="546">
        <f t="shared" si="31"/>
        <v>0</v>
      </c>
      <c r="I57" s="547">
        <f t="shared" si="31"/>
        <v>0</v>
      </c>
      <c r="J57" s="1774">
        <f>E57+F57-G57+H57+I57</f>
        <v>0</v>
      </c>
      <c r="K57" s="1684">
        <f>SUM(K58:K61)</f>
        <v>0</v>
      </c>
      <c r="L57" s="1684">
        <f>SUM(L58:L61)</f>
        <v>0</v>
      </c>
      <c r="M57" s="1684">
        <f t="shared" si="31"/>
        <v>0</v>
      </c>
      <c r="N57" s="546">
        <f t="shared" si="31"/>
        <v>0</v>
      </c>
      <c r="O57" s="546">
        <f t="shared" si="31"/>
        <v>0</v>
      </c>
      <c r="P57" s="546">
        <f t="shared" si="31"/>
        <v>0</v>
      </c>
      <c r="Q57" s="547">
        <f t="shared" si="31"/>
        <v>0</v>
      </c>
      <c r="R57" s="1775">
        <f t="shared" si="27"/>
        <v>0</v>
      </c>
    </row>
    <row r="58" spans="2:18">
      <c r="B58" s="113" t="s">
        <v>288</v>
      </c>
      <c r="C58" s="362" t="s">
        <v>1075</v>
      </c>
      <c r="D58" s="673">
        <v>0</v>
      </c>
      <c r="E58" s="676">
        <f>D58</f>
        <v>0</v>
      </c>
      <c r="F58" s="363"/>
      <c r="G58" s="297"/>
      <c r="H58" s="297"/>
      <c r="I58" s="364"/>
      <c r="J58" s="1678">
        <f t="shared" si="25"/>
        <v>0</v>
      </c>
      <c r="K58" s="1680"/>
      <c r="L58" s="676">
        <f>K58</f>
        <v>0</v>
      </c>
      <c r="M58" s="363"/>
      <c r="N58" s="297"/>
      <c r="O58" s="297"/>
      <c r="P58" s="297"/>
      <c r="Q58" s="364"/>
      <c r="R58" s="1690">
        <f t="shared" si="27"/>
        <v>0</v>
      </c>
    </row>
    <row r="59" spans="2:18">
      <c r="B59" s="113" t="s">
        <v>289</v>
      </c>
      <c r="C59" s="362" t="s">
        <v>1076</v>
      </c>
      <c r="D59" s="673">
        <v>0</v>
      </c>
      <c r="E59" s="676">
        <f t="shared" ref="E59:E61" si="32">D59</f>
        <v>0</v>
      </c>
      <c r="F59" s="363"/>
      <c r="G59" s="297"/>
      <c r="H59" s="297"/>
      <c r="I59" s="364"/>
      <c r="J59" s="1678">
        <f t="shared" si="25"/>
        <v>0</v>
      </c>
      <c r="K59" s="1680"/>
      <c r="L59" s="676">
        <f t="shared" ref="L59:L61" si="33">K59</f>
        <v>0</v>
      </c>
      <c r="M59" s="363"/>
      <c r="N59" s="297"/>
      <c r="O59" s="297"/>
      <c r="P59" s="297"/>
      <c r="Q59" s="364"/>
      <c r="R59" s="1690">
        <f t="shared" si="27"/>
        <v>0</v>
      </c>
    </row>
    <row r="60" spans="2:18">
      <c r="B60" s="113" t="s">
        <v>290</v>
      </c>
      <c r="C60" s="362" t="s">
        <v>1077</v>
      </c>
      <c r="D60" s="673"/>
      <c r="E60" s="676">
        <f t="shared" si="32"/>
        <v>0</v>
      </c>
      <c r="F60" s="363"/>
      <c r="G60" s="297"/>
      <c r="H60" s="297"/>
      <c r="I60" s="364"/>
      <c r="J60" s="1678">
        <f t="shared" si="25"/>
        <v>0</v>
      </c>
      <c r="K60" s="1680"/>
      <c r="L60" s="676">
        <f t="shared" si="33"/>
        <v>0</v>
      </c>
      <c r="M60" s="297"/>
      <c r="N60" s="297"/>
      <c r="O60" s="297"/>
      <c r="P60" s="297"/>
      <c r="Q60" s="364"/>
      <c r="R60" s="1690">
        <f t="shared" si="27"/>
        <v>0</v>
      </c>
    </row>
    <row r="61" spans="2:18" ht="25.5">
      <c r="B61" s="113" t="s">
        <v>291</v>
      </c>
      <c r="C61" s="362" t="s">
        <v>1078</v>
      </c>
      <c r="D61" s="673"/>
      <c r="E61" s="676">
        <f t="shared" si="32"/>
        <v>0</v>
      </c>
      <c r="F61" s="363"/>
      <c r="G61" s="297"/>
      <c r="H61" s="297"/>
      <c r="I61" s="364"/>
      <c r="J61" s="1678">
        <f t="shared" si="25"/>
        <v>0</v>
      </c>
      <c r="K61" s="1682"/>
      <c r="L61" s="676">
        <f t="shared" si="33"/>
        <v>0</v>
      </c>
      <c r="M61" s="375"/>
      <c r="N61" s="376"/>
      <c r="O61" s="376"/>
      <c r="P61" s="376"/>
      <c r="Q61" s="377"/>
      <c r="R61" s="1690">
        <f t="shared" si="27"/>
        <v>0</v>
      </c>
    </row>
    <row r="62" spans="2:18">
      <c r="B62" s="291" t="s">
        <v>292</v>
      </c>
      <c r="C62" s="552" t="s">
        <v>243</v>
      </c>
      <c r="D62" s="675">
        <v>0</v>
      </c>
      <c r="E62" s="677">
        <f>D62</f>
        <v>0</v>
      </c>
      <c r="F62" s="373">
        <v>0</v>
      </c>
      <c r="G62" s="348">
        <v>0</v>
      </c>
      <c r="H62" s="348">
        <v>0</v>
      </c>
      <c r="I62" s="374"/>
      <c r="J62" s="1691">
        <f t="shared" si="25"/>
        <v>0</v>
      </c>
      <c r="K62" s="1685"/>
      <c r="L62" s="677">
        <f>K62</f>
        <v>0</v>
      </c>
      <c r="M62" s="373"/>
      <c r="N62" s="348"/>
      <c r="O62" s="348"/>
      <c r="P62" s="348"/>
      <c r="Q62" s="374"/>
      <c r="R62" s="1692">
        <f t="shared" si="27"/>
        <v>0</v>
      </c>
    </row>
    <row r="63" spans="2:18" ht="13.5" thickBot="1">
      <c r="B63" s="1172" t="s">
        <v>294</v>
      </c>
      <c r="C63" s="1693" t="s">
        <v>54</v>
      </c>
      <c r="D63" s="686">
        <f>D57+D62</f>
        <v>0</v>
      </c>
      <c r="E63" s="1689">
        <f>E57+E62</f>
        <v>0</v>
      </c>
      <c r="F63" s="1694">
        <f t="shared" ref="F63:Q63" si="34">F57+F62</f>
        <v>0</v>
      </c>
      <c r="G63" s="1695">
        <f t="shared" si="34"/>
        <v>0</v>
      </c>
      <c r="H63" s="1695">
        <f t="shared" si="34"/>
        <v>0</v>
      </c>
      <c r="I63" s="1696">
        <f t="shared" si="34"/>
        <v>0</v>
      </c>
      <c r="J63" s="1697">
        <f t="shared" si="25"/>
        <v>0</v>
      </c>
      <c r="K63" s="1698">
        <f>K57+K62</f>
        <v>0</v>
      </c>
      <c r="L63" s="1698">
        <f>L57+L62</f>
        <v>0</v>
      </c>
      <c r="M63" s="1694">
        <f t="shared" si="34"/>
        <v>0</v>
      </c>
      <c r="N63" s="1695">
        <f t="shared" si="34"/>
        <v>0</v>
      </c>
      <c r="O63" s="1695">
        <f t="shared" si="34"/>
        <v>0</v>
      </c>
      <c r="P63" s="1695">
        <f t="shared" si="34"/>
        <v>0</v>
      </c>
      <c r="Q63" s="1696">
        <f t="shared" si="34"/>
        <v>0</v>
      </c>
      <c r="R63" s="1699">
        <f t="shared" si="27"/>
        <v>0</v>
      </c>
    </row>
    <row r="64" spans="2:18" ht="13.5" thickBot="1">
      <c r="B64" s="1173"/>
      <c r="C64" s="1700" t="s">
        <v>54</v>
      </c>
      <c r="D64" s="1701">
        <f>D55+D63</f>
        <v>0</v>
      </c>
      <c r="E64" s="1702">
        <f>E55+E63</f>
        <v>0</v>
      </c>
      <c r="F64" s="1126">
        <f t="shared" ref="F64:Q64" si="35">F55+F63</f>
        <v>0</v>
      </c>
      <c r="G64" s="1196">
        <f t="shared" si="35"/>
        <v>0</v>
      </c>
      <c r="H64" s="1196">
        <f t="shared" si="35"/>
        <v>0</v>
      </c>
      <c r="I64" s="1703">
        <f t="shared" si="35"/>
        <v>0</v>
      </c>
      <c r="J64" s="1704">
        <f t="shared" si="25"/>
        <v>0</v>
      </c>
      <c r="K64" s="1127">
        <f t="shared" si="35"/>
        <v>0</v>
      </c>
      <c r="L64" s="1702">
        <f>L55+L63</f>
        <v>0</v>
      </c>
      <c r="M64" s="1126">
        <f t="shared" si="35"/>
        <v>0</v>
      </c>
      <c r="N64" s="1126">
        <f t="shared" si="35"/>
        <v>0</v>
      </c>
      <c r="O64" s="1126">
        <f t="shared" si="35"/>
        <v>0</v>
      </c>
      <c r="P64" s="1126">
        <f t="shared" si="35"/>
        <v>0</v>
      </c>
      <c r="Q64" s="1126">
        <f t="shared" si="35"/>
        <v>0</v>
      </c>
      <c r="R64" s="1705">
        <f t="shared" si="27"/>
        <v>0</v>
      </c>
    </row>
    <row r="65" spans="2:14">
      <c r="M65" s="1853">
        <f>'S16'!F21</f>
        <v>0</v>
      </c>
      <c r="N65" s="1853">
        <f>'S16'!F10</f>
        <v>0</v>
      </c>
    </row>
    <row r="66" spans="2:14">
      <c r="B66" s="523" t="s">
        <v>875</v>
      </c>
      <c r="C66" s="2002" t="s">
        <v>579</v>
      </c>
      <c r="D66" s="2002"/>
      <c r="E66" s="2002"/>
      <c r="F66" s="2002"/>
      <c r="G66" s="2002"/>
      <c r="H66" s="2002"/>
      <c r="I66" s="2002"/>
    </row>
    <row r="67" spans="2:14">
      <c r="B67" s="523" t="s">
        <v>874</v>
      </c>
      <c r="C67" s="2107" t="s">
        <v>392</v>
      </c>
      <c r="D67" s="2107"/>
      <c r="E67" s="520"/>
      <c r="F67" s="110"/>
    </row>
    <row r="68" spans="2:14">
      <c r="B68" s="523" t="s">
        <v>874</v>
      </c>
      <c r="C68" s="2014" t="s">
        <v>547</v>
      </c>
      <c r="D68" s="2014"/>
      <c r="E68" s="2014"/>
      <c r="F68" s="2014"/>
      <c r="G68" s="2014"/>
      <c r="H68" s="2014"/>
    </row>
    <row r="69" spans="2:14">
      <c r="B69" s="523" t="s">
        <v>874</v>
      </c>
      <c r="C69" s="2014" t="s">
        <v>546</v>
      </c>
      <c r="D69" s="2014"/>
      <c r="E69" s="2014"/>
      <c r="F69" s="2014"/>
      <c r="G69" s="2014"/>
      <c r="H69" s="2014"/>
    </row>
    <row r="71" spans="2:14">
      <c r="C71" s="1953" t="s">
        <v>118</v>
      </c>
      <c r="D71" s="1953"/>
      <c r="E71" s="1953"/>
    </row>
    <row r="72" spans="2:14">
      <c r="C72" s="2130"/>
      <c r="D72" s="2130"/>
      <c r="E72" s="2130"/>
    </row>
    <row r="73" spans="2:14" ht="25.5">
      <c r="C73" s="524" t="s">
        <v>535</v>
      </c>
      <c r="E73" s="524"/>
    </row>
    <row r="74" spans="2:14">
      <c r="C74" s="2130" t="s">
        <v>536</v>
      </c>
      <c r="D74" s="2130"/>
      <c r="E74" s="2130"/>
    </row>
    <row r="75" spans="2:14">
      <c r="C75" s="2122" t="s">
        <v>537</v>
      </c>
      <c r="D75" s="2122"/>
      <c r="E75" s="2122"/>
      <c r="F75" s="2122"/>
      <c r="G75" s="2122"/>
      <c r="H75" s="2122"/>
      <c r="I75" s="2122"/>
    </row>
    <row r="76" spans="2:14">
      <c r="E76" s="524"/>
    </row>
    <row r="93" spans="9:10" ht="13.5" thickBot="1"/>
    <row r="94" spans="9:10">
      <c r="I94" s="2123"/>
      <c r="J94" s="2125"/>
    </row>
    <row r="95" spans="9:10" ht="13.5" thickBot="1">
      <c r="I95" s="2124"/>
      <c r="J95" s="2126"/>
    </row>
  </sheetData>
  <mergeCells count="42">
    <mergeCell ref="B2:S2"/>
    <mergeCell ref="B24:B25"/>
    <mergeCell ref="B45:B46"/>
    <mergeCell ref="C45:C46"/>
    <mergeCell ref="C24:C25"/>
    <mergeCell ref="C20:E20"/>
    <mergeCell ref="C22:E22"/>
    <mergeCell ref="C21:E21"/>
    <mergeCell ref="C10:E10"/>
    <mergeCell ref="C18:E18"/>
    <mergeCell ref="C19:E19"/>
    <mergeCell ref="C11:E11"/>
    <mergeCell ref="C12:E12"/>
    <mergeCell ref="C13:E13"/>
    <mergeCell ref="C15:E15"/>
    <mergeCell ref="C17:E17"/>
    <mergeCell ref="B3:B4"/>
    <mergeCell ref="F3:I3"/>
    <mergeCell ref="J3:M3"/>
    <mergeCell ref="C66:I66"/>
    <mergeCell ref="C16:E16"/>
    <mergeCell ref="D24:D25"/>
    <mergeCell ref="C9:E9"/>
    <mergeCell ref="C3:E4"/>
    <mergeCell ref="C6:E6"/>
    <mergeCell ref="C7:E7"/>
    <mergeCell ref="C8:E8"/>
    <mergeCell ref="T24:T25"/>
    <mergeCell ref="D45:J45"/>
    <mergeCell ref="K45:R45"/>
    <mergeCell ref="C75:I75"/>
    <mergeCell ref="I94:I95"/>
    <mergeCell ref="J94:J95"/>
    <mergeCell ref="E24:E25"/>
    <mergeCell ref="F24:M24"/>
    <mergeCell ref="N24:S24"/>
    <mergeCell ref="C74:E74"/>
    <mergeCell ref="C71:E71"/>
    <mergeCell ref="C72:E72"/>
    <mergeCell ref="C69:H69"/>
    <mergeCell ref="C67:D67"/>
    <mergeCell ref="C68:H68"/>
  </mergeCells>
  <pageMargins left="0" right="0" top="0" bottom="0" header="0.3" footer="0.3"/>
  <pageSetup paperSize="9" scale="46" orientation="landscape" r:id="rId1"/>
  <colBreaks count="1" manualBreakCount="1">
    <brk id="16" min="1" max="69"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C97E4"/>
  </sheetPr>
  <dimension ref="A2:L79"/>
  <sheetViews>
    <sheetView topLeftCell="A25" zoomScale="85" zoomScaleNormal="85" zoomScaleSheetLayoutView="100" workbookViewId="0">
      <selection activeCell="E51" sqref="E51"/>
    </sheetView>
  </sheetViews>
  <sheetFormatPr defaultColWidth="9.140625" defaultRowHeight="12.75"/>
  <cols>
    <col min="1" max="1" width="9.140625" style="117"/>
    <col min="2" max="2" width="12" style="12" customWidth="1"/>
    <col min="3" max="3" width="58.85546875" style="12" customWidth="1"/>
    <col min="4" max="4" width="15.85546875" style="12" customWidth="1"/>
    <col min="5" max="5" width="17.7109375" style="17" customWidth="1"/>
    <col min="6" max="8" width="15.85546875" style="12" customWidth="1"/>
    <col min="9" max="9" width="16.7109375" style="12" customWidth="1"/>
    <col min="10" max="11" width="15.85546875" style="12" customWidth="1"/>
    <col min="12" max="16384" width="9.140625" style="12"/>
  </cols>
  <sheetData>
    <row r="2" spans="2:11" ht="15" customHeight="1">
      <c r="B2" s="2182" t="s">
        <v>469</v>
      </c>
      <c r="C2" s="2182"/>
      <c r="D2" s="2182"/>
      <c r="E2" s="2182"/>
      <c r="F2" s="2182"/>
      <c r="G2" s="2182"/>
      <c r="H2" s="2182"/>
      <c r="I2" s="2182"/>
      <c r="J2" s="2182"/>
      <c r="K2" s="2182"/>
    </row>
    <row r="3" spans="2:11" ht="38.25">
      <c r="B3" s="1961" t="s">
        <v>578</v>
      </c>
      <c r="C3" s="1961"/>
      <c r="D3" s="385" t="s">
        <v>139</v>
      </c>
      <c r="J3" s="2183"/>
      <c r="K3" s="2183"/>
    </row>
    <row r="4" spans="2:11">
      <c r="B4" s="1951"/>
      <c r="C4" s="1951"/>
      <c r="D4" s="109"/>
      <c r="J4" s="13"/>
      <c r="K4" s="13"/>
    </row>
    <row r="5" spans="2:11">
      <c r="B5" s="1951"/>
      <c r="C5" s="1951"/>
      <c r="D5" s="108"/>
      <c r="E5" s="110"/>
      <c r="F5" s="107"/>
      <c r="G5" s="107"/>
      <c r="H5" s="107"/>
      <c r="I5" s="107"/>
      <c r="J5" s="2183"/>
      <c r="K5" s="2183"/>
    </row>
    <row r="6" spans="2:11">
      <c r="B6" s="1951"/>
      <c r="C6" s="1951"/>
      <c r="D6" s="108"/>
      <c r="E6" s="110"/>
      <c r="F6" s="107"/>
      <c r="G6" s="107"/>
      <c r="H6" s="107"/>
      <c r="I6" s="107"/>
      <c r="J6" s="13"/>
      <c r="K6" s="13"/>
    </row>
    <row r="7" spans="2:11">
      <c r="C7" s="68"/>
      <c r="D7" s="111"/>
      <c r="E7" s="112"/>
      <c r="F7" s="111"/>
      <c r="G7" s="111"/>
      <c r="H7" s="111"/>
      <c r="I7" s="111"/>
      <c r="J7" s="2184"/>
      <c r="K7" s="2184"/>
    </row>
    <row r="8" spans="2:11" ht="14.45" customHeight="1">
      <c r="B8" s="2186" t="s">
        <v>293</v>
      </c>
      <c r="C8" s="1961" t="s">
        <v>140</v>
      </c>
      <c r="D8" s="1957" t="s">
        <v>371</v>
      </c>
      <c r="E8" s="1957"/>
      <c r="F8" s="1957"/>
      <c r="G8" s="1957"/>
      <c r="H8" s="1957" t="s">
        <v>375</v>
      </c>
      <c r="I8" s="1957"/>
      <c r="J8" s="1957"/>
      <c r="K8" s="1957"/>
    </row>
    <row r="9" spans="2:11" ht="38.25">
      <c r="B9" s="2186"/>
      <c r="C9" s="1961"/>
      <c r="D9" s="281" t="s">
        <v>384</v>
      </c>
      <c r="E9" s="281" t="s">
        <v>497</v>
      </c>
      <c r="F9" s="281" t="s">
        <v>135</v>
      </c>
      <c r="G9" s="281" t="s">
        <v>120</v>
      </c>
      <c r="H9" s="281" t="s">
        <v>384</v>
      </c>
      <c r="I9" s="281" t="s">
        <v>497</v>
      </c>
      <c r="J9" s="281" t="s">
        <v>135</v>
      </c>
      <c r="K9" s="281" t="s">
        <v>120</v>
      </c>
    </row>
    <row r="10" spans="2:11">
      <c r="B10" s="113" t="s">
        <v>268</v>
      </c>
      <c r="C10" s="109"/>
      <c r="D10" s="297"/>
      <c r="E10" s="296"/>
      <c r="F10" s="297"/>
      <c r="G10" s="878">
        <f>D10-E10-F10</f>
        <v>0</v>
      </c>
      <c r="H10" s="297"/>
      <c r="I10" s="297"/>
      <c r="J10" s="297"/>
      <c r="K10" s="878">
        <f>H10-I10-J10</f>
        <v>0</v>
      </c>
    </row>
    <row r="11" spans="2:11">
      <c r="B11" s="113" t="s">
        <v>277</v>
      </c>
      <c r="C11" s="114"/>
      <c r="D11" s="297"/>
      <c r="E11" s="296"/>
      <c r="F11" s="297"/>
      <c r="G11" s="878">
        <f t="shared" ref="G11:G16" si="0">D11-E11-F11</f>
        <v>0</v>
      </c>
      <c r="H11" s="297"/>
      <c r="I11" s="297"/>
      <c r="J11" s="297"/>
      <c r="K11" s="878">
        <f t="shared" ref="K11:K17" si="1">H11-I11-J11</f>
        <v>0</v>
      </c>
    </row>
    <row r="12" spans="2:11">
      <c r="B12" s="113" t="s">
        <v>281</v>
      </c>
      <c r="C12" s="114"/>
      <c r="D12" s="297"/>
      <c r="E12" s="296"/>
      <c r="F12" s="297"/>
      <c r="G12" s="878">
        <f t="shared" si="0"/>
        <v>0</v>
      </c>
      <c r="H12" s="297"/>
      <c r="I12" s="297"/>
      <c r="J12" s="389"/>
      <c r="K12" s="878">
        <f t="shared" si="1"/>
        <v>0</v>
      </c>
    </row>
    <row r="13" spans="2:11">
      <c r="B13" s="113" t="s">
        <v>282</v>
      </c>
      <c r="C13" s="114"/>
      <c r="D13" s="297"/>
      <c r="E13" s="296"/>
      <c r="F13" s="297"/>
      <c r="G13" s="878">
        <f t="shared" si="0"/>
        <v>0</v>
      </c>
      <c r="H13" s="297"/>
      <c r="I13" s="297"/>
      <c r="J13" s="389"/>
      <c r="K13" s="878">
        <f t="shared" si="1"/>
        <v>0</v>
      </c>
    </row>
    <row r="14" spans="2:11">
      <c r="B14" s="113" t="s">
        <v>283</v>
      </c>
      <c r="C14" s="114"/>
      <c r="D14" s="297"/>
      <c r="E14" s="296"/>
      <c r="F14" s="297"/>
      <c r="G14" s="878">
        <f t="shared" si="0"/>
        <v>0</v>
      </c>
      <c r="H14" s="297"/>
      <c r="I14" s="297"/>
      <c r="J14" s="389"/>
      <c r="K14" s="878">
        <f t="shared" si="1"/>
        <v>0</v>
      </c>
    </row>
    <row r="15" spans="2:11">
      <c r="B15" s="113" t="s">
        <v>284</v>
      </c>
      <c r="C15" s="114"/>
      <c r="D15" s="297"/>
      <c r="E15" s="296"/>
      <c r="F15" s="297"/>
      <c r="G15" s="878">
        <f t="shared" si="0"/>
        <v>0</v>
      </c>
      <c r="H15" s="297"/>
      <c r="I15" s="297"/>
      <c r="J15" s="389"/>
      <c r="K15" s="878">
        <f t="shared" si="1"/>
        <v>0</v>
      </c>
    </row>
    <row r="16" spans="2:11">
      <c r="B16" s="113" t="s">
        <v>285</v>
      </c>
      <c r="C16" s="109"/>
      <c r="D16" s="297"/>
      <c r="E16" s="296"/>
      <c r="F16" s="297"/>
      <c r="G16" s="878">
        <f t="shared" si="0"/>
        <v>0</v>
      </c>
      <c r="H16" s="297"/>
      <c r="I16" s="297"/>
      <c r="J16" s="389"/>
      <c r="K16" s="878">
        <f t="shared" si="1"/>
        <v>0</v>
      </c>
    </row>
    <row r="17" spans="2:12">
      <c r="B17" s="288" t="s">
        <v>286</v>
      </c>
      <c r="C17" s="289" t="s">
        <v>54</v>
      </c>
      <c r="D17" s="349">
        <f>SUM(D10:D16)</f>
        <v>0</v>
      </c>
      <c r="E17" s="349">
        <f t="shared" ref="E17:J17" si="2">SUM(E10:E16)</f>
        <v>0</v>
      </c>
      <c r="F17" s="349">
        <f t="shared" si="2"/>
        <v>0</v>
      </c>
      <c r="G17" s="878">
        <f>D17-E17-F17</f>
        <v>0</v>
      </c>
      <c r="H17" s="349">
        <f t="shared" si="2"/>
        <v>0</v>
      </c>
      <c r="I17" s="349">
        <f t="shared" si="2"/>
        <v>0</v>
      </c>
      <c r="J17" s="349">
        <f t="shared" si="2"/>
        <v>0</v>
      </c>
      <c r="K17" s="878">
        <f t="shared" si="1"/>
        <v>0</v>
      </c>
    </row>
    <row r="18" spans="2:12">
      <c r="B18" s="66"/>
      <c r="C18" s="115"/>
      <c r="D18" s="68"/>
      <c r="E18" s="116"/>
      <c r="F18" s="68"/>
      <c r="G18" s="68"/>
      <c r="H18" s="68"/>
      <c r="I18" s="68"/>
      <c r="J18" s="115"/>
      <c r="K18" s="115"/>
    </row>
    <row r="19" spans="2:12" ht="15" customHeight="1">
      <c r="B19" s="2185" t="s">
        <v>381</v>
      </c>
      <c r="C19" s="2185"/>
      <c r="D19" s="2185"/>
      <c r="E19" s="2185"/>
      <c r="F19" s="2185"/>
      <c r="G19" s="2185"/>
      <c r="H19" s="2185"/>
      <c r="I19" s="2185"/>
      <c r="J19" s="2185"/>
      <c r="K19" s="105"/>
    </row>
    <row r="20" spans="2:12">
      <c r="B20" s="2186" t="s">
        <v>293</v>
      </c>
      <c r="C20" s="1957" t="s">
        <v>141</v>
      </c>
      <c r="D20" s="1961" t="s">
        <v>54</v>
      </c>
      <c r="E20" s="1957" t="s">
        <v>247</v>
      </c>
      <c r="F20" s="1957"/>
      <c r="G20" s="1957"/>
      <c r="H20" s="1957"/>
      <c r="I20" s="1957"/>
      <c r="J20" s="1957"/>
      <c r="K20" s="13"/>
    </row>
    <row r="21" spans="2:12">
      <c r="B21" s="2186"/>
      <c r="C21" s="1957"/>
      <c r="D21" s="1961"/>
      <c r="E21" s="1957" t="s">
        <v>142</v>
      </c>
      <c r="F21" s="1957"/>
      <c r="G21" s="1957" t="s">
        <v>142</v>
      </c>
      <c r="H21" s="1957"/>
      <c r="I21" s="2188" t="s">
        <v>142</v>
      </c>
      <c r="J21" s="2188"/>
      <c r="K21" s="105"/>
      <c r="L21" s="105"/>
    </row>
    <row r="22" spans="2:12" ht="76.5">
      <c r="B22" s="2186"/>
      <c r="C22" s="1957"/>
      <c r="D22" s="1961"/>
      <c r="E22" s="281" t="s">
        <v>143</v>
      </c>
      <c r="F22" s="281" t="s">
        <v>144</v>
      </c>
      <c r="G22" s="281" t="s">
        <v>143</v>
      </c>
      <c r="H22" s="281" t="s">
        <v>144</v>
      </c>
      <c r="I22" s="281" t="s">
        <v>143</v>
      </c>
      <c r="J22" s="281" t="s">
        <v>144</v>
      </c>
      <c r="K22" s="105"/>
      <c r="L22" s="105"/>
    </row>
    <row r="23" spans="2:12">
      <c r="B23" s="288" t="s">
        <v>268</v>
      </c>
      <c r="C23" s="196" t="s">
        <v>126</v>
      </c>
      <c r="D23" s="299"/>
      <c r="E23" s="299"/>
      <c r="F23" s="299"/>
      <c r="G23" s="349"/>
      <c r="H23" s="349"/>
      <c r="I23" s="349"/>
      <c r="J23" s="349"/>
      <c r="K23" s="105"/>
      <c r="L23" s="105"/>
    </row>
    <row r="24" spans="2:12">
      <c r="B24" s="291" t="s">
        <v>277</v>
      </c>
      <c r="C24" s="692" t="s">
        <v>1192</v>
      </c>
      <c r="D24" s="348">
        <f>D25+D26</f>
        <v>0</v>
      </c>
      <c r="E24" s="348">
        <f t="shared" ref="E24:J24" si="3">E25+E26</f>
        <v>0</v>
      </c>
      <c r="F24" s="348">
        <f t="shared" si="3"/>
        <v>0</v>
      </c>
      <c r="G24" s="348">
        <f t="shared" si="3"/>
        <v>0</v>
      </c>
      <c r="H24" s="348">
        <f t="shared" si="3"/>
        <v>0</v>
      </c>
      <c r="I24" s="348">
        <f t="shared" si="3"/>
        <v>0</v>
      </c>
      <c r="J24" s="348">
        <f t="shared" si="3"/>
        <v>0</v>
      </c>
      <c r="K24" s="105"/>
      <c r="L24" s="105"/>
    </row>
    <row r="25" spans="2:12">
      <c r="B25" s="113" t="s">
        <v>281</v>
      </c>
      <c r="C25" s="692" t="s">
        <v>1193</v>
      </c>
      <c r="D25" s="297"/>
      <c r="E25" s="297"/>
      <c r="F25" s="296"/>
      <c r="G25" s="297"/>
      <c r="H25" s="297"/>
      <c r="I25" s="297"/>
      <c r="J25" s="297"/>
      <c r="K25" s="105"/>
      <c r="L25" s="105"/>
    </row>
    <row r="26" spans="2:12">
      <c r="B26" s="113" t="s">
        <v>282</v>
      </c>
      <c r="C26" s="108" t="s">
        <v>145</v>
      </c>
      <c r="D26" s="297"/>
      <c r="E26" s="297"/>
      <c r="F26" s="296"/>
      <c r="G26" s="297"/>
      <c r="H26" s="297"/>
      <c r="I26" s="297"/>
      <c r="J26" s="297"/>
      <c r="K26" s="105"/>
      <c r="L26" s="105"/>
    </row>
    <row r="27" spans="2:12">
      <c r="B27" s="291" t="s">
        <v>283</v>
      </c>
      <c r="C27" s="367" t="s">
        <v>146</v>
      </c>
      <c r="D27" s="348">
        <f>D28+D29</f>
        <v>0</v>
      </c>
      <c r="E27" s="348">
        <f t="shared" ref="E27:J27" si="4">E28+E29</f>
        <v>0</v>
      </c>
      <c r="F27" s="348">
        <f t="shared" si="4"/>
        <v>0</v>
      </c>
      <c r="G27" s="348">
        <f t="shared" si="4"/>
        <v>0</v>
      </c>
      <c r="H27" s="348">
        <f t="shared" si="4"/>
        <v>0</v>
      </c>
      <c r="I27" s="348">
        <f t="shared" si="4"/>
        <v>0</v>
      </c>
      <c r="J27" s="348">
        <f t="shared" si="4"/>
        <v>0</v>
      </c>
      <c r="K27" s="105"/>
      <c r="L27" s="105"/>
    </row>
    <row r="28" spans="2:12" ht="13.5" thickBot="1">
      <c r="B28" s="113" t="s">
        <v>284</v>
      </c>
      <c r="C28" s="691" t="s">
        <v>1194</v>
      </c>
      <c r="D28" s="297"/>
      <c r="E28" s="297"/>
      <c r="F28" s="296"/>
      <c r="G28" s="297"/>
      <c r="H28" s="297"/>
      <c r="I28" s="297"/>
      <c r="J28" s="297"/>
      <c r="K28" s="105"/>
      <c r="L28" s="105"/>
    </row>
    <row r="29" spans="2:12">
      <c r="B29" s="113" t="s">
        <v>285</v>
      </c>
      <c r="C29" s="108" t="s">
        <v>129</v>
      </c>
      <c r="D29" s="297"/>
      <c r="E29" s="297"/>
      <c r="F29" s="296"/>
      <c r="G29" s="297"/>
      <c r="H29" s="297"/>
      <c r="I29" s="297"/>
      <c r="J29" s="297"/>
      <c r="K29" s="105"/>
      <c r="L29" s="105"/>
    </row>
    <row r="30" spans="2:12">
      <c r="B30" s="288" t="s">
        <v>286</v>
      </c>
      <c r="C30" s="196" t="s">
        <v>130</v>
      </c>
      <c r="D30" s="349">
        <f t="shared" ref="D30:J30" si="5">D23+D24-D27</f>
        <v>0</v>
      </c>
      <c r="E30" s="349">
        <f t="shared" si="5"/>
        <v>0</v>
      </c>
      <c r="F30" s="349">
        <f t="shared" si="5"/>
        <v>0</v>
      </c>
      <c r="G30" s="349">
        <f t="shared" si="5"/>
        <v>0</v>
      </c>
      <c r="H30" s="349">
        <f t="shared" si="5"/>
        <v>0</v>
      </c>
      <c r="I30" s="349">
        <f t="shared" si="5"/>
        <v>0</v>
      </c>
      <c r="J30" s="349">
        <f t="shared" si="5"/>
        <v>0</v>
      </c>
      <c r="K30" s="105"/>
      <c r="L30" s="105"/>
    </row>
    <row r="31" spans="2:12">
      <c r="J31" s="591"/>
      <c r="K31" s="591"/>
    </row>
    <row r="32" spans="2:12" s="117" customFormat="1" ht="15" customHeight="1">
      <c r="B32" s="2189" t="s">
        <v>469</v>
      </c>
      <c r="C32" s="2190"/>
      <c r="D32" s="2190"/>
      <c r="E32" s="2190"/>
      <c r="F32" s="2190"/>
      <c r="G32" s="2190"/>
      <c r="H32" s="2190"/>
      <c r="I32" s="2190"/>
      <c r="J32" s="2191"/>
      <c r="K32" s="591"/>
    </row>
    <row r="33" spans="2:12" ht="15" customHeight="1">
      <c r="B33" s="2185" t="s">
        <v>381</v>
      </c>
      <c r="C33" s="2185"/>
      <c r="D33" s="2185"/>
      <c r="E33" s="2185"/>
      <c r="F33" s="2185"/>
      <c r="G33" s="2185"/>
      <c r="H33" s="2185"/>
      <c r="I33" s="2185"/>
      <c r="J33" s="2185"/>
      <c r="K33" s="105"/>
    </row>
    <row r="34" spans="2:12">
      <c r="B34" s="2186" t="s">
        <v>293</v>
      </c>
      <c r="C34" s="1957" t="s">
        <v>497</v>
      </c>
      <c r="D34" s="1961" t="s">
        <v>54</v>
      </c>
      <c r="E34" s="1957" t="s">
        <v>247</v>
      </c>
      <c r="F34" s="1957"/>
      <c r="G34" s="1957"/>
      <c r="H34" s="1957"/>
      <c r="I34" s="1957"/>
      <c r="J34" s="1957"/>
      <c r="K34" s="105"/>
      <c r="L34" s="117"/>
    </row>
    <row r="35" spans="2:12">
      <c r="B35" s="2186"/>
      <c r="C35" s="1957"/>
      <c r="D35" s="1961"/>
      <c r="E35" s="1957" t="s">
        <v>142</v>
      </c>
      <c r="F35" s="1957"/>
      <c r="G35" s="1957" t="s">
        <v>142</v>
      </c>
      <c r="H35" s="1957"/>
      <c r="I35" s="1957" t="s">
        <v>142</v>
      </c>
      <c r="J35" s="1957"/>
      <c r="K35" s="105"/>
      <c r="L35" s="117"/>
    </row>
    <row r="36" spans="2:12" ht="76.5">
      <c r="B36" s="2186"/>
      <c r="C36" s="1957"/>
      <c r="D36" s="1961"/>
      <c r="E36" s="281" t="s">
        <v>143</v>
      </c>
      <c r="F36" s="281" t="s">
        <v>144</v>
      </c>
      <c r="G36" s="281" t="s">
        <v>143</v>
      </c>
      <c r="H36" s="281" t="s">
        <v>144</v>
      </c>
      <c r="I36" s="281" t="s">
        <v>147</v>
      </c>
      <c r="J36" s="281" t="s">
        <v>144</v>
      </c>
      <c r="K36" s="105"/>
      <c r="L36" s="117"/>
    </row>
    <row r="37" spans="2:12" s="106" customFormat="1" ht="21" customHeight="1">
      <c r="B37" s="877" t="s">
        <v>268</v>
      </c>
      <c r="C37" s="845" t="s">
        <v>126</v>
      </c>
      <c r="D37" s="1198">
        <f>SUM(E37:J37)</f>
        <v>0</v>
      </c>
      <c r="E37" s="576"/>
      <c r="F37" s="474"/>
      <c r="G37" s="474"/>
      <c r="H37" s="474"/>
      <c r="I37" s="474"/>
      <c r="J37" s="474"/>
      <c r="K37" s="161"/>
    </row>
    <row r="38" spans="2:12">
      <c r="B38" s="693" t="s">
        <v>277</v>
      </c>
      <c r="C38" s="695" t="s">
        <v>1195</v>
      </c>
      <c r="D38" s="363">
        <f>SUM(E38:J38)</f>
        <v>0</v>
      </c>
      <c r="E38" s="297"/>
      <c r="F38" s="296"/>
      <c r="G38" s="297"/>
      <c r="H38" s="297"/>
      <c r="I38" s="297"/>
      <c r="J38" s="297"/>
      <c r="K38" s="105"/>
      <c r="L38" s="117"/>
    </row>
    <row r="39" spans="2:12">
      <c r="B39" s="693" t="s">
        <v>281</v>
      </c>
      <c r="C39" s="108" t="s">
        <v>131</v>
      </c>
      <c r="D39" s="363">
        <f>SUM(E39:J39)</f>
        <v>0</v>
      </c>
      <c r="E39" s="297"/>
      <c r="F39" s="296"/>
      <c r="G39" s="297"/>
      <c r="H39" s="297"/>
      <c r="I39" s="297"/>
      <c r="J39" s="297"/>
      <c r="K39" s="105"/>
      <c r="L39" s="117"/>
    </row>
    <row r="40" spans="2:12">
      <c r="B40" s="693" t="s">
        <v>282</v>
      </c>
      <c r="C40" s="695" t="s">
        <v>1151</v>
      </c>
      <c r="D40" s="363">
        <f>SUM(E40:J40)</f>
        <v>0</v>
      </c>
      <c r="E40" s="297"/>
      <c r="F40" s="296"/>
      <c r="G40" s="297"/>
      <c r="H40" s="297"/>
      <c r="I40" s="297"/>
      <c r="J40" s="297"/>
      <c r="K40" s="105"/>
      <c r="L40" s="117"/>
    </row>
    <row r="41" spans="2:12" s="106" customFormat="1" ht="24.75" customHeight="1">
      <c r="B41" s="877" t="s">
        <v>283</v>
      </c>
      <c r="C41" s="845" t="s">
        <v>130</v>
      </c>
      <c r="D41" s="993">
        <f>SUM(E41:J41)</f>
        <v>0</v>
      </c>
      <c r="E41" s="846">
        <f>E37-E38-E39-E40</f>
        <v>0</v>
      </c>
      <c r="F41" s="846">
        <f t="shared" ref="F41:J41" si="6">F37-F38-F39-F40</f>
        <v>0</v>
      </c>
      <c r="G41" s="846">
        <f t="shared" si="6"/>
        <v>0</v>
      </c>
      <c r="H41" s="846">
        <f t="shared" si="6"/>
        <v>0</v>
      </c>
      <c r="I41" s="846">
        <f t="shared" si="6"/>
        <v>0</v>
      </c>
      <c r="J41" s="846">
        <f t="shared" si="6"/>
        <v>0</v>
      </c>
      <c r="K41" s="161"/>
    </row>
    <row r="42" spans="2:12">
      <c r="J42" s="105"/>
      <c r="K42" s="105"/>
    </row>
    <row r="43" spans="2:12">
      <c r="B43" s="2185" t="s">
        <v>381</v>
      </c>
      <c r="C43" s="2185"/>
      <c r="D43" s="2185"/>
      <c r="E43" s="2185"/>
      <c r="F43" s="2185"/>
      <c r="G43" s="2185"/>
      <c r="H43" s="2185"/>
      <c r="I43" s="2185"/>
      <c r="J43" s="2185"/>
      <c r="K43" s="105"/>
    </row>
    <row r="44" spans="2:12">
      <c r="B44" s="2186" t="s">
        <v>293</v>
      </c>
      <c r="C44" s="1957" t="s">
        <v>148</v>
      </c>
      <c r="D44" s="1961" t="s">
        <v>54</v>
      </c>
      <c r="E44" s="1957" t="s">
        <v>247</v>
      </c>
      <c r="F44" s="1957"/>
      <c r="G44" s="1957"/>
      <c r="H44" s="1957"/>
      <c r="I44" s="1957"/>
      <c r="J44" s="1957"/>
      <c r="K44" s="13"/>
    </row>
    <row r="45" spans="2:12">
      <c r="B45" s="2186"/>
      <c r="C45" s="1957"/>
      <c r="D45" s="1961"/>
      <c r="E45" s="1957" t="s">
        <v>142</v>
      </c>
      <c r="F45" s="1957"/>
      <c r="G45" s="1957" t="s">
        <v>142</v>
      </c>
      <c r="H45" s="1957"/>
      <c r="I45" s="1957" t="s">
        <v>142</v>
      </c>
      <c r="J45" s="1957"/>
      <c r="K45" s="13"/>
    </row>
    <row r="46" spans="2:12" ht="76.5">
      <c r="B46" s="2186"/>
      <c r="C46" s="1957"/>
      <c r="D46" s="1961"/>
      <c r="E46" s="281" t="s">
        <v>143</v>
      </c>
      <c r="F46" s="281" t="s">
        <v>144</v>
      </c>
      <c r="G46" s="281" t="s">
        <v>143</v>
      </c>
      <c r="H46" s="281" t="s">
        <v>144</v>
      </c>
      <c r="I46" s="281" t="s">
        <v>147</v>
      </c>
      <c r="J46" s="281" t="s">
        <v>144</v>
      </c>
      <c r="K46" s="13"/>
    </row>
    <row r="47" spans="2:12">
      <c r="B47" s="288" t="s">
        <v>268</v>
      </c>
      <c r="C47" s="196" t="s">
        <v>126</v>
      </c>
      <c r="D47" s="299">
        <f>SUM(E47:J47)</f>
        <v>0</v>
      </c>
      <c r="E47" s="299"/>
      <c r="F47" s="388"/>
      <c r="G47" s="388"/>
      <c r="H47" s="388"/>
      <c r="I47" s="388"/>
      <c r="J47" s="388"/>
      <c r="K47" s="13"/>
    </row>
    <row r="48" spans="2:12" ht="14.25">
      <c r="B48" s="693" t="s">
        <v>277</v>
      </c>
      <c r="C48" s="695" t="s">
        <v>1196</v>
      </c>
      <c r="D48" s="363">
        <f>SUM(E48:J48)</f>
        <v>0</v>
      </c>
      <c r="E48" s="297"/>
      <c r="F48" s="296"/>
      <c r="G48" s="297"/>
      <c r="H48" s="297"/>
      <c r="I48" s="297"/>
      <c r="J48" s="297"/>
      <c r="K48" s="13"/>
    </row>
    <row r="49" spans="2:12">
      <c r="B49" s="693" t="s">
        <v>281</v>
      </c>
      <c r="C49" s="696" t="s">
        <v>131</v>
      </c>
      <c r="D49" s="363">
        <f>SUM(E49:J49)</f>
        <v>0</v>
      </c>
      <c r="E49" s="297"/>
      <c r="F49" s="296"/>
      <c r="G49" s="297"/>
      <c r="H49" s="297"/>
      <c r="I49" s="297"/>
      <c r="J49" s="297"/>
      <c r="K49" s="13"/>
    </row>
    <row r="50" spans="2:12">
      <c r="B50" s="693" t="s">
        <v>282</v>
      </c>
      <c r="C50" s="695" t="s">
        <v>1151</v>
      </c>
      <c r="D50" s="363">
        <f>SUM(E50:J50)</f>
        <v>0</v>
      </c>
      <c r="E50" s="297"/>
      <c r="F50" s="296"/>
      <c r="G50" s="297"/>
      <c r="H50" s="297"/>
      <c r="I50" s="297"/>
      <c r="J50" s="297"/>
      <c r="K50" s="13"/>
    </row>
    <row r="51" spans="2:12">
      <c r="B51" s="288" t="s">
        <v>283</v>
      </c>
      <c r="C51" s="694" t="s">
        <v>130</v>
      </c>
      <c r="D51" s="349">
        <f>SUM(E51:J51)</f>
        <v>0</v>
      </c>
      <c r="E51" s="349">
        <f t="shared" ref="E51:J51" si="7">E47-E48-E49-E50</f>
        <v>0</v>
      </c>
      <c r="F51" s="349">
        <f t="shared" si="7"/>
        <v>0</v>
      </c>
      <c r="G51" s="349">
        <f t="shared" si="7"/>
        <v>0</v>
      </c>
      <c r="H51" s="349">
        <f t="shared" si="7"/>
        <v>0</v>
      </c>
      <c r="I51" s="349">
        <f t="shared" si="7"/>
        <v>0</v>
      </c>
      <c r="J51" s="349">
        <f t="shared" si="7"/>
        <v>0</v>
      </c>
      <c r="K51" s="105"/>
    </row>
    <row r="52" spans="2:12">
      <c r="J52" s="2183"/>
      <c r="K52" s="2183"/>
    </row>
    <row r="54" spans="2:12" ht="13.5" thickBot="1">
      <c r="J54" s="2183"/>
      <c r="K54" s="2183"/>
    </row>
    <row r="55" spans="2:12" ht="15.75" customHeight="1">
      <c r="B55" s="1957" t="s">
        <v>293</v>
      </c>
      <c r="C55" s="1957" t="s">
        <v>401</v>
      </c>
      <c r="D55" s="1957" t="s">
        <v>126</v>
      </c>
      <c r="E55" s="2194" t="s">
        <v>1150</v>
      </c>
      <c r="F55" s="2196" t="s">
        <v>150</v>
      </c>
      <c r="G55" s="2197"/>
      <c r="H55" s="2197"/>
      <c r="I55" s="2198"/>
      <c r="J55" s="2192" t="s">
        <v>130</v>
      </c>
      <c r="K55" s="602"/>
    </row>
    <row r="56" spans="2:12" ht="55.5" customHeight="1" thickBot="1">
      <c r="B56" s="1957"/>
      <c r="C56" s="1957"/>
      <c r="D56" s="1957"/>
      <c r="E56" s="2195"/>
      <c r="F56" s="281" t="s">
        <v>151</v>
      </c>
      <c r="G56" s="281" t="s">
        <v>152</v>
      </c>
      <c r="H56" s="281" t="s">
        <v>153</v>
      </c>
      <c r="I56" s="281" t="s">
        <v>54</v>
      </c>
      <c r="J56" s="2193"/>
      <c r="K56" s="2183"/>
      <c r="L56" s="2183"/>
    </row>
    <row r="57" spans="2:12">
      <c r="B57" s="113" t="s">
        <v>268</v>
      </c>
      <c r="C57" s="697" t="s">
        <v>728</v>
      </c>
      <c r="D57" s="363"/>
      <c r="E57" s="363"/>
      <c r="F57" s="296"/>
      <c r="G57" s="297"/>
      <c r="H57" s="297"/>
      <c r="I57" s="542">
        <f>SUM(F57:H57)</f>
        <v>0</v>
      </c>
      <c r="J57" s="542">
        <f>D57+I57</f>
        <v>0</v>
      </c>
      <c r="K57" s="2183"/>
      <c r="L57" s="2183"/>
    </row>
    <row r="58" spans="2:12" ht="25.5">
      <c r="B58" s="113" t="s">
        <v>277</v>
      </c>
      <c r="C58" s="698" t="s">
        <v>1197</v>
      </c>
      <c r="D58" s="363"/>
      <c r="E58" s="363"/>
      <c r="F58" s="296"/>
      <c r="G58" s="297"/>
      <c r="H58" s="297"/>
      <c r="I58" s="542">
        <f t="shared" ref="I58:I67" si="8">SUM(F58:H58)</f>
        <v>0</v>
      </c>
      <c r="J58" s="542">
        <f>D58+I58</f>
        <v>0</v>
      </c>
      <c r="K58" s="2183"/>
      <c r="L58" s="2183"/>
    </row>
    <row r="59" spans="2:12" ht="15">
      <c r="B59" s="693" t="s">
        <v>281</v>
      </c>
      <c r="C59" s="705" t="s">
        <v>154</v>
      </c>
      <c r="D59" s="363"/>
      <c r="E59" s="363"/>
      <c r="F59" s="296"/>
      <c r="G59" s="297"/>
      <c r="H59" s="297"/>
      <c r="I59" s="542">
        <f t="shared" si="8"/>
        <v>0</v>
      </c>
      <c r="J59" s="542">
        <f>D59+I59</f>
        <v>0</v>
      </c>
      <c r="K59" s="2183"/>
      <c r="L59" s="2183"/>
    </row>
    <row r="60" spans="2:12" ht="15">
      <c r="B60" s="693" t="s">
        <v>282</v>
      </c>
      <c r="C60" s="705" t="s">
        <v>155</v>
      </c>
      <c r="D60" s="363"/>
      <c r="E60" s="363"/>
      <c r="F60" s="296"/>
      <c r="G60" s="297"/>
      <c r="H60" s="297"/>
      <c r="I60" s="542">
        <f t="shared" si="8"/>
        <v>0</v>
      </c>
      <c r="J60" s="542">
        <f>D60+I60</f>
        <v>0</v>
      </c>
      <c r="K60" s="2183"/>
      <c r="L60" s="2183"/>
    </row>
    <row r="61" spans="2:12" ht="15">
      <c r="B61" s="693" t="s">
        <v>283</v>
      </c>
      <c r="C61" s="705" t="s">
        <v>155</v>
      </c>
      <c r="D61" s="363"/>
      <c r="E61" s="363"/>
      <c r="F61" s="296"/>
      <c r="G61" s="297"/>
      <c r="H61" s="297"/>
      <c r="I61" s="542">
        <f t="shared" si="8"/>
        <v>0</v>
      </c>
      <c r="J61" s="542">
        <f>D61+I61</f>
        <v>0</v>
      </c>
      <c r="K61" s="2183"/>
      <c r="L61" s="2183"/>
    </row>
    <row r="62" spans="2:12" s="597" customFormat="1">
      <c r="B62" s="699"/>
      <c r="C62" s="700"/>
      <c r="D62" s="297"/>
      <c r="E62" s="297"/>
      <c r="F62" s="296"/>
      <c r="G62" s="297"/>
      <c r="H62" s="297"/>
      <c r="I62" s="542"/>
      <c r="J62" s="542"/>
      <c r="K62" s="602"/>
      <c r="L62" s="602"/>
    </row>
    <row r="63" spans="2:12" s="597" customFormat="1" ht="15">
      <c r="B63" s="701" t="s">
        <v>284</v>
      </c>
      <c r="C63" s="702" t="s">
        <v>156</v>
      </c>
      <c r="D63" s="363"/>
      <c r="E63" s="363"/>
      <c r="F63" s="296"/>
      <c r="G63" s="297"/>
      <c r="H63" s="297"/>
      <c r="I63" s="542"/>
      <c r="J63" s="542"/>
      <c r="K63" s="602"/>
      <c r="L63" s="602"/>
    </row>
    <row r="64" spans="2:12" s="597" customFormat="1" ht="15">
      <c r="B64" s="701" t="s">
        <v>285</v>
      </c>
      <c r="C64" s="703" t="s">
        <v>157</v>
      </c>
      <c r="D64" s="363"/>
      <c r="E64" s="363"/>
      <c r="F64" s="296"/>
      <c r="G64" s="297"/>
      <c r="H64" s="297"/>
      <c r="I64" s="542"/>
      <c r="J64" s="542"/>
      <c r="K64" s="602"/>
      <c r="L64" s="602"/>
    </row>
    <row r="65" spans="2:12" s="597" customFormat="1" ht="15">
      <c r="B65" s="701" t="s">
        <v>286</v>
      </c>
      <c r="C65" s="704" t="s">
        <v>154</v>
      </c>
      <c r="D65" s="363"/>
      <c r="E65" s="363"/>
      <c r="F65" s="296"/>
      <c r="G65" s="297"/>
      <c r="H65" s="297"/>
      <c r="I65" s="542"/>
      <c r="J65" s="542"/>
      <c r="K65" s="602"/>
      <c r="L65" s="602"/>
    </row>
    <row r="66" spans="2:12" ht="15">
      <c r="B66" s="701" t="s">
        <v>287</v>
      </c>
      <c r="C66" s="704" t="s">
        <v>154</v>
      </c>
      <c r="D66" s="363"/>
      <c r="E66" s="363"/>
      <c r="F66" s="296"/>
      <c r="G66" s="297"/>
      <c r="H66" s="297"/>
      <c r="I66" s="542">
        <f t="shared" si="8"/>
        <v>0</v>
      </c>
      <c r="J66" s="542">
        <f>D66+I66</f>
        <v>0</v>
      </c>
      <c r="K66" s="2183"/>
      <c r="L66" s="2183"/>
    </row>
    <row r="67" spans="2:12" ht="15">
      <c r="B67" s="701" t="s">
        <v>288</v>
      </c>
      <c r="C67" s="704" t="s">
        <v>155</v>
      </c>
      <c r="D67" s="363"/>
      <c r="E67" s="363"/>
      <c r="F67" s="296"/>
      <c r="G67" s="297"/>
      <c r="H67" s="297"/>
      <c r="I67" s="542">
        <f t="shared" si="8"/>
        <v>0</v>
      </c>
      <c r="J67" s="542">
        <f>D67+I67</f>
        <v>0</v>
      </c>
      <c r="K67" s="2183"/>
      <c r="L67" s="2183"/>
    </row>
    <row r="68" spans="2:12">
      <c r="C68" s="107"/>
      <c r="D68" s="386"/>
      <c r="E68" s="387"/>
      <c r="F68" s="386"/>
      <c r="G68" s="386"/>
      <c r="H68" s="386"/>
      <c r="I68" s="386"/>
    </row>
    <row r="69" spans="2:12">
      <c r="B69" s="66" t="s">
        <v>877</v>
      </c>
      <c r="C69" s="2187" t="s">
        <v>392</v>
      </c>
      <c r="D69" s="2187"/>
      <c r="E69" s="2187"/>
      <c r="J69" s="2183"/>
      <c r="K69" s="2183"/>
    </row>
    <row r="70" spans="2:12">
      <c r="B70" s="17" t="s">
        <v>878</v>
      </c>
      <c r="C70" s="107" t="s">
        <v>583</v>
      </c>
      <c r="D70" s="107"/>
      <c r="J70" s="2183"/>
      <c r="K70" s="2183"/>
    </row>
    <row r="75" spans="2:12">
      <c r="C75" s="106" t="s">
        <v>559</v>
      </c>
      <c r="J75" s="13"/>
      <c r="K75" s="13"/>
    </row>
    <row r="76" spans="2:12" ht="41.45" customHeight="1">
      <c r="C76" s="2014" t="s">
        <v>560</v>
      </c>
      <c r="D76" s="2014"/>
      <c r="E76" s="2014"/>
      <c r="F76" s="2014"/>
      <c r="G76" s="2014"/>
      <c r="H76" s="2014"/>
      <c r="I76" s="2014"/>
      <c r="J76" s="2183"/>
      <c r="K76" s="2183"/>
    </row>
    <row r="77" spans="2:12">
      <c r="C77" s="2014" t="s">
        <v>561</v>
      </c>
      <c r="D77" s="2014"/>
      <c r="E77" s="2014"/>
      <c r="F77" s="2014"/>
      <c r="G77" s="2014"/>
      <c r="H77" s="2014"/>
      <c r="I77" s="2014"/>
      <c r="J77" s="2183"/>
      <c r="K77" s="2183"/>
    </row>
    <row r="78" spans="2:12">
      <c r="C78" s="107" t="s">
        <v>562</v>
      </c>
      <c r="J78" s="2183"/>
      <c r="K78" s="2183"/>
    </row>
    <row r="79" spans="2:12" ht="25.9" customHeight="1">
      <c r="C79" s="2014" t="s">
        <v>563</v>
      </c>
      <c r="D79" s="2014"/>
      <c r="E79" s="2014"/>
      <c r="F79" s="2014"/>
      <c r="G79" s="2014"/>
      <c r="H79" s="2014"/>
      <c r="I79" s="2014"/>
      <c r="J79" s="2183"/>
      <c r="K79" s="2183"/>
    </row>
  </sheetData>
  <mergeCells count="63">
    <mergeCell ref="C55:C56"/>
    <mergeCell ref="D55:D56"/>
    <mergeCell ref="B55:B56"/>
    <mergeCell ref="G45:H45"/>
    <mergeCell ref="I45:J45"/>
    <mergeCell ref="J52:K52"/>
    <mergeCell ref="E55:E56"/>
    <mergeCell ref="F55:I55"/>
    <mergeCell ref="J70:K70"/>
    <mergeCell ref="J54:K54"/>
    <mergeCell ref="K56:L56"/>
    <mergeCell ref="K57:L57"/>
    <mergeCell ref="K58:L58"/>
    <mergeCell ref="K59:L59"/>
    <mergeCell ref="K66:L66"/>
    <mergeCell ref="K67:L67"/>
    <mergeCell ref="K60:L60"/>
    <mergeCell ref="J55:J56"/>
    <mergeCell ref="E20:J20"/>
    <mergeCell ref="E21:F21"/>
    <mergeCell ref="J69:K69"/>
    <mergeCell ref="B43:J43"/>
    <mergeCell ref="B33:J33"/>
    <mergeCell ref="D34:D36"/>
    <mergeCell ref="G35:H35"/>
    <mergeCell ref="I35:J35"/>
    <mergeCell ref="E34:J34"/>
    <mergeCell ref="E35:F35"/>
    <mergeCell ref="C44:C46"/>
    <mergeCell ref="D44:D46"/>
    <mergeCell ref="E44:J44"/>
    <mergeCell ref="E45:F45"/>
    <mergeCell ref="K61:L61"/>
    <mergeCell ref="B32:J32"/>
    <mergeCell ref="J7:K7"/>
    <mergeCell ref="B19:J19"/>
    <mergeCell ref="J78:K78"/>
    <mergeCell ref="B44:B46"/>
    <mergeCell ref="B8:B9"/>
    <mergeCell ref="B20:B22"/>
    <mergeCell ref="C34:C36"/>
    <mergeCell ref="B34:B36"/>
    <mergeCell ref="C8:C9"/>
    <mergeCell ref="D8:G8"/>
    <mergeCell ref="H8:K8"/>
    <mergeCell ref="C69:E69"/>
    <mergeCell ref="C20:C22"/>
    <mergeCell ref="D20:D22"/>
    <mergeCell ref="G21:H21"/>
    <mergeCell ref="I21:J21"/>
    <mergeCell ref="J79:K79"/>
    <mergeCell ref="C76:I76"/>
    <mergeCell ref="C77:I77"/>
    <mergeCell ref="C79:I79"/>
    <mergeCell ref="J76:K76"/>
    <mergeCell ref="J77:K77"/>
    <mergeCell ref="B2:K2"/>
    <mergeCell ref="B6:C6"/>
    <mergeCell ref="B5:C5"/>
    <mergeCell ref="B4:C4"/>
    <mergeCell ref="B3:C3"/>
    <mergeCell ref="J3:K3"/>
    <mergeCell ref="J5:K5"/>
  </mergeCells>
  <pageMargins left="0" right="0" top="0" bottom="0" header="0" footer="0"/>
  <pageSetup paperSize="9" scale="72" orientation="landscape" r:id="rId1"/>
  <rowBreaks count="1" manualBreakCount="1">
    <brk id="30" min="1"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C97E4"/>
  </sheetPr>
  <dimension ref="B2:K39"/>
  <sheetViews>
    <sheetView topLeftCell="A22" zoomScale="85" zoomScaleNormal="85" zoomScaleSheetLayoutView="115" workbookViewId="0">
      <selection activeCell="E19" sqref="E19"/>
    </sheetView>
  </sheetViews>
  <sheetFormatPr defaultRowHeight="12.75"/>
  <cols>
    <col min="1" max="1" width="9.140625" style="2"/>
    <col min="2" max="2" width="11.42578125" style="2" customWidth="1"/>
    <col min="3" max="3" width="71.85546875" style="2" customWidth="1"/>
    <col min="4" max="4" width="16.42578125" style="2" customWidth="1"/>
    <col min="5" max="5" width="20" style="2" customWidth="1"/>
    <col min="6" max="8" width="16.42578125" style="2" customWidth="1"/>
    <col min="9" max="9" width="20.140625" style="2" customWidth="1"/>
    <col min="10" max="11" width="16.42578125" style="2" customWidth="1"/>
    <col min="12" max="16384" width="9.140625" style="2"/>
  </cols>
  <sheetData>
    <row r="2" spans="2:11" ht="18" customHeight="1">
      <c r="B2" s="1983" t="s">
        <v>302</v>
      </c>
      <c r="C2" s="1983"/>
      <c r="D2" s="1983"/>
      <c r="E2" s="1983"/>
      <c r="F2" s="1983"/>
      <c r="G2" s="1983"/>
      <c r="H2" s="1983"/>
      <c r="I2" s="1983"/>
      <c r="J2" s="1983"/>
      <c r="K2" s="2199"/>
    </row>
    <row r="3" spans="2:11" ht="24" customHeight="1">
      <c r="B3" s="2201" t="s">
        <v>293</v>
      </c>
      <c r="C3" s="2203" t="s">
        <v>488</v>
      </c>
      <c r="D3" s="2198" t="s">
        <v>371</v>
      </c>
      <c r="E3" s="1957"/>
      <c r="F3" s="1957"/>
      <c r="G3" s="2204"/>
      <c r="H3" s="2198" t="s">
        <v>375</v>
      </c>
      <c r="I3" s="1957"/>
      <c r="J3" s="1957"/>
      <c r="K3" s="2204"/>
    </row>
    <row r="4" spans="2:11" ht="57.6" customHeight="1">
      <c r="B4" s="2201"/>
      <c r="C4" s="2203"/>
      <c r="D4" s="484" t="s">
        <v>384</v>
      </c>
      <c r="E4" s="281" t="s">
        <v>497</v>
      </c>
      <c r="F4" s="281" t="s">
        <v>135</v>
      </c>
      <c r="G4" s="486" t="s">
        <v>120</v>
      </c>
      <c r="H4" s="484" t="s">
        <v>384</v>
      </c>
      <c r="I4" s="281" t="s">
        <v>497</v>
      </c>
      <c r="J4" s="281" t="s">
        <v>135</v>
      </c>
      <c r="K4" s="486" t="s">
        <v>120</v>
      </c>
    </row>
    <row r="5" spans="2:11" ht="25.5" customHeight="1">
      <c r="B5" s="83" t="s">
        <v>268</v>
      </c>
      <c r="C5" s="483"/>
      <c r="D5" s="356"/>
      <c r="E5" s="332"/>
      <c r="F5" s="332"/>
      <c r="G5" s="578">
        <f>D5-E5-F5</f>
        <v>0</v>
      </c>
      <c r="H5" s="356"/>
      <c r="I5" s="332"/>
      <c r="J5" s="332"/>
      <c r="K5" s="578">
        <f>H5-I5-J5</f>
        <v>0</v>
      </c>
    </row>
    <row r="6" spans="2:11">
      <c r="B6" s="83" t="s">
        <v>277</v>
      </c>
      <c r="C6" s="483"/>
      <c r="D6" s="356"/>
      <c r="E6" s="332"/>
      <c r="F6" s="332"/>
      <c r="G6" s="578">
        <f t="shared" ref="G6:G20" si="0">D6-E6-F6</f>
        <v>0</v>
      </c>
      <c r="H6" s="356"/>
      <c r="I6" s="332"/>
      <c r="J6" s="332"/>
      <c r="K6" s="578">
        <f>H6-I6-J6</f>
        <v>0</v>
      </c>
    </row>
    <row r="7" spans="2:11">
      <c r="B7" s="83" t="s">
        <v>281</v>
      </c>
      <c r="C7" s="483"/>
      <c r="D7" s="356"/>
      <c r="E7" s="332"/>
      <c r="F7" s="332"/>
      <c r="G7" s="578">
        <f t="shared" si="0"/>
        <v>0</v>
      </c>
      <c r="H7" s="356"/>
      <c r="I7" s="332"/>
      <c r="J7" s="332"/>
      <c r="K7" s="578">
        <f t="shared" ref="K7:K20" si="1">H7-I7-J7</f>
        <v>0</v>
      </c>
    </row>
    <row r="8" spans="2:11">
      <c r="B8" s="83" t="s">
        <v>282</v>
      </c>
      <c r="C8" s="483"/>
      <c r="D8" s="356"/>
      <c r="E8" s="332"/>
      <c r="F8" s="332"/>
      <c r="G8" s="578">
        <f t="shared" si="0"/>
        <v>0</v>
      </c>
      <c r="H8" s="356"/>
      <c r="I8" s="332"/>
      <c r="J8" s="332"/>
      <c r="K8" s="578">
        <f t="shared" si="1"/>
        <v>0</v>
      </c>
    </row>
    <row r="9" spans="2:11">
      <c r="B9" s="83" t="s">
        <v>283</v>
      </c>
      <c r="C9" s="483"/>
      <c r="D9" s="356"/>
      <c r="E9" s="332"/>
      <c r="F9" s="332"/>
      <c r="G9" s="578">
        <f t="shared" si="0"/>
        <v>0</v>
      </c>
      <c r="H9" s="356"/>
      <c r="I9" s="332"/>
      <c r="J9" s="332"/>
      <c r="K9" s="578">
        <f t="shared" si="1"/>
        <v>0</v>
      </c>
    </row>
    <row r="10" spans="2:11">
      <c r="B10" s="83" t="s">
        <v>284</v>
      </c>
      <c r="C10" s="483"/>
      <c r="D10" s="356"/>
      <c r="E10" s="332"/>
      <c r="F10" s="332"/>
      <c r="G10" s="578">
        <f t="shared" si="0"/>
        <v>0</v>
      </c>
      <c r="H10" s="356"/>
      <c r="I10" s="332"/>
      <c r="J10" s="332"/>
      <c r="K10" s="578">
        <f t="shared" si="1"/>
        <v>0</v>
      </c>
    </row>
    <row r="11" spans="2:11">
      <c r="B11" s="83" t="s">
        <v>285</v>
      </c>
      <c r="C11" s="483"/>
      <c r="D11" s="356"/>
      <c r="E11" s="332"/>
      <c r="F11" s="332"/>
      <c r="G11" s="578">
        <f t="shared" si="0"/>
        <v>0</v>
      </c>
      <c r="H11" s="356"/>
      <c r="I11" s="332"/>
      <c r="J11" s="332"/>
      <c r="K11" s="578">
        <f t="shared" si="1"/>
        <v>0</v>
      </c>
    </row>
    <row r="12" spans="2:11">
      <c r="B12" s="83" t="s">
        <v>286</v>
      </c>
      <c r="C12" s="483"/>
      <c r="D12" s="356"/>
      <c r="E12" s="332"/>
      <c r="F12" s="332"/>
      <c r="G12" s="578">
        <f t="shared" si="0"/>
        <v>0</v>
      </c>
      <c r="H12" s="356"/>
      <c r="I12" s="332"/>
      <c r="J12" s="332"/>
      <c r="K12" s="578">
        <f t="shared" si="1"/>
        <v>0</v>
      </c>
    </row>
    <row r="13" spans="2:11">
      <c r="B13" s="83" t="s">
        <v>287</v>
      </c>
      <c r="C13" s="483"/>
      <c r="D13" s="356"/>
      <c r="E13" s="332"/>
      <c r="F13" s="332"/>
      <c r="G13" s="578">
        <f t="shared" si="0"/>
        <v>0</v>
      </c>
      <c r="H13" s="356"/>
      <c r="I13" s="332"/>
      <c r="J13" s="332"/>
      <c r="K13" s="578">
        <f t="shared" si="1"/>
        <v>0</v>
      </c>
    </row>
    <row r="14" spans="2:11">
      <c r="B14" s="83" t="s">
        <v>288</v>
      </c>
      <c r="C14" s="483"/>
      <c r="D14" s="356"/>
      <c r="E14" s="332"/>
      <c r="F14" s="332"/>
      <c r="G14" s="578">
        <f t="shared" si="0"/>
        <v>0</v>
      </c>
      <c r="H14" s="356"/>
      <c r="I14" s="332"/>
      <c r="J14" s="332"/>
      <c r="K14" s="578">
        <f t="shared" si="1"/>
        <v>0</v>
      </c>
    </row>
    <row r="15" spans="2:11">
      <c r="B15" s="83" t="s">
        <v>289</v>
      </c>
      <c r="C15" s="483"/>
      <c r="D15" s="356"/>
      <c r="E15" s="332"/>
      <c r="F15" s="332"/>
      <c r="G15" s="578">
        <f t="shared" si="0"/>
        <v>0</v>
      </c>
      <c r="H15" s="356"/>
      <c r="I15" s="332"/>
      <c r="J15" s="332"/>
      <c r="K15" s="578">
        <f t="shared" si="1"/>
        <v>0</v>
      </c>
    </row>
    <row r="16" spans="2:11">
      <c r="B16" s="83" t="s">
        <v>290</v>
      </c>
      <c r="C16" s="483"/>
      <c r="D16" s="356"/>
      <c r="E16" s="332"/>
      <c r="F16" s="332"/>
      <c r="G16" s="578">
        <f t="shared" si="0"/>
        <v>0</v>
      </c>
      <c r="H16" s="356"/>
      <c r="I16" s="332"/>
      <c r="J16" s="332"/>
      <c r="K16" s="578">
        <f t="shared" si="1"/>
        <v>0</v>
      </c>
    </row>
    <row r="17" spans="2:11">
      <c r="B17" s="83" t="s">
        <v>291</v>
      </c>
      <c r="C17" s="483"/>
      <c r="D17" s="356"/>
      <c r="E17" s="332"/>
      <c r="F17" s="332"/>
      <c r="G17" s="578">
        <f t="shared" si="0"/>
        <v>0</v>
      </c>
      <c r="H17" s="356"/>
      <c r="I17" s="332"/>
      <c r="J17" s="332"/>
      <c r="K17" s="578">
        <f t="shared" si="1"/>
        <v>0</v>
      </c>
    </row>
    <row r="18" spans="2:11">
      <c r="B18" s="83" t="s">
        <v>292</v>
      </c>
      <c r="C18" s="483"/>
      <c r="D18" s="356"/>
      <c r="E18" s="332"/>
      <c r="F18" s="332"/>
      <c r="G18" s="578">
        <f t="shared" si="0"/>
        <v>0</v>
      </c>
      <c r="H18" s="356"/>
      <c r="I18" s="332"/>
      <c r="J18" s="332"/>
      <c r="K18" s="578">
        <f t="shared" si="1"/>
        <v>0</v>
      </c>
    </row>
    <row r="19" spans="2:11">
      <c r="B19" s="83" t="s">
        <v>294</v>
      </c>
      <c r="C19" s="483"/>
      <c r="D19" s="356"/>
      <c r="E19" s="332"/>
      <c r="F19" s="332"/>
      <c r="G19" s="578">
        <f t="shared" si="0"/>
        <v>0</v>
      </c>
      <c r="H19" s="356"/>
      <c r="I19" s="332"/>
      <c r="J19" s="332"/>
      <c r="K19" s="578">
        <f t="shared" si="1"/>
        <v>0</v>
      </c>
    </row>
    <row r="20" spans="2:11">
      <c r="B20" s="83" t="s">
        <v>295</v>
      </c>
      <c r="C20" s="483"/>
      <c r="D20" s="356"/>
      <c r="E20" s="332"/>
      <c r="F20" s="332"/>
      <c r="G20" s="578">
        <f t="shared" si="0"/>
        <v>0</v>
      </c>
      <c r="H20" s="356"/>
      <c r="I20" s="332"/>
      <c r="J20" s="332"/>
      <c r="K20" s="578">
        <f t="shared" si="1"/>
        <v>0</v>
      </c>
    </row>
    <row r="21" spans="2:11">
      <c r="B21" s="83" t="s">
        <v>296</v>
      </c>
      <c r="C21" s="483"/>
      <c r="D21" s="356"/>
      <c r="E21" s="332"/>
      <c r="F21" s="332"/>
      <c r="G21" s="578">
        <f t="shared" ref="G21:G26" si="2">D21-E21-F21</f>
        <v>0</v>
      </c>
      <c r="H21" s="356"/>
      <c r="I21" s="332"/>
      <c r="J21" s="332"/>
      <c r="K21" s="578">
        <f t="shared" ref="K21:K26" si="3">H21-I21-J21</f>
        <v>0</v>
      </c>
    </row>
    <row r="22" spans="2:11">
      <c r="B22" s="83" t="s">
        <v>297</v>
      </c>
      <c r="C22" s="483"/>
      <c r="D22" s="356"/>
      <c r="E22" s="332"/>
      <c r="F22" s="332"/>
      <c r="G22" s="578">
        <f t="shared" si="2"/>
        <v>0</v>
      </c>
      <c r="H22" s="356"/>
      <c r="I22" s="332"/>
      <c r="J22" s="332"/>
      <c r="K22" s="578">
        <f t="shared" si="3"/>
        <v>0</v>
      </c>
    </row>
    <row r="23" spans="2:11">
      <c r="B23" s="83" t="s">
        <v>298</v>
      </c>
      <c r="C23" s="483"/>
      <c r="D23" s="356"/>
      <c r="E23" s="332"/>
      <c r="F23" s="332"/>
      <c r="G23" s="578">
        <f t="shared" si="2"/>
        <v>0</v>
      </c>
      <c r="H23" s="356"/>
      <c r="I23" s="332"/>
      <c r="J23" s="332"/>
      <c r="K23" s="578">
        <f t="shared" si="3"/>
        <v>0</v>
      </c>
    </row>
    <row r="24" spans="2:11">
      <c r="B24" s="83" t="s">
        <v>299</v>
      </c>
      <c r="C24" s="483"/>
      <c r="D24" s="356"/>
      <c r="E24" s="332"/>
      <c r="F24" s="332"/>
      <c r="G24" s="578">
        <f t="shared" si="2"/>
        <v>0</v>
      </c>
      <c r="H24" s="356"/>
      <c r="I24" s="332"/>
      <c r="J24" s="332"/>
      <c r="K24" s="578">
        <f t="shared" si="3"/>
        <v>0</v>
      </c>
    </row>
    <row r="25" spans="2:11">
      <c r="B25" s="83" t="s">
        <v>300</v>
      </c>
      <c r="C25" s="483"/>
      <c r="D25" s="356"/>
      <c r="E25" s="332"/>
      <c r="F25" s="332"/>
      <c r="G25" s="578">
        <f t="shared" si="2"/>
        <v>0</v>
      </c>
      <c r="H25" s="356"/>
      <c r="I25" s="332"/>
      <c r="J25" s="332"/>
      <c r="K25" s="578">
        <f t="shared" si="3"/>
        <v>0</v>
      </c>
    </row>
    <row r="26" spans="2:11">
      <c r="B26" s="83" t="s">
        <v>301</v>
      </c>
      <c r="C26" s="483"/>
      <c r="D26" s="356"/>
      <c r="E26" s="332"/>
      <c r="F26" s="332"/>
      <c r="G26" s="578">
        <f t="shared" si="2"/>
        <v>0</v>
      </c>
      <c r="H26" s="356"/>
      <c r="I26" s="332"/>
      <c r="J26" s="332"/>
      <c r="K26" s="578">
        <f t="shared" si="3"/>
        <v>0</v>
      </c>
    </row>
    <row r="27" spans="2:11">
      <c r="B27" s="329" t="s">
        <v>286</v>
      </c>
      <c r="C27" s="485" t="s">
        <v>54</v>
      </c>
      <c r="D27" s="395">
        <f>SUM(D5:D26)</f>
        <v>0</v>
      </c>
      <c r="E27" s="333">
        <f t="shared" ref="E27:K27" si="4">SUM(E5:E26)</f>
        <v>0</v>
      </c>
      <c r="F27" s="333">
        <f t="shared" si="4"/>
        <v>0</v>
      </c>
      <c r="G27" s="396">
        <f>SUM(G5:G26)</f>
        <v>0</v>
      </c>
      <c r="H27" s="395">
        <f t="shared" si="4"/>
        <v>0</v>
      </c>
      <c r="I27" s="333">
        <f t="shared" si="4"/>
        <v>0</v>
      </c>
      <c r="J27" s="333">
        <f t="shared" si="4"/>
        <v>0</v>
      </c>
      <c r="K27" s="396">
        <f t="shared" si="4"/>
        <v>0</v>
      </c>
    </row>
    <row r="29" spans="2:11" ht="15.75" customHeight="1" thickBot="1">
      <c r="B29" s="2200" t="s">
        <v>381</v>
      </c>
      <c r="C29" s="2200"/>
      <c r="D29" s="2200"/>
      <c r="E29" s="2200"/>
      <c r="F29" s="2200"/>
      <c r="G29" s="2200"/>
    </row>
    <row r="30" spans="2:11" ht="75" customHeight="1" thickBot="1">
      <c r="B30" s="323" t="s">
        <v>293</v>
      </c>
      <c r="C30" s="249" t="s">
        <v>303</v>
      </c>
      <c r="D30" s="334" t="s">
        <v>126</v>
      </c>
      <c r="E30" s="707" t="s">
        <v>1150</v>
      </c>
      <c r="F30" s="334" t="s">
        <v>149</v>
      </c>
      <c r="G30" s="334" t="s">
        <v>232</v>
      </c>
      <c r="H30" s="334" t="s">
        <v>130</v>
      </c>
    </row>
    <row r="31" spans="2:11" ht="17.25" customHeight="1">
      <c r="B31" s="558" t="s">
        <v>268</v>
      </c>
      <c r="C31" s="433" t="s">
        <v>159</v>
      </c>
      <c r="D31" s="353">
        <f>D32</f>
        <v>0</v>
      </c>
      <c r="E31" s="353">
        <f t="shared" ref="E31:G31" si="5">E32</f>
        <v>0</v>
      </c>
      <c r="F31" s="353">
        <f t="shared" si="5"/>
        <v>0</v>
      </c>
      <c r="G31" s="353">
        <f t="shared" si="5"/>
        <v>0</v>
      </c>
      <c r="H31" s="353">
        <f>H32</f>
        <v>0</v>
      </c>
    </row>
    <row r="32" spans="2:11">
      <c r="B32" s="390" t="s">
        <v>277</v>
      </c>
      <c r="C32" s="58" t="s">
        <v>322</v>
      </c>
      <c r="D32" s="393"/>
      <c r="E32" s="393">
        <f>D32</f>
        <v>0</v>
      </c>
      <c r="F32" s="393"/>
      <c r="G32" s="393"/>
      <c r="H32" s="579">
        <f>E32+F32-G32</f>
        <v>0</v>
      </c>
    </row>
    <row r="33" spans="2:10" s="278" customFormat="1">
      <c r="B33" s="2205"/>
      <c r="C33" s="2206"/>
      <c r="D33" s="2206"/>
      <c r="E33" s="2206"/>
      <c r="F33" s="2206"/>
      <c r="G33" s="2206"/>
      <c r="H33" s="2207"/>
    </row>
    <row r="34" spans="2:10" ht="21.75" customHeight="1">
      <c r="B34" s="558" t="s">
        <v>281</v>
      </c>
      <c r="C34" s="433" t="s">
        <v>43</v>
      </c>
      <c r="D34" s="353">
        <f>D35</f>
        <v>0</v>
      </c>
      <c r="E34" s="353">
        <f>E35</f>
        <v>0</v>
      </c>
      <c r="F34" s="353">
        <f t="shared" ref="F34:G34" si="6">F35</f>
        <v>0</v>
      </c>
      <c r="G34" s="353">
        <f t="shared" si="6"/>
        <v>0</v>
      </c>
      <c r="H34" s="353">
        <f>H35</f>
        <v>0</v>
      </c>
    </row>
    <row r="35" spans="2:10">
      <c r="B35" s="390" t="s">
        <v>282</v>
      </c>
      <c r="C35" s="58" t="s">
        <v>323</v>
      </c>
      <c r="D35" s="393"/>
      <c r="E35" s="393">
        <f>D35</f>
        <v>0</v>
      </c>
      <c r="F35" s="393"/>
      <c r="G35" s="393"/>
      <c r="H35" s="579">
        <f>E35+F35-G35</f>
        <v>0</v>
      </c>
    </row>
    <row r="36" spans="2:10">
      <c r="C36" s="50"/>
    </row>
    <row r="37" spans="2:10">
      <c r="C37" s="48" t="s">
        <v>158</v>
      </c>
    </row>
    <row r="38" spans="2:10" ht="36" customHeight="1">
      <c r="C38" s="2202" t="s">
        <v>567</v>
      </c>
      <c r="D38" s="2202"/>
      <c r="E38" s="2202"/>
      <c r="F38" s="2202"/>
      <c r="G38" s="2202"/>
      <c r="H38" s="2202"/>
      <c r="I38" s="2202"/>
      <c r="J38" s="2202"/>
    </row>
    <row r="39" spans="2:10">
      <c r="B39" s="2" t="s">
        <v>877</v>
      </c>
      <c r="C39" s="1920" t="s">
        <v>392</v>
      </c>
      <c r="D39" s="1920"/>
      <c r="E39" s="1920"/>
    </row>
  </sheetData>
  <mergeCells count="9">
    <mergeCell ref="B2:K2"/>
    <mergeCell ref="B29:G29"/>
    <mergeCell ref="C39:E39"/>
    <mergeCell ref="B3:B4"/>
    <mergeCell ref="C38:J38"/>
    <mergeCell ref="C3:C4"/>
    <mergeCell ref="D3:G3"/>
    <mergeCell ref="H3:K3"/>
    <mergeCell ref="B33:H33"/>
  </mergeCells>
  <pageMargins left="0" right="0" top="0" bottom="0" header="0.3" footer="0.3"/>
  <pageSetup paperSize="9" scale="7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DDBF9"/>
  </sheetPr>
  <dimension ref="B3:E22"/>
  <sheetViews>
    <sheetView view="pageBreakPreview" zoomScale="85" zoomScaleNormal="103" zoomScaleSheetLayoutView="85" workbookViewId="0">
      <selection activeCell="D21" sqref="D21"/>
    </sheetView>
  </sheetViews>
  <sheetFormatPr defaultRowHeight="12.75"/>
  <cols>
    <col min="1" max="1" width="9.140625" style="2"/>
    <col min="2" max="2" width="4" style="2" customWidth="1"/>
    <col min="3" max="3" width="34.7109375" style="2" customWidth="1"/>
    <col min="4" max="4" width="64" style="2" customWidth="1"/>
    <col min="5" max="16384" width="9.140625" style="2"/>
  </cols>
  <sheetData>
    <row r="3" spans="2:5" ht="15" customHeight="1">
      <c r="C3" s="1912" t="s">
        <v>316</v>
      </c>
      <c r="D3" s="1912"/>
      <c r="E3" s="146"/>
    </row>
    <row r="4" spans="2:5">
      <c r="B4" s="1909"/>
      <c r="C4" s="1910"/>
      <c r="D4" s="1911"/>
    </row>
    <row r="5" spans="2:5" ht="51">
      <c r="B5" s="182">
        <v>1</v>
      </c>
      <c r="C5" s="186" t="s">
        <v>436</v>
      </c>
      <c r="D5" s="57"/>
    </row>
    <row r="6" spans="2:5" ht="38.25">
      <c r="B6" s="182">
        <v>2</v>
      </c>
      <c r="C6" s="186" t="s">
        <v>449</v>
      </c>
      <c r="D6" s="57"/>
    </row>
    <row r="7" spans="2:5" ht="51">
      <c r="B7" s="182">
        <v>3</v>
      </c>
      <c r="C7" s="186" t="s">
        <v>437</v>
      </c>
      <c r="D7" s="182"/>
    </row>
    <row r="8" spans="2:5">
      <c r="B8" s="182"/>
      <c r="C8" s="186" t="s">
        <v>453</v>
      </c>
      <c r="D8" s="182"/>
    </row>
    <row r="9" spans="2:5">
      <c r="B9" s="182"/>
      <c r="C9" s="186" t="s">
        <v>454</v>
      </c>
      <c r="D9" s="182"/>
    </row>
    <row r="10" spans="2:5">
      <c r="B10" s="182">
        <v>6</v>
      </c>
      <c r="C10" s="186" t="s">
        <v>442</v>
      </c>
      <c r="D10" s="182"/>
    </row>
    <row r="11" spans="2:5">
      <c r="B11" s="182">
        <v>7</v>
      </c>
      <c r="C11" s="186" t="s">
        <v>446</v>
      </c>
      <c r="D11" s="182" t="s">
        <v>447</v>
      </c>
    </row>
    <row r="12" spans="2:5">
      <c r="B12" s="182">
        <v>8</v>
      </c>
      <c r="C12" s="186" t="s">
        <v>435</v>
      </c>
      <c r="D12" s="182"/>
    </row>
    <row r="13" spans="2:5" ht="63.75">
      <c r="B13" s="182">
        <v>9</v>
      </c>
      <c r="C13" s="186" t="s">
        <v>443</v>
      </c>
      <c r="D13" s="183" t="s">
        <v>444</v>
      </c>
    </row>
    <row r="14" spans="2:5" ht="63.75">
      <c r="B14" s="182">
        <v>10</v>
      </c>
      <c r="C14" s="186" t="s">
        <v>445</v>
      </c>
      <c r="D14" s="183" t="s">
        <v>444</v>
      </c>
    </row>
    <row r="15" spans="2:5">
      <c r="B15" s="182">
        <v>11</v>
      </c>
      <c r="C15" s="186" t="s">
        <v>438</v>
      </c>
      <c r="D15" s="182" t="s">
        <v>439</v>
      </c>
    </row>
    <row r="16" spans="2:5">
      <c r="B16" s="182">
        <v>12</v>
      </c>
      <c r="C16" s="186" t="s">
        <v>440</v>
      </c>
      <c r="D16" s="182" t="s">
        <v>441</v>
      </c>
    </row>
    <row r="17" spans="2:4" ht="63.75">
      <c r="B17" s="182">
        <v>13</v>
      </c>
      <c r="C17" s="186" t="s">
        <v>841</v>
      </c>
      <c r="D17" s="57"/>
    </row>
    <row r="18" spans="2:4">
      <c r="B18" s="47"/>
      <c r="C18" s="47"/>
      <c r="D18" s="47"/>
    </row>
    <row r="19" spans="2:4" ht="45.75" customHeight="1">
      <c r="B19" s="1763"/>
      <c r="C19" s="986" t="s">
        <v>571</v>
      </c>
      <c r="D19" s="47"/>
    </row>
    <row r="20" spans="2:4" ht="42.75" customHeight="1">
      <c r="B20" s="47"/>
      <c r="C20" s="102" t="s">
        <v>484</v>
      </c>
      <c r="D20" s="47"/>
    </row>
    <row r="21" spans="2:4" ht="75" customHeight="1">
      <c r="B21" s="47"/>
      <c r="C21" s="102" t="s">
        <v>485</v>
      </c>
      <c r="D21" s="47"/>
    </row>
    <row r="22" spans="2:4">
      <c r="B22" s="47"/>
      <c r="C22" s="102" t="s">
        <v>483</v>
      </c>
      <c r="D22" s="47"/>
    </row>
  </sheetData>
  <mergeCells count="2">
    <mergeCell ref="B4:D4"/>
    <mergeCell ref="C3:D3"/>
  </mergeCells>
  <dataValidations count="1">
    <dataValidation type="list" allowBlank="1" showInputMessage="1" showErrorMessage="1" sqref="D10" xr:uid="{00000000-0002-0000-0100-000000000000}">
      <formula1>"ინდივიდუალური ფინანსური ანგარიშგება, კონსოლიდირებული ფინანსური ანგარიშგება"</formula1>
    </dataValidation>
  </dataValidations>
  <pageMargins left="0" right="0" top="0.75" bottom="0.75" header="0.3" footer="0.3"/>
  <pageSetup paperSize="9" scale="98"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C97E4"/>
  </sheetPr>
  <dimension ref="B2:X68"/>
  <sheetViews>
    <sheetView view="pageBreakPreview" topLeftCell="A4" zoomScale="85" zoomScaleNormal="85" zoomScaleSheetLayoutView="85" workbookViewId="0">
      <selection activeCell="AB19" sqref="AB19"/>
    </sheetView>
  </sheetViews>
  <sheetFormatPr defaultRowHeight="12.75"/>
  <cols>
    <col min="1" max="1" width="3" style="522" customWidth="1"/>
    <col min="2" max="2" width="9.5703125" style="522" customWidth="1"/>
    <col min="3" max="3" width="79.5703125" style="521" customWidth="1"/>
    <col min="4" max="4" width="15.85546875" style="522" customWidth="1"/>
    <col min="5" max="5" width="15" style="522" customWidth="1"/>
    <col min="6" max="6" width="12.42578125" style="522" customWidth="1"/>
    <col min="7" max="7" width="15.5703125" style="522" customWidth="1"/>
    <col min="8" max="8" width="15" style="522" customWidth="1"/>
    <col min="9" max="9" width="11" style="522" bestFit="1" customWidth="1"/>
    <col min="10" max="10" width="13.140625" style="522" customWidth="1"/>
    <col min="11" max="11" width="15.5703125" style="522" customWidth="1"/>
    <col min="12" max="12" width="15.28515625" style="522" customWidth="1"/>
    <col min="13" max="13" width="13.85546875" style="522" bestFit="1" customWidth="1"/>
    <col min="14" max="14" width="12.7109375" style="522" bestFit="1" customWidth="1"/>
    <col min="15" max="15" width="16.7109375" style="522" customWidth="1"/>
    <col min="16" max="16" width="14.7109375" style="522" customWidth="1"/>
    <col min="17" max="18" width="10.85546875" style="522" customWidth="1"/>
    <col min="19" max="19" width="16.28515625" style="522" customWidth="1"/>
    <col min="20" max="20" width="13.85546875" style="522" bestFit="1" customWidth="1"/>
    <col min="21" max="21" width="17.140625" style="522" customWidth="1"/>
    <col min="22" max="16384" width="9.140625" style="522"/>
  </cols>
  <sheetData>
    <row r="2" spans="2:19" ht="21" customHeight="1" thickBot="1">
      <c r="B2" s="2223" t="s">
        <v>160</v>
      </c>
      <c r="C2" s="2223"/>
      <c r="D2" s="2224"/>
      <c r="E2" s="2224"/>
      <c r="F2" s="2224"/>
      <c r="G2" s="2224"/>
      <c r="H2" s="2224"/>
      <c r="I2" s="2224"/>
      <c r="J2" s="2224"/>
      <c r="K2" s="2224"/>
      <c r="L2" s="2220" t="s">
        <v>160</v>
      </c>
      <c r="M2" s="2220"/>
      <c r="N2" s="2220"/>
      <c r="O2" s="2220"/>
      <c r="P2" s="2220"/>
      <c r="Q2" s="2220"/>
      <c r="R2" s="2220"/>
      <c r="S2" s="2220"/>
    </row>
    <row r="3" spans="2:19">
      <c r="B3" s="2225" t="s">
        <v>293</v>
      </c>
      <c r="C3" s="2208" t="s">
        <v>207</v>
      </c>
      <c r="D3" s="2048" t="s">
        <v>371</v>
      </c>
      <c r="E3" s="2049"/>
      <c r="F3" s="2049"/>
      <c r="G3" s="2050"/>
      <c r="H3" s="2133" t="s">
        <v>375</v>
      </c>
      <c r="I3" s="2049"/>
      <c r="J3" s="2049"/>
      <c r="K3" s="2050"/>
      <c r="L3" s="97"/>
      <c r="M3" s="529"/>
      <c r="N3" s="529"/>
      <c r="O3" s="529"/>
      <c r="P3" s="529"/>
      <c r="Q3" s="529"/>
      <c r="R3" s="529"/>
      <c r="S3" s="529"/>
    </row>
    <row r="4" spans="2:19" ht="36.75" customHeight="1">
      <c r="B4" s="2045"/>
      <c r="C4" s="2208"/>
      <c r="D4" s="1217" t="s">
        <v>384</v>
      </c>
      <c r="E4" s="908" t="s">
        <v>125</v>
      </c>
      <c r="F4" s="908" t="s">
        <v>135</v>
      </c>
      <c r="G4" s="995" t="s">
        <v>120</v>
      </c>
      <c r="H4" s="910" t="s">
        <v>384</v>
      </c>
      <c r="I4" s="908" t="s">
        <v>125</v>
      </c>
      <c r="J4" s="908" t="s">
        <v>135</v>
      </c>
      <c r="K4" s="995" t="s">
        <v>120</v>
      </c>
      <c r="L4" s="73"/>
      <c r="M4" s="529"/>
      <c r="N4" s="529"/>
      <c r="O4" s="529"/>
      <c r="P4" s="529"/>
      <c r="Q4" s="529"/>
      <c r="R4" s="529"/>
      <c r="S4" s="529"/>
    </row>
    <row r="5" spans="2:19">
      <c r="B5" s="52" t="s">
        <v>268</v>
      </c>
      <c r="C5" s="714" t="s">
        <v>986</v>
      </c>
      <c r="D5" s="1089">
        <f>U20</f>
        <v>0</v>
      </c>
      <c r="E5" s="435">
        <f>J35</f>
        <v>0</v>
      </c>
      <c r="F5" s="435">
        <f>R35</f>
        <v>0</v>
      </c>
      <c r="G5" s="994">
        <f>D5-E5-F5</f>
        <v>0</v>
      </c>
      <c r="H5" s="864">
        <f>E20</f>
        <v>0</v>
      </c>
      <c r="I5" s="435">
        <f>D35</f>
        <v>0</v>
      </c>
      <c r="J5" s="435">
        <f>K35</f>
        <v>0</v>
      </c>
      <c r="K5" s="994">
        <f>H5-I5-J5</f>
        <v>0</v>
      </c>
      <c r="L5" s="44"/>
      <c r="M5" s="529"/>
      <c r="N5" s="529"/>
      <c r="O5" s="529"/>
      <c r="P5" s="529"/>
      <c r="Q5" s="529"/>
      <c r="R5" s="529"/>
      <c r="S5" s="529"/>
    </row>
    <row r="6" spans="2:19">
      <c r="B6" s="52" t="s">
        <v>277</v>
      </c>
      <c r="C6" s="714" t="s">
        <v>987</v>
      </c>
      <c r="D6" s="1089">
        <f>U21</f>
        <v>0</v>
      </c>
      <c r="E6" s="435">
        <f>J36</f>
        <v>0</v>
      </c>
      <c r="F6" s="435">
        <f>R36</f>
        <v>0</v>
      </c>
      <c r="G6" s="994">
        <f t="shared" ref="G6:G15" si="0">D6-E6-F6</f>
        <v>0</v>
      </c>
      <c r="H6" s="864">
        <f t="shared" ref="H6:H16" si="1">E21</f>
        <v>0</v>
      </c>
      <c r="I6" s="435">
        <f>D36</f>
        <v>0</v>
      </c>
      <c r="J6" s="435">
        <f>K36</f>
        <v>0</v>
      </c>
      <c r="K6" s="994">
        <f>H6-I6-J6</f>
        <v>0</v>
      </c>
      <c r="L6" s="44"/>
      <c r="M6" s="529"/>
      <c r="N6" s="529"/>
      <c r="O6" s="529"/>
      <c r="P6" s="529"/>
      <c r="Q6" s="529"/>
      <c r="R6" s="529"/>
      <c r="S6" s="529"/>
    </row>
    <row r="7" spans="2:19">
      <c r="B7" s="52" t="s">
        <v>281</v>
      </c>
      <c r="C7" s="714" t="s">
        <v>1092</v>
      </c>
      <c r="D7" s="1089">
        <f>U22</f>
        <v>0</v>
      </c>
      <c r="E7" s="435">
        <f>J37</f>
        <v>0</v>
      </c>
      <c r="F7" s="435">
        <f>R37</f>
        <v>0</v>
      </c>
      <c r="G7" s="994">
        <f t="shared" si="0"/>
        <v>0</v>
      </c>
      <c r="H7" s="864">
        <f t="shared" si="1"/>
        <v>0</v>
      </c>
      <c r="I7" s="435">
        <f>D37</f>
        <v>0</v>
      </c>
      <c r="J7" s="435">
        <f>K37</f>
        <v>0</v>
      </c>
      <c r="K7" s="994">
        <f>H7-I7-J7</f>
        <v>0</v>
      </c>
      <c r="L7" s="44"/>
      <c r="M7" s="529"/>
      <c r="N7" s="529"/>
      <c r="O7" s="529"/>
      <c r="P7" s="529"/>
      <c r="Q7" s="529"/>
      <c r="R7" s="529"/>
      <c r="S7" s="529"/>
    </row>
    <row r="8" spans="2:19">
      <c r="B8" s="291" t="s">
        <v>282</v>
      </c>
      <c r="C8" s="715" t="s">
        <v>1093</v>
      </c>
      <c r="D8" s="1139">
        <f>D9+D10+D11+D12</f>
        <v>0</v>
      </c>
      <c r="E8" s="348">
        <f t="shared" ref="E8:K8" si="2">E9+E10+E11+E12</f>
        <v>0</v>
      </c>
      <c r="F8" s="348">
        <f t="shared" si="2"/>
        <v>0</v>
      </c>
      <c r="G8" s="1218">
        <f>G9+G10+G11+G12</f>
        <v>0</v>
      </c>
      <c r="H8" s="373">
        <f>E23</f>
        <v>0</v>
      </c>
      <c r="I8" s="348">
        <f t="shared" si="2"/>
        <v>0</v>
      </c>
      <c r="J8" s="348">
        <f t="shared" si="2"/>
        <v>0</v>
      </c>
      <c r="K8" s="1218">
        <f t="shared" si="2"/>
        <v>0</v>
      </c>
      <c r="L8" s="44"/>
      <c r="M8" s="529"/>
      <c r="N8" s="529"/>
      <c r="O8" s="529"/>
      <c r="P8" s="529"/>
      <c r="Q8" s="529"/>
      <c r="R8" s="529"/>
      <c r="S8" s="529"/>
    </row>
    <row r="9" spans="2:19">
      <c r="B9" s="52" t="s">
        <v>283</v>
      </c>
      <c r="C9" s="716" t="s">
        <v>1094</v>
      </c>
      <c r="D9" s="1089">
        <f>U24</f>
        <v>0</v>
      </c>
      <c r="E9" s="435">
        <f>J39</f>
        <v>0</v>
      </c>
      <c r="F9" s="435">
        <f>R39</f>
        <v>0</v>
      </c>
      <c r="G9" s="994">
        <f t="shared" si="0"/>
        <v>0</v>
      </c>
      <c r="H9" s="864">
        <f t="shared" si="1"/>
        <v>0</v>
      </c>
      <c r="I9" s="435">
        <f>D39</f>
        <v>0</v>
      </c>
      <c r="J9" s="435">
        <f>K39</f>
        <v>0</v>
      </c>
      <c r="K9" s="994">
        <f>H9-I9-J9</f>
        <v>0</v>
      </c>
      <c r="L9" s="44"/>
      <c r="M9" s="529"/>
      <c r="N9" s="529"/>
      <c r="O9" s="529"/>
      <c r="P9" s="529"/>
      <c r="Q9" s="529"/>
      <c r="R9" s="529"/>
      <c r="S9" s="529"/>
    </row>
    <row r="10" spans="2:19" ht="25.5">
      <c r="B10" s="52" t="s">
        <v>284</v>
      </c>
      <c r="C10" s="716" t="s">
        <v>1095</v>
      </c>
      <c r="D10" s="1089">
        <f>U25</f>
        <v>0</v>
      </c>
      <c r="E10" s="435">
        <f>J40</f>
        <v>0</v>
      </c>
      <c r="F10" s="435">
        <f>R40</f>
        <v>0</v>
      </c>
      <c r="G10" s="994">
        <f t="shared" si="0"/>
        <v>0</v>
      </c>
      <c r="H10" s="864">
        <f t="shared" si="1"/>
        <v>0</v>
      </c>
      <c r="I10" s="435">
        <f>D40</f>
        <v>0</v>
      </c>
      <c r="J10" s="435">
        <f>K40</f>
        <v>0</v>
      </c>
      <c r="K10" s="994">
        <f>H10-I10-J10</f>
        <v>0</v>
      </c>
      <c r="L10" s="44"/>
      <c r="M10" s="529"/>
      <c r="N10" s="529"/>
      <c r="O10" s="529"/>
      <c r="P10" s="529"/>
      <c r="Q10" s="529"/>
      <c r="R10" s="529"/>
      <c r="S10" s="529"/>
    </row>
    <row r="11" spans="2:19">
      <c r="B11" s="52" t="s">
        <v>285</v>
      </c>
      <c r="C11" s="716" t="s">
        <v>1096</v>
      </c>
      <c r="D11" s="1089">
        <f>U26</f>
        <v>0</v>
      </c>
      <c r="E11" s="435">
        <f>J41</f>
        <v>0</v>
      </c>
      <c r="F11" s="435">
        <f>R41</f>
        <v>0</v>
      </c>
      <c r="G11" s="994">
        <f t="shared" si="0"/>
        <v>0</v>
      </c>
      <c r="H11" s="864">
        <f t="shared" si="1"/>
        <v>0</v>
      </c>
      <c r="I11" s="435">
        <f>D41</f>
        <v>0</v>
      </c>
      <c r="J11" s="435">
        <f>K41</f>
        <v>0</v>
      </c>
      <c r="K11" s="994">
        <f>H11-I11-J11</f>
        <v>0</v>
      </c>
      <c r="L11" s="44"/>
      <c r="M11" s="529"/>
      <c r="N11" s="529"/>
      <c r="O11" s="529"/>
      <c r="P11" s="529"/>
      <c r="Q11" s="529"/>
      <c r="R11" s="529"/>
      <c r="S11" s="529"/>
    </row>
    <row r="12" spans="2:19">
      <c r="B12" s="52" t="s">
        <v>286</v>
      </c>
      <c r="C12" s="716" t="s">
        <v>1097</v>
      </c>
      <c r="D12" s="1089">
        <f>U27</f>
        <v>0</v>
      </c>
      <c r="E12" s="435">
        <f>J42</f>
        <v>0</v>
      </c>
      <c r="F12" s="435">
        <f>R42</f>
        <v>0</v>
      </c>
      <c r="G12" s="994">
        <f t="shared" si="0"/>
        <v>0</v>
      </c>
      <c r="H12" s="864">
        <f t="shared" si="1"/>
        <v>0</v>
      </c>
      <c r="I12" s="435">
        <f>D42</f>
        <v>0</v>
      </c>
      <c r="J12" s="435">
        <f>K42</f>
        <v>0</v>
      </c>
      <c r="K12" s="994">
        <f>H12-I12-J12</f>
        <v>0</v>
      </c>
      <c r="L12" s="44"/>
      <c r="M12" s="529"/>
      <c r="N12" s="529"/>
      <c r="O12" s="529"/>
      <c r="P12" s="529"/>
      <c r="Q12" s="529"/>
      <c r="R12" s="529"/>
      <c r="S12" s="529"/>
    </row>
    <row r="13" spans="2:19" s="599" customFormat="1">
      <c r="B13" s="648" t="s">
        <v>287</v>
      </c>
      <c r="C13" s="1219" t="s">
        <v>1199</v>
      </c>
      <c r="D13" s="1089"/>
      <c r="E13" s="435"/>
      <c r="F13" s="435"/>
      <c r="G13" s="994"/>
      <c r="H13" s="864">
        <f t="shared" si="1"/>
        <v>0</v>
      </c>
      <c r="I13" s="435"/>
      <c r="J13" s="435"/>
      <c r="K13" s="994"/>
      <c r="L13" s="44"/>
      <c r="M13" s="604"/>
      <c r="N13" s="604"/>
      <c r="O13" s="604"/>
      <c r="P13" s="604"/>
      <c r="Q13" s="604"/>
      <c r="R13" s="604"/>
      <c r="S13" s="604"/>
    </row>
    <row r="14" spans="2:19" s="599" customFormat="1">
      <c r="B14" s="648" t="s">
        <v>288</v>
      </c>
      <c r="C14" s="1219" t="s">
        <v>1200</v>
      </c>
      <c r="D14" s="1089"/>
      <c r="E14" s="435"/>
      <c r="F14" s="435"/>
      <c r="G14" s="994"/>
      <c r="H14" s="864">
        <f t="shared" si="1"/>
        <v>0</v>
      </c>
      <c r="I14" s="435"/>
      <c r="J14" s="435"/>
      <c r="K14" s="994"/>
      <c r="L14" s="44"/>
      <c r="M14" s="604"/>
      <c r="N14" s="604"/>
      <c r="O14" s="604"/>
      <c r="P14" s="604"/>
      <c r="Q14" s="604"/>
      <c r="R14" s="604"/>
      <c r="S14" s="604"/>
    </row>
    <row r="15" spans="2:19" ht="26.25" thickBot="1">
      <c r="B15" s="290" t="s">
        <v>289</v>
      </c>
      <c r="C15" s="1706" t="s">
        <v>1098</v>
      </c>
      <c r="D15" s="1707">
        <f>U30</f>
        <v>0</v>
      </c>
      <c r="E15" s="372">
        <f>J45</f>
        <v>0</v>
      </c>
      <c r="F15" s="372">
        <f>R45</f>
        <v>0</v>
      </c>
      <c r="G15" s="1708">
        <f t="shared" si="0"/>
        <v>0</v>
      </c>
      <c r="H15" s="371">
        <f t="shared" si="1"/>
        <v>0</v>
      </c>
      <c r="I15" s="372">
        <f>D45</f>
        <v>0</v>
      </c>
      <c r="J15" s="372">
        <f>K45</f>
        <v>0</v>
      </c>
      <c r="K15" s="1708">
        <f>H15-I15-J15</f>
        <v>0</v>
      </c>
      <c r="L15" s="44"/>
      <c r="M15" s="529"/>
      <c r="N15" s="529"/>
      <c r="O15" s="529"/>
      <c r="P15" s="529"/>
      <c r="Q15" s="529"/>
      <c r="R15" s="529"/>
      <c r="S15" s="529"/>
    </row>
    <row r="16" spans="2:19" ht="13.5" thickBot="1">
      <c r="B16" s="1206" t="s">
        <v>290</v>
      </c>
      <c r="C16" s="1709" t="s">
        <v>54</v>
      </c>
      <c r="D16" s="1193">
        <f>D5+D6+D7+D8+D15</f>
        <v>0</v>
      </c>
      <c r="E16" s="1194">
        <f t="shared" ref="E16:K16" si="3">E5+E6+E7+E8+E15</f>
        <v>0</v>
      </c>
      <c r="F16" s="1194">
        <f t="shared" si="3"/>
        <v>0</v>
      </c>
      <c r="G16" s="1093">
        <f t="shared" si="3"/>
        <v>0</v>
      </c>
      <c r="H16" s="1229">
        <f t="shared" si="1"/>
        <v>0</v>
      </c>
      <c r="I16" s="1194">
        <f t="shared" si="3"/>
        <v>0</v>
      </c>
      <c r="J16" s="1194">
        <f t="shared" si="3"/>
        <v>0</v>
      </c>
      <c r="K16" s="1093">
        <f t="shared" si="3"/>
        <v>0</v>
      </c>
      <c r="L16" s="44"/>
      <c r="M16" s="529"/>
      <c r="N16" s="529"/>
      <c r="O16" s="529"/>
      <c r="P16" s="529"/>
      <c r="Q16" s="529"/>
      <c r="R16" s="529"/>
      <c r="S16" s="529"/>
    </row>
    <row r="17" spans="2:24" ht="13.5" thickBot="1">
      <c r="B17" s="54"/>
      <c r="C17" s="524"/>
      <c r="D17" s="68"/>
      <c r="E17" s="68"/>
      <c r="F17" s="68"/>
      <c r="G17" s="68"/>
      <c r="H17" s="68"/>
      <c r="I17" s="68"/>
      <c r="J17" s="68"/>
      <c r="K17" s="523"/>
      <c r="L17" s="529"/>
      <c r="M17" s="529"/>
      <c r="N17" s="529"/>
      <c r="O17" s="529"/>
      <c r="P17" s="529"/>
      <c r="Q17" s="529"/>
      <c r="R17" s="529"/>
      <c r="S17" s="529"/>
    </row>
    <row r="18" spans="2:24" ht="15" customHeight="1" thickBot="1">
      <c r="B18" s="1997" t="s">
        <v>293</v>
      </c>
      <c r="C18" s="2109" t="s">
        <v>207</v>
      </c>
      <c r="D18" s="2211" t="s">
        <v>383</v>
      </c>
      <c r="E18" s="2209" t="s">
        <v>1150</v>
      </c>
      <c r="F18" s="2094" t="s">
        <v>226</v>
      </c>
      <c r="G18" s="2094"/>
      <c r="H18" s="2094"/>
      <c r="I18" s="2094"/>
      <c r="J18" s="2094"/>
      <c r="K18" s="2094"/>
      <c r="L18" s="2094"/>
      <c r="M18" s="2094"/>
      <c r="N18" s="2095"/>
      <c r="O18" s="2119" t="s">
        <v>227</v>
      </c>
      <c r="P18" s="2120"/>
      <c r="Q18" s="2120"/>
      <c r="R18" s="2120"/>
      <c r="S18" s="2120"/>
      <c r="T18" s="2120"/>
      <c r="U18" s="2083" t="s">
        <v>371</v>
      </c>
    </row>
    <row r="19" spans="2:24" ht="103.5" thickBot="1">
      <c r="B19" s="1997"/>
      <c r="C19" s="2109"/>
      <c r="D19" s="2212"/>
      <c r="E19" s="2210"/>
      <c r="F19" s="1710" t="s">
        <v>395</v>
      </c>
      <c r="G19" s="709" t="s">
        <v>396</v>
      </c>
      <c r="H19" s="679" t="s">
        <v>403</v>
      </c>
      <c r="I19" s="679" t="s">
        <v>127</v>
      </c>
      <c r="J19" s="679" t="s">
        <v>564</v>
      </c>
      <c r="K19" s="679" t="s">
        <v>197</v>
      </c>
      <c r="L19" s="710" t="s">
        <v>1153</v>
      </c>
      <c r="M19" s="679" t="s">
        <v>1201</v>
      </c>
      <c r="N19" s="680" t="s">
        <v>1202</v>
      </c>
      <c r="O19" s="678" t="s">
        <v>128</v>
      </c>
      <c r="P19" s="679" t="s">
        <v>127</v>
      </c>
      <c r="Q19" s="679" t="s">
        <v>565</v>
      </c>
      <c r="R19" s="679" t="s">
        <v>228</v>
      </c>
      <c r="S19" s="711" t="s">
        <v>1203</v>
      </c>
      <c r="T19" s="680" t="s">
        <v>1204</v>
      </c>
      <c r="U19" s="2213"/>
      <c r="X19" s="98"/>
    </row>
    <row r="20" spans="2:24">
      <c r="B20" s="52" t="s">
        <v>268</v>
      </c>
      <c r="C20" s="564" t="s">
        <v>986</v>
      </c>
      <c r="D20" s="1199"/>
      <c r="E20" s="1201">
        <f>D20</f>
        <v>0</v>
      </c>
      <c r="F20" s="399"/>
      <c r="G20" s="400"/>
      <c r="H20" s="400"/>
      <c r="I20" s="400"/>
      <c r="J20" s="400"/>
      <c r="K20" s="400"/>
      <c r="L20" s="400"/>
      <c r="M20" s="400"/>
      <c r="N20" s="400"/>
      <c r="O20" s="400"/>
      <c r="P20" s="400"/>
      <c r="Q20" s="400"/>
      <c r="R20" s="400"/>
      <c r="S20" s="400"/>
      <c r="T20" s="1221"/>
      <c r="U20" s="1225">
        <f>E20+SUM(F20:N20)-SUM(O20:T20)</f>
        <v>0</v>
      </c>
    </row>
    <row r="21" spans="2:24">
      <c r="B21" s="52" t="s">
        <v>277</v>
      </c>
      <c r="C21" s="564" t="s">
        <v>987</v>
      </c>
      <c r="D21" s="1199"/>
      <c r="E21" s="1201">
        <f t="shared" ref="E21:E30" si="4">D21</f>
        <v>0</v>
      </c>
      <c r="F21" s="399"/>
      <c r="G21" s="400"/>
      <c r="H21" s="400"/>
      <c r="I21" s="400"/>
      <c r="J21" s="400"/>
      <c r="K21" s="400"/>
      <c r="L21" s="400"/>
      <c r="M21" s="400"/>
      <c r="N21" s="400"/>
      <c r="O21" s="400"/>
      <c r="P21" s="400"/>
      <c r="Q21" s="400"/>
      <c r="R21" s="400"/>
      <c r="S21" s="400"/>
      <c r="T21" s="1221"/>
      <c r="U21" s="1226">
        <f t="shared" ref="U21:U31" si="5">E21+SUM(F21:N21)-SUM(O21:T21)</f>
        <v>0</v>
      </c>
    </row>
    <row r="22" spans="2:24">
      <c r="B22" s="52" t="s">
        <v>281</v>
      </c>
      <c r="C22" s="564" t="s">
        <v>1092</v>
      </c>
      <c r="D22" s="1200"/>
      <c r="E22" s="1201">
        <f t="shared" si="4"/>
        <v>0</v>
      </c>
      <c r="F22" s="565"/>
      <c r="G22" s="350"/>
      <c r="H22" s="350"/>
      <c r="I22" s="350"/>
      <c r="J22" s="350"/>
      <c r="K22" s="350"/>
      <c r="L22" s="350"/>
      <c r="M22" s="350"/>
      <c r="N22" s="401"/>
      <c r="O22" s="401"/>
      <c r="P22" s="401"/>
      <c r="Q22" s="401"/>
      <c r="R22" s="401"/>
      <c r="S22" s="401"/>
      <c r="T22" s="1222"/>
      <c r="U22" s="1226">
        <f t="shared" si="5"/>
        <v>0</v>
      </c>
    </row>
    <row r="23" spans="2:24" ht="19.5" customHeight="1">
      <c r="B23" s="291" t="s">
        <v>282</v>
      </c>
      <c r="C23" s="563" t="s">
        <v>1093</v>
      </c>
      <c r="D23" s="675">
        <f>D24+D25+D26+D27</f>
        <v>0</v>
      </c>
      <c r="E23" s="1771">
        <f>E24+E25+E26+E27</f>
        <v>0</v>
      </c>
      <c r="F23" s="373">
        <f t="shared" ref="F23:T23" si="6">F24+F25+F26+F27</f>
        <v>0</v>
      </c>
      <c r="G23" s="348">
        <f t="shared" si="6"/>
        <v>0</v>
      </c>
      <c r="H23" s="348">
        <f t="shared" si="6"/>
        <v>0</v>
      </c>
      <c r="I23" s="348">
        <f t="shared" si="6"/>
        <v>0</v>
      </c>
      <c r="J23" s="348">
        <f t="shared" si="6"/>
        <v>0</v>
      </c>
      <c r="K23" s="348">
        <f t="shared" si="6"/>
        <v>0</v>
      </c>
      <c r="L23" s="348"/>
      <c r="M23" s="348">
        <f t="shared" si="6"/>
        <v>0</v>
      </c>
      <c r="N23" s="344">
        <f t="shared" si="6"/>
        <v>0</v>
      </c>
      <c r="O23" s="344">
        <f t="shared" si="6"/>
        <v>0</v>
      </c>
      <c r="P23" s="344">
        <f t="shared" si="6"/>
        <v>0</v>
      </c>
      <c r="Q23" s="344">
        <f t="shared" si="6"/>
        <v>0</v>
      </c>
      <c r="R23" s="344">
        <f t="shared" si="6"/>
        <v>0</v>
      </c>
      <c r="S23" s="344">
        <f t="shared" si="6"/>
        <v>0</v>
      </c>
      <c r="T23" s="1220">
        <f t="shared" si="6"/>
        <v>0</v>
      </c>
      <c r="U23" s="1227">
        <f t="shared" si="5"/>
        <v>0</v>
      </c>
    </row>
    <row r="24" spans="2:24">
      <c r="B24" s="52" t="s">
        <v>283</v>
      </c>
      <c r="C24" s="507" t="s">
        <v>1094</v>
      </c>
      <c r="D24" s="1200"/>
      <c r="E24" s="1201">
        <f t="shared" si="4"/>
        <v>0</v>
      </c>
      <c r="F24" s="565"/>
      <c r="G24" s="350"/>
      <c r="H24" s="350"/>
      <c r="I24" s="350"/>
      <c r="J24" s="350"/>
      <c r="K24" s="350"/>
      <c r="L24" s="350"/>
      <c r="M24" s="350"/>
      <c r="N24" s="401"/>
      <c r="O24" s="401"/>
      <c r="P24" s="401"/>
      <c r="Q24" s="401"/>
      <c r="R24" s="401"/>
      <c r="S24" s="401"/>
      <c r="T24" s="1222"/>
      <c r="U24" s="1226">
        <f t="shared" si="5"/>
        <v>0</v>
      </c>
    </row>
    <row r="25" spans="2:24" ht="25.5">
      <c r="B25" s="52" t="s">
        <v>284</v>
      </c>
      <c r="C25" s="507" t="s">
        <v>1095</v>
      </c>
      <c r="D25" s="1200"/>
      <c r="E25" s="1201">
        <f t="shared" si="4"/>
        <v>0</v>
      </c>
      <c r="F25" s="565"/>
      <c r="G25" s="350"/>
      <c r="H25" s="350"/>
      <c r="I25" s="350"/>
      <c r="J25" s="350"/>
      <c r="K25" s="350"/>
      <c r="L25" s="350"/>
      <c r="M25" s="350"/>
      <c r="N25" s="401"/>
      <c r="O25" s="401"/>
      <c r="P25" s="401"/>
      <c r="Q25" s="401"/>
      <c r="R25" s="401"/>
      <c r="S25" s="401"/>
      <c r="T25" s="1222"/>
      <c r="U25" s="1226">
        <f t="shared" si="5"/>
        <v>0</v>
      </c>
    </row>
    <row r="26" spans="2:24">
      <c r="B26" s="52" t="s">
        <v>285</v>
      </c>
      <c r="C26" s="507" t="s">
        <v>1096</v>
      </c>
      <c r="D26" s="1200"/>
      <c r="E26" s="1201">
        <f t="shared" si="4"/>
        <v>0</v>
      </c>
      <c r="F26" s="565"/>
      <c r="G26" s="350"/>
      <c r="H26" s="350"/>
      <c r="I26" s="350"/>
      <c r="J26" s="350"/>
      <c r="K26" s="350"/>
      <c r="L26" s="350"/>
      <c r="M26" s="350"/>
      <c r="N26" s="401"/>
      <c r="O26" s="401"/>
      <c r="P26" s="401"/>
      <c r="Q26" s="401"/>
      <c r="R26" s="401"/>
      <c r="S26" s="401"/>
      <c r="T26" s="1222"/>
      <c r="U26" s="1226">
        <f t="shared" si="5"/>
        <v>0</v>
      </c>
    </row>
    <row r="27" spans="2:24">
      <c r="B27" s="52" t="s">
        <v>286</v>
      </c>
      <c r="C27" s="507" t="s">
        <v>1097</v>
      </c>
      <c r="D27" s="1200"/>
      <c r="E27" s="1201">
        <f t="shared" si="4"/>
        <v>0</v>
      </c>
      <c r="F27" s="565"/>
      <c r="G27" s="350"/>
      <c r="H27" s="350"/>
      <c r="I27" s="350"/>
      <c r="J27" s="350"/>
      <c r="K27" s="350"/>
      <c r="L27" s="350"/>
      <c r="M27" s="350"/>
      <c r="N27" s="401"/>
      <c r="O27" s="401"/>
      <c r="P27" s="401"/>
      <c r="Q27" s="401"/>
      <c r="R27" s="401"/>
      <c r="S27" s="401"/>
      <c r="T27" s="1222"/>
      <c r="U27" s="1226">
        <f t="shared" si="5"/>
        <v>0</v>
      </c>
    </row>
    <row r="28" spans="2:24" s="599" customFormat="1">
      <c r="B28" s="648" t="s">
        <v>287</v>
      </c>
      <c r="C28" s="708" t="s">
        <v>1199</v>
      </c>
      <c r="D28" s="1200"/>
      <c r="E28" s="1201">
        <f t="shared" si="4"/>
        <v>0</v>
      </c>
      <c r="F28" s="565"/>
      <c r="G28" s="350"/>
      <c r="H28" s="350"/>
      <c r="I28" s="350"/>
      <c r="J28" s="350"/>
      <c r="K28" s="350"/>
      <c r="L28" s="350"/>
      <c r="M28" s="350"/>
      <c r="N28" s="401"/>
      <c r="O28" s="401"/>
      <c r="P28" s="401"/>
      <c r="Q28" s="401"/>
      <c r="R28" s="401"/>
      <c r="S28" s="401"/>
      <c r="T28" s="1222"/>
      <c r="U28" s="1226">
        <f t="shared" si="5"/>
        <v>0</v>
      </c>
    </row>
    <row r="29" spans="2:24" s="599" customFormat="1">
      <c r="B29" s="648" t="s">
        <v>288</v>
      </c>
      <c r="C29" s="708" t="s">
        <v>1200</v>
      </c>
      <c r="D29" s="1200"/>
      <c r="E29" s="1201">
        <f t="shared" si="4"/>
        <v>0</v>
      </c>
      <c r="F29" s="565"/>
      <c r="G29" s="350"/>
      <c r="H29" s="350"/>
      <c r="I29" s="350"/>
      <c r="J29" s="350"/>
      <c r="K29" s="350"/>
      <c r="L29" s="350"/>
      <c r="M29" s="350"/>
      <c r="N29" s="401"/>
      <c r="O29" s="401"/>
      <c r="P29" s="401"/>
      <c r="Q29" s="401"/>
      <c r="R29" s="401"/>
      <c r="S29" s="401"/>
      <c r="T29" s="1222"/>
      <c r="U29" s="1226">
        <f t="shared" si="5"/>
        <v>0</v>
      </c>
    </row>
    <row r="30" spans="2:24" s="1241" customFormat="1" ht="26.25" thickBot="1">
      <c r="B30" s="290" t="s">
        <v>289</v>
      </c>
      <c r="C30" s="1202" t="s">
        <v>1098</v>
      </c>
      <c r="D30" s="675"/>
      <c r="E30" s="1711">
        <f t="shared" si="4"/>
        <v>0</v>
      </c>
      <c r="F30" s="371"/>
      <c r="G30" s="372"/>
      <c r="H30" s="372"/>
      <c r="I30" s="372"/>
      <c r="J30" s="372"/>
      <c r="K30" s="372"/>
      <c r="L30" s="372"/>
      <c r="M30" s="372"/>
      <c r="N30" s="1238"/>
      <c r="O30" s="1238"/>
      <c r="P30" s="1238"/>
      <c r="Q30" s="1238"/>
      <c r="R30" s="1238"/>
      <c r="S30" s="1238"/>
      <c r="T30" s="1239"/>
      <c r="U30" s="1240">
        <f t="shared" si="5"/>
        <v>0</v>
      </c>
    </row>
    <row r="31" spans="2:24" ht="13.5" thickBot="1">
      <c r="B31" s="1206" t="s">
        <v>290</v>
      </c>
      <c r="C31" s="1207" t="s">
        <v>54</v>
      </c>
      <c r="D31" s="1209">
        <f>D20+D21+D22+D23+D30</f>
        <v>0</v>
      </c>
      <c r="E31" s="1209">
        <f>E20+E21+E22+E23+E30</f>
        <v>0</v>
      </c>
      <c r="F31" s="1236">
        <f t="shared" ref="F31:T31" si="7">F20+F21+F22+F23+F30</f>
        <v>0</v>
      </c>
      <c r="G31" s="1208">
        <f t="shared" si="7"/>
        <v>0</v>
      </c>
      <c r="H31" s="1208">
        <f t="shared" si="7"/>
        <v>0</v>
      </c>
      <c r="I31" s="1208">
        <f t="shared" si="7"/>
        <v>0</v>
      </c>
      <c r="J31" s="1208">
        <f t="shared" si="7"/>
        <v>0</v>
      </c>
      <c r="K31" s="1208">
        <f t="shared" si="7"/>
        <v>0</v>
      </c>
      <c r="L31" s="1208">
        <f t="shared" si="7"/>
        <v>0</v>
      </c>
      <c r="M31" s="1208">
        <f t="shared" si="7"/>
        <v>0</v>
      </c>
      <c r="N31" s="1208">
        <f t="shared" si="7"/>
        <v>0</v>
      </c>
      <c r="O31" s="1208">
        <f t="shared" si="7"/>
        <v>0</v>
      </c>
      <c r="P31" s="1208">
        <f t="shared" si="7"/>
        <v>0</v>
      </c>
      <c r="Q31" s="1208">
        <f t="shared" si="7"/>
        <v>0</v>
      </c>
      <c r="R31" s="1208">
        <f t="shared" si="7"/>
        <v>0</v>
      </c>
      <c r="S31" s="1208">
        <f t="shared" si="7"/>
        <v>0</v>
      </c>
      <c r="T31" s="1209">
        <f t="shared" si="7"/>
        <v>0</v>
      </c>
      <c r="U31" s="1224">
        <f t="shared" si="5"/>
        <v>0</v>
      </c>
    </row>
    <row r="32" spans="2:24" ht="13.5" thickBot="1">
      <c r="C32" s="2219"/>
      <c r="D32" s="2219"/>
      <c r="E32" s="42"/>
      <c r="F32" s="42"/>
      <c r="G32" s="42"/>
      <c r="H32" s="42"/>
      <c r="I32" s="42"/>
      <c r="J32" s="42"/>
      <c r="K32" s="521"/>
      <c r="L32" s="521"/>
    </row>
    <row r="33" spans="2:24" ht="13.5" customHeight="1" thickBot="1">
      <c r="B33" s="1997" t="s">
        <v>293</v>
      </c>
      <c r="C33" s="2227" t="s">
        <v>207</v>
      </c>
      <c r="D33" s="2214" t="s">
        <v>404</v>
      </c>
      <c r="E33" s="2215"/>
      <c r="F33" s="2215"/>
      <c r="G33" s="2215"/>
      <c r="H33" s="2215"/>
      <c r="I33" s="2215"/>
      <c r="J33" s="2216"/>
      <c r="K33" s="2119" t="s">
        <v>405</v>
      </c>
      <c r="L33" s="2120"/>
      <c r="M33" s="2120"/>
      <c r="N33" s="2120"/>
      <c r="O33" s="2120"/>
      <c r="P33" s="2120"/>
      <c r="Q33" s="2120"/>
      <c r="R33" s="2121"/>
    </row>
    <row r="34" spans="2:24" ht="108" customHeight="1" thickBot="1">
      <c r="B34" s="1997"/>
      <c r="C34" s="2227"/>
      <c r="D34" s="722" t="s">
        <v>383</v>
      </c>
      <c r="E34" s="1230" t="s">
        <v>1150</v>
      </c>
      <c r="F34" s="672" t="s">
        <v>505</v>
      </c>
      <c r="G34" s="624" t="s">
        <v>231</v>
      </c>
      <c r="H34" s="624" t="s">
        <v>324</v>
      </c>
      <c r="I34" s="723" t="s">
        <v>1151</v>
      </c>
      <c r="J34" s="1237" t="s">
        <v>371</v>
      </c>
      <c r="K34" s="643" t="s">
        <v>383</v>
      </c>
      <c r="L34" s="643" t="s">
        <v>1150</v>
      </c>
      <c r="M34" s="724" t="s">
        <v>1206</v>
      </c>
      <c r="N34" s="724" t="s">
        <v>1207</v>
      </c>
      <c r="O34" s="724" t="s">
        <v>325</v>
      </c>
      <c r="P34" s="724" t="s">
        <v>231</v>
      </c>
      <c r="Q34" s="643" t="s">
        <v>1151</v>
      </c>
      <c r="R34" s="681" t="s">
        <v>371</v>
      </c>
    </row>
    <row r="35" spans="2:24">
      <c r="B35" s="57" t="s">
        <v>268</v>
      </c>
      <c r="C35" s="713" t="s">
        <v>986</v>
      </c>
      <c r="D35" s="718"/>
      <c r="E35" s="1201">
        <f>D35</f>
        <v>0</v>
      </c>
      <c r="F35" s="399"/>
      <c r="G35" s="400"/>
      <c r="H35" s="400"/>
      <c r="I35" s="1221"/>
      <c r="J35" s="1225">
        <f>E35+F35-G35+H35+I35</f>
        <v>0</v>
      </c>
      <c r="K35" s="399"/>
      <c r="L35" s="399">
        <f>K35</f>
        <v>0</v>
      </c>
      <c r="M35" s="400"/>
      <c r="N35" s="400"/>
      <c r="O35" s="400"/>
      <c r="P35" s="400"/>
      <c r="Q35" s="1221"/>
      <c r="R35" s="1225">
        <f>L35+M35-N35+O35-P35+Q35</f>
        <v>0</v>
      </c>
    </row>
    <row r="36" spans="2:24">
      <c r="B36" s="57" t="s">
        <v>277</v>
      </c>
      <c r="C36" s="714" t="s">
        <v>987</v>
      </c>
      <c r="D36" s="718"/>
      <c r="E36" s="1201">
        <f t="shared" ref="E36:E45" si="8">D36</f>
        <v>0</v>
      </c>
      <c r="F36" s="399"/>
      <c r="G36" s="400"/>
      <c r="H36" s="400"/>
      <c r="I36" s="1221"/>
      <c r="J36" s="1226">
        <f t="shared" ref="J36:J46" si="9">E36+F36-G36+H36+I36</f>
        <v>0</v>
      </c>
      <c r="K36" s="398"/>
      <c r="L36" s="399">
        <f t="shared" ref="L36:L45" si="10">K36</f>
        <v>0</v>
      </c>
      <c r="M36" s="401"/>
      <c r="N36" s="401"/>
      <c r="O36" s="401"/>
      <c r="P36" s="401"/>
      <c r="Q36" s="1222"/>
      <c r="R36" s="1226">
        <f t="shared" ref="R36:R45" si="11">L36+M36-N36+O36-P36+Q36</f>
        <v>0</v>
      </c>
    </row>
    <row r="37" spans="2:24">
      <c r="B37" s="57" t="s">
        <v>281</v>
      </c>
      <c r="C37" s="714" t="s">
        <v>1092</v>
      </c>
      <c r="D37" s="719"/>
      <c r="E37" s="1201">
        <f t="shared" si="8"/>
        <v>0</v>
      </c>
      <c r="F37" s="363"/>
      <c r="G37" s="297"/>
      <c r="H37" s="297"/>
      <c r="I37" s="1233"/>
      <c r="J37" s="1226">
        <f t="shared" si="9"/>
        <v>0</v>
      </c>
      <c r="K37" s="398"/>
      <c r="L37" s="399">
        <f t="shared" si="10"/>
        <v>0</v>
      </c>
      <c r="M37" s="401"/>
      <c r="N37" s="401"/>
      <c r="O37" s="401"/>
      <c r="P37" s="401"/>
      <c r="Q37" s="1222"/>
      <c r="R37" s="1226">
        <f t="shared" si="11"/>
        <v>0</v>
      </c>
    </row>
    <row r="38" spans="2:24">
      <c r="B38" s="330" t="s">
        <v>282</v>
      </c>
      <c r="C38" s="715" t="s">
        <v>1093</v>
      </c>
      <c r="D38" s="720">
        <f>D39+D40+D41+D42</f>
        <v>0</v>
      </c>
      <c r="E38" s="1788">
        <f>E39+E40+E41+E42</f>
        <v>0</v>
      </c>
      <c r="F38" s="373">
        <f t="shared" ref="F38:Q38" si="12">F39+F40+F41+F42</f>
        <v>0</v>
      </c>
      <c r="G38" s="348">
        <f t="shared" si="12"/>
        <v>0</v>
      </c>
      <c r="H38" s="348">
        <f t="shared" si="12"/>
        <v>0</v>
      </c>
      <c r="I38" s="1216">
        <f t="shared" si="12"/>
        <v>0</v>
      </c>
      <c r="J38" s="677">
        <f t="shared" si="9"/>
        <v>0</v>
      </c>
      <c r="K38" s="342">
        <f t="shared" si="12"/>
        <v>0</v>
      </c>
      <c r="L38" s="1789">
        <f>L39+L40+L41+L42</f>
        <v>0</v>
      </c>
      <c r="M38" s="344">
        <f t="shared" si="12"/>
        <v>0</v>
      </c>
      <c r="N38" s="344">
        <f t="shared" si="12"/>
        <v>0</v>
      </c>
      <c r="O38" s="344">
        <f t="shared" si="12"/>
        <v>0</v>
      </c>
      <c r="P38" s="344">
        <f t="shared" si="12"/>
        <v>0</v>
      </c>
      <c r="Q38" s="1220">
        <f t="shared" si="12"/>
        <v>0</v>
      </c>
      <c r="R38" s="677">
        <f>L38+M38-N38+O38-P38+Q38</f>
        <v>0</v>
      </c>
    </row>
    <row r="39" spans="2:24">
      <c r="B39" s="57" t="s">
        <v>283</v>
      </c>
      <c r="C39" s="716" t="s">
        <v>1094</v>
      </c>
      <c r="D39" s="719"/>
      <c r="E39" s="1201">
        <f t="shared" si="8"/>
        <v>0</v>
      </c>
      <c r="F39" s="363"/>
      <c r="G39" s="297"/>
      <c r="H39" s="297"/>
      <c r="I39" s="1233"/>
      <c r="J39" s="1226">
        <f t="shared" si="9"/>
        <v>0</v>
      </c>
      <c r="K39" s="398"/>
      <c r="L39" s="399">
        <f t="shared" si="10"/>
        <v>0</v>
      </c>
      <c r="M39" s="401"/>
      <c r="N39" s="401"/>
      <c r="O39" s="401"/>
      <c r="P39" s="401"/>
      <c r="Q39" s="1222"/>
      <c r="R39" s="1226">
        <f t="shared" si="11"/>
        <v>0</v>
      </c>
    </row>
    <row r="40" spans="2:24" ht="25.5">
      <c r="B40" s="57" t="s">
        <v>284</v>
      </c>
      <c r="C40" s="716" t="s">
        <v>1095</v>
      </c>
      <c r="D40" s="719"/>
      <c r="E40" s="1201">
        <f t="shared" si="8"/>
        <v>0</v>
      </c>
      <c r="F40" s="363"/>
      <c r="G40" s="297"/>
      <c r="H40" s="297"/>
      <c r="I40" s="1233"/>
      <c r="J40" s="1226">
        <f t="shared" si="9"/>
        <v>0</v>
      </c>
      <c r="K40" s="398"/>
      <c r="L40" s="399">
        <f t="shared" si="10"/>
        <v>0</v>
      </c>
      <c r="M40" s="401"/>
      <c r="N40" s="401"/>
      <c r="O40" s="401"/>
      <c r="P40" s="401"/>
      <c r="Q40" s="1222"/>
      <c r="R40" s="1226">
        <f t="shared" si="11"/>
        <v>0</v>
      </c>
    </row>
    <row r="41" spans="2:24">
      <c r="B41" s="57" t="s">
        <v>285</v>
      </c>
      <c r="C41" s="716" t="s">
        <v>1096</v>
      </c>
      <c r="D41" s="719"/>
      <c r="E41" s="1201">
        <f>D41</f>
        <v>0</v>
      </c>
      <c r="F41" s="363"/>
      <c r="G41" s="297"/>
      <c r="H41" s="297"/>
      <c r="I41" s="1233"/>
      <c r="J41" s="1226">
        <f t="shared" si="9"/>
        <v>0</v>
      </c>
      <c r="K41" s="398"/>
      <c r="L41" s="399">
        <f t="shared" si="10"/>
        <v>0</v>
      </c>
      <c r="M41" s="401"/>
      <c r="N41" s="401"/>
      <c r="O41" s="401"/>
      <c r="P41" s="401"/>
      <c r="Q41" s="1222"/>
      <c r="R41" s="1226">
        <f t="shared" si="11"/>
        <v>0</v>
      </c>
    </row>
    <row r="42" spans="2:24">
      <c r="B42" s="57" t="s">
        <v>286</v>
      </c>
      <c r="C42" s="716" t="s">
        <v>1097</v>
      </c>
      <c r="D42" s="721"/>
      <c r="E42" s="1201">
        <f t="shared" si="8"/>
        <v>0</v>
      </c>
      <c r="F42" s="565"/>
      <c r="G42" s="350"/>
      <c r="H42" s="350"/>
      <c r="I42" s="1234"/>
      <c r="J42" s="1226">
        <f t="shared" si="9"/>
        <v>0</v>
      </c>
      <c r="K42" s="398"/>
      <c r="L42" s="399">
        <f t="shared" si="10"/>
        <v>0</v>
      </c>
      <c r="M42" s="401"/>
      <c r="N42" s="401"/>
      <c r="O42" s="401"/>
      <c r="P42" s="401"/>
      <c r="Q42" s="1222"/>
      <c r="R42" s="1226">
        <f t="shared" si="11"/>
        <v>0</v>
      </c>
    </row>
    <row r="43" spans="2:24" s="599" customFormat="1" ht="15">
      <c r="B43" s="712" t="s">
        <v>287</v>
      </c>
      <c r="C43" s="717" t="s">
        <v>1199</v>
      </c>
      <c r="D43" s="721"/>
      <c r="E43" s="1201">
        <f t="shared" si="8"/>
        <v>0</v>
      </c>
      <c r="F43" s="565"/>
      <c r="G43" s="350"/>
      <c r="H43" s="350"/>
      <c r="I43" s="1234"/>
      <c r="J43" s="1226">
        <f t="shared" si="9"/>
        <v>0</v>
      </c>
      <c r="K43" s="398"/>
      <c r="L43" s="399">
        <f t="shared" si="10"/>
        <v>0</v>
      </c>
      <c r="M43" s="401"/>
      <c r="N43" s="401"/>
      <c r="O43" s="401"/>
      <c r="P43" s="401"/>
      <c r="Q43" s="1222"/>
      <c r="R43" s="1226">
        <f t="shared" si="11"/>
        <v>0</v>
      </c>
    </row>
    <row r="44" spans="2:24" s="599" customFormat="1" ht="15">
      <c r="B44" s="712" t="s">
        <v>288</v>
      </c>
      <c r="C44" s="717" t="s">
        <v>1200</v>
      </c>
      <c r="D44" s="721"/>
      <c r="E44" s="1201">
        <f t="shared" si="8"/>
        <v>0</v>
      </c>
      <c r="F44" s="565"/>
      <c r="G44" s="350"/>
      <c r="H44" s="350"/>
      <c r="I44" s="1234"/>
      <c r="J44" s="1226">
        <f t="shared" si="9"/>
        <v>0</v>
      </c>
      <c r="K44" s="398"/>
      <c r="L44" s="399">
        <f t="shared" si="10"/>
        <v>0</v>
      </c>
      <c r="M44" s="401"/>
      <c r="N44" s="401"/>
      <c r="O44" s="401"/>
      <c r="P44" s="401"/>
      <c r="Q44" s="1222"/>
      <c r="R44" s="1226">
        <f t="shared" si="11"/>
        <v>0</v>
      </c>
    </row>
    <row r="45" spans="2:24" ht="24" customHeight="1" thickBot="1">
      <c r="B45" s="1210" t="s">
        <v>289</v>
      </c>
      <c r="C45" s="1211" t="s">
        <v>1205</v>
      </c>
      <c r="D45" s="1212"/>
      <c r="E45" s="1231">
        <f t="shared" si="8"/>
        <v>0</v>
      </c>
      <c r="F45" s="1203"/>
      <c r="G45" s="1204"/>
      <c r="H45" s="1204"/>
      <c r="I45" s="1235"/>
      <c r="J45" s="1232">
        <f t="shared" si="9"/>
        <v>0</v>
      </c>
      <c r="K45" s="1213"/>
      <c r="L45" s="399">
        <f t="shared" si="10"/>
        <v>0</v>
      </c>
      <c r="M45" s="1205"/>
      <c r="N45" s="1205"/>
      <c r="O45" s="1205"/>
      <c r="P45" s="1205"/>
      <c r="Q45" s="1223"/>
      <c r="R45" s="1232">
        <f t="shared" si="11"/>
        <v>0</v>
      </c>
    </row>
    <row r="46" spans="2:24" ht="15.75" thickBot="1">
      <c r="B46" s="1214" t="s">
        <v>290</v>
      </c>
      <c r="C46" s="1215" t="s">
        <v>54</v>
      </c>
      <c r="D46" s="1228">
        <f>D35+D36+D37+D38+D45</f>
        <v>0</v>
      </c>
      <c r="E46" s="1228">
        <f>E35+E36+E37+E38+E45</f>
        <v>0</v>
      </c>
      <c r="F46" s="1229">
        <f t="shared" ref="F46:Q46" si="13">F35+F36+F37+F38+F45</f>
        <v>0</v>
      </c>
      <c r="G46" s="1194">
        <f t="shared" si="13"/>
        <v>0</v>
      </c>
      <c r="H46" s="1194">
        <f t="shared" si="13"/>
        <v>0</v>
      </c>
      <c r="I46" s="1228">
        <f t="shared" si="13"/>
        <v>0</v>
      </c>
      <c r="J46" s="1112">
        <f t="shared" si="9"/>
        <v>0</v>
      </c>
      <c r="K46" s="1236">
        <f>K35+K36+K37+K38+K45</f>
        <v>0</v>
      </c>
      <c r="L46" s="1208">
        <f>L35+L36+L37+L38+L45</f>
        <v>0</v>
      </c>
      <c r="M46" s="1208">
        <f t="shared" si="13"/>
        <v>0</v>
      </c>
      <c r="N46" s="1208">
        <f t="shared" si="13"/>
        <v>0</v>
      </c>
      <c r="O46" s="1208">
        <f t="shared" si="13"/>
        <v>0</v>
      </c>
      <c r="P46" s="1208">
        <f t="shared" si="13"/>
        <v>0</v>
      </c>
      <c r="Q46" s="1209">
        <f t="shared" si="13"/>
        <v>0</v>
      </c>
      <c r="R46" s="1112">
        <f>L46+M46-N46+O46-P46+Q46</f>
        <v>0</v>
      </c>
      <c r="S46" s="42"/>
      <c r="T46" s="42"/>
      <c r="U46" s="42"/>
      <c r="V46" s="42"/>
      <c r="W46" s="42"/>
      <c r="X46" s="42"/>
    </row>
    <row r="47" spans="2:24">
      <c r="C47" s="2226"/>
      <c r="D47" s="2226"/>
      <c r="E47" s="2226"/>
      <c r="F47" s="2226"/>
      <c r="G47" s="530"/>
      <c r="H47" s="530"/>
      <c r="I47" s="530"/>
      <c r="J47" s="42"/>
      <c r="K47" s="521"/>
      <c r="L47" s="521"/>
      <c r="M47" s="1794">
        <f>'S16'!F24</f>
        <v>0</v>
      </c>
      <c r="N47" s="1794">
        <f>'S16'!F13</f>
        <v>0</v>
      </c>
    </row>
    <row r="48" spans="2:24">
      <c r="B48" s="522" t="s">
        <v>875</v>
      </c>
      <c r="C48" s="2002" t="s">
        <v>582</v>
      </c>
      <c r="D48" s="2002"/>
      <c r="E48" s="2002"/>
      <c r="F48" s="2002"/>
      <c r="G48" s="2002"/>
      <c r="H48" s="2002"/>
      <c r="I48" s="2002"/>
      <c r="J48" s="42"/>
      <c r="K48" s="521"/>
      <c r="L48" s="521"/>
    </row>
    <row r="49" spans="2:12">
      <c r="B49" s="522" t="s">
        <v>874</v>
      </c>
      <c r="C49" s="2107" t="s">
        <v>392</v>
      </c>
      <c r="D49" s="2107"/>
      <c r="E49" s="42"/>
      <c r="F49" s="42"/>
      <c r="G49" s="42"/>
      <c r="H49" s="42"/>
      <c r="I49" s="42"/>
      <c r="J49" s="42"/>
      <c r="K49" s="521"/>
      <c r="L49" s="521"/>
    </row>
    <row r="50" spans="2:12" ht="45" customHeight="1">
      <c r="B50" s="522" t="s">
        <v>874</v>
      </c>
      <c r="C50" s="2014" t="s">
        <v>566</v>
      </c>
      <c r="D50" s="2014"/>
      <c r="E50" s="2014"/>
      <c r="F50" s="2014"/>
      <c r="G50" s="2014"/>
      <c r="H50" s="2014"/>
      <c r="I50" s="42"/>
      <c r="J50" s="42"/>
      <c r="K50" s="521"/>
      <c r="L50" s="521"/>
    </row>
    <row r="51" spans="2:12" ht="25.15" customHeight="1">
      <c r="B51" s="522" t="s">
        <v>874</v>
      </c>
      <c r="C51" s="2014" t="s">
        <v>546</v>
      </c>
      <c r="D51" s="2014"/>
      <c r="E51" s="2014"/>
      <c r="F51" s="2014"/>
      <c r="G51" s="2014"/>
      <c r="H51" s="2014"/>
      <c r="I51" s="42"/>
      <c r="J51" s="42"/>
      <c r="K51" s="521"/>
      <c r="L51" s="521"/>
    </row>
    <row r="52" spans="2:12">
      <c r="C52" s="2217"/>
      <c r="D52" s="2217"/>
      <c r="E52" s="526"/>
      <c r="F52" s="526"/>
      <c r="G52" s="526"/>
      <c r="H52" s="526"/>
      <c r="I52" s="526"/>
      <c r="J52" s="526"/>
      <c r="K52" s="29"/>
      <c r="L52" s="29"/>
    </row>
    <row r="53" spans="2:12">
      <c r="C53" s="508" t="s">
        <v>118</v>
      </c>
    </row>
    <row r="54" spans="2:12">
      <c r="C54" s="2221" t="s">
        <v>1198</v>
      </c>
      <c r="D54" s="2221"/>
      <c r="E54" s="526"/>
      <c r="F54" s="526"/>
      <c r="G54" s="526"/>
      <c r="H54" s="526"/>
      <c r="I54" s="526"/>
      <c r="J54" s="526"/>
      <c r="K54" s="29"/>
      <c r="L54" s="29"/>
    </row>
    <row r="55" spans="2:12">
      <c r="C55" s="2217"/>
      <c r="D55" s="2217"/>
      <c r="E55" s="526"/>
      <c r="F55" s="526"/>
      <c r="G55" s="526"/>
      <c r="H55" s="526"/>
      <c r="I55" s="526"/>
      <c r="J55" s="526"/>
      <c r="K55" s="29"/>
      <c r="L55" s="29"/>
    </row>
    <row r="56" spans="2:12">
      <c r="C56" s="2217"/>
      <c r="D56" s="2217"/>
      <c r="E56" s="526"/>
      <c r="F56" s="526"/>
      <c r="G56" s="526"/>
      <c r="H56" s="526"/>
      <c r="I56" s="526"/>
      <c r="J56" s="526"/>
      <c r="K56" s="29"/>
      <c r="L56" s="29"/>
    </row>
    <row r="57" spans="2:12">
      <c r="C57" s="2222"/>
      <c r="D57" s="2222"/>
      <c r="E57" s="528"/>
      <c r="F57" s="526"/>
      <c r="G57" s="526"/>
      <c r="H57" s="526"/>
      <c r="I57" s="526"/>
      <c r="J57" s="526"/>
      <c r="K57" s="29"/>
      <c r="L57" s="29"/>
    </row>
    <row r="58" spans="2:12">
      <c r="C58" s="2218"/>
      <c r="D58" s="2218"/>
      <c r="E58" s="527"/>
      <c r="F58" s="526"/>
      <c r="G58" s="526"/>
      <c r="H58" s="526"/>
      <c r="I58" s="526"/>
      <c r="J58" s="526"/>
      <c r="K58" s="29"/>
      <c r="L58" s="29"/>
    </row>
    <row r="59" spans="2:12">
      <c r="C59" s="2217"/>
      <c r="D59" s="2217"/>
      <c r="E59" s="526"/>
      <c r="F59" s="526"/>
      <c r="G59" s="526"/>
      <c r="H59" s="526"/>
      <c r="I59" s="526"/>
      <c r="J59" s="526"/>
      <c r="K59" s="29"/>
      <c r="L59" s="29"/>
    </row>
    <row r="60" spans="2:12">
      <c r="C60" s="2217"/>
      <c r="D60" s="2217"/>
      <c r="E60" s="526"/>
      <c r="F60" s="526"/>
      <c r="G60" s="526"/>
      <c r="H60" s="526"/>
      <c r="I60" s="526"/>
      <c r="J60" s="526"/>
      <c r="K60" s="29"/>
      <c r="L60" s="29"/>
    </row>
    <row r="61" spans="2:12">
      <c r="C61" s="2217"/>
      <c r="D61" s="2217"/>
      <c r="E61" s="526"/>
      <c r="F61" s="526"/>
      <c r="G61" s="526"/>
      <c r="H61" s="526"/>
      <c r="I61" s="526"/>
      <c r="J61" s="526"/>
      <c r="K61" s="29"/>
      <c r="L61" s="29"/>
    </row>
    <row r="62" spans="2:12">
      <c r="C62" s="2217"/>
      <c r="D62" s="2217"/>
      <c r="E62" s="526"/>
      <c r="F62" s="526"/>
      <c r="G62" s="526"/>
      <c r="H62" s="526"/>
      <c r="I62" s="526"/>
      <c r="J62" s="526"/>
      <c r="K62" s="29"/>
      <c r="L62" s="29"/>
    </row>
    <row r="63" spans="2:12">
      <c r="C63" s="2217"/>
      <c r="D63" s="2217"/>
      <c r="E63" s="526"/>
      <c r="F63" s="526"/>
      <c r="G63" s="526"/>
      <c r="H63" s="526"/>
      <c r="I63" s="526"/>
      <c r="J63" s="526"/>
      <c r="K63" s="29"/>
      <c r="L63" s="29"/>
    </row>
    <row r="64" spans="2:12">
      <c r="C64" s="2217"/>
      <c r="D64" s="2217"/>
      <c r="E64" s="526"/>
      <c r="F64" s="526"/>
      <c r="G64" s="526"/>
      <c r="H64" s="526"/>
      <c r="I64" s="526"/>
      <c r="J64" s="526"/>
      <c r="K64" s="29"/>
      <c r="L64" s="29"/>
    </row>
    <row r="65" spans="3:12">
      <c r="C65" s="2219"/>
      <c r="D65" s="2219"/>
      <c r="E65" s="42"/>
      <c r="F65" s="42"/>
      <c r="G65" s="42"/>
      <c r="H65" s="42"/>
      <c r="I65" s="42"/>
      <c r="J65" s="42"/>
      <c r="K65" s="521"/>
      <c r="L65" s="521"/>
    </row>
    <row r="66" spans="3:12">
      <c r="C66" s="2219"/>
      <c r="D66" s="2219"/>
      <c r="E66" s="42"/>
      <c r="F66" s="42"/>
      <c r="G66" s="42"/>
      <c r="H66" s="42"/>
      <c r="I66" s="42"/>
      <c r="J66" s="42"/>
      <c r="K66" s="521"/>
      <c r="L66" s="521"/>
    </row>
    <row r="67" spans="3:12">
      <c r="C67" s="2219"/>
      <c r="D67" s="2219"/>
      <c r="E67" s="42"/>
      <c r="F67" s="42"/>
      <c r="G67" s="42"/>
      <c r="H67" s="42"/>
      <c r="I67" s="42"/>
      <c r="J67" s="42"/>
      <c r="K67" s="521"/>
      <c r="L67" s="521"/>
    </row>
    <row r="68" spans="3:12">
      <c r="C68" s="29"/>
      <c r="D68" s="42"/>
      <c r="E68" s="42"/>
      <c r="F68" s="42"/>
      <c r="G68" s="42"/>
      <c r="H68" s="42"/>
      <c r="I68" s="42"/>
      <c r="J68" s="42"/>
    </row>
  </sheetData>
  <mergeCells count="38">
    <mergeCell ref="L2:S2"/>
    <mergeCell ref="C55:D55"/>
    <mergeCell ref="C54:D54"/>
    <mergeCell ref="C57:D57"/>
    <mergeCell ref="C56:D56"/>
    <mergeCell ref="C52:D52"/>
    <mergeCell ref="B2:K2"/>
    <mergeCell ref="C50:H50"/>
    <mergeCell ref="C51:H51"/>
    <mergeCell ref="B3:B4"/>
    <mergeCell ref="C32:D32"/>
    <mergeCell ref="C47:F47"/>
    <mergeCell ref="C49:D49"/>
    <mergeCell ref="C48:I48"/>
    <mergeCell ref="B33:B34"/>
    <mergeCell ref="C33:C34"/>
    <mergeCell ref="C59:D59"/>
    <mergeCell ref="C58:D58"/>
    <mergeCell ref="C67:D67"/>
    <mergeCell ref="C66:D66"/>
    <mergeCell ref="C61:D61"/>
    <mergeCell ref="C60:D60"/>
    <mergeCell ref="C63:D63"/>
    <mergeCell ref="C62:D62"/>
    <mergeCell ref="C65:D65"/>
    <mergeCell ref="C64:D64"/>
    <mergeCell ref="B18:B19"/>
    <mergeCell ref="C18:C19"/>
    <mergeCell ref="D18:D19"/>
    <mergeCell ref="U18:U19"/>
    <mergeCell ref="D33:J33"/>
    <mergeCell ref="K33:R33"/>
    <mergeCell ref="O18:T18"/>
    <mergeCell ref="C3:C4"/>
    <mergeCell ref="D3:G3"/>
    <mergeCell ref="H3:K3"/>
    <mergeCell ref="E18:E19"/>
    <mergeCell ref="F18:N18"/>
  </mergeCells>
  <pageMargins left="0" right="0" top="0" bottom="0" header="0.3" footer="0.3"/>
  <pageSetup paperSize="9" scale="43"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C97E4"/>
  </sheetPr>
  <dimension ref="B2:J40"/>
  <sheetViews>
    <sheetView view="pageBreakPreview" topLeftCell="A10" zoomScale="70" zoomScaleNormal="80" zoomScaleSheetLayoutView="70" workbookViewId="0">
      <selection activeCell="D26" sqref="D26"/>
    </sheetView>
  </sheetViews>
  <sheetFormatPr defaultColWidth="9.140625" defaultRowHeight="12"/>
  <cols>
    <col min="1" max="1" width="3.5703125" style="725" customWidth="1"/>
    <col min="2" max="2" width="9.140625" style="725"/>
    <col min="3" max="3" width="70.5703125" style="740" customWidth="1"/>
    <col min="4" max="4" width="18.42578125" style="725" bestFit="1" customWidth="1"/>
    <col min="5" max="5" width="15.42578125" style="725" customWidth="1"/>
    <col min="6" max="6" width="7.5703125" style="725" bestFit="1" customWidth="1"/>
    <col min="7" max="7" width="6.5703125" style="725" bestFit="1" customWidth="1"/>
    <col min="8" max="8" width="15.28515625" style="725" bestFit="1" customWidth="1"/>
    <col min="9" max="9" width="6.5703125" style="725" bestFit="1" customWidth="1"/>
    <col min="10" max="10" width="15.5703125" style="725" customWidth="1"/>
    <col min="11" max="11" width="9.5703125" style="725" customWidth="1"/>
    <col min="12" max="16384" width="9.140625" style="725"/>
  </cols>
  <sheetData>
    <row r="2" spans="2:10" ht="25.5" customHeight="1">
      <c r="B2" s="2240" t="s">
        <v>498</v>
      </c>
      <c r="C2" s="2240"/>
      <c r="D2" s="2240"/>
      <c r="E2" s="2240"/>
      <c r="F2" s="2240"/>
      <c r="G2" s="2240"/>
      <c r="H2" s="2240"/>
      <c r="I2" s="2240"/>
    </row>
    <row r="3" spans="2:10" ht="12.75" thickBot="1">
      <c r="B3" s="2237" t="s">
        <v>309</v>
      </c>
      <c r="C3" s="2238"/>
      <c r="D3" s="2238"/>
      <c r="E3" s="2238"/>
      <c r="F3" s="2238"/>
      <c r="G3" s="2238"/>
      <c r="H3" s="2238"/>
      <c r="I3" s="2239"/>
    </row>
    <row r="4" spans="2:10" ht="12.75" customHeight="1" thickBot="1">
      <c r="B4" s="2241" t="s">
        <v>293</v>
      </c>
      <c r="C4" s="2244" t="s">
        <v>304</v>
      </c>
      <c r="D4" s="2243" t="s">
        <v>383</v>
      </c>
      <c r="E4" s="2228" t="s">
        <v>1150</v>
      </c>
      <c r="F4" s="2233" t="s">
        <v>149</v>
      </c>
      <c r="G4" s="2234"/>
      <c r="H4" s="2234" t="s">
        <v>232</v>
      </c>
      <c r="I4" s="2234"/>
      <c r="J4" s="2228" t="s">
        <v>371</v>
      </c>
    </row>
    <row r="5" spans="2:10" ht="71.25" customHeight="1" thickBot="1">
      <c r="B5" s="2242"/>
      <c r="C5" s="2245"/>
      <c r="D5" s="2229"/>
      <c r="E5" s="2232"/>
      <c r="F5" s="1244" t="s">
        <v>238</v>
      </c>
      <c r="G5" s="1243" t="s">
        <v>1210</v>
      </c>
      <c r="H5" s="1242" t="s">
        <v>238</v>
      </c>
      <c r="I5" s="1244" t="s">
        <v>1210</v>
      </c>
      <c r="J5" s="2229"/>
    </row>
    <row r="6" spans="2:10" s="727" customFormat="1">
      <c r="B6" s="1251"/>
      <c r="C6" s="1258" t="s">
        <v>1099</v>
      </c>
      <c r="D6" s="1712">
        <f>D7+D10+D15+D18+D13+D14</f>
        <v>0</v>
      </c>
      <c r="E6" s="1730">
        <f>D6</f>
        <v>0</v>
      </c>
      <c r="F6" s="1721">
        <f t="shared" ref="F6:I6" si="0">F7+F10+F15+F18+F13+F14</f>
        <v>0</v>
      </c>
      <c r="G6" s="1246">
        <f t="shared" si="0"/>
        <v>0</v>
      </c>
      <c r="H6" s="1246">
        <f t="shared" si="0"/>
        <v>0</v>
      </c>
      <c r="I6" s="1246">
        <f t="shared" si="0"/>
        <v>0</v>
      </c>
      <c r="J6" s="1247">
        <f>J7+J10+J15+J18+J13+J14</f>
        <v>0</v>
      </c>
    </row>
    <row r="7" spans="2:10">
      <c r="B7" s="1252" t="s">
        <v>268</v>
      </c>
      <c r="C7" s="1259" t="s">
        <v>1100</v>
      </c>
      <c r="D7" s="1713">
        <f>D8+D9</f>
        <v>0</v>
      </c>
      <c r="E7" s="1731">
        <f t="shared" ref="E7:E30" si="1">D7</f>
        <v>0</v>
      </c>
      <c r="F7" s="1722">
        <f t="shared" ref="F7:J7" si="2">F8+F9</f>
        <v>0</v>
      </c>
      <c r="G7" s="728">
        <f t="shared" si="2"/>
        <v>0</v>
      </c>
      <c r="H7" s="728">
        <f t="shared" si="2"/>
        <v>0</v>
      </c>
      <c r="I7" s="728">
        <f t="shared" si="2"/>
        <v>0</v>
      </c>
      <c r="J7" s="1248">
        <f t="shared" si="2"/>
        <v>0</v>
      </c>
    </row>
    <row r="8" spans="2:10" ht="24">
      <c r="B8" s="1253" t="s">
        <v>277</v>
      </c>
      <c r="C8" s="1260" t="s">
        <v>1015</v>
      </c>
      <c r="D8" s="1714"/>
      <c r="E8" s="1732">
        <f t="shared" si="1"/>
        <v>0</v>
      </c>
      <c r="F8" s="1723"/>
      <c r="G8" s="730"/>
      <c r="H8" s="730"/>
      <c r="I8" s="730"/>
      <c r="J8" s="869">
        <f>E8+F8+G8-H8-I8</f>
        <v>0</v>
      </c>
    </row>
    <row r="9" spans="2:10">
      <c r="B9" s="1253" t="s">
        <v>281</v>
      </c>
      <c r="C9" s="1260" t="s">
        <v>1016</v>
      </c>
      <c r="D9" s="1714"/>
      <c r="E9" s="1732">
        <f t="shared" si="1"/>
        <v>0</v>
      </c>
      <c r="F9" s="1723"/>
      <c r="G9" s="730"/>
      <c r="H9" s="730"/>
      <c r="I9" s="730"/>
      <c r="J9" s="869">
        <f t="shared" ref="J9:J30" si="3">E9+F9+G9-H9-I9</f>
        <v>0</v>
      </c>
    </row>
    <row r="10" spans="2:10" ht="21.75" customHeight="1">
      <c r="B10" s="1252" t="s">
        <v>282</v>
      </c>
      <c r="C10" s="1259" t="s">
        <v>1101</v>
      </c>
      <c r="D10" s="1713">
        <f>D11+D12</f>
        <v>0</v>
      </c>
      <c r="E10" s="1731">
        <f t="shared" ref="E10:J10" si="4">E11+E12</f>
        <v>0</v>
      </c>
      <c r="F10" s="1722">
        <f t="shared" si="4"/>
        <v>0</v>
      </c>
      <c r="G10" s="728">
        <f t="shared" si="4"/>
        <v>0</v>
      </c>
      <c r="H10" s="728">
        <f t="shared" si="4"/>
        <v>0</v>
      </c>
      <c r="I10" s="728">
        <f t="shared" si="4"/>
        <v>0</v>
      </c>
      <c r="J10" s="1248">
        <f t="shared" si="4"/>
        <v>0</v>
      </c>
    </row>
    <row r="11" spans="2:10" ht="24">
      <c r="B11" s="1253" t="s">
        <v>283</v>
      </c>
      <c r="C11" s="1260" t="s">
        <v>1017</v>
      </c>
      <c r="D11" s="1865"/>
      <c r="E11" s="1732">
        <f t="shared" si="1"/>
        <v>0</v>
      </c>
      <c r="F11" s="1723"/>
      <c r="G11" s="730"/>
      <c r="H11" s="730"/>
      <c r="I11" s="730"/>
      <c r="J11" s="869">
        <f t="shared" si="3"/>
        <v>0</v>
      </c>
    </row>
    <row r="12" spans="2:10" ht="24">
      <c r="B12" s="1253" t="s">
        <v>284</v>
      </c>
      <c r="C12" s="1260" t="s">
        <v>1018</v>
      </c>
      <c r="D12" s="1714"/>
      <c r="E12" s="1732">
        <f t="shared" si="1"/>
        <v>0</v>
      </c>
      <c r="F12" s="1723"/>
      <c r="G12" s="730"/>
      <c r="H12" s="730"/>
      <c r="I12" s="730"/>
      <c r="J12" s="869">
        <f t="shared" si="3"/>
        <v>0</v>
      </c>
    </row>
    <row r="13" spans="2:10" s="867" customFormat="1" ht="21" customHeight="1">
      <c r="B13" s="1254" t="s">
        <v>285</v>
      </c>
      <c r="C13" s="1261" t="s">
        <v>1019</v>
      </c>
      <c r="D13" s="1715"/>
      <c r="E13" s="1733">
        <f t="shared" si="1"/>
        <v>0</v>
      </c>
      <c r="F13" s="1724"/>
      <c r="G13" s="866"/>
      <c r="H13" s="866"/>
      <c r="I13" s="866"/>
      <c r="J13" s="870">
        <f t="shared" si="3"/>
        <v>0</v>
      </c>
    </row>
    <row r="14" spans="2:10" s="867" customFormat="1" ht="18" customHeight="1">
      <c r="B14" s="1254" t="s">
        <v>286</v>
      </c>
      <c r="C14" s="1261" t="s">
        <v>1020</v>
      </c>
      <c r="D14" s="1715"/>
      <c r="E14" s="1733">
        <f t="shared" si="1"/>
        <v>0</v>
      </c>
      <c r="F14" s="1724"/>
      <c r="G14" s="866"/>
      <c r="H14" s="866"/>
      <c r="I14" s="866"/>
      <c r="J14" s="870">
        <f t="shared" si="3"/>
        <v>0</v>
      </c>
    </row>
    <row r="15" spans="2:10" ht="21" customHeight="1">
      <c r="B15" s="1252" t="s">
        <v>287</v>
      </c>
      <c r="C15" s="1259" t="s">
        <v>1102</v>
      </c>
      <c r="D15" s="1713">
        <f>D16+D17</f>
        <v>0</v>
      </c>
      <c r="E15" s="1731">
        <f t="shared" ref="E15:J15" si="5">E16+E17</f>
        <v>0</v>
      </c>
      <c r="F15" s="1722">
        <f t="shared" si="5"/>
        <v>0</v>
      </c>
      <c r="G15" s="728">
        <f t="shared" si="5"/>
        <v>0</v>
      </c>
      <c r="H15" s="728">
        <f t="shared" si="5"/>
        <v>0</v>
      </c>
      <c r="I15" s="728">
        <f t="shared" si="5"/>
        <v>0</v>
      </c>
      <c r="J15" s="1248">
        <f t="shared" si="5"/>
        <v>0</v>
      </c>
    </row>
    <row r="16" spans="2:10" ht="24">
      <c r="B16" s="1253" t="s">
        <v>288</v>
      </c>
      <c r="C16" s="1260" t="s">
        <v>1081</v>
      </c>
      <c r="D16" s="1714"/>
      <c r="E16" s="1732">
        <f t="shared" si="1"/>
        <v>0</v>
      </c>
      <c r="F16" s="1723"/>
      <c r="G16" s="730"/>
      <c r="H16" s="730"/>
      <c r="I16" s="730"/>
      <c r="J16" s="869">
        <f t="shared" si="3"/>
        <v>0</v>
      </c>
    </row>
    <row r="17" spans="2:10" ht="24">
      <c r="B17" s="1253" t="s">
        <v>289</v>
      </c>
      <c r="C17" s="1260" t="s">
        <v>1082</v>
      </c>
      <c r="D17" s="1714"/>
      <c r="E17" s="1732">
        <f t="shared" si="1"/>
        <v>0</v>
      </c>
      <c r="F17" s="1723"/>
      <c r="G17" s="730"/>
      <c r="H17" s="730"/>
      <c r="I17" s="730"/>
      <c r="J17" s="869">
        <f t="shared" si="3"/>
        <v>0</v>
      </c>
    </row>
    <row r="18" spans="2:10">
      <c r="B18" s="1252" t="s">
        <v>290</v>
      </c>
      <c r="C18" s="1259" t="s">
        <v>1080</v>
      </c>
      <c r="D18" s="1713">
        <f>D19+D20</f>
        <v>0</v>
      </c>
      <c r="E18" s="1731">
        <f t="shared" ref="E18:J18" si="6">E19+E20</f>
        <v>0</v>
      </c>
      <c r="F18" s="1722">
        <f t="shared" si="6"/>
        <v>0</v>
      </c>
      <c r="G18" s="728">
        <f t="shared" si="6"/>
        <v>0</v>
      </c>
      <c r="H18" s="728">
        <f t="shared" si="6"/>
        <v>0</v>
      </c>
      <c r="I18" s="728">
        <f t="shared" si="6"/>
        <v>0</v>
      </c>
      <c r="J18" s="1248">
        <f t="shared" si="6"/>
        <v>0</v>
      </c>
    </row>
    <row r="19" spans="2:10" ht="24">
      <c r="B19" s="1253" t="s">
        <v>291</v>
      </c>
      <c r="C19" s="1260" t="s">
        <v>1083</v>
      </c>
      <c r="D19" s="1714"/>
      <c r="E19" s="1732">
        <f t="shared" si="1"/>
        <v>0</v>
      </c>
      <c r="F19" s="1723"/>
      <c r="G19" s="730"/>
      <c r="H19" s="730"/>
      <c r="I19" s="730"/>
      <c r="J19" s="869">
        <f t="shared" si="3"/>
        <v>0</v>
      </c>
    </row>
    <row r="20" spans="2:10" ht="24">
      <c r="B20" s="1253" t="s">
        <v>292</v>
      </c>
      <c r="C20" s="1260" t="s">
        <v>1084</v>
      </c>
      <c r="D20" s="1714"/>
      <c r="E20" s="1732">
        <f t="shared" si="1"/>
        <v>0</v>
      </c>
      <c r="F20" s="1723"/>
      <c r="G20" s="730"/>
      <c r="H20" s="730"/>
      <c r="I20" s="730"/>
      <c r="J20" s="869">
        <f t="shared" si="3"/>
        <v>0</v>
      </c>
    </row>
    <row r="21" spans="2:10" ht="21.75" customHeight="1">
      <c r="B21" s="1255"/>
      <c r="C21" s="1262" t="s">
        <v>1085</v>
      </c>
      <c r="D21" s="1716">
        <f>D22+D25+D28</f>
        <v>0</v>
      </c>
      <c r="E21" s="1734">
        <f t="shared" ref="E21:J21" si="7">E22+E25+E28</f>
        <v>0</v>
      </c>
      <c r="F21" s="1725">
        <f t="shared" si="7"/>
        <v>0</v>
      </c>
      <c r="G21" s="726">
        <f t="shared" si="7"/>
        <v>0</v>
      </c>
      <c r="H21" s="726">
        <f t="shared" si="7"/>
        <v>0</v>
      </c>
      <c r="I21" s="726">
        <f t="shared" si="7"/>
        <v>0</v>
      </c>
      <c r="J21" s="868">
        <f t="shared" si="7"/>
        <v>0</v>
      </c>
    </row>
    <row r="22" spans="2:10">
      <c r="B22" s="1252">
        <v>150</v>
      </c>
      <c r="C22" s="1259" t="s">
        <v>1103</v>
      </c>
      <c r="D22" s="1717">
        <f>D23+D24</f>
        <v>0</v>
      </c>
      <c r="E22" s="1735">
        <f t="shared" ref="E22:J22" si="8">E23+E24</f>
        <v>0</v>
      </c>
      <c r="F22" s="1726">
        <f t="shared" si="8"/>
        <v>0</v>
      </c>
      <c r="G22" s="731">
        <f t="shared" si="8"/>
        <v>0</v>
      </c>
      <c r="H22" s="731">
        <f t="shared" si="8"/>
        <v>0</v>
      </c>
      <c r="I22" s="731">
        <f t="shared" si="8"/>
        <v>0</v>
      </c>
      <c r="J22" s="871">
        <f t="shared" si="8"/>
        <v>0</v>
      </c>
    </row>
    <row r="23" spans="2:10">
      <c r="B23" s="1253">
        <v>160</v>
      </c>
      <c r="C23" s="1260" t="s">
        <v>1021</v>
      </c>
      <c r="D23" s="1718"/>
      <c r="E23" s="1736">
        <f t="shared" si="1"/>
        <v>0</v>
      </c>
      <c r="F23" s="1727"/>
      <c r="G23" s="732"/>
      <c r="H23" s="732"/>
      <c r="I23" s="732"/>
      <c r="J23" s="872">
        <f t="shared" si="3"/>
        <v>0</v>
      </c>
    </row>
    <row r="24" spans="2:10">
      <c r="B24" s="1253" t="s">
        <v>296</v>
      </c>
      <c r="C24" s="1260" t="s">
        <v>1022</v>
      </c>
      <c r="D24" s="1718"/>
      <c r="E24" s="1736">
        <f t="shared" si="1"/>
        <v>0</v>
      </c>
      <c r="F24" s="1727"/>
      <c r="G24" s="732"/>
      <c r="H24" s="1245"/>
      <c r="I24" s="1245"/>
      <c r="J24" s="872">
        <f t="shared" si="3"/>
        <v>0</v>
      </c>
    </row>
    <row r="25" spans="2:10">
      <c r="B25" s="1252" t="s">
        <v>297</v>
      </c>
      <c r="C25" s="1259" t="s">
        <v>1104</v>
      </c>
      <c r="D25" s="1717">
        <f>D26+D27</f>
        <v>0</v>
      </c>
      <c r="E25" s="1735">
        <f t="shared" ref="E25:J25" si="9">E26+E27</f>
        <v>0</v>
      </c>
      <c r="F25" s="1726">
        <f t="shared" si="9"/>
        <v>0</v>
      </c>
      <c r="G25" s="731">
        <f t="shared" si="9"/>
        <v>0</v>
      </c>
      <c r="H25" s="731">
        <f t="shared" si="9"/>
        <v>0</v>
      </c>
      <c r="I25" s="731">
        <f t="shared" si="9"/>
        <v>0</v>
      </c>
      <c r="J25" s="871">
        <f t="shared" si="9"/>
        <v>0</v>
      </c>
    </row>
    <row r="26" spans="2:10">
      <c r="B26" s="1253" t="s">
        <v>298</v>
      </c>
      <c r="C26" s="1260" t="s">
        <v>1023</v>
      </c>
      <c r="D26" s="1866"/>
      <c r="E26" s="1736">
        <f t="shared" si="1"/>
        <v>0</v>
      </c>
      <c r="F26" s="1727"/>
      <c r="G26" s="732"/>
      <c r="H26" s="732"/>
      <c r="I26" s="732"/>
      <c r="J26" s="872">
        <f t="shared" si="3"/>
        <v>0</v>
      </c>
    </row>
    <row r="27" spans="2:10">
      <c r="B27" s="1253" t="s">
        <v>299</v>
      </c>
      <c r="C27" s="1260" t="s">
        <v>1024</v>
      </c>
      <c r="D27" s="1718"/>
      <c r="E27" s="1736">
        <f t="shared" si="1"/>
        <v>0</v>
      </c>
      <c r="F27" s="1727"/>
      <c r="G27" s="732"/>
      <c r="H27" s="732"/>
      <c r="I27" s="732"/>
      <c r="J27" s="872">
        <f t="shared" si="3"/>
        <v>0</v>
      </c>
    </row>
    <row r="28" spans="2:10" s="876" customFormat="1" ht="21.75" customHeight="1">
      <c r="B28" s="1256" t="s">
        <v>300</v>
      </c>
      <c r="C28" s="1263" t="s">
        <v>1105</v>
      </c>
      <c r="D28" s="1719">
        <f>D29+D30</f>
        <v>0</v>
      </c>
      <c r="E28" s="1737">
        <f t="shared" ref="E28:J28" si="10">E29+E30</f>
        <v>0</v>
      </c>
      <c r="F28" s="1728">
        <f t="shared" si="10"/>
        <v>0</v>
      </c>
      <c r="G28" s="875">
        <f t="shared" si="10"/>
        <v>0</v>
      </c>
      <c r="H28" s="875">
        <f t="shared" si="10"/>
        <v>0</v>
      </c>
      <c r="I28" s="875">
        <f t="shared" si="10"/>
        <v>0</v>
      </c>
      <c r="J28" s="1250">
        <f t="shared" si="10"/>
        <v>0</v>
      </c>
    </row>
    <row r="29" spans="2:10">
      <c r="B29" s="1253" t="s">
        <v>301</v>
      </c>
      <c r="C29" s="1260" t="s">
        <v>1025</v>
      </c>
      <c r="D29" s="1714"/>
      <c r="E29" s="1732">
        <f t="shared" si="1"/>
        <v>0</v>
      </c>
      <c r="F29" s="1723"/>
      <c r="G29" s="730"/>
      <c r="H29" s="730"/>
      <c r="I29" s="730"/>
      <c r="J29" s="869">
        <f t="shared" si="3"/>
        <v>0</v>
      </c>
    </row>
    <row r="30" spans="2:10" ht="12.75" thickBot="1">
      <c r="B30" s="1257" t="s">
        <v>305</v>
      </c>
      <c r="C30" s="1264" t="s">
        <v>1026</v>
      </c>
      <c r="D30" s="1720"/>
      <c r="E30" s="1738">
        <f t="shared" si="1"/>
        <v>0</v>
      </c>
      <c r="F30" s="1729"/>
      <c r="G30" s="1249"/>
      <c r="H30" s="1249"/>
      <c r="I30" s="1249"/>
      <c r="J30" s="873">
        <f t="shared" si="3"/>
        <v>0</v>
      </c>
    </row>
    <row r="32" spans="2:10" s="736" customFormat="1" ht="36">
      <c r="B32" s="733" t="s">
        <v>293</v>
      </c>
      <c r="C32" s="734" t="s">
        <v>406</v>
      </c>
      <c r="D32" s="735" t="s">
        <v>233</v>
      </c>
      <c r="E32" s="734" t="s">
        <v>162</v>
      </c>
      <c r="F32" s="2236" t="s">
        <v>407</v>
      </c>
      <c r="G32" s="2236"/>
      <c r="H32" s="2236"/>
      <c r="I32" s="2236"/>
    </row>
    <row r="33" spans="2:9">
      <c r="B33" s="737" t="s">
        <v>268</v>
      </c>
      <c r="C33" s="729"/>
      <c r="D33" s="738"/>
      <c r="E33" s="738"/>
      <c r="F33" s="2235"/>
      <c r="G33" s="2235"/>
      <c r="H33" s="2235"/>
      <c r="I33" s="2235"/>
    </row>
    <row r="34" spans="2:9">
      <c r="B34" s="737" t="s">
        <v>277</v>
      </c>
      <c r="C34" s="729"/>
      <c r="D34" s="738"/>
      <c r="E34" s="738"/>
      <c r="F34" s="2235"/>
      <c r="G34" s="2235"/>
      <c r="H34" s="2235"/>
      <c r="I34" s="2235"/>
    </row>
    <row r="35" spans="2:9">
      <c r="B35" s="737" t="s">
        <v>281</v>
      </c>
      <c r="C35" s="729"/>
      <c r="D35" s="738"/>
      <c r="E35" s="738"/>
      <c r="F35" s="2235"/>
      <c r="G35" s="2235"/>
      <c r="H35" s="2235"/>
      <c r="I35" s="2235"/>
    </row>
    <row r="36" spans="2:9">
      <c r="B36" s="737" t="s">
        <v>282</v>
      </c>
      <c r="C36" s="729"/>
      <c r="D36" s="738"/>
      <c r="E36" s="738"/>
      <c r="F36" s="2235"/>
      <c r="G36" s="2235"/>
      <c r="H36" s="2235"/>
      <c r="I36" s="2235"/>
    </row>
    <row r="38" spans="2:9" ht="36.75" customHeight="1">
      <c r="B38" s="725" t="s">
        <v>877</v>
      </c>
      <c r="C38" s="2231" t="s">
        <v>239</v>
      </c>
      <c r="D38" s="2231"/>
    </row>
    <row r="39" spans="2:9">
      <c r="C39" s="739" t="s">
        <v>118</v>
      </c>
    </row>
    <row r="40" spans="2:9">
      <c r="C40" s="2230" t="s">
        <v>1208</v>
      </c>
      <c r="D40" s="2230"/>
    </row>
  </sheetData>
  <mergeCells count="16">
    <mergeCell ref="B3:I3"/>
    <mergeCell ref="B2:I2"/>
    <mergeCell ref="B4:B5"/>
    <mergeCell ref="D4:D5"/>
    <mergeCell ref="C4:C5"/>
    <mergeCell ref="J4:J5"/>
    <mergeCell ref="C40:D40"/>
    <mergeCell ref="C38:D38"/>
    <mergeCell ref="E4:E5"/>
    <mergeCell ref="F4:G4"/>
    <mergeCell ref="H4:I4"/>
    <mergeCell ref="F36:I36"/>
    <mergeCell ref="F32:I32"/>
    <mergeCell ref="F33:I33"/>
    <mergeCell ref="F34:I34"/>
    <mergeCell ref="F35:I35"/>
  </mergeCells>
  <pageMargins left="0" right="0" top="0.75" bottom="0.75" header="0.3" footer="0.3"/>
  <pageSetup paperSize="9" scale="72"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C97E4"/>
    <pageSetUpPr fitToPage="1"/>
  </sheetPr>
  <dimension ref="B4:Y57"/>
  <sheetViews>
    <sheetView view="pageBreakPreview" topLeftCell="B24" zoomScale="85" zoomScaleNormal="80" zoomScaleSheetLayoutView="85" workbookViewId="0">
      <selection activeCell="E45" sqref="E45:E46"/>
    </sheetView>
  </sheetViews>
  <sheetFormatPr defaultColWidth="9.140625" defaultRowHeight="12.75"/>
  <cols>
    <col min="1" max="1" width="21.28515625" style="5" customWidth="1"/>
    <col min="2" max="2" width="9.85546875" style="79" customWidth="1"/>
    <col min="3" max="3" width="63.42578125" style="81" customWidth="1"/>
    <col min="4" max="4" width="17" style="5" customWidth="1"/>
    <col min="5" max="5" width="16.5703125" style="18" customWidth="1"/>
    <col min="6" max="6" width="16.85546875" style="5" customWidth="1"/>
    <col min="7" max="7" width="7.42578125" style="5" bestFit="1" customWidth="1"/>
    <col min="8" max="8" width="15" style="5" customWidth="1"/>
    <col min="9" max="9" width="5.140625" style="5" customWidth="1"/>
    <col min="10" max="10" width="18.85546875" style="5" customWidth="1"/>
    <col min="11" max="11" width="13.42578125" style="5" customWidth="1"/>
    <col min="12" max="12" width="16.28515625" style="5" customWidth="1"/>
    <col min="13" max="16384" width="9.140625" style="5"/>
  </cols>
  <sheetData>
    <row r="4" spans="2:12" ht="15.75" thickBot="1">
      <c r="B4" s="2246" t="s">
        <v>470</v>
      </c>
      <c r="C4" s="2247"/>
      <c r="D4" s="2247"/>
      <c r="E4" s="2247"/>
      <c r="F4" s="2247"/>
      <c r="G4" s="2247"/>
      <c r="H4" s="2247"/>
      <c r="I4" s="2247"/>
      <c r="J4" s="2247"/>
    </row>
    <row r="5" spans="2:12" ht="15.75">
      <c r="B5" s="2252" t="s">
        <v>198</v>
      </c>
      <c r="C5" s="2253"/>
      <c r="D5" s="2257" t="s">
        <v>383</v>
      </c>
      <c r="E5" s="2259" t="s">
        <v>1150</v>
      </c>
      <c r="F5" s="2248" t="s">
        <v>149</v>
      </c>
      <c r="G5" s="2249"/>
      <c r="H5" s="2249" t="s">
        <v>232</v>
      </c>
      <c r="I5" s="2249"/>
      <c r="J5" s="2250" t="s">
        <v>371</v>
      </c>
    </row>
    <row r="6" spans="2:12" s="19" customFormat="1" ht="43.5" customHeight="1" thickBot="1">
      <c r="B6" s="1833" t="s">
        <v>293</v>
      </c>
      <c r="C6" s="1764" t="s">
        <v>207</v>
      </c>
      <c r="D6" s="2258"/>
      <c r="E6" s="2260"/>
      <c r="F6" s="1739" t="s">
        <v>238</v>
      </c>
      <c r="G6" s="1277" t="s">
        <v>1209</v>
      </c>
      <c r="H6" s="1277" t="s">
        <v>238</v>
      </c>
      <c r="I6" s="1277" t="s">
        <v>1209</v>
      </c>
      <c r="J6" s="2251"/>
    </row>
    <row r="7" spans="2:12" ht="36" customHeight="1" thickBot="1">
      <c r="B7" s="944" t="s">
        <v>268</v>
      </c>
      <c r="C7" s="1816" t="s">
        <v>466</v>
      </c>
      <c r="D7" s="1817">
        <f>D8+D9+D10+D12+D13+D14+D15</f>
        <v>0</v>
      </c>
      <c r="E7" s="1818">
        <f>E8+E9+E10+E12+E13+E14+E15</f>
        <v>0</v>
      </c>
      <c r="F7" s="1819">
        <f>F8+F9+F10+F12+F13+F14+F15</f>
        <v>0</v>
      </c>
      <c r="G7" s="1820">
        <f>G8+G9+G10+G12+G13+G14+G15</f>
        <v>0</v>
      </c>
      <c r="H7" s="1820">
        <f t="shared" ref="H7" si="0">H8+H9+H10+H12+H13+H14+H15</f>
        <v>0</v>
      </c>
      <c r="I7" s="1821">
        <f>I8+I9+I10+I12+I13+I14+I15</f>
        <v>0</v>
      </c>
      <c r="J7" s="1822">
        <f>J8+J9+J10+J12+J13+J14+J15</f>
        <v>0</v>
      </c>
    </row>
    <row r="8" spans="2:12">
      <c r="B8" s="1834" t="s">
        <v>277</v>
      </c>
      <c r="C8" s="1811" t="s">
        <v>988</v>
      </c>
      <c r="D8" s="1273"/>
      <c r="E8" s="1812">
        <f>D8</f>
        <v>0</v>
      </c>
      <c r="F8" s="332"/>
      <c r="G8" s="332"/>
      <c r="H8" s="332"/>
      <c r="I8" s="1278"/>
      <c r="J8" s="1815">
        <f>E8+F8+G8-H8-I8</f>
        <v>0</v>
      </c>
      <c r="L8" s="573"/>
    </row>
    <row r="9" spans="2:12" ht="25.5">
      <c r="B9" s="950" t="s">
        <v>281</v>
      </c>
      <c r="C9" s="838" t="s">
        <v>989</v>
      </c>
      <c r="D9" s="1273"/>
      <c r="E9" s="1741">
        <f t="shared" ref="E9:E33" si="1">D9</f>
        <v>0</v>
      </c>
      <c r="F9" s="332"/>
      <c r="G9" s="332"/>
      <c r="H9" s="332"/>
      <c r="I9" s="1278"/>
      <c r="J9" s="1487">
        <f t="shared" ref="J9:J15" si="2">E9+F9+G9-H9-I9</f>
        <v>0</v>
      </c>
      <c r="L9" s="573"/>
    </row>
    <row r="10" spans="2:12" ht="25.5">
      <c r="B10" s="950" t="s">
        <v>282</v>
      </c>
      <c r="C10" s="838" t="s">
        <v>990</v>
      </c>
      <c r="D10" s="1273"/>
      <c r="E10" s="1741">
        <f t="shared" si="1"/>
        <v>0</v>
      </c>
      <c r="F10" s="332"/>
      <c r="G10" s="332"/>
      <c r="H10" s="332"/>
      <c r="I10" s="1278"/>
      <c r="J10" s="1487">
        <f t="shared" si="2"/>
        <v>0</v>
      </c>
      <c r="L10" s="573"/>
    </row>
    <row r="11" spans="2:12" s="1289" customFormat="1" ht="25.5">
      <c r="B11" s="1835" t="s">
        <v>283</v>
      </c>
      <c r="C11" s="1286" t="s">
        <v>1027</v>
      </c>
      <c r="D11" s="1287"/>
      <c r="E11" s="1742">
        <f t="shared" si="1"/>
        <v>0</v>
      </c>
      <c r="F11" s="1288"/>
      <c r="G11" s="1288"/>
      <c r="H11" s="1288"/>
      <c r="I11" s="1492"/>
      <c r="J11" s="1488">
        <f t="shared" si="2"/>
        <v>0</v>
      </c>
      <c r="L11" s="1290"/>
    </row>
    <row r="12" spans="2:12" ht="25.5">
      <c r="B12" s="950" t="s">
        <v>284</v>
      </c>
      <c r="C12" s="838" t="s">
        <v>991</v>
      </c>
      <c r="D12" s="1273"/>
      <c r="E12" s="1741">
        <f t="shared" si="1"/>
        <v>0</v>
      </c>
      <c r="F12" s="332"/>
      <c r="G12" s="332"/>
      <c r="H12" s="332"/>
      <c r="I12" s="1278"/>
      <c r="J12" s="1487">
        <f t="shared" si="2"/>
        <v>0</v>
      </c>
      <c r="L12" s="573"/>
    </row>
    <row r="13" spans="2:12" ht="25.5">
      <c r="B13" s="950" t="s">
        <v>285</v>
      </c>
      <c r="C13" s="838" t="s">
        <v>1028</v>
      </c>
      <c r="D13" s="1273"/>
      <c r="E13" s="1741">
        <f t="shared" si="1"/>
        <v>0</v>
      </c>
      <c r="F13" s="332"/>
      <c r="G13" s="332"/>
      <c r="H13" s="332"/>
      <c r="I13" s="1278"/>
      <c r="J13" s="1487">
        <f t="shared" si="2"/>
        <v>0</v>
      </c>
      <c r="L13" s="573"/>
    </row>
    <row r="14" spans="2:12" s="1268" customFormat="1" ht="24.75" customHeight="1">
      <c r="B14" s="1836" t="s">
        <v>286</v>
      </c>
      <c r="C14" s="1265" t="s">
        <v>992</v>
      </c>
      <c r="D14" s="1274"/>
      <c r="E14" s="1285">
        <f t="shared" si="1"/>
        <v>0</v>
      </c>
      <c r="F14" s="1266"/>
      <c r="G14" s="1266"/>
      <c r="H14" s="1266"/>
      <c r="I14" s="1279"/>
      <c r="J14" s="1489">
        <f t="shared" si="2"/>
        <v>0</v>
      </c>
      <c r="L14" s="573"/>
    </row>
    <row r="15" spans="2:12" ht="24" customHeight="1" thickBot="1">
      <c r="B15" s="1837" t="s">
        <v>287</v>
      </c>
      <c r="C15" s="1823" t="s">
        <v>993</v>
      </c>
      <c r="D15" s="1273"/>
      <c r="E15" s="1824">
        <f t="shared" si="1"/>
        <v>0</v>
      </c>
      <c r="F15" s="332"/>
      <c r="G15" s="332"/>
      <c r="H15" s="332"/>
      <c r="I15" s="1278"/>
      <c r="J15" s="1825">
        <f t="shared" si="2"/>
        <v>0</v>
      </c>
      <c r="L15" s="573"/>
    </row>
    <row r="16" spans="2:12" ht="33" customHeight="1" thickBot="1">
      <c r="B16" s="944" t="s">
        <v>288</v>
      </c>
      <c r="C16" s="1884" t="s">
        <v>465</v>
      </c>
      <c r="D16" s="1878">
        <f>D17+D23+D24+D25</f>
        <v>0</v>
      </c>
      <c r="E16" s="1879">
        <f>E17+E23+E24+E25</f>
        <v>0</v>
      </c>
      <c r="F16" s="1880">
        <f>F17+F23+F24+F25</f>
        <v>0</v>
      </c>
      <c r="G16" s="1881">
        <f t="shared" ref="G16:I16" si="3">G17+G23+G24+G25</f>
        <v>0</v>
      </c>
      <c r="H16" s="1881">
        <f>H17+H23+H24+H25</f>
        <v>0</v>
      </c>
      <c r="I16" s="1882">
        <f t="shared" si="3"/>
        <v>0</v>
      </c>
      <c r="J16" s="1883">
        <f>J17+J23+J24+J25</f>
        <v>0</v>
      </c>
    </row>
    <row r="17" spans="2:12" s="82" customFormat="1" ht="28.5" customHeight="1" thickBot="1">
      <c r="B17" s="1838" t="s">
        <v>289</v>
      </c>
      <c r="C17" s="1891" t="s">
        <v>1029</v>
      </c>
      <c r="D17" s="1892">
        <f>D18+D19</f>
        <v>0</v>
      </c>
      <c r="E17" s="1892">
        <f>E18+E19</f>
        <v>0</v>
      </c>
      <c r="F17" s="1892">
        <f>F18+F19</f>
        <v>0</v>
      </c>
      <c r="G17" s="1892">
        <f t="shared" ref="G17:I17" si="4">G18+G19</f>
        <v>0</v>
      </c>
      <c r="H17" s="1892">
        <f>H18+H19</f>
        <v>0</v>
      </c>
      <c r="I17" s="1892">
        <f t="shared" si="4"/>
        <v>0</v>
      </c>
      <c r="J17" s="1338">
        <f>J18+J19</f>
        <v>0</v>
      </c>
      <c r="L17" s="573"/>
    </row>
    <row r="18" spans="2:12" s="278" customFormat="1" ht="26.25" thickBot="1">
      <c r="B18" s="1839" t="s">
        <v>289</v>
      </c>
      <c r="C18" s="1885" t="s">
        <v>1030</v>
      </c>
      <c r="D18" s="1886"/>
      <c r="E18" s="1887">
        <f>D18</f>
        <v>0</v>
      </c>
      <c r="F18" s="1328"/>
      <c r="G18" s="1888">
        <v>0</v>
      </c>
      <c r="H18" s="1888"/>
      <c r="I18" s="1889"/>
      <c r="J18" s="1890">
        <f t="shared" ref="J18:J33" si="5">E18+F18+G18-H18-I18</f>
        <v>0</v>
      </c>
      <c r="L18" s="573"/>
    </row>
    <row r="19" spans="2:12" ht="26.25" thickBot="1">
      <c r="B19" s="944" t="s">
        <v>290</v>
      </c>
      <c r="C19" s="1816" t="s">
        <v>1031</v>
      </c>
      <c r="D19" s="1817">
        <f>SUM(D20:D22)</f>
        <v>0</v>
      </c>
      <c r="E19" s="1818">
        <f>SUM(E20:E22)</f>
        <v>0</v>
      </c>
      <c r="F19" s="1819">
        <f>SUM(F20:F22)</f>
        <v>0</v>
      </c>
      <c r="G19" s="1820">
        <f t="shared" ref="G19:I19" si="6">SUM(G20:G22)</f>
        <v>0</v>
      </c>
      <c r="H19" s="1820">
        <f>SUM(H20:H22)</f>
        <v>0</v>
      </c>
      <c r="I19" s="1821">
        <f t="shared" si="6"/>
        <v>0</v>
      </c>
      <c r="J19" s="1822">
        <f>SUM(J20:J22)</f>
        <v>0</v>
      </c>
    </row>
    <row r="20" spans="2:12" ht="25.5">
      <c r="B20" s="1834" t="s">
        <v>291</v>
      </c>
      <c r="C20" s="1826" t="s">
        <v>1032</v>
      </c>
      <c r="D20" s="1273"/>
      <c r="E20" s="1812">
        <f t="shared" si="1"/>
        <v>0</v>
      </c>
      <c r="F20" s="332"/>
      <c r="G20" s="1813"/>
      <c r="H20" s="1813"/>
      <c r="I20" s="1814"/>
      <c r="J20" s="1815">
        <f t="shared" si="5"/>
        <v>0</v>
      </c>
      <c r="L20" s="573"/>
    </row>
    <row r="21" spans="2:12" ht="25.5">
      <c r="B21" s="982" t="s">
        <v>292</v>
      </c>
      <c r="C21" s="874" t="s">
        <v>1033</v>
      </c>
      <c r="D21" s="1273"/>
      <c r="E21" s="1741">
        <f t="shared" si="1"/>
        <v>0</v>
      </c>
      <c r="F21" s="332"/>
      <c r="G21" s="332"/>
      <c r="H21" s="332"/>
      <c r="I21" s="1278"/>
      <c r="J21" s="1487">
        <f t="shared" si="5"/>
        <v>0</v>
      </c>
      <c r="L21" s="573"/>
    </row>
    <row r="22" spans="2:12" ht="25.5">
      <c r="B22" s="950" t="s">
        <v>294</v>
      </c>
      <c r="C22" s="874" t="s">
        <v>1034</v>
      </c>
      <c r="D22" s="1273"/>
      <c r="E22" s="1741">
        <f t="shared" si="1"/>
        <v>0</v>
      </c>
      <c r="F22" s="356"/>
      <c r="G22" s="332"/>
      <c r="H22" s="332"/>
      <c r="I22" s="1278"/>
      <c r="J22" s="1487">
        <f>E22+F22+G22-H22-I22</f>
        <v>0</v>
      </c>
      <c r="L22" s="573"/>
    </row>
    <row r="23" spans="2:12" s="82" customFormat="1" ht="25.5">
      <c r="B23" s="1840" t="s">
        <v>295</v>
      </c>
      <c r="C23" s="645" t="s">
        <v>1035</v>
      </c>
      <c r="D23" s="1275"/>
      <c r="E23" s="1743">
        <f>D23</f>
        <v>0</v>
      </c>
      <c r="F23" s="357"/>
      <c r="G23" s="353"/>
      <c r="H23" s="353"/>
      <c r="I23" s="1280"/>
      <c r="J23" s="1490">
        <f t="shared" si="5"/>
        <v>0</v>
      </c>
      <c r="L23" s="573"/>
    </row>
    <row r="24" spans="2:12" s="82" customFormat="1" ht="25.5">
      <c r="B24" s="1840" t="s">
        <v>296</v>
      </c>
      <c r="C24" s="645" t="s">
        <v>1036</v>
      </c>
      <c r="D24" s="1275"/>
      <c r="E24" s="1743">
        <f>D24</f>
        <v>0</v>
      </c>
      <c r="F24" s="357"/>
      <c r="G24" s="353"/>
      <c r="H24" s="353"/>
      <c r="I24" s="1280"/>
      <c r="J24" s="1490">
        <f t="shared" si="5"/>
        <v>0</v>
      </c>
      <c r="L24" s="573"/>
    </row>
    <row r="25" spans="2:12" s="82" customFormat="1" ht="27" customHeight="1">
      <c r="B25" s="1840" t="s">
        <v>297</v>
      </c>
      <c r="C25" s="645" t="s">
        <v>1037</v>
      </c>
      <c r="D25" s="1275"/>
      <c r="E25" s="1743">
        <f t="shared" si="1"/>
        <v>0</v>
      </c>
      <c r="F25" s="357"/>
      <c r="G25" s="353"/>
      <c r="H25" s="353"/>
      <c r="I25" s="1280"/>
      <c r="J25" s="1490">
        <f t="shared" si="5"/>
        <v>0</v>
      </c>
      <c r="L25" s="573"/>
    </row>
    <row r="26" spans="2:12" s="82" customFormat="1" ht="27" customHeight="1">
      <c r="B26" s="1840" t="s">
        <v>298</v>
      </c>
      <c r="C26" s="645" t="s">
        <v>1353</v>
      </c>
      <c r="D26" s="1275">
        <f>D27+D28+D29</f>
        <v>0</v>
      </c>
      <c r="E26" s="1743">
        <f>E27+E28+E29</f>
        <v>0</v>
      </c>
      <c r="F26" s="357">
        <f>F27+F28+F29</f>
        <v>0</v>
      </c>
      <c r="G26" s="353">
        <f t="shared" ref="G26:I26" si="7">G27+G28+G29</f>
        <v>0</v>
      </c>
      <c r="H26" s="353">
        <f t="shared" si="7"/>
        <v>0</v>
      </c>
      <c r="I26" s="1280">
        <f t="shared" si="7"/>
        <v>0</v>
      </c>
      <c r="J26" s="1490">
        <f>J27+J28+J29</f>
        <v>0</v>
      </c>
      <c r="L26" s="573"/>
    </row>
    <row r="27" spans="2:12" s="82" customFormat="1" ht="25.5" customHeight="1">
      <c r="B27" s="1844">
        <v>200</v>
      </c>
      <c r="C27" s="1845" t="s">
        <v>1354</v>
      </c>
      <c r="D27" s="1282"/>
      <c r="E27" s="1744">
        <f>D27</f>
        <v>0</v>
      </c>
      <c r="F27" s="1284"/>
      <c r="G27" s="1267"/>
      <c r="H27" s="1267"/>
      <c r="I27" s="1271"/>
      <c r="J27" s="1487">
        <f t="shared" ref="J27:J29" si="8">E27+F27+G27-H27-I27</f>
        <v>0</v>
      </c>
      <c r="L27" s="573"/>
    </row>
    <row r="28" spans="2:12" s="82" customFormat="1" ht="25.5" customHeight="1">
      <c r="B28" s="1844">
        <v>210</v>
      </c>
      <c r="C28" s="1845" t="s">
        <v>1355</v>
      </c>
      <c r="D28" s="1282"/>
      <c r="E28" s="1744">
        <f>D28</f>
        <v>0</v>
      </c>
      <c r="F28" s="1284"/>
      <c r="G28" s="1267"/>
      <c r="H28" s="1267"/>
      <c r="I28" s="1271"/>
      <c r="J28" s="1487">
        <f t="shared" si="8"/>
        <v>0</v>
      </c>
      <c r="L28" s="573"/>
    </row>
    <row r="29" spans="2:12" s="82" customFormat="1" ht="25.5" customHeight="1">
      <c r="B29" s="1844">
        <v>220</v>
      </c>
      <c r="C29" s="1845" t="s">
        <v>1356</v>
      </c>
      <c r="D29" s="1282"/>
      <c r="E29" s="1744">
        <f>D29</f>
        <v>0</v>
      </c>
      <c r="F29" s="1284"/>
      <c r="G29" s="1267"/>
      <c r="H29" s="1267"/>
      <c r="I29" s="1271"/>
      <c r="J29" s="1487">
        <f t="shared" si="8"/>
        <v>0</v>
      </c>
      <c r="L29" s="573"/>
    </row>
    <row r="30" spans="2:12" s="82" customFormat="1" ht="32.25" customHeight="1">
      <c r="B30" s="1840" t="s">
        <v>305</v>
      </c>
      <c r="C30" s="645" t="s">
        <v>501</v>
      </c>
      <c r="D30" s="1275">
        <f>SUM(D31:D33)</f>
        <v>0</v>
      </c>
      <c r="E30" s="1743">
        <f>SUM(E31:E33)</f>
        <v>0</v>
      </c>
      <c r="F30" s="357">
        <f>SUM(F31:F33)</f>
        <v>0</v>
      </c>
      <c r="G30" s="353">
        <f>SUM(G31:G33)</f>
        <v>0</v>
      </c>
      <c r="H30" s="353">
        <f t="shared" ref="H30:I30" si="9">SUM(H31:H33)</f>
        <v>0</v>
      </c>
      <c r="I30" s="1280">
        <f t="shared" si="9"/>
        <v>0</v>
      </c>
      <c r="J30" s="1490">
        <f>SUM(J31:J33)</f>
        <v>0</v>
      </c>
      <c r="L30" s="573"/>
    </row>
    <row r="31" spans="2:12" ht="21" customHeight="1">
      <c r="B31" s="1834" t="s">
        <v>306</v>
      </c>
      <c r="C31" s="1811" t="s">
        <v>1350</v>
      </c>
      <c r="D31" s="1827"/>
      <c r="E31" s="1828">
        <f>D31</f>
        <v>0</v>
      </c>
      <c r="F31" s="1829"/>
      <c r="G31" s="1830"/>
      <c r="H31" s="1830"/>
      <c r="I31" s="1831"/>
      <c r="J31" s="1832">
        <f t="shared" si="5"/>
        <v>0</v>
      </c>
      <c r="L31" s="573"/>
    </row>
    <row r="32" spans="2:12" ht="21" customHeight="1">
      <c r="B32" s="950" t="s">
        <v>472</v>
      </c>
      <c r="C32" s="838" t="s">
        <v>1351</v>
      </c>
      <c r="D32" s="1273"/>
      <c r="E32" s="1741">
        <f t="shared" si="1"/>
        <v>0</v>
      </c>
      <c r="F32" s="356"/>
      <c r="G32" s="332"/>
      <c r="H32" s="332"/>
      <c r="I32" s="1278"/>
      <c r="J32" s="1487">
        <f t="shared" si="5"/>
        <v>0</v>
      </c>
      <c r="L32" s="573"/>
    </row>
    <row r="33" spans="2:25" ht="21" customHeight="1" thickBot="1">
      <c r="B33" s="1841" t="s">
        <v>519</v>
      </c>
      <c r="C33" s="1842" t="s">
        <v>1352</v>
      </c>
      <c r="D33" s="1276"/>
      <c r="E33" s="1745">
        <f t="shared" si="1"/>
        <v>0</v>
      </c>
      <c r="F33" s="1740"/>
      <c r="G33" s="1272"/>
      <c r="H33" s="1272"/>
      <c r="I33" s="1281"/>
      <c r="J33" s="1491">
        <f t="shared" si="5"/>
        <v>0</v>
      </c>
      <c r="L33" s="573"/>
    </row>
    <row r="34" spans="2:25">
      <c r="B34" s="86"/>
      <c r="C34" s="28"/>
      <c r="D34" s="86"/>
      <c r="E34" s="86"/>
    </row>
    <row r="35" spans="2:25" ht="15">
      <c r="B35" s="2254" t="s">
        <v>605</v>
      </c>
      <c r="C35" s="2255"/>
      <c r="D35" s="2255"/>
      <c r="E35" s="2255"/>
      <c r="F35" s="2255"/>
      <c r="G35" s="2255"/>
      <c r="H35" s="2255"/>
      <c r="I35" s="2255"/>
      <c r="J35" s="2255"/>
    </row>
    <row r="36" spans="2:25">
      <c r="B36" s="2256" t="s">
        <v>381</v>
      </c>
      <c r="C36" s="2256"/>
      <c r="D36" s="2256"/>
      <c r="E36" s="2256"/>
    </row>
    <row r="37" spans="2:25" ht="38.25">
      <c r="B37" s="324" t="s">
        <v>293</v>
      </c>
      <c r="C37" s="325" t="s">
        <v>207</v>
      </c>
      <c r="D37" s="325" t="s">
        <v>994</v>
      </c>
      <c r="E37" s="325" t="s">
        <v>569</v>
      </c>
      <c r="F37" s="325" t="s">
        <v>569</v>
      </c>
      <c r="G37" s="325" t="s">
        <v>569</v>
      </c>
      <c r="H37" s="325" t="s">
        <v>569</v>
      </c>
      <c r="I37" s="325" t="s">
        <v>569</v>
      </c>
      <c r="J37" s="325" t="s">
        <v>569</v>
      </c>
      <c r="K37" s="325" t="s">
        <v>569</v>
      </c>
      <c r="L37" s="325" t="s">
        <v>569</v>
      </c>
      <c r="M37" s="325" t="s">
        <v>569</v>
      </c>
      <c r="N37" s="325" t="s">
        <v>569</v>
      </c>
      <c r="O37" s="325" t="s">
        <v>569</v>
      </c>
      <c r="P37" s="325" t="s">
        <v>569</v>
      </c>
      <c r="Q37" s="325" t="s">
        <v>569</v>
      </c>
      <c r="R37" s="325" t="s">
        <v>569</v>
      </c>
      <c r="S37" s="325" t="s">
        <v>569</v>
      </c>
      <c r="T37" s="325" t="s">
        <v>569</v>
      </c>
      <c r="U37" s="325" t="s">
        <v>569</v>
      </c>
      <c r="V37" s="325" t="s">
        <v>569</v>
      </c>
      <c r="W37" s="325" t="s">
        <v>569</v>
      </c>
      <c r="X37" s="325" t="s">
        <v>569</v>
      </c>
      <c r="Y37" s="325" t="s">
        <v>569</v>
      </c>
    </row>
    <row r="38" spans="2:25">
      <c r="B38" s="404"/>
      <c r="C38" s="405" t="s">
        <v>201</v>
      </c>
      <c r="D38" s="405"/>
      <c r="E38" s="406"/>
      <c r="F38" s="406"/>
      <c r="G38" s="406"/>
      <c r="H38" s="406"/>
      <c r="I38" s="406"/>
      <c r="J38" s="406"/>
      <c r="K38" s="406"/>
      <c r="L38" s="406"/>
      <c r="M38" s="406"/>
      <c r="N38" s="406"/>
      <c r="O38" s="406"/>
      <c r="P38" s="406"/>
      <c r="Q38" s="406"/>
      <c r="R38" s="406"/>
      <c r="S38" s="406"/>
      <c r="T38" s="406"/>
      <c r="U38" s="406"/>
      <c r="V38" s="406"/>
      <c r="W38" s="406"/>
      <c r="X38" s="406"/>
      <c r="Y38" s="406"/>
    </row>
    <row r="39" spans="2:25">
      <c r="B39" s="407" t="s">
        <v>268</v>
      </c>
      <c r="C39" s="419" t="s">
        <v>124</v>
      </c>
      <c r="D39" s="410">
        <f>SUM(E39:Y39)</f>
        <v>0</v>
      </c>
      <c r="E39" s="410"/>
      <c r="F39" s="410"/>
      <c r="G39" s="410"/>
      <c r="H39" s="410"/>
      <c r="I39" s="410"/>
      <c r="J39" s="410"/>
      <c r="K39" s="410"/>
      <c r="L39" s="410"/>
      <c r="M39" s="410"/>
      <c r="N39" s="410"/>
      <c r="O39" s="410"/>
      <c r="P39" s="410"/>
      <c r="Q39" s="410"/>
      <c r="R39" s="410"/>
      <c r="S39" s="410"/>
      <c r="T39" s="410"/>
      <c r="U39" s="410"/>
      <c r="V39" s="410"/>
      <c r="W39" s="410"/>
      <c r="X39" s="410"/>
      <c r="Y39" s="410"/>
    </row>
    <row r="40" spans="2:25">
      <c r="B40" s="83" t="s">
        <v>277</v>
      </c>
      <c r="C40" s="85" t="s">
        <v>199</v>
      </c>
      <c r="D40" s="580">
        <f>SUM(E40:Y40)</f>
        <v>0</v>
      </c>
      <c r="E40" s="339"/>
      <c r="F40" s="339"/>
      <c r="G40" s="339"/>
      <c r="H40" s="339"/>
      <c r="I40" s="339"/>
      <c r="J40" s="339"/>
      <c r="K40" s="339"/>
      <c r="L40" s="339"/>
      <c r="M40" s="339"/>
      <c r="N40" s="339"/>
      <c r="O40" s="339"/>
      <c r="P40" s="339"/>
      <c r="Q40" s="339"/>
      <c r="R40" s="339"/>
      <c r="S40" s="339"/>
      <c r="T40" s="339"/>
      <c r="U40" s="339"/>
      <c r="V40" s="339"/>
      <c r="W40" s="339"/>
      <c r="X40" s="339"/>
      <c r="Y40" s="339"/>
    </row>
    <row r="41" spans="2:25">
      <c r="B41" s="83" t="s">
        <v>281</v>
      </c>
      <c r="C41" s="85" t="s">
        <v>200</v>
      </c>
      <c r="D41" s="580">
        <f>SUM(E41:Y41)</f>
        <v>0</v>
      </c>
      <c r="E41" s="339"/>
      <c r="F41" s="339"/>
      <c r="G41" s="339"/>
      <c r="H41" s="339"/>
      <c r="I41" s="339"/>
      <c r="J41" s="339"/>
      <c r="K41" s="339"/>
      <c r="L41" s="339"/>
      <c r="M41" s="339"/>
      <c r="N41" s="339"/>
      <c r="O41" s="339"/>
      <c r="P41" s="339"/>
      <c r="Q41" s="339"/>
      <c r="R41" s="339"/>
      <c r="S41" s="339"/>
      <c r="T41" s="339"/>
      <c r="U41" s="339"/>
      <c r="V41" s="339"/>
      <c r="W41" s="339"/>
      <c r="X41" s="339"/>
      <c r="Y41" s="339"/>
    </row>
    <row r="42" spans="2:25">
      <c r="B42" s="83" t="s">
        <v>282</v>
      </c>
      <c r="C42" s="85" t="s">
        <v>164</v>
      </c>
      <c r="D42" s="580">
        <f>SUM(E42:Y42)</f>
        <v>0</v>
      </c>
      <c r="E42" s="339"/>
      <c r="F42" s="339"/>
      <c r="G42" s="339"/>
      <c r="H42" s="339"/>
      <c r="I42" s="339"/>
      <c r="J42" s="339"/>
      <c r="K42" s="339"/>
      <c r="L42" s="339"/>
      <c r="M42" s="339"/>
      <c r="N42" s="339"/>
      <c r="O42" s="339"/>
      <c r="P42" s="339"/>
      <c r="Q42" s="339"/>
      <c r="R42" s="339"/>
      <c r="S42" s="339"/>
      <c r="T42" s="339"/>
      <c r="U42" s="339"/>
      <c r="V42" s="339"/>
      <c r="W42" s="339"/>
      <c r="X42" s="339"/>
      <c r="Y42" s="339"/>
    </row>
    <row r="43" spans="2:25">
      <c r="B43" s="408" t="s">
        <v>283</v>
      </c>
      <c r="C43" s="509" t="s">
        <v>130</v>
      </c>
      <c r="D43" s="1283">
        <f>D39+D40-D41-D42</f>
        <v>0</v>
      </c>
      <c r="E43" s="412">
        <f>E39+E40-E41-E42</f>
        <v>0</v>
      </c>
      <c r="F43" s="412">
        <f t="shared" ref="F43:Y43" si="10">F39+F40-F41-F42</f>
        <v>0</v>
      </c>
      <c r="G43" s="412">
        <f t="shared" si="10"/>
        <v>0</v>
      </c>
      <c r="H43" s="412">
        <f t="shared" si="10"/>
        <v>0</v>
      </c>
      <c r="I43" s="412">
        <f t="shared" si="10"/>
        <v>0</v>
      </c>
      <c r="J43" s="412">
        <f t="shared" si="10"/>
        <v>0</v>
      </c>
      <c r="K43" s="412">
        <f t="shared" si="10"/>
        <v>0</v>
      </c>
      <c r="L43" s="412">
        <f t="shared" si="10"/>
        <v>0</v>
      </c>
      <c r="M43" s="412">
        <f t="shared" si="10"/>
        <v>0</v>
      </c>
      <c r="N43" s="412">
        <f t="shared" si="10"/>
        <v>0</v>
      </c>
      <c r="O43" s="412">
        <f t="shared" si="10"/>
        <v>0</v>
      </c>
      <c r="P43" s="412">
        <f t="shared" si="10"/>
        <v>0</v>
      </c>
      <c r="Q43" s="412">
        <f t="shared" si="10"/>
        <v>0</v>
      </c>
      <c r="R43" s="412">
        <f t="shared" si="10"/>
        <v>0</v>
      </c>
      <c r="S43" s="412">
        <f t="shared" si="10"/>
        <v>0</v>
      </c>
      <c r="T43" s="412">
        <f t="shared" si="10"/>
        <v>0</v>
      </c>
      <c r="U43" s="412">
        <f t="shared" si="10"/>
        <v>0</v>
      </c>
      <c r="V43" s="412">
        <f t="shared" si="10"/>
        <v>0</v>
      </c>
      <c r="W43" s="412">
        <f t="shared" si="10"/>
        <v>0</v>
      </c>
      <c r="X43" s="412">
        <f t="shared" si="10"/>
        <v>0</v>
      </c>
      <c r="Y43" s="412">
        <f t="shared" si="10"/>
        <v>0</v>
      </c>
    </row>
    <row r="44" spans="2:25">
      <c r="B44" s="404"/>
      <c r="C44" s="405" t="s">
        <v>45</v>
      </c>
      <c r="D44" s="413"/>
      <c r="E44" s="359"/>
      <c r="F44" s="359"/>
      <c r="G44" s="359"/>
      <c r="H44" s="359"/>
      <c r="I44" s="359"/>
      <c r="J44" s="359"/>
      <c r="K44" s="359"/>
      <c r="L44" s="359"/>
      <c r="M44" s="359"/>
      <c r="N44" s="359"/>
      <c r="O44" s="359"/>
      <c r="P44" s="359"/>
      <c r="Q44" s="359"/>
      <c r="R44" s="359"/>
      <c r="S44" s="359"/>
      <c r="T44" s="359"/>
      <c r="U44" s="359"/>
      <c r="V44" s="359"/>
      <c r="W44" s="359"/>
      <c r="X44" s="359"/>
      <c r="Y44" s="359"/>
    </row>
    <row r="45" spans="2:25">
      <c r="B45" s="409" t="s">
        <v>284</v>
      </c>
      <c r="C45" s="510" t="s">
        <v>124</v>
      </c>
      <c r="D45" s="411">
        <f>SUM(E45:Y45)</f>
        <v>0</v>
      </c>
      <c r="E45" s="411"/>
      <c r="F45" s="411"/>
      <c r="G45" s="411"/>
      <c r="H45" s="411"/>
      <c r="I45" s="411"/>
      <c r="J45" s="411"/>
      <c r="K45" s="411"/>
      <c r="L45" s="411"/>
      <c r="M45" s="411"/>
      <c r="N45" s="411"/>
      <c r="O45" s="411"/>
      <c r="P45" s="411"/>
      <c r="Q45" s="411"/>
      <c r="R45" s="411"/>
      <c r="S45" s="411"/>
      <c r="T45" s="411"/>
      <c r="U45" s="411"/>
      <c r="V45" s="411"/>
      <c r="W45" s="411"/>
      <c r="X45" s="411"/>
      <c r="Y45" s="411"/>
    </row>
    <row r="46" spans="2:25">
      <c r="B46" s="88" t="s">
        <v>285</v>
      </c>
      <c r="C46" s="75" t="s">
        <v>199</v>
      </c>
      <c r="D46" s="581">
        <f>SUM(E46:Y46)</f>
        <v>0</v>
      </c>
      <c r="E46" s="391"/>
      <c r="F46" s="391"/>
      <c r="G46" s="391"/>
      <c r="H46" s="391"/>
      <c r="I46" s="391"/>
      <c r="J46" s="391"/>
      <c r="K46" s="391"/>
      <c r="L46" s="391"/>
      <c r="M46" s="391"/>
      <c r="N46" s="391"/>
      <c r="O46" s="391"/>
      <c r="P46" s="391"/>
      <c r="Q46" s="391"/>
      <c r="R46" s="391"/>
      <c r="S46" s="391"/>
      <c r="T46" s="391"/>
      <c r="U46" s="391"/>
      <c r="V46" s="391"/>
      <c r="W46" s="391"/>
      <c r="X46" s="391"/>
      <c r="Y46" s="391"/>
    </row>
    <row r="47" spans="2:25">
      <c r="B47" s="88" t="s">
        <v>286</v>
      </c>
      <c r="C47" s="85" t="s">
        <v>200</v>
      </c>
      <c r="D47" s="580">
        <f>SUM(E47:Y47)</f>
        <v>0</v>
      </c>
      <c r="E47" s="391"/>
      <c r="F47" s="391"/>
      <c r="G47" s="391"/>
      <c r="H47" s="391"/>
      <c r="I47" s="391"/>
      <c r="J47" s="391"/>
      <c r="K47" s="391"/>
      <c r="L47" s="391"/>
      <c r="M47" s="391"/>
      <c r="N47" s="391"/>
      <c r="O47" s="391"/>
      <c r="P47" s="391"/>
      <c r="Q47" s="391"/>
      <c r="R47" s="391"/>
      <c r="S47" s="391"/>
      <c r="T47" s="391"/>
      <c r="U47" s="391"/>
      <c r="V47" s="391"/>
      <c r="W47" s="391"/>
      <c r="X47" s="391"/>
      <c r="Y47" s="391"/>
    </row>
    <row r="48" spans="2:25">
      <c r="B48" s="88" t="s">
        <v>287</v>
      </c>
      <c r="C48" s="85" t="s">
        <v>164</v>
      </c>
      <c r="D48" s="580">
        <f>SUM(E48:Y48)</f>
        <v>0</v>
      </c>
      <c r="E48" s="391"/>
      <c r="F48" s="391"/>
      <c r="G48" s="391"/>
      <c r="H48" s="391"/>
      <c r="I48" s="391"/>
      <c r="J48" s="391"/>
      <c r="K48" s="391"/>
      <c r="L48" s="391"/>
      <c r="M48" s="391"/>
      <c r="N48" s="391"/>
      <c r="O48" s="391"/>
      <c r="P48" s="391"/>
      <c r="Q48" s="391"/>
      <c r="R48" s="391"/>
      <c r="S48" s="391"/>
      <c r="T48" s="391"/>
      <c r="U48" s="391"/>
      <c r="V48" s="391"/>
      <c r="W48" s="391"/>
      <c r="X48" s="391"/>
      <c r="Y48" s="391"/>
    </row>
    <row r="49" spans="2:25">
      <c r="B49" s="327" t="s">
        <v>288</v>
      </c>
      <c r="C49" s="414" t="s">
        <v>130</v>
      </c>
      <c r="D49" s="1283">
        <f>D45+D46-D47-D48</f>
        <v>0</v>
      </c>
      <c r="E49" s="412">
        <f t="shared" ref="E49:Y49" si="11">E45+E46-E47-E48</f>
        <v>0</v>
      </c>
      <c r="F49" s="568">
        <f t="shared" si="11"/>
        <v>0</v>
      </c>
      <c r="G49" s="568">
        <f t="shared" si="11"/>
        <v>0</v>
      </c>
      <c r="H49" s="568">
        <f t="shared" si="11"/>
        <v>0</v>
      </c>
      <c r="I49" s="568">
        <f t="shared" si="11"/>
        <v>0</v>
      </c>
      <c r="J49" s="568">
        <f t="shared" si="11"/>
        <v>0</v>
      </c>
      <c r="K49" s="568">
        <f t="shared" si="11"/>
        <v>0</v>
      </c>
      <c r="L49" s="568">
        <f t="shared" si="11"/>
        <v>0</v>
      </c>
      <c r="M49" s="568">
        <f t="shared" si="11"/>
        <v>0</v>
      </c>
      <c r="N49" s="568">
        <f t="shared" si="11"/>
        <v>0</v>
      </c>
      <c r="O49" s="568">
        <f t="shared" si="11"/>
        <v>0</v>
      </c>
      <c r="P49" s="568">
        <f t="shared" si="11"/>
        <v>0</v>
      </c>
      <c r="Q49" s="568">
        <f t="shared" si="11"/>
        <v>0</v>
      </c>
      <c r="R49" s="568">
        <f t="shared" si="11"/>
        <v>0</v>
      </c>
      <c r="S49" s="568">
        <f t="shared" si="11"/>
        <v>0</v>
      </c>
      <c r="T49" s="568">
        <f t="shared" si="11"/>
        <v>0</v>
      </c>
      <c r="U49" s="568">
        <f t="shared" si="11"/>
        <v>0</v>
      </c>
      <c r="V49" s="568">
        <f t="shared" si="11"/>
        <v>0</v>
      </c>
      <c r="W49" s="568">
        <f t="shared" si="11"/>
        <v>0</v>
      </c>
      <c r="X49" s="568">
        <f t="shared" si="11"/>
        <v>0</v>
      </c>
      <c r="Y49" s="568">
        <f t="shared" si="11"/>
        <v>0</v>
      </c>
    </row>
    <row r="50" spans="2:25">
      <c r="B50" s="89"/>
      <c r="C50" s="511"/>
      <c r="D50" s="90"/>
      <c r="E50" s="91"/>
    </row>
    <row r="51" spans="2:25" ht="25.5">
      <c r="B51" s="92" t="s">
        <v>874</v>
      </c>
      <c r="C51" s="741" t="s">
        <v>568</v>
      </c>
      <c r="D51" s="93"/>
      <c r="E51" s="28"/>
    </row>
    <row r="52" spans="2:25" ht="63.75">
      <c r="B52" s="28" t="s">
        <v>874</v>
      </c>
      <c r="C52" s="28" t="s">
        <v>570</v>
      </c>
      <c r="D52" s="28"/>
      <c r="E52" s="28"/>
      <c r="F52" s="9"/>
    </row>
    <row r="54" spans="2:25">
      <c r="B54" s="94"/>
      <c r="C54" s="512"/>
      <c r="D54" s="94"/>
      <c r="E54" s="94"/>
    </row>
    <row r="55" spans="2:25">
      <c r="C55" s="70" t="s">
        <v>163</v>
      </c>
      <c r="D55" s="80"/>
    </row>
    <row r="57" spans="2:25">
      <c r="C57" s="2221" t="s">
        <v>1211</v>
      </c>
      <c r="D57" s="2221"/>
    </row>
  </sheetData>
  <mergeCells count="10">
    <mergeCell ref="B4:J4"/>
    <mergeCell ref="F5:G5"/>
    <mergeCell ref="H5:I5"/>
    <mergeCell ref="J5:J6"/>
    <mergeCell ref="C57:D57"/>
    <mergeCell ref="B5:C5"/>
    <mergeCell ref="B35:J35"/>
    <mergeCell ref="B36:E36"/>
    <mergeCell ref="D5:D6"/>
    <mergeCell ref="E5:E6"/>
  </mergeCells>
  <pageMargins left="0" right="0" top="0" bottom="0" header="0.05" footer="0.05"/>
  <pageSetup paperSize="9" scale="47"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C97E4"/>
  </sheetPr>
  <dimension ref="B2:P49"/>
  <sheetViews>
    <sheetView tabSelected="1" topLeftCell="A15" zoomScale="70" zoomScaleNormal="70" workbookViewId="0">
      <selection activeCell="N27" sqref="N27"/>
    </sheetView>
  </sheetViews>
  <sheetFormatPr defaultColWidth="9.140625" defaultRowHeight="21" customHeight="1"/>
  <cols>
    <col min="1" max="1" width="2.140625" style="529" customWidth="1"/>
    <col min="2" max="2" width="8.140625" style="177" customWidth="1"/>
    <col min="3" max="3" width="59.28515625" style="71" customWidth="1"/>
    <col min="4" max="4" width="20.42578125" style="529" customWidth="1"/>
    <col min="5" max="5" width="20.28515625" style="529" customWidth="1"/>
    <col min="6" max="6" width="21.42578125" style="529" customWidth="1"/>
    <col min="7" max="9" width="14.42578125" style="529" customWidth="1"/>
    <col min="10" max="10" width="20.28515625" style="529" bestFit="1" customWidth="1"/>
    <col min="11" max="11" width="17.7109375" style="529" bestFit="1" customWidth="1"/>
    <col min="12" max="12" width="18.85546875" style="529" bestFit="1" customWidth="1"/>
    <col min="13" max="13" width="9.140625" style="529"/>
    <col min="14" max="14" width="18.28515625" style="529" customWidth="1"/>
    <col min="15" max="15" width="17.5703125" style="529" customWidth="1"/>
    <col min="16" max="16" width="14.5703125" style="529" bestFit="1" customWidth="1"/>
    <col min="17" max="16384" width="9.140625" style="529"/>
  </cols>
  <sheetData>
    <row r="2" spans="2:12" ht="21" customHeight="1">
      <c r="B2" s="1923" t="s">
        <v>251</v>
      </c>
      <c r="C2" s="1924"/>
      <c r="D2" s="1924"/>
      <c r="E2" s="1924"/>
      <c r="F2" s="1924"/>
      <c r="G2" s="1924"/>
      <c r="H2" s="1924"/>
      <c r="I2" s="1924"/>
      <c r="J2" s="1924"/>
      <c r="K2" s="1924"/>
      <c r="L2" s="1925"/>
    </row>
    <row r="3" spans="2:12" ht="21" customHeight="1">
      <c r="B3" s="2273" t="s">
        <v>205</v>
      </c>
      <c r="C3" s="2274"/>
      <c r="D3" s="2274"/>
      <c r="E3" s="2275"/>
    </row>
    <row r="4" spans="2:12" ht="21" customHeight="1">
      <c r="B4" s="2263" t="s">
        <v>415</v>
      </c>
      <c r="C4" s="2263"/>
      <c r="D4" s="2263"/>
      <c r="E4" s="2263"/>
    </row>
    <row r="5" spans="2:12" ht="21" customHeight="1">
      <c r="B5" s="1966" t="s">
        <v>293</v>
      </c>
      <c r="C5" s="2263" t="s">
        <v>207</v>
      </c>
      <c r="D5" s="2263" t="s">
        <v>376</v>
      </c>
      <c r="E5" s="2263" t="s">
        <v>377</v>
      </c>
    </row>
    <row r="6" spans="2:12" ht="21" customHeight="1">
      <c r="B6" s="1966"/>
      <c r="C6" s="2263"/>
      <c r="D6" s="2263"/>
      <c r="E6" s="2263"/>
    </row>
    <row r="7" spans="2:12" ht="21" customHeight="1">
      <c r="B7" s="83" t="s">
        <v>268</v>
      </c>
      <c r="C7" s="75" t="s">
        <v>879</v>
      </c>
      <c r="D7" s="391"/>
      <c r="E7" s="391"/>
    </row>
    <row r="8" spans="2:12" ht="21" customHeight="1">
      <c r="B8" s="83" t="s">
        <v>277</v>
      </c>
      <c r="C8" s="75" t="s">
        <v>880</v>
      </c>
      <c r="D8" s="391"/>
      <c r="E8" s="391"/>
    </row>
    <row r="9" spans="2:12" ht="21" customHeight="1">
      <c r="B9" s="83" t="s">
        <v>281</v>
      </c>
      <c r="C9" s="75" t="s">
        <v>881</v>
      </c>
      <c r="D9" s="391"/>
      <c r="E9" s="391"/>
    </row>
    <row r="10" spans="2:12" ht="21" customHeight="1">
      <c r="B10" s="83" t="s">
        <v>282</v>
      </c>
      <c r="C10" s="75" t="s">
        <v>882</v>
      </c>
      <c r="D10" s="391"/>
      <c r="E10" s="391"/>
    </row>
    <row r="11" spans="2:12" ht="21" customHeight="1">
      <c r="B11" s="83" t="s">
        <v>283</v>
      </c>
      <c r="C11" s="75" t="s">
        <v>883</v>
      </c>
      <c r="D11" s="391"/>
      <c r="E11" s="391"/>
    </row>
    <row r="12" spans="2:12" ht="21" customHeight="1">
      <c r="B12" s="83" t="s">
        <v>284</v>
      </c>
      <c r="C12" s="75" t="s">
        <v>884</v>
      </c>
      <c r="D12" s="391"/>
      <c r="E12" s="391"/>
    </row>
    <row r="13" spans="2:12" ht="21" customHeight="1">
      <c r="B13" s="83" t="s">
        <v>285</v>
      </c>
      <c r="C13" s="75" t="s">
        <v>885</v>
      </c>
      <c r="D13" s="391"/>
      <c r="E13" s="391"/>
    </row>
    <row r="14" spans="2:12" ht="21" customHeight="1">
      <c r="B14" s="329" t="s">
        <v>286</v>
      </c>
      <c r="C14" s="420" t="s">
        <v>171</v>
      </c>
      <c r="D14" s="397">
        <f>SUM(D7:D13)</f>
        <v>0</v>
      </c>
      <c r="E14" s="397">
        <f>SUM(E7:E13)</f>
        <v>0</v>
      </c>
    </row>
    <row r="15" spans="2:12" ht="21" customHeight="1">
      <c r="B15" s="137"/>
      <c r="C15" s="28"/>
    </row>
    <row r="16" spans="2:12" ht="21" customHeight="1" thickBot="1">
      <c r="B16" s="2271" t="s">
        <v>224</v>
      </c>
      <c r="C16" s="2271"/>
      <c r="D16" s="2271"/>
      <c r="E16" s="2271"/>
      <c r="F16" s="2271"/>
      <c r="G16" s="2271"/>
      <c r="H16" s="2271"/>
      <c r="I16" s="2271"/>
      <c r="J16" s="2272"/>
      <c r="K16" s="2272"/>
      <c r="L16" s="2272"/>
    </row>
    <row r="17" spans="2:16" ht="21" customHeight="1">
      <c r="B17" s="1966" t="s">
        <v>293</v>
      </c>
      <c r="C17" s="2264" t="s">
        <v>207</v>
      </c>
      <c r="D17" s="2262" t="s">
        <v>376</v>
      </c>
      <c r="E17" s="2263"/>
      <c r="F17" s="2263"/>
      <c r="G17" s="2263"/>
      <c r="H17" s="2263"/>
      <c r="I17" s="1968"/>
      <c r="J17" s="1986" t="s">
        <v>377</v>
      </c>
      <c r="K17" s="2266"/>
      <c r="L17" s="2267"/>
    </row>
    <row r="18" spans="2:16" ht="21" customHeight="1">
      <c r="B18" s="1966"/>
      <c r="C18" s="2264"/>
      <c r="D18" s="2262" t="s">
        <v>52</v>
      </c>
      <c r="E18" s="2263"/>
      <c r="F18" s="2264"/>
      <c r="G18" s="2262" t="s">
        <v>67</v>
      </c>
      <c r="H18" s="2263"/>
      <c r="I18" s="1968"/>
      <c r="J18" s="2276"/>
      <c r="K18" s="2263"/>
      <c r="L18" s="2277"/>
    </row>
    <row r="19" spans="2:16" ht="21" customHeight="1" thickBot="1">
      <c r="B19" s="1966"/>
      <c r="C19" s="2265"/>
      <c r="D19" s="1339" t="s">
        <v>168</v>
      </c>
      <c r="E19" s="916" t="s">
        <v>169</v>
      </c>
      <c r="F19" s="1340" t="s">
        <v>54</v>
      </c>
      <c r="G19" s="1339" t="s">
        <v>168</v>
      </c>
      <c r="H19" s="916" t="s">
        <v>169</v>
      </c>
      <c r="I19" s="1341" t="s">
        <v>54</v>
      </c>
      <c r="J19" s="839" t="s">
        <v>168</v>
      </c>
      <c r="K19" s="916" t="s">
        <v>169</v>
      </c>
      <c r="L19" s="840" t="s">
        <v>171</v>
      </c>
    </row>
    <row r="20" spans="2:16" ht="21" customHeight="1" thickBot="1">
      <c r="B20" s="1321" t="s">
        <v>268</v>
      </c>
      <c r="C20" s="1332" t="s">
        <v>886</v>
      </c>
      <c r="D20" s="1333">
        <f>SUM(D21:D23)</f>
        <v>0</v>
      </c>
      <c r="E20" s="1334">
        <f t="shared" ref="E20:K20" si="0">SUM(E21:E23)</f>
        <v>312331</v>
      </c>
      <c r="F20" s="1335">
        <f>SUM(D20:E20)</f>
        <v>312331</v>
      </c>
      <c r="G20" s="1333">
        <f t="shared" si="0"/>
        <v>0</v>
      </c>
      <c r="H20" s="1334">
        <f t="shared" si="0"/>
        <v>0</v>
      </c>
      <c r="I20" s="1336">
        <f>SUM(G20:H20)</f>
        <v>0</v>
      </c>
      <c r="J20" s="1337">
        <f t="shared" si="0"/>
        <v>0</v>
      </c>
      <c r="K20" s="1334">
        <f t="shared" si="0"/>
        <v>0</v>
      </c>
      <c r="L20" s="1338">
        <f>SUM(J20:K20)</f>
        <v>0</v>
      </c>
    </row>
    <row r="21" spans="2:16" ht="21" customHeight="1">
      <c r="B21" s="390" t="s">
        <v>277</v>
      </c>
      <c r="C21" s="1323" t="s">
        <v>887</v>
      </c>
      <c r="D21" s="1324"/>
      <c r="E21" s="1325"/>
      <c r="F21" s="1326">
        <f>SUM(D21:E21)</f>
        <v>0</v>
      </c>
      <c r="G21" s="1327"/>
      <c r="H21" s="1328"/>
      <c r="I21" s="1329">
        <f t="shared" ref="I21:I32" si="1">SUM(G21:H21)</f>
        <v>0</v>
      </c>
      <c r="J21" s="1330"/>
      <c r="K21" s="1328"/>
      <c r="L21" s="1331">
        <f t="shared" ref="L21:L32" si="2">SUM(J21:K21)</f>
        <v>0</v>
      </c>
    </row>
    <row r="22" spans="2:16" ht="21" customHeight="1">
      <c r="B22" s="390" t="s">
        <v>281</v>
      </c>
      <c r="C22" s="1292" t="s">
        <v>888</v>
      </c>
      <c r="D22" s="1284"/>
      <c r="E22" s="1267"/>
      <c r="F22" s="1296">
        <f t="shared" ref="F22:F32" si="3">SUM(D22:E22)</f>
        <v>0</v>
      </c>
      <c r="G22" s="1284"/>
      <c r="H22" s="1267"/>
      <c r="I22" s="1298">
        <f t="shared" si="1"/>
        <v>0</v>
      </c>
      <c r="J22" s="1301"/>
      <c r="K22" s="1267"/>
      <c r="L22" s="1303">
        <f t="shared" si="2"/>
        <v>0</v>
      </c>
      <c r="N22" s="76"/>
      <c r="O22" s="76"/>
      <c r="P22" s="76"/>
    </row>
    <row r="23" spans="2:16" s="1874" customFormat="1" ht="21" customHeight="1">
      <c r="B23" s="558" t="s">
        <v>282</v>
      </c>
      <c r="C23" s="1870" t="s">
        <v>889</v>
      </c>
      <c r="D23" s="1871">
        <f>D24+D25</f>
        <v>0</v>
      </c>
      <c r="E23" s="1872">
        <f t="shared" ref="E23:K23" si="4">E24+E25</f>
        <v>312331</v>
      </c>
      <c r="F23" s="1867">
        <f t="shared" si="3"/>
        <v>312331</v>
      </c>
      <c r="G23" s="1871">
        <f t="shared" si="4"/>
        <v>0</v>
      </c>
      <c r="H23" s="1872">
        <f t="shared" si="4"/>
        <v>0</v>
      </c>
      <c r="I23" s="1868">
        <f t="shared" si="1"/>
        <v>0</v>
      </c>
      <c r="J23" s="1873">
        <f t="shared" si="4"/>
        <v>0</v>
      </c>
      <c r="K23" s="1872">
        <f t="shared" si="4"/>
        <v>0</v>
      </c>
      <c r="L23" s="1869">
        <f t="shared" si="2"/>
        <v>0</v>
      </c>
    </row>
    <row r="24" spans="2:16" ht="21" customHeight="1">
      <c r="B24" s="83" t="s">
        <v>283</v>
      </c>
      <c r="C24" s="1291" t="s">
        <v>890</v>
      </c>
      <c r="D24" s="582"/>
      <c r="E24" s="422">
        <v>312331</v>
      </c>
      <c r="F24" s="1295">
        <f>SUM(D24:E24)</f>
        <v>312331</v>
      </c>
      <c r="G24" s="356"/>
      <c r="H24" s="332"/>
      <c r="I24" s="1297">
        <f t="shared" si="1"/>
        <v>0</v>
      </c>
      <c r="J24" s="1270"/>
      <c r="K24" s="332"/>
      <c r="L24" s="1302">
        <f t="shared" si="2"/>
        <v>0</v>
      </c>
    </row>
    <row r="25" spans="2:16" ht="21" customHeight="1" thickBot="1">
      <c r="B25" s="83" t="s">
        <v>284</v>
      </c>
      <c r="C25" s="1308" t="s">
        <v>891</v>
      </c>
      <c r="D25" s="1309"/>
      <c r="E25" s="1310"/>
      <c r="F25" s="1322">
        <f t="shared" si="3"/>
        <v>0</v>
      </c>
      <c r="G25" s="1312"/>
      <c r="H25" s="1313"/>
      <c r="I25" s="1314">
        <f t="shared" si="1"/>
        <v>0</v>
      </c>
      <c r="J25" s="1315"/>
      <c r="K25" s="1313"/>
      <c r="L25" s="1316">
        <f t="shared" si="2"/>
        <v>0</v>
      </c>
    </row>
    <row r="26" spans="2:16" ht="21" customHeight="1" thickBot="1">
      <c r="B26" s="1321" t="s">
        <v>285</v>
      </c>
      <c r="C26" s="1332" t="s">
        <v>892</v>
      </c>
      <c r="D26" s="1333">
        <f t="shared" ref="D26:K26" si="5">SUM(D27:D29)</f>
        <v>306793</v>
      </c>
      <c r="E26" s="1334">
        <f t="shared" si="5"/>
        <v>49035</v>
      </c>
      <c r="F26" s="1335">
        <f t="shared" si="3"/>
        <v>355828</v>
      </c>
      <c r="G26" s="1333">
        <f t="shared" si="5"/>
        <v>0</v>
      </c>
      <c r="H26" s="1334">
        <f t="shared" si="5"/>
        <v>0</v>
      </c>
      <c r="I26" s="1336">
        <f t="shared" si="1"/>
        <v>0</v>
      </c>
      <c r="J26" s="1337">
        <f t="shared" si="5"/>
        <v>186784</v>
      </c>
      <c r="K26" s="1334">
        <f t="shared" si="5"/>
        <v>33996</v>
      </c>
      <c r="L26" s="1338">
        <f t="shared" si="2"/>
        <v>220780</v>
      </c>
      <c r="N26" s="494">
        <f>'S6'!I35+'S7'!I20+'S8'!I43+'S11'!I31</f>
        <v>49035</v>
      </c>
      <c r="O26" s="494">
        <f>E26+H26</f>
        <v>49035</v>
      </c>
      <c r="P26" s="494">
        <f>N26-O26</f>
        <v>0</v>
      </c>
    </row>
    <row r="27" spans="2:16" ht="21" customHeight="1">
      <c r="B27" s="390" t="s">
        <v>286</v>
      </c>
      <c r="C27" s="1323" t="s">
        <v>893</v>
      </c>
      <c r="D27" s="1324"/>
      <c r="E27" s="1325"/>
      <c r="F27" s="1326">
        <f t="shared" si="3"/>
        <v>0</v>
      </c>
      <c r="G27" s="1327"/>
      <c r="H27" s="1328"/>
      <c r="I27" s="1329">
        <f t="shared" si="1"/>
        <v>0</v>
      </c>
      <c r="J27" s="1330"/>
      <c r="K27" s="1328"/>
      <c r="L27" s="1331">
        <f t="shared" si="2"/>
        <v>0</v>
      </c>
      <c r="N27" s="554">
        <f>D26+G26</f>
        <v>306793</v>
      </c>
      <c r="O27" s="554">
        <f>'S3'!H25-N27</f>
        <v>-465</v>
      </c>
    </row>
    <row r="28" spans="2:16" ht="21" customHeight="1">
      <c r="B28" s="390" t="s">
        <v>287</v>
      </c>
      <c r="C28" s="1292" t="s">
        <v>894</v>
      </c>
      <c r="D28" s="1284"/>
      <c r="E28" s="1267"/>
      <c r="F28" s="1296">
        <f t="shared" si="3"/>
        <v>0</v>
      </c>
      <c r="G28" s="1284"/>
      <c r="H28" s="1267"/>
      <c r="I28" s="1298">
        <f t="shared" si="1"/>
        <v>0</v>
      </c>
      <c r="J28" s="1301"/>
      <c r="K28" s="1267"/>
      <c r="L28" s="1303">
        <f t="shared" si="2"/>
        <v>0</v>
      </c>
      <c r="N28" s="556"/>
    </row>
    <row r="29" spans="2:16" s="1874" customFormat="1" ht="21" customHeight="1">
      <c r="B29" s="558" t="s">
        <v>288</v>
      </c>
      <c r="C29" s="1870" t="s">
        <v>895</v>
      </c>
      <c r="D29" s="1871">
        <f t="shared" ref="D29:K29" si="6">D30+D31</f>
        <v>306793</v>
      </c>
      <c r="E29" s="1872">
        <f t="shared" si="6"/>
        <v>49035</v>
      </c>
      <c r="F29" s="1867">
        <f t="shared" si="3"/>
        <v>355828</v>
      </c>
      <c r="G29" s="1871">
        <f>G30+G31</f>
        <v>0</v>
      </c>
      <c r="H29" s="1872">
        <f t="shared" si="6"/>
        <v>0</v>
      </c>
      <c r="I29" s="1868">
        <f t="shared" si="1"/>
        <v>0</v>
      </c>
      <c r="J29" s="1873">
        <f t="shared" si="6"/>
        <v>186784</v>
      </c>
      <c r="K29" s="1872">
        <f t="shared" si="6"/>
        <v>33996</v>
      </c>
      <c r="L29" s="1869">
        <f t="shared" si="2"/>
        <v>220780</v>
      </c>
    </row>
    <row r="30" spans="2:16" ht="21" customHeight="1">
      <c r="B30" s="83" t="s">
        <v>289</v>
      </c>
      <c r="C30" s="1291" t="s">
        <v>896</v>
      </c>
      <c r="D30" s="582">
        <v>306328</v>
      </c>
      <c r="E30" s="422">
        <v>49035</v>
      </c>
      <c r="F30" s="1296">
        <f>SUM(D30:E30)</f>
        <v>355363</v>
      </c>
      <c r="G30" s="356"/>
      <c r="H30" s="332"/>
      <c r="I30" s="1297">
        <f t="shared" si="1"/>
        <v>0</v>
      </c>
      <c r="J30" s="1270">
        <v>186784</v>
      </c>
      <c r="K30" s="332">
        <v>33996</v>
      </c>
      <c r="L30" s="1302">
        <f t="shared" si="2"/>
        <v>220780</v>
      </c>
    </row>
    <row r="31" spans="2:16" ht="21" customHeight="1" thickBot="1">
      <c r="B31" s="83" t="s">
        <v>290</v>
      </c>
      <c r="C31" s="1308" t="s">
        <v>897</v>
      </c>
      <c r="D31" s="1906">
        <v>465</v>
      </c>
      <c r="E31" s="1310"/>
      <c r="F31" s="1311">
        <f t="shared" si="3"/>
        <v>465</v>
      </c>
      <c r="G31" s="1312"/>
      <c r="H31" s="1313"/>
      <c r="I31" s="1314">
        <f t="shared" si="1"/>
        <v>0</v>
      </c>
      <c r="J31" s="1315"/>
      <c r="K31" s="1313"/>
      <c r="L31" s="1316">
        <f t="shared" si="2"/>
        <v>0</v>
      </c>
    </row>
    <row r="32" spans="2:16" s="555" customFormat="1" ht="21" customHeight="1" thickBot="1">
      <c r="B32" s="1307" t="s">
        <v>291</v>
      </c>
      <c r="C32" s="1317" t="s">
        <v>54</v>
      </c>
      <c r="D32" s="978">
        <f>D20+D26</f>
        <v>306793</v>
      </c>
      <c r="E32" s="976">
        <f t="shared" ref="E32:K32" si="7">E20+E26</f>
        <v>361366</v>
      </c>
      <c r="F32" s="1318">
        <f t="shared" si="3"/>
        <v>668159</v>
      </c>
      <c r="G32" s="978">
        <f t="shared" si="7"/>
        <v>0</v>
      </c>
      <c r="H32" s="976">
        <f t="shared" si="7"/>
        <v>0</v>
      </c>
      <c r="I32" s="1319">
        <f t="shared" si="1"/>
        <v>0</v>
      </c>
      <c r="J32" s="1320">
        <f t="shared" si="7"/>
        <v>186784</v>
      </c>
      <c r="K32" s="976">
        <f t="shared" si="7"/>
        <v>33996</v>
      </c>
      <c r="L32" s="977">
        <f t="shared" si="2"/>
        <v>220780</v>
      </c>
    </row>
    <row r="34" spans="2:15" ht="21" customHeight="1" thickBot="1">
      <c r="B34" s="2271" t="s">
        <v>252</v>
      </c>
      <c r="C34" s="2271"/>
      <c r="D34" s="2272"/>
      <c r="E34" s="2272"/>
      <c r="F34" s="2272"/>
      <c r="G34" s="2272"/>
      <c r="L34" s="529" t="s">
        <v>1014</v>
      </c>
    </row>
    <row r="35" spans="2:15" ht="21" customHeight="1">
      <c r="B35" s="1966" t="s">
        <v>293</v>
      </c>
      <c r="C35" s="2268" t="s">
        <v>207</v>
      </c>
      <c r="D35" s="1986" t="s">
        <v>376</v>
      </c>
      <c r="E35" s="2266"/>
      <c r="F35" s="2267"/>
      <c r="G35" s="2269" t="s">
        <v>377</v>
      </c>
      <c r="H35" s="73" t="s">
        <v>1014</v>
      </c>
    </row>
    <row r="36" spans="2:15" ht="21" customHeight="1">
      <c r="B36" s="1966"/>
      <c r="C36" s="2268"/>
      <c r="D36" s="1299" t="s">
        <v>52</v>
      </c>
      <c r="E36" s="915" t="s">
        <v>67</v>
      </c>
      <c r="F36" s="1344" t="s">
        <v>54</v>
      </c>
      <c r="G36" s="2270"/>
      <c r="H36" s="73"/>
      <c r="M36" s="529" t="s">
        <v>1014</v>
      </c>
    </row>
    <row r="37" spans="2:15" ht="21" customHeight="1">
      <c r="B37" s="390" t="s">
        <v>268</v>
      </c>
      <c r="C37" s="1342" t="s">
        <v>898</v>
      </c>
      <c r="D37" s="1345"/>
      <c r="E37" s="1293"/>
      <c r="F37" s="1346">
        <f>D37+E37</f>
        <v>0</v>
      </c>
      <c r="G37" s="1285"/>
      <c r="H37" s="78"/>
    </row>
    <row r="38" spans="2:15" s="1241" customFormat="1" ht="33.75" customHeight="1">
      <c r="B38" s="330" t="s">
        <v>277</v>
      </c>
      <c r="C38" s="645" t="s">
        <v>899</v>
      </c>
      <c r="D38" s="1792">
        <f>D39+D40</f>
        <v>0</v>
      </c>
      <c r="E38" s="218">
        <f>E39+E40</f>
        <v>132569</v>
      </c>
      <c r="F38" s="1507">
        <f t="shared" ref="F38:F43" si="8">D38+E38</f>
        <v>132569</v>
      </c>
      <c r="G38" s="1793">
        <f>G39+G40</f>
        <v>71549</v>
      </c>
      <c r="H38" s="1875"/>
    </row>
    <row r="39" spans="2:15" ht="21" customHeight="1">
      <c r="B39" s="83" t="s">
        <v>281</v>
      </c>
      <c r="C39" s="874" t="s">
        <v>900</v>
      </c>
      <c r="D39" s="1348"/>
      <c r="E39" s="418">
        <v>132569</v>
      </c>
      <c r="F39" s="1346">
        <f t="shared" si="8"/>
        <v>132569</v>
      </c>
      <c r="G39" s="1350">
        <v>71549</v>
      </c>
    </row>
    <row r="40" spans="2:15" ht="21" customHeight="1">
      <c r="B40" s="83" t="s">
        <v>282</v>
      </c>
      <c r="C40" s="874" t="s">
        <v>901</v>
      </c>
      <c r="D40" s="1348"/>
      <c r="E40" s="418"/>
      <c r="F40" s="1346">
        <f t="shared" si="8"/>
        <v>0</v>
      </c>
      <c r="G40" s="1350"/>
      <c r="H40" s="553"/>
    </row>
    <row r="41" spans="2:15" s="604" customFormat="1" ht="21" customHeight="1">
      <c r="B41" s="330" t="s">
        <v>283</v>
      </c>
      <c r="C41" s="645" t="s">
        <v>902</v>
      </c>
      <c r="D41" s="1792">
        <f>D42+D43</f>
        <v>0</v>
      </c>
      <c r="E41" s="218">
        <f>E42+E43</f>
        <v>0</v>
      </c>
      <c r="F41" s="1507">
        <f>D41+E41</f>
        <v>0</v>
      </c>
      <c r="G41" s="1793">
        <f>G42+G43</f>
        <v>0</v>
      </c>
      <c r="H41" s="553"/>
      <c r="N41" s="1794">
        <f>'F5'!I24</f>
        <v>0</v>
      </c>
      <c r="O41" s="1794">
        <f>N41-D41</f>
        <v>0</v>
      </c>
    </row>
    <row r="42" spans="2:15" ht="21" customHeight="1">
      <c r="B42" s="83" t="s">
        <v>284</v>
      </c>
      <c r="C42" s="874" t="s">
        <v>903</v>
      </c>
      <c r="D42" s="1348"/>
      <c r="E42" s="1294"/>
      <c r="F42" s="1346">
        <f t="shared" si="8"/>
        <v>0</v>
      </c>
      <c r="G42" s="1350"/>
      <c r="H42" s="553"/>
    </row>
    <row r="43" spans="2:15" ht="21" customHeight="1">
      <c r="B43" s="83" t="s">
        <v>285</v>
      </c>
      <c r="C43" s="874" t="s">
        <v>904</v>
      </c>
      <c r="D43" s="1348"/>
      <c r="E43" s="418"/>
      <c r="F43" s="1346">
        <f t="shared" si="8"/>
        <v>0</v>
      </c>
      <c r="G43" s="1350"/>
      <c r="H43" s="553"/>
    </row>
    <row r="44" spans="2:15" ht="21" customHeight="1" thickBot="1">
      <c r="B44" s="329" t="s">
        <v>286</v>
      </c>
      <c r="C44" s="858" t="s">
        <v>171</v>
      </c>
      <c r="D44" s="1304">
        <f>D37+D38+D41</f>
        <v>0</v>
      </c>
      <c r="E44" s="1305">
        <f>E37+E38+E41</f>
        <v>132569</v>
      </c>
      <c r="F44" s="1306">
        <f>F37+F38+F41</f>
        <v>132569</v>
      </c>
      <c r="G44" s="1351">
        <f>G37+G38+G41</f>
        <v>71549</v>
      </c>
      <c r="H44" s="553"/>
    </row>
    <row r="45" spans="2:15" ht="21" customHeight="1">
      <c r="G45" s="44"/>
      <c r="H45" s="44"/>
      <c r="I45" s="44"/>
      <c r="J45" s="44"/>
    </row>
    <row r="46" spans="2:15" ht="21" customHeight="1">
      <c r="G46" s="44"/>
      <c r="H46" s="44"/>
      <c r="I46" s="44"/>
      <c r="J46" s="44"/>
    </row>
    <row r="47" spans="2:15" ht="21" customHeight="1">
      <c r="C47" s="70" t="s">
        <v>118</v>
      </c>
    </row>
    <row r="48" spans="2:15" ht="21" customHeight="1">
      <c r="C48" s="2261" t="s">
        <v>165</v>
      </c>
      <c r="D48" s="2261"/>
      <c r="E48" s="2261"/>
      <c r="F48" s="2261"/>
    </row>
    <row r="49" spans="3:3" ht="21" customHeight="1">
      <c r="C49" s="71" t="s">
        <v>166</v>
      </c>
    </row>
  </sheetData>
  <mergeCells count="20">
    <mergeCell ref="C5:C6"/>
    <mergeCell ref="G35:G36"/>
    <mergeCell ref="B16:L16"/>
    <mergeCell ref="B34:G34"/>
    <mergeCell ref="B2:L2"/>
    <mergeCell ref="B3:E3"/>
    <mergeCell ref="B4:E4"/>
    <mergeCell ref="J17:L18"/>
    <mergeCell ref="B17:B19"/>
    <mergeCell ref="B5:B6"/>
    <mergeCell ref="D5:D6"/>
    <mergeCell ref="E5:E6"/>
    <mergeCell ref="B35:B36"/>
    <mergeCell ref="C48:F48"/>
    <mergeCell ref="D17:I17"/>
    <mergeCell ref="D18:F18"/>
    <mergeCell ref="G18:I18"/>
    <mergeCell ref="C17:C19"/>
    <mergeCell ref="D35:F35"/>
    <mergeCell ref="C35:C36"/>
  </mergeCells>
  <pageMargins left="0" right="0" top="0" bottom="0" header="0.05" footer="0.05"/>
  <pageSetup paperSize="9" scale="62"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7C97E4"/>
  </sheetPr>
  <dimension ref="B2:G28"/>
  <sheetViews>
    <sheetView zoomScale="85" zoomScaleNormal="85" zoomScaleSheetLayoutView="100" workbookViewId="0">
      <selection activeCell="D7" sqref="D7"/>
    </sheetView>
  </sheetViews>
  <sheetFormatPr defaultColWidth="9.140625" defaultRowHeight="12.75"/>
  <cols>
    <col min="1" max="1" width="2.28515625" style="59" customWidth="1"/>
    <col min="2" max="2" width="5.85546875" style="59" customWidth="1"/>
    <col min="3" max="3" width="60.42578125" style="516" customWidth="1"/>
    <col min="4" max="4" width="17.7109375" style="59" customWidth="1"/>
    <col min="5" max="5" width="16.5703125" style="59" customWidth="1"/>
    <col min="6" max="6" width="17.140625" style="59" customWidth="1"/>
    <col min="7" max="7" width="19.42578125" style="59" customWidth="1"/>
    <col min="8" max="16384" width="9.140625" style="59"/>
  </cols>
  <sheetData>
    <row r="2" spans="2:7" ht="15">
      <c r="B2" s="1954" t="s">
        <v>170</v>
      </c>
      <c r="C2" s="1954"/>
      <c r="D2" s="1954"/>
      <c r="E2" s="1954"/>
      <c r="F2" s="1954"/>
      <c r="G2" s="1954"/>
    </row>
    <row r="3" spans="2:7">
      <c r="B3" s="2280" t="s">
        <v>293</v>
      </c>
      <c r="C3" s="1957" t="s">
        <v>207</v>
      </c>
      <c r="D3" s="1957" t="s">
        <v>376</v>
      </c>
      <c r="E3" s="1957"/>
      <c r="F3" s="1957"/>
      <c r="G3" s="1957" t="s">
        <v>377</v>
      </c>
    </row>
    <row r="4" spans="2:7" ht="25.5">
      <c r="B4" s="2280"/>
      <c r="C4" s="1957"/>
      <c r="D4" s="281" t="s">
        <v>52</v>
      </c>
      <c r="E4" s="281" t="s">
        <v>67</v>
      </c>
      <c r="F4" s="281" t="s">
        <v>54</v>
      </c>
      <c r="G4" s="1957"/>
    </row>
    <row r="5" spans="2:7" ht="19.5" customHeight="1">
      <c r="B5" s="318" t="s">
        <v>268</v>
      </c>
      <c r="C5" s="426" t="s">
        <v>1038</v>
      </c>
      <c r="D5" s="320">
        <f>SUM(D6:D8)</f>
        <v>0</v>
      </c>
      <c r="E5" s="320">
        <f>SUM(E6:E8)</f>
        <v>0</v>
      </c>
      <c r="F5" s="1353">
        <f>SUM(D5:E5)</f>
        <v>0</v>
      </c>
      <c r="G5" s="320">
        <f>SUM(G6:G8)</f>
        <v>0</v>
      </c>
    </row>
    <row r="6" spans="2:7">
      <c r="B6" s="149" t="s">
        <v>277</v>
      </c>
      <c r="C6" s="498" t="s">
        <v>1039</v>
      </c>
      <c r="D6" s="350"/>
      <c r="E6" s="350"/>
      <c r="F6" s="1352">
        <f t="shared" ref="F6:F13" si="0">SUM(D6:E6)</f>
        <v>0</v>
      </c>
      <c r="G6" s="350"/>
    </row>
    <row r="7" spans="2:7">
      <c r="B7" s="149" t="s">
        <v>281</v>
      </c>
      <c r="C7" s="498" t="s">
        <v>1040</v>
      </c>
      <c r="D7" s="350"/>
      <c r="E7" s="350"/>
      <c r="F7" s="1352">
        <f t="shared" si="0"/>
        <v>0</v>
      </c>
      <c r="G7" s="350">
        <v>0</v>
      </c>
    </row>
    <row r="8" spans="2:7">
      <c r="B8" s="149" t="s">
        <v>282</v>
      </c>
      <c r="C8" s="498" t="s">
        <v>1041</v>
      </c>
      <c r="D8" s="350"/>
      <c r="E8" s="350"/>
      <c r="F8" s="1352">
        <f t="shared" si="0"/>
        <v>0</v>
      </c>
      <c r="G8" s="350"/>
    </row>
    <row r="9" spans="2:7" ht="18.75" customHeight="1">
      <c r="B9" s="291" t="s">
        <v>283</v>
      </c>
      <c r="C9" s="292" t="s">
        <v>1042</v>
      </c>
      <c r="D9" s="348">
        <f>D10+D11</f>
        <v>0</v>
      </c>
      <c r="E9" s="348">
        <f>E10+E11</f>
        <v>2346283</v>
      </c>
      <c r="F9" s="1354">
        <f t="shared" si="0"/>
        <v>2346283</v>
      </c>
      <c r="G9" s="348">
        <f>SUM(G10:G11)</f>
        <v>2086610</v>
      </c>
    </row>
    <row r="10" spans="2:7">
      <c r="B10" s="149" t="s">
        <v>284</v>
      </c>
      <c r="C10" s="498" t="s">
        <v>1086</v>
      </c>
      <c r="D10" s="350"/>
      <c r="E10" s="350">
        <v>2346283</v>
      </c>
      <c r="F10" s="1352">
        <f t="shared" si="0"/>
        <v>2346283</v>
      </c>
      <c r="G10" s="350">
        <v>2086610</v>
      </c>
    </row>
    <row r="11" spans="2:7">
      <c r="B11" s="149" t="s">
        <v>285</v>
      </c>
      <c r="C11" s="498" t="s">
        <v>1087</v>
      </c>
      <c r="D11" s="350"/>
      <c r="E11" s="350"/>
      <c r="F11" s="1352">
        <f t="shared" si="0"/>
        <v>0</v>
      </c>
      <c r="G11" s="350"/>
    </row>
    <row r="12" spans="2:7" ht="15">
      <c r="B12" s="318" t="s">
        <v>286</v>
      </c>
      <c r="C12" s="743" t="s">
        <v>1213</v>
      </c>
      <c r="D12" s="348"/>
      <c r="E12" s="348"/>
      <c r="F12" s="1136">
        <f t="shared" si="0"/>
        <v>0</v>
      </c>
      <c r="G12" s="348"/>
    </row>
    <row r="13" spans="2:7" s="847" customFormat="1" ht="18.75" customHeight="1">
      <c r="B13" s="1356" t="s">
        <v>287</v>
      </c>
      <c r="C13" s="913" t="s">
        <v>54</v>
      </c>
      <c r="D13" s="846">
        <f>D5+D9+D12</f>
        <v>0</v>
      </c>
      <c r="E13" s="846">
        <f>E5+E9+E12</f>
        <v>2346283</v>
      </c>
      <c r="F13" s="1355">
        <f t="shared" si="0"/>
        <v>2346283</v>
      </c>
      <c r="G13" s="846">
        <f>G5+G9+G12</f>
        <v>2086610</v>
      </c>
    </row>
    <row r="14" spans="2:7">
      <c r="C14" s="2226"/>
      <c r="D14" s="2226"/>
      <c r="E14" s="2226"/>
      <c r="F14" s="2226"/>
      <c r="G14" s="2226"/>
    </row>
    <row r="15" spans="2:7">
      <c r="C15" s="2279"/>
      <c r="D15" s="2279"/>
      <c r="E15" s="2279"/>
      <c r="F15" s="2279"/>
      <c r="G15" s="2279"/>
    </row>
    <row r="16" spans="2:7" ht="15">
      <c r="B16" s="1954" t="s">
        <v>471</v>
      </c>
      <c r="C16" s="1954"/>
      <c r="D16" s="1954"/>
      <c r="E16" s="1954"/>
      <c r="F16" s="1954"/>
      <c r="G16" s="1954"/>
    </row>
    <row r="17" spans="2:7">
      <c r="B17" s="2280" t="s">
        <v>293</v>
      </c>
      <c r="C17" s="1957" t="s">
        <v>207</v>
      </c>
      <c r="D17" s="1957" t="s">
        <v>376</v>
      </c>
      <c r="E17" s="1957"/>
      <c r="F17" s="1957"/>
      <c r="G17" s="1957" t="s">
        <v>377</v>
      </c>
    </row>
    <row r="18" spans="2:7" ht="25.5">
      <c r="B18" s="2280"/>
      <c r="C18" s="1957"/>
      <c r="D18" s="281" t="s">
        <v>52</v>
      </c>
      <c r="E18" s="281" t="s">
        <v>67</v>
      </c>
      <c r="F18" s="281" t="s">
        <v>54</v>
      </c>
      <c r="G18" s="1957"/>
    </row>
    <row r="19" spans="2:7" ht="25.5">
      <c r="B19" s="288" t="s">
        <v>268</v>
      </c>
      <c r="C19" s="513" t="s">
        <v>1043</v>
      </c>
      <c r="D19" s="299">
        <f>SUM(D20:D23)</f>
        <v>0</v>
      </c>
      <c r="E19" s="299">
        <f>SUM(E20:E23)</f>
        <v>0</v>
      </c>
      <c r="F19" s="299">
        <f>D19+E19</f>
        <v>0</v>
      </c>
      <c r="G19" s="299">
        <f>SUM(G20:G23)</f>
        <v>0</v>
      </c>
    </row>
    <row r="20" spans="2:7">
      <c r="B20" s="425" t="s">
        <v>277</v>
      </c>
      <c r="C20" s="514" t="s">
        <v>333</v>
      </c>
      <c r="D20" s="427"/>
      <c r="E20" s="427"/>
      <c r="F20" s="585">
        <f>D20+E20</f>
        <v>0</v>
      </c>
      <c r="G20" s="427"/>
    </row>
    <row r="21" spans="2:7">
      <c r="B21" s="425" t="s">
        <v>281</v>
      </c>
      <c r="C21" s="514" t="s">
        <v>503</v>
      </c>
      <c r="D21" s="427"/>
      <c r="E21" s="427"/>
      <c r="F21" s="585">
        <f>D21+E21</f>
        <v>0</v>
      </c>
      <c r="G21" s="427"/>
    </row>
    <row r="22" spans="2:7">
      <c r="B22" s="425" t="s">
        <v>282</v>
      </c>
      <c r="C22" s="514" t="s">
        <v>334</v>
      </c>
      <c r="D22" s="427"/>
      <c r="E22" s="427"/>
      <c r="F22" s="585">
        <f>D22+E22</f>
        <v>0</v>
      </c>
      <c r="G22" s="427"/>
    </row>
    <row r="23" spans="2:7" ht="25.5">
      <c r="B23" s="425" t="s">
        <v>283</v>
      </c>
      <c r="C23" s="514" t="s">
        <v>456</v>
      </c>
      <c r="D23" s="427"/>
      <c r="E23" s="427"/>
      <c r="F23" s="585">
        <f>D23+E23</f>
        <v>0</v>
      </c>
      <c r="G23" s="427"/>
    </row>
    <row r="24" spans="2:7">
      <c r="B24" s="66"/>
      <c r="C24" s="67"/>
      <c r="D24" s="68"/>
      <c r="E24" s="68"/>
      <c r="F24" s="68"/>
      <c r="G24" s="68"/>
    </row>
    <row r="25" spans="2:7">
      <c r="B25" s="66"/>
      <c r="C25" s="67"/>
      <c r="D25" s="68"/>
      <c r="E25" s="68"/>
      <c r="F25" s="68"/>
      <c r="G25" s="68"/>
    </row>
    <row r="26" spans="2:7">
      <c r="C26" s="515" t="s">
        <v>118</v>
      </c>
    </row>
    <row r="27" spans="2:7" ht="25.5">
      <c r="C27" s="742" t="s">
        <v>1212</v>
      </c>
    </row>
    <row r="28" spans="2:7">
      <c r="C28" s="2278" t="s">
        <v>203</v>
      </c>
      <c r="D28" s="2278"/>
      <c r="E28" s="2278"/>
      <c r="F28" s="2278"/>
      <c r="G28" s="2278"/>
    </row>
  </sheetData>
  <mergeCells count="13">
    <mergeCell ref="B2:G2"/>
    <mergeCell ref="B16:G16"/>
    <mergeCell ref="G17:G18"/>
    <mergeCell ref="B3:B4"/>
    <mergeCell ref="B17:B18"/>
    <mergeCell ref="C17:C18"/>
    <mergeCell ref="D17:F17"/>
    <mergeCell ref="C28:G28"/>
    <mergeCell ref="C3:C4"/>
    <mergeCell ref="D3:F3"/>
    <mergeCell ref="C14:G14"/>
    <mergeCell ref="C15:G15"/>
    <mergeCell ref="G3:G4"/>
  </mergeCells>
  <pageMargins left="0" right="0" top="0" bottom="0" header="0.05" footer="0.05"/>
  <pageSetup paperSize="9" scale="8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C97E4"/>
  </sheetPr>
  <dimension ref="B2:I29"/>
  <sheetViews>
    <sheetView view="pageBreakPreview" topLeftCell="A13" zoomScale="85" zoomScaleNormal="100" zoomScaleSheetLayoutView="85" workbookViewId="0">
      <selection activeCell="G17" sqref="G17:G21"/>
    </sheetView>
  </sheetViews>
  <sheetFormatPr defaultColWidth="9.140625" defaultRowHeight="12.75"/>
  <cols>
    <col min="1" max="1" width="3.140625" style="2" customWidth="1"/>
    <col min="2" max="2" width="11.140625" style="2" customWidth="1"/>
    <col min="3" max="3" width="65.42578125" style="51" customWidth="1"/>
    <col min="4" max="4" width="15.7109375" style="2" customWidth="1"/>
    <col min="5" max="5" width="15.5703125" style="2" customWidth="1"/>
    <col min="6" max="6" width="17.5703125" style="2" customWidth="1"/>
    <col min="7" max="7" width="20.28515625" style="2" customWidth="1"/>
    <col min="8" max="16384" width="9.140625" style="2"/>
  </cols>
  <sheetData>
    <row r="2" spans="2:9" ht="29.25" customHeight="1">
      <c r="B2" s="2284" t="s">
        <v>1214</v>
      </c>
      <c r="C2" s="2284"/>
      <c r="D2" s="2284"/>
      <c r="E2" s="2284"/>
      <c r="F2" s="2284"/>
      <c r="G2" s="2284"/>
    </row>
    <row r="3" spans="2:9">
      <c r="B3" s="2280" t="s">
        <v>293</v>
      </c>
      <c r="C3" s="1957" t="s">
        <v>207</v>
      </c>
      <c r="D3" s="1957" t="s">
        <v>376</v>
      </c>
      <c r="E3" s="1957"/>
      <c r="F3" s="1957"/>
      <c r="G3" s="1957" t="s">
        <v>377</v>
      </c>
    </row>
    <row r="4" spans="2:9" ht="25.5">
      <c r="B4" s="2288"/>
      <c r="C4" s="1955"/>
      <c r="D4" s="282" t="s">
        <v>52</v>
      </c>
      <c r="E4" s="282" t="s">
        <v>67</v>
      </c>
      <c r="F4" s="282" t="s">
        <v>54</v>
      </c>
      <c r="G4" s="1955"/>
    </row>
    <row r="5" spans="2:9" ht="21" customHeight="1">
      <c r="B5" s="430"/>
      <c r="C5" s="2285" t="s">
        <v>1216</v>
      </c>
      <c r="D5" s="2286"/>
      <c r="E5" s="2286"/>
      <c r="F5" s="2286"/>
      <c r="G5" s="2286"/>
      <c r="H5" s="2287"/>
      <c r="I5" s="50"/>
    </row>
    <row r="6" spans="2:9" ht="25.5">
      <c r="B6" s="428" t="s">
        <v>268</v>
      </c>
      <c r="C6" s="429" t="s">
        <v>1044</v>
      </c>
      <c r="D6" s="350"/>
      <c r="E6" s="350"/>
      <c r="F6" s="1357">
        <f>SUM(D6:E6)</f>
        <v>0</v>
      </c>
      <c r="G6" s="350"/>
    </row>
    <row r="7" spans="2:9" ht="25.5">
      <c r="B7" s="52" t="s">
        <v>277</v>
      </c>
      <c r="C7" s="53" t="s">
        <v>1045</v>
      </c>
      <c r="D7" s="350"/>
      <c r="E7" s="350"/>
      <c r="F7" s="1357">
        <f t="shared" ref="F7:F14" si="0">SUM(D7:E7)</f>
        <v>0</v>
      </c>
      <c r="G7" s="350"/>
    </row>
    <row r="8" spans="2:9" ht="25.5">
      <c r="B8" s="52" t="s">
        <v>281</v>
      </c>
      <c r="C8" s="53" t="s">
        <v>1046</v>
      </c>
      <c r="D8" s="350"/>
      <c r="E8" s="350"/>
      <c r="F8" s="1357">
        <f t="shared" si="0"/>
        <v>0</v>
      </c>
      <c r="G8" s="350"/>
    </row>
    <row r="9" spans="2:9" ht="25.5">
      <c r="B9" s="52" t="s">
        <v>282</v>
      </c>
      <c r="C9" s="53" t="s">
        <v>1047</v>
      </c>
      <c r="D9" s="350"/>
      <c r="E9" s="350"/>
      <c r="F9" s="1357">
        <f t="shared" si="0"/>
        <v>0</v>
      </c>
      <c r="G9" s="350"/>
    </row>
    <row r="10" spans="2:9" ht="25.5">
      <c r="B10" s="52" t="s">
        <v>283</v>
      </c>
      <c r="C10" s="53" t="s">
        <v>1048</v>
      </c>
      <c r="D10" s="350"/>
      <c r="E10" s="350"/>
      <c r="F10" s="1357">
        <f t="shared" si="0"/>
        <v>0</v>
      </c>
      <c r="G10" s="350"/>
    </row>
    <row r="11" spans="2:9" ht="25.5">
      <c r="B11" s="52" t="s">
        <v>284</v>
      </c>
      <c r="C11" s="53" t="s">
        <v>1049</v>
      </c>
      <c r="D11" s="350"/>
      <c r="E11" s="350"/>
      <c r="F11" s="1357">
        <f t="shared" si="0"/>
        <v>0</v>
      </c>
      <c r="G11" s="350"/>
    </row>
    <row r="12" spans="2:9" ht="25.5">
      <c r="B12" s="52" t="s">
        <v>285</v>
      </c>
      <c r="C12" s="53" t="s">
        <v>1050</v>
      </c>
      <c r="D12" s="350"/>
      <c r="E12" s="350"/>
      <c r="F12" s="1357">
        <f t="shared" si="0"/>
        <v>0</v>
      </c>
      <c r="G12" s="350"/>
    </row>
    <row r="13" spans="2:9" ht="25.5">
      <c r="B13" s="52" t="s">
        <v>286</v>
      </c>
      <c r="C13" s="53" t="s">
        <v>1051</v>
      </c>
      <c r="D13" s="350"/>
      <c r="E13" s="350"/>
      <c r="F13" s="1357">
        <f t="shared" si="0"/>
        <v>0</v>
      </c>
      <c r="G13" s="350"/>
    </row>
    <row r="14" spans="2:9" ht="25.5">
      <c r="B14" s="748" t="s">
        <v>287</v>
      </c>
      <c r="C14" s="706" t="s">
        <v>1361</v>
      </c>
      <c r="D14" s="350"/>
      <c r="E14" s="350"/>
      <c r="F14" s="1357">
        <f t="shared" si="0"/>
        <v>0</v>
      </c>
      <c r="G14" s="350"/>
    </row>
    <row r="15" spans="2:9" s="55" customFormat="1" ht="31.5" customHeight="1">
      <c r="B15" s="750" t="s">
        <v>288</v>
      </c>
      <c r="C15" s="747" t="s">
        <v>1217</v>
      </c>
      <c r="D15" s="1358">
        <f>SUM(D6:D14)</f>
        <v>0</v>
      </c>
      <c r="E15" s="1358">
        <f t="shared" ref="E15:G15" si="1">SUM(E6:E14)</f>
        <v>0</v>
      </c>
      <c r="F15" s="1359">
        <f>SUM(F6:F14)</f>
        <v>0</v>
      </c>
      <c r="G15" s="1358">
        <f t="shared" si="1"/>
        <v>0</v>
      </c>
    </row>
    <row r="16" spans="2:9" ht="30.75" customHeight="1">
      <c r="B16" s="1360"/>
      <c r="C16" s="2281" t="s">
        <v>1362</v>
      </c>
      <c r="D16" s="2282"/>
      <c r="E16" s="2282"/>
      <c r="F16" s="2282"/>
      <c r="G16" s="2282"/>
      <c r="H16" s="2283"/>
    </row>
    <row r="17" spans="2:7">
      <c r="B17" s="428" t="s">
        <v>289</v>
      </c>
      <c r="C17" s="429" t="s">
        <v>1052</v>
      </c>
      <c r="D17" s="431"/>
      <c r="E17" s="431"/>
      <c r="F17" s="1357">
        <f>SUM(D17:E17)</f>
        <v>0</v>
      </c>
      <c r="G17" s="431"/>
    </row>
    <row r="18" spans="2:7">
      <c r="B18" s="52" t="s">
        <v>290</v>
      </c>
      <c r="C18" s="53" t="s">
        <v>1053</v>
      </c>
      <c r="D18" s="222"/>
      <c r="E18" s="222"/>
      <c r="F18" s="1357">
        <f t="shared" ref="F18:F25" si="2">SUM(D18:E18)</f>
        <v>0</v>
      </c>
      <c r="G18" s="222"/>
    </row>
    <row r="19" spans="2:7">
      <c r="B19" s="52" t="s">
        <v>291</v>
      </c>
      <c r="C19" s="53" t="s">
        <v>1054</v>
      </c>
      <c r="D19" s="222"/>
      <c r="E19" s="222"/>
      <c r="F19" s="1357">
        <f t="shared" si="2"/>
        <v>0</v>
      </c>
      <c r="G19" s="222"/>
    </row>
    <row r="20" spans="2:7">
      <c r="B20" s="52" t="s">
        <v>292</v>
      </c>
      <c r="C20" s="53" t="s">
        <v>1055</v>
      </c>
      <c r="D20" s="222"/>
      <c r="E20" s="222"/>
      <c r="F20" s="1357">
        <f t="shared" si="2"/>
        <v>0</v>
      </c>
      <c r="G20" s="222"/>
    </row>
    <row r="21" spans="2:7">
      <c r="B21" s="52" t="s">
        <v>294</v>
      </c>
      <c r="C21" s="53" t="s">
        <v>1056</v>
      </c>
      <c r="D21" s="222"/>
      <c r="E21" s="222"/>
      <c r="F21" s="1357">
        <f t="shared" si="2"/>
        <v>0</v>
      </c>
      <c r="G21" s="222"/>
    </row>
    <row r="22" spans="2:7">
      <c r="B22" s="52" t="s">
        <v>295</v>
      </c>
      <c r="C22" s="53" t="s">
        <v>1057</v>
      </c>
      <c r="D22" s="222">
        <v>0</v>
      </c>
      <c r="E22" s="222">
        <v>0</v>
      </c>
      <c r="F22" s="1357">
        <f t="shared" si="2"/>
        <v>0</v>
      </c>
      <c r="G22" s="222"/>
    </row>
    <row r="23" spans="2:7" ht="25.5">
      <c r="B23" s="52" t="s">
        <v>296</v>
      </c>
      <c r="C23" s="53" t="s">
        <v>1058</v>
      </c>
      <c r="D23" s="222">
        <v>0</v>
      </c>
      <c r="E23" s="222">
        <v>0</v>
      </c>
      <c r="F23" s="1357">
        <f t="shared" si="2"/>
        <v>0</v>
      </c>
      <c r="G23" s="222"/>
    </row>
    <row r="24" spans="2:7">
      <c r="B24" s="52" t="s">
        <v>297</v>
      </c>
      <c r="C24" s="53" t="s">
        <v>1059</v>
      </c>
      <c r="D24" s="222">
        <v>0</v>
      </c>
      <c r="E24" s="222">
        <v>0</v>
      </c>
      <c r="F24" s="1357">
        <f t="shared" si="2"/>
        <v>0</v>
      </c>
      <c r="G24" s="222"/>
    </row>
    <row r="25" spans="2:7">
      <c r="B25" s="746" t="s">
        <v>298</v>
      </c>
      <c r="C25" s="749" t="s">
        <v>1363</v>
      </c>
      <c r="D25" s="222"/>
      <c r="E25" s="222"/>
      <c r="F25" s="1357">
        <f t="shared" si="2"/>
        <v>0</v>
      </c>
      <c r="G25" s="222"/>
    </row>
    <row r="26" spans="2:7" s="55" customFormat="1" ht="19.5" customHeight="1">
      <c r="B26" s="750" t="s">
        <v>299</v>
      </c>
      <c r="C26" s="747" t="s">
        <v>1218</v>
      </c>
      <c r="D26" s="846">
        <f>SUM(D17:D25)</f>
        <v>0</v>
      </c>
      <c r="E26" s="846">
        <f>SUM(E17:E25)</f>
        <v>0</v>
      </c>
      <c r="F26" s="1355">
        <f>SUM(F17:F25)</f>
        <v>0</v>
      </c>
      <c r="G26" s="846">
        <f>SUM(G17:G25)</f>
        <v>0</v>
      </c>
    </row>
    <row r="28" spans="2:7">
      <c r="C28" s="744" t="s">
        <v>559</v>
      </c>
      <c r="D28" s="61"/>
      <c r="E28" s="61"/>
      <c r="F28" s="61"/>
    </row>
    <row r="29" spans="2:7">
      <c r="C29" s="745" t="s">
        <v>1215</v>
      </c>
      <c r="D29" s="65"/>
      <c r="E29" s="65"/>
      <c r="F29" s="65"/>
    </row>
  </sheetData>
  <mergeCells count="8">
    <mergeCell ref="C16:H16"/>
    <mergeCell ref="B2:D2"/>
    <mergeCell ref="E2:G2"/>
    <mergeCell ref="C5:H5"/>
    <mergeCell ref="B3:B4"/>
    <mergeCell ref="C3:C4"/>
    <mergeCell ref="D3:F3"/>
    <mergeCell ref="G3:G4"/>
  </mergeCells>
  <pageMargins left="0" right="0" top="0.75" bottom="0.75" header="0.3" footer="0.3"/>
  <pageSetup paperSize="9" scale="8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7C97E4"/>
  </sheetPr>
  <dimension ref="B2:P64"/>
  <sheetViews>
    <sheetView view="pageBreakPreview" zoomScale="85" zoomScaleNormal="100" zoomScaleSheetLayoutView="85" workbookViewId="0">
      <selection activeCell="I21" sqref="I21"/>
    </sheetView>
  </sheetViews>
  <sheetFormatPr defaultColWidth="9.140625" defaultRowHeight="12.75"/>
  <cols>
    <col min="1" max="2" width="4.140625" style="2" customWidth="1"/>
    <col min="3" max="3" width="54.140625" style="51" customWidth="1"/>
    <col min="4" max="4" width="17.28515625" style="2" customWidth="1"/>
    <col min="5" max="5" width="18.140625" style="2" customWidth="1"/>
    <col min="6" max="6" width="16.42578125" style="2" bestFit="1" customWidth="1"/>
    <col min="7" max="7" width="19.140625" style="2" customWidth="1"/>
    <col min="8" max="8" width="15.28515625" style="2" customWidth="1"/>
    <col min="9" max="9" width="17.28515625" style="2" customWidth="1"/>
    <col min="10" max="10" width="15.7109375" style="2" customWidth="1"/>
    <col min="11" max="11" width="16" style="2" customWidth="1"/>
    <col min="12" max="12" width="14.5703125" style="2" bestFit="1" customWidth="1"/>
    <col min="13" max="13" width="4.7109375" style="2" bestFit="1" customWidth="1"/>
    <col min="14" max="14" width="13.85546875" style="2" bestFit="1" customWidth="1"/>
    <col min="15" max="15" width="13" style="2" customWidth="1"/>
    <col min="16" max="16" width="13.85546875" style="2" bestFit="1" customWidth="1"/>
    <col min="17" max="16384" width="9.140625" style="2"/>
  </cols>
  <sheetData>
    <row r="2" spans="2:13" ht="15">
      <c r="B2" s="2294" t="s">
        <v>1219</v>
      </c>
      <c r="C2" s="2295"/>
      <c r="D2" s="2295"/>
      <c r="E2" s="2295"/>
      <c r="F2" s="2295"/>
      <c r="G2" s="2296"/>
    </row>
    <row r="3" spans="2:13">
      <c r="B3" s="2291" t="s">
        <v>636</v>
      </c>
      <c r="C3" s="2292"/>
      <c r="D3" s="2292"/>
      <c r="E3" s="2292"/>
      <c r="F3" s="2292"/>
      <c r="G3" s="2293"/>
    </row>
    <row r="4" spans="2:13">
      <c r="B4" s="1966" t="s">
        <v>293</v>
      </c>
      <c r="C4" s="2263" t="s">
        <v>207</v>
      </c>
      <c r="D4" s="2263" t="s">
        <v>376</v>
      </c>
      <c r="E4" s="2263"/>
      <c r="F4" s="2263"/>
      <c r="G4" s="2263" t="s">
        <v>377</v>
      </c>
      <c r="H4" s="56"/>
      <c r="I4" s="56"/>
    </row>
    <row r="5" spans="2:13" ht="25.5">
      <c r="B5" s="1966"/>
      <c r="C5" s="2263"/>
      <c r="D5" s="250" t="s">
        <v>52</v>
      </c>
      <c r="E5" s="250" t="s">
        <v>53</v>
      </c>
      <c r="F5" s="250" t="s">
        <v>54</v>
      </c>
      <c r="G5" s="2263"/>
      <c r="H5" s="56"/>
      <c r="I5" s="56"/>
    </row>
    <row r="6" spans="2:13">
      <c r="B6" s="330" t="s">
        <v>268</v>
      </c>
      <c r="C6" s="415" t="s">
        <v>905</v>
      </c>
      <c r="D6" s="353"/>
      <c r="E6" s="353">
        <v>2118800</v>
      </c>
      <c r="F6" s="1457">
        <f>SUM(D6:E6)</f>
        <v>2118800</v>
      </c>
      <c r="G6" s="353">
        <v>1854366</v>
      </c>
    </row>
    <row r="7" spans="2:13">
      <c r="B7" s="330" t="s">
        <v>277</v>
      </c>
      <c r="C7" s="517" t="s">
        <v>906</v>
      </c>
      <c r="D7" s="1905">
        <v>78205</v>
      </c>
      <c r="E7" s="353">
        <v>337052</v>
      </c>
      <c r="F7" s="1457">
        <f t="shared" ref="F7:F28" si="0">SUM(D7:E7)</f>
        <v>415257</v>
      </c>
      <c r="G7" s="353">
        <v>252450</v>
      </c>
    </row>
    <row r="8" spans="2:13">
      <c r="B8" s="57" t="s">
        <v>281</v>
      </c>
      <c r="C8" s="560" t="s">
        <v>1342</v>
      </c>
      <c r="D8" s="393"/>
      <c r="E8" s="393">
        <v>222923</v>
      </c>
      <c r="F8" s="1457">
        <f t="shared" si="0"/>
        <v>222923</v>
      </c>
      <c r="G8" s="393">
        <v>78648</v>
      </c>
    </row>
    <row r="9" spans="2:13">
      <c r="B9" s="57" t="s">
        <v>282</v>
      </c>
      <c r="C9" s="560" t="s">
        <v>635</v>
      </c>
      <c r="D9" s="393"/>
      <c r="E9" s="393"/>
      <c r="F9" s="1457">
        <f t="shared" si="0"/>
        <v>0</v>
      </c>
      <c r="G9" s="393"/>
    </row>
    <row r="10" spans="2:13">
      <c r="B10" s="57" t="s">
        <v>283</v>
      </c>
      <c r="C10" s="560" t="s">
        <v>1343</v>
      </c>
      <c r="D10" s="393"/>
      <c r="E10" s="393">
        <v>760</v>
      </c>
      <c r="F10" s="1457">
        <f t="shared" si="0"/>
        <v>760</v>
      </c>
      <c r="G10" s="393"/>
    </row>
    <row r="11" spans="2:13">
      <c r="B11" s="330" t="s">
        <v>284</v>
      </c>
      <c r="C11" s="415" t="s">
        <v>907</v>
      </c>
      <c r="D11" s="353">
        <f>D12+D13</f>
        <v>143699</v>
      </c>
      <c r="E11" s="353">
        <f>E12+E13</f>
        <v>0</v>
      </c>
      <c r="F11" s="1457">
        <f t="shared" si="0"/>
        <v>143699</v>
      </c>
      <c r="G11" s="353">
        <f>G12+G13</f>
        <v>23405</v>
      </c>
      <c r="M11" s="487">
        <f>F11-'S6'!F52-'S8'!F64-'S7'!F29-'S11'!F46</f>
        <v>116029</v>
      </c>
    </row>
    <row r="12" spans="2:13">
      <c r="B12" s="57" t="s">
        <v>285</v>
      </c>
      <c r="C12" s="560" t="s">
        <v>908</v>
      </c>
      <c r="D12" s="393">
        <v>27670</v>
      </c>
      <c r="E12" s="393"/>
      <c r="F12" s="1457">
        <f t="shared" si="0"/>
        <v>27670</v>
      </c>
      <c r="G12" s="393">
        <v>23405</v>
      </c>
    </row>
    <row r="13" spans="2:13">
      <c r="B13" s="57" t="s">
        <v>286</v>
      </c>
      <c r="C13" s="560" t="s">
        <v>909</v>
      </c>
      <c r="D13" s="393">
        <v>116029</v>
      </c>
      <c r="E13" s="393"/>
      <c r="F13" s="1457">
        <f t="shared" si="0"/>
        <v>116029</v>
      </c>
      <c r="G13" s="393"/>
    </row>
    <row r="14" spans="2:13">
      <c r="B14" s="330" t="s">
        <v>287</v>
      </c>
      <c r="C14" s="415" t="s">
        <v>910</v>
      </c>
      <c r="D14" s="353">
        <f>D15+D16</f>
        <v>0</v>
      </c>
      <c r="E14" s="353">
        <f>E15+E16</f>
        <v>0</v>
      </c>
      <c r="F14" s="1457">
        <f t="shared" si="0"/>
        <v>0</v>
      </c>
      <c r="G14" s="353">
        <f>G15+G16</f>
        <v>0</v>
      </c>
    </row>
    <row r="15" spans="2:13">
      <c r="B15" s="57" t="s">
        <v>288</v>
      </c>
      <c r="C15" s="560" t="s">
        <v>911</v>
      </c>
      <c r="D15" s="393"/>
      <c r="E15" s="393"/>
      <c r="F15" s="1457">
        <f t="shared" si="0"/>
        <v>0</v>
      </c>
      <c r="G15" s="393"/>
    </row>
    <row r="16" spans="2:13">
      <c r="B16" s="57" t="s">
        <v>289</v>
      </c>
      <c r="C16" s="560" t="s">
        <v>912</v>
      </c>
      <c r="D16" s="393"/>
      <c r="E16" s="393"/>
      <c r="F16" s="1457">
        <f t="shared" si="0"/>
        <v>0</v>
      </c>
      <c r="G16" s="393"/>
    </row>
    <row r="17" spans="2:7">
      <c r="B17" s="330" t="s">
        <v>290</v>
      </c>
      <c r="C17" s="415" t="s">
        <v>913</v>
      </c>
      <c r="D17" s="353"/>
      <c r="E17" s="353">
        <v>38723</v>
      </c>
      <c r="F17" s="1457">
        <f t="shared" si="0"/>
        <v>38723</v>
      </c>
      <c r="G17" s="353">
        <v>32612</v>
      </c>
    </row>
    <row r="18" spans="2:7" s="55" customFormat="1">
      <c r="B18" s="1790" t="s">
        <v>291</v>
      </c>
      <c r="C18" s="1791" t="s">
        <v>914</v>
      </c>
      <c r="D18" s="353">
        <f>SUM(D19:D21)+D24+D25+D30</f>
        <v>228588</v>
      </c>
      <c r="E18" s="353">
        <f t="shared" ref="E18:G18" si="1">SUM(E19:E21)+E24+E25+E30</f>
        <v>0</v>
      </c>
      <c r="F18" s="353">
        <f t="shared" si="1"/>
        <v>228588</v>
      </c>
      <c r="G18" s="353">
        <f t="shared" si="1"/>
        <v>162495</v>
      </c>
    </row>
    <row r="19" spans="2:7" s="55" customFormat="1">
      <c r="B19" s="558" t="s">
        <v>292</v>
      </c>
      <c r="C19" s="559" t="s">
        <v>915</v>
      </c>
      <c r="D19" s="353"/>
      <c r="E19" s="353"/>
      <c r="F19" s="1457">
        <f t="shared" si="0"/>
        <v>0</v>
      </c>
      <c r="G19" s="353"/>
    </row>
    <row r="20" spans="2:7" s="55" customFormat="1">
      <c r="B20" s="558" t="s">
        <v>294</v>
      </c>
      <c r="C20" s="559" t="s">
        <v>1060</v>
      </c>
      <c r="D20" s="353"/>
      <c r="E20" s="353"/>
      <c r="F20" s="1457">
        <f t="shared" si="0"/>
        <v>0</v>
      </c>
      <c r="G20" s="353"/>
    </row>
    <row r="21" spans="2:7" s="55" customFormat="1" ht="25.5">
      <c r="B21" s="558" t="s">
        <v>295</v>
      </c>
      <c r="C21" s="559" t="s">
        <v>916</v>
      </c>
      <c r="D21" s="353">
        <f>D22+D23</f>
        <v>228588</v>
      </c>
      <c r="E21" s="353">
        <f>E22+E23</f>
        <v>0</v>
      </c>
      <c r="F21" s="1457">
        <f>SUM(D21:E21)</f>
        <v>228588</v>
      </c>
      <c r="G21" s="353">
        <f>G22+G23</f>
        <v>162495</v>
      </c>
    </row>
    <row r="22" spans="2:7" ht="25.5">
      <c r="B22" s="57" t="s">
        <v>296</v>
      </c>
      <c r="C22" s="575" t="s">
        <v>917</v>
      </c>
      <c r="D22" s="393">
        <v>228588</v>
      </c>
      <c r="E22" s="393"/>
      <c r="F22" s="1457">
        <f t="shared" si="0"/>
        <v>228588</v>
      </c>
      <c r="G22" s="393">
        <v>162495</v>
      </c>
    </row>
    <row r="23" spans="2:7" ht="25.5">
      <c r="B23" s="57" t="s">
        <v>297</v>
      </c>
      <c r="C23" s="575" t="s">
        <v>918</v>
      </c>
      <c r="D23" s="393"/>
      <c r="E23" s="393"/>
      <c r="F23" s="1457">
        <f t="shared" si="0"/>
        <v>0</v>
      </c>
      <c r="G23" s="393"/>
    </row>
    <row r="24" spans="2:7" s="55" customFormat="1" ht="25.5">
      <c r="B24" s="558" t="s">
        <v>298</v>
      </c>
      <c r="C24" s="559" t="s">
        <v>919</v>
      </c>
      <c r="D24" s="353"/>
      <c r="E24" s="353"/>
      <c r="F24" s="1457">
        <f t="shared" si="0"/>
        <v>0</v>
      </c>
      <c r="G24" s="353"/>
    </row>
    <row r="25" spans="2:7" s="55" customFormat="1" ht="25.5">
      <c r="B25" s="558" t="s">
        <v>299</v>
      </c>
      <c r="C25" s="559" t="s">
        <v>1127</v>
      </c>
      <c r="D25" s="353">
        <f>SUM(D26:D29)</f>
        <v>0</v>
      </c>
      <c r="E25" s="353">
        <f>SUM(E26:E29)</f>
        <v>0</v>
      </c>
      <c r="F25" s="1457">
        <f t="shared" si="0"/>
        <v>0</v>
      </c>
      <c r="G25" s="353">
        <f>SUM(G26:G29)</f>
        <v>0</v>
      </c>
    </row>
    <row r="26" spans="2:7" s="59" customFormat="1" ht="25.5">
      <c r="B26" s="57" t="s">
        <v>300</v>
      </c>
      <c r="C26" s="561" t="s">
        <v>633</v>
      </c>
      <c r="D26" s="435"/>
      <c r="E26" s="435"/>
      <c r="F26" s="1457">
        <f t="shared" si="0"/>
        <v>0</v>
      </c>
      <c r="G26" s="435"/>
    </row>
    <row r="27" spans="2:7" s="59" customFormat="1" ht="25.5">
      <c r="B27" s="57" t="s">
        <v>301</v>
      </c>
      <c r="C27" s="561" t="s">
        <v>632</v>
      </c>
      <c r="D27" s="435"/>
      <c r="E27" s="435"/>
      <c r="F27" s="1457">
        <f t="shared" si="0"/>
        <v>0</v>
      </c>
      <c r="G27" s="435"/>
    </row>
    <row r="28" spans="2:7" s="59" customFormat="1" ht="25.5">
      <c r="B28" s="57" t="s">
        <v>305</v>
      </c>
      <c r="C28" s="561" t="s">
        <v>631</v>
      </c>
      <c r="D28" s="435"/>
      <c r="E28" s="435"/>
      <c r="F28" s="1457">
        <f t="shared" si="0"/>
        <v>0</v>
      </c>
      <c r="G28" s="435"/>
    </row>
    <row r="29" spans="2:7" s="59" customFormat="1" ht="25.5">
      <c r="B29" s="57" t="s">
        <v>306</v>
      </c>
      <c r="C29" s="561" t="s">
        <v>630</v>
      </c>
      <c r="D29" s="435"/>
      <c r="E29" s="435"/>
      <c r="F29" s="1457">
        <f>SUM(D29:E29)</f>
        <v>0</v>
      </c>
      <c r="G29" s="435"/>
    </row>
    <row r="30" spans="2:7" s="59" customFormat="1" ht="15">
      <c r="B30" s="753" t="s">
        <v>472</v>
      </c>
      <c r="C30" s="754" t="s">
        <v>1221</v>
      </c>
      <c r="D30" s="435"/>
      <c r="E30" s="435"/>
      <c r="F30" s="1457">
        <f>SUM(D30:E30)</f>
        <v>0</v>
      </c>
      <c r="G30" s="435"/>
    </row>
    <row r="31" spans="2:7">
      <c r="B31" s="331" t="s">
        <v>472</v>
      </c>
      <c r="C31" s="518" t="s">
        <v>171</v>
      </c>
      <c r="D31" s="354">
        <f>D6+D7+D11+D14+D17+D18+D30</f>
        <v>450492</v>
      </c>
      <c r="E31" s="354">
        <f>E6+E7+E11+E14+E17+E18+E30</f>
        <v>2494575</v>
      </c>
      <c r="F31" s="1458">
        <f t="shared" ref="F31:G31" si="2">F6+F7+F11+F14+F17+F18+F30</f>
        <v>2945067</v>
      </c>
      <c r="G31" s="354">
        <f t="shared" si="2"/>
        <v>2325328</v>
      </c>
    </row>
    <row r="32" spans="2:7">
      <c r="B32" s="60"/>
      <c r="C32" s="508"/>
      <c r="D32" s="61"/>
      <c r="E32" s="61"/>
      <c r="F32" s="61"/>
      <c r="G32" s="61"/>
    </row>
    <row r="33" spans="2:16" ht="15">
      <c r="B33" s="2297" t="s">
        <v>629</v>
      </c>
      <c r="C33" s="2297"/>
      <c r="D33" s="2297"/>
      <c r="E33" s="2297"/>
      <c r="F33" s="2297"/>
      <c r="G33" s="2297"/>
      <c r="H33" s="2297"/>
      <c r="I33" s="2297"/>
      <c r="J33" s="2297"/>
      <c r="K33" s="2297"/>
      <c r="L33" s="2297"/>
    </row>
    <row r="34" spans="2:16">
      <c r="B34" s="1966" t="s">
        <v>293</v>
      </c>
      <c r="C34" s="2264" t="s">
        <v>207</v>
      </c>
      <c r="D34" s="2262" t="s">
        <v>376</v>
      </c>
      <c r="E34" s="2263"/>
      <c r="F34" s="2263"/>
      <c r="G34" s="2263"/>
      <c r="H34" s="2263"/>
      <c r="I34" s="2264"/>
      <c r="J34" s="2262" t="s">
        <v>377</v>
      </c>
      <c r="K34" s="2263"/>
      <c r="L34" s="2264"/>
    </row>
    <row r="35" spans="2:16">
      <c r="B35" s="1966"/>
      <c r="C35" s="2264"/>
      <c r="D35" s="2262" t="s">
        <v>52</v>
      </c>
      <c r="E35" s="2263"/>
      <c r="F35" s="2264"/>
      <c r="G35" s="2262" t="s">
        <v>67</v>
      </c>
      <c r="H35" s="2263"/>
      <c r="I35" s="2264"/>
      <c r="J35" s="2262"/>
      <c r="K35" s="2263"/>
      <c r="L35" s="2264"/>
    </row>
    <row r="36" spans="2:16">
      <c r="B36" s="1966"/>
      <c r="C36" s="2264"/>
      <c r="D36" s="535" t="s">
        <v>168</v>
      </c>
      <c r="E36" s="250" t="s">
        <v>169</v>
      </c>
      <c r="F36" s="584" t="s">
        <v>54</v>
      </c>
      <c r="G36" s="535" t="s">
        <v>168</v>
      </c>
      <c r="H36" s="250" t="s">
        <v>169</v>
      </c>
      <c r="I36" s="584" t="s">
        <v>54</v>
      </c>
      <c r="J36" s="535" t="s">
        <v>168</v>
      </c>
      <c r="K36" s="250" t="s">
        <v>169</v>
      </c>
      <c r="L36" s="538" t="s">
        <v>171</v>
      </c>
    </row>
    <row r="37" spans="2:16">
      <c r="B37" s="328" t="s">
        <v>268</v>
      </c>
      <c r="C37" s="583" t="s">
        <v>1344</v>
      </c>
      <c r="D37" s="357">
        <f>D38+D39+D40</f>
        <v>0</v>
      </c>
      <c r="E37" s="353">
        <f t="shared" ref="E37:K37" si="3">E38+E39+E40</f>
        <v>0</v>
      </c>
      <c r="F37" s="358">
        <f>SUM(D37:E37)</f>
        <v>0</v>
      </c>
      <c r="G37" s="357">
        <f t="shared" si="3"/>
        <v>0</v>
      </c>
      <c r="H37" s="353">
        <f t="shared" si="3"/>
        <v>0</v>
      </c>
      <c r="I37" s="358">
        <f>SUM(G37:H37)</f>
        <v>0</v>
      </c>
      <c r="J37" s="357">
        <f>J38+J39+J40</f>
        <v>0</v>
      </c>
      <c r="K37" s="353">
        <f t="shared" si="3"/>
        <v>0</v>
      </c>
      <c r="L37" s="358">
        <f>SUM(J37:K37)</f>
        <v>0</v>
      </c>
    </row>
    <row r="38" spans="2:16">
      <c r="B38" s="62" t="s">
        <v>277</v>
      </c>
      <c r="C38" s="539" t="s">
        <v>920</v>
      </c>
      <c r="D38" s="586"/>
      <c r="E38" s="436"/>
      <c r="F38" s="358">
        <f t="shared" ref="F38:F48" si="4">SUM(D38:E38)</f>
        <v>0</v>
      </c>
      <c r="G38" s="531"/>
      <c r="H38" s="393"/>
      <c r="I38" s="358">
        <f t="shared" ref="I38:I49" si="5">SUM(G38:H38)</f>
        <v>0</v>
      </c>
      <c r="J38" s="531"/>
      <c r="K38" s="393"/>
      <c r="L38" s="358">
        <f t="shared" ref="L38:L49" si="6">SUM(J38:K38)</f>
        <v>0</v>
      </c>
    </row>
    <row r="39" spans="2:16">
      <c r="B39" s="62" t="s">
        <v>281</v>
      </c>
      <c r="C39" s="588" t="s">
        <v>921</v>
      </c>
      <c r="D39" s="531"/>
      <c r="E39" s="393"/>
      <c r="F39" s="358">
        <f t="shared" si="4"/>
        <v>0</v>
      </c>
      <c r="G39" s="531"/>
      <c r="H39" s="393"/>
      <c r="I39" s="358">
        <f t="shared" si="5"/>
        <v>0</v>
      </c>
      <c r="J39" s="531"/>
      <c r="K39" s="393"/>
      <c r="L39" s="358">
        <f t="shared" si="6"/>
        <v>0</v>
      </c>
    </row>
    <row r="40" spans="2:16" s="1877" customFormat="1">
      <c r="B40" s="1876" t="s">
        <v>282</v>
      </c>
      <c r="C40" s="1870" t="s">
        <v>922</v>
      </c>
      <c r="D40" s="1871">
        <f>D41+D42</f>
        <v>0</v>
      </c>
      <c r="E40" s="1872">
        <f t="shared" ref="E40:K40" si="7">E41+E42</f>
        <v>0</v>
      </c>
      <c r="F40" s="358">
        <f t="shared" si="4"/>
        <v>0</v>
      </c>
      <c r="G40" s="1871">
        <f t="shared" si="7"/>
        <v>0</v>
      </c>
      <c r="H40" s="1872">
        <f t="shared" si="7"/>
        <v>0</v>
      </c>
      <c r="I40" s="358">
        <f t="shared" si="5"/>
        <v>0</v>
      </c>
      <c r="J40" s="1871">
        <f t="shared" si="7"/>
        <v>0</v>
      </c>
      <c r="K40" s="1872">
        <f t="shared" si="7"/>
        <v>0</v>
      </c>
      <c r="L40" s="358">
        <f t="shared" si="6"/>
        <v>0</v>
      </c>
    </row>
    <row r="41" spans="2:16">
      <c r="B41" s="62" t="s">
        <v>283</v>
      </c>
      <c r="C41" s="539" t="s">
        <v>923</v>
      </c>
      <c r="D41" s="586"/>
      <c r="E41" s="436"/>
      <c r="F41" s="358">
        <f t="shared" si="4"/>
        <v>0</v>
      </c>
      <c r="G41" s="531"/>
      <c r="H41" s="393"/>
      <c r="I41" s="358">
        <f t="shared" si="5"/>
        <v>0</v>
      </c>
      <c r="J41" s="531"/>
      <c r="K41" s="393"/>
      <c r="L41" s="358">
        <f t="shared" si="6"/>
        <v>0</v>
      </c>
    </row>
    <row r="42" spans="2:16">
      <c r="B42" s="62" t="s">
        <v>284</v>
      </c>
      <c r="C42" s="539" t="s">
        <v>924</v>
      </c>
      <c r="D42" s="586"/>
      <c r="E42" s="436"/>
      <c r="F42" s="358">
        <f t="shared" si="4"/>
        <v>0</v>
      </c>
      <c r="G42" s="531"/>
      <c r="H42" s="393"/>
      <c r="I42" s="358">
        <f t="shared" si="5"/>
        <v>0</v>
      </c>
      <c r="J42" s="531"/>
      <c r="K42" s="393"/>
      <c r="L42" s="358">
        <f t="shared" si="6"/>
        <v>0</v>
      </c>
    </row>
    <row r="43" spans="2:16">
      <c r="B43" s="328" t="s">
        <v>285</v>
      </c>
      <c r="C43" s="583" t="s">
        <v>925</v>
      </c>
      <c r="D43" s="357">
        <f>D44+D45+D46</f>
        <v>0</v>
      </c>
      <c r="E43" s="353">
        <f>E44+E45+E46</f>
        <v>0</v>
      </c>
      <c r="F43" s="358">
        <f t="shared" si="4"/>
        <v>0</v>
      </c>
      <c r="G43" s="357">
        <f t="shared" ref="G43:K43" si="8">G44+G45+G46</f>
        <v>0</v>
      </c>
      <c r="H43" s="353">
        <f t="shared" si="8"/>
        <v>0</v>
      </c>
      <c r="I43" s="358">
        <f t="shared" si="5"/>
        <v>0</v>
      </c>
      <c r="J43" s="357">
        <f t="shared" si="8"/>
        <v>0</v>
      </c>
      <c r="K43" s="353">
        <f t="shared" si="8"/>
        <v>0</v>
      </c>
      <c r="L43" s="358">
        <f t="shared" si="6"/>
        <v>0</v>
      </c>
      <c r="N43" s="487">
        <f>'S6'!O35+'S8'!O43+'S11'!P31</f>
        <v>0</v>
      </c>
      <c r="O43" s="487">
        <f>N43-E43-H43</f>
        <v>0</v>
      </c>
      <c r="P43" s="1810">
        <f>N43-O43</f>
        <v>0</v>
      </c>
    </row>
    <row r="44" spans="2:16">
      <c r="B44" s="62" t="s">
        <v>286</v>
      </c>
      <c r="C44" s="539" t="s">
        <v>926</v>
      </c>
      <c r="D44" s="586"/>
      <c r="E44" s="436"/>
      <c r="F44" s="358">
        <f t="shared" si="4"/>
        <v>0</v>
      </c>
      <c r="G44" s="531"/>
      <c r="H44" s="393"/>
      <c r="I44" s="358">
        <f t="shared" si="5"/>
        <v>0</v>
      </c>
      <c r="J44" s="531"/>
      <c r="K44" s="393"/>
      <c r="L44" s="358">
        <f t="shared" si="6"/>
        <v>0</v>
      </c>
      <c r="N44" s="487">
        <f>'S3'!P25</f>
        <v>0</v>
      </c>
      <c r="O44" s="487">
        <f>N44-D43-G43</f>
        <v>0</v>
      </c>
      <c r="P44" s="1810">
        <f>N44-O44</f>
        <v>0</v>
      </c>
    </row>
    <row r="45" spans="2:16">
      <c r="B45" s="62" t="s">
        <v>287</v>
      </c>
      <c r="C45" s="588" t="s">
        <v>927</v>
      </c>
      <c r="D45" s="531"/>
      <c r="E45" s="393"/>
      <c r="F45" s="358">
        <f t="shared" si="4"/>
        <v>0</v>
      </c>
      <c r="G45" s="531"/>
      <c r="H45" s="393"/>
      <c r="I45" s="358">
        <f t="shared" si="5"/>
        <v>0</v>
      </c>
      <c r="J45" s="531"/>
      <c r="K45" s="393"/>
      <c r="L45" s="358">
        <f t="shared" si="6"/>
        <v>0</v>
      </c>
    </row>
    <row r="46" spans="2:16" s="1877" customFormat="1">
      <c r="B46" s="1876" t="s">
        <v>288</v>
      </c>
      <c r="C46" s="1870" t="s">
        <v>928</v>
      </c>
      <c r="D46" s="1871">
        <f>D47+D48</f>
        <v>0</v>
      </c>
      <c r="E46" s="1872">
        <f t="shared" ref="E46:K46" si="9">E47+E48</f>
        <v>0</v>
      </c>
      <c r="F46" s="358">
        <f t="shared" si="4"/>
        <v>0</v>
      </c>
      <c r="G46" s="1871">
        <f t="shared" si="9"/>
        <v>0</v>
      </c>
      <c r="H46" s="1872">
        <f t="shared" si="9"/>
        <v>0</v>
      </c>
      <c r="I46" s="358">
        <f t="shared" si="5"/>
        <v>0</v>
      </c>
      <c r="J46" s="1871">
        <f t="shared" si="9"/>
        <v>0</v>
      </c>
      <c r="K46" s="1872">
        <f t="shared" si="9"/>
        <v>0</v>
      </c>
      <c r="L46" s="358">
        <f t="shared" si="6"/>
        <v>0</v>
      </c>
    </row>
    <row r="47" spans="2:16">
      <c r="B47" s="62" t="s">
        <v>289</v>
      </c>
      <c r="C47" s="539" t="s">
        <v>929</v>
      </c>
      <c r="D47" s="586"/>
      <c r="E47" s="436"/>
      <c r="F47" s="358">
        <f t="shared" si="4"/>
        <v>0</v>
      </c>
      <c r="G47" s="531"/>
      <c r="H47" s="393"/>
      <c r="I47" s="358">
        <f t="shared" si="5"/>
        <v>0</v>
      </c>
      <c r="J47" s="531"/>
      <c r="K47" s="562"/>
      <c r="L47" s="358">
        <f t="shared" si="6"/>
        <v>0</v>
      </c>
    </row>
    <row r="48" spans="2:16">
      <c r="B48" s="62" t="s">
        <v>290</v>
      </c>
      <c r="C48" s="539" t="s">
        <v>930</v>
      </c>
      <c r="D48" s="586"/>
      <c r="E48" s="436"/>
      <c r="F48" s="358">
        <f t="shared" si="4"/>
        <v>0</v>
      </c>
      <c r="G48" s="531"/>
      <c r="H48" s="393"/>
      <c r="I48" s="358">
        <f t="shared" si="5"/>
        <v>0</v>
      </c>
      <c r="J48" s="531"/>
      <c r="K48" s="562"/>
      <c r="L48" s="358">
        <f t="shared" si="6"/>
        <v>0</v>
      </c>
    </row>
    <row r="49" spans="2:12">
      <c r="B49" s="423" t="s">
        <v>291</v>
      </c>
      <c r="C49" s="589" t="s">
        <v>54</v>
      </c>
      <c r="D49" s="587">
        <f>D37+D43</f>
        <v>0</v>
      </c>
      <c r="E49" s="557">
        <f t="shared" ref="E49:K49" si="10">E37+E43</f>
        <v>0</v>
      </c>
      <c r="F49" s="590">
        <f>SUM(D49:E49)</f>
        <v>0</v>
      </c>
      <c r="G49" s="587">
        <f t="shared" si="10"/>
        <v>0</v>
      </c>
      <c r="H49" s="557">
        <f t="shared" si="10"/>
        <v>0</v>
      </c>
      <c r="I49" s="590">
        <f t="shared" si="5"/>
        <v>0</v>
      </c>
      <c r="J49" s="587">
        <f t="shared" si="10"/>
        <v>0</v>
      </c>
      <c r="K49" s="557">
        <f t="shared" si="10"/>
        <v>0</v>
      </c>
      <c r="L49" s="590">
        <f t="shared" si="6"/>
        <v>0</v>
      </c>
    </row>
    <row r="50" spans="2:12">
      <c r="B50" s="432"/>
      <c r="C50" s="500"/>
      <c r="D50" s="103"/>
      <c r="E50" s="103"/>
      <c r="F50" s="103"/>
      <c r="G50" s="104"/>
      <c r="H50" s="104"/>
      <c r="I50" s="104"/>
      <c r="J50" s="104"/>
      <c r="K50" s="104"/>
      <c r="L50" s="100"/>
    </row>
    <row r="51" spans="2:12" ht="15">
      <c r="B51" s="2297" t="s">
        <v>628</v>
      </c>
      <c r="C51" s="2297"/>
      <c r="D51" s="2297"/>
      <c r="E51" s="2297"/>
      <c r="F51" s="2297"/>
      <c r="G51" s="2297"/>
    </row>
    <row r="52" spans="2:12">
      <c r="B52" s="2201" t="s">
        <v>293</v>
      </c>
      <c r="C52" s="2263" t="s">
        <v>207</v>
      </c>
      <c r="D52" s="2263" t="s">
        <v>376</v>
      </c>
      <c r="E52" s="2263"/>
      <c r="F52" s="2263"/>
      <c r="G52" s="2289" t="s">
        <v>377</v>
      </c>
      <c r="H52" s="56"/>
      <c r="I52" s="56"/>
    </row>
    <row r="53" spans="2:12" ht="25.5">
      <c r="B53" s="2201"/>
      <c r="C53" s="2263"/>
      <c r="D53" s="250" t="s">
        <v>52</v>
      </c>
      <c r="E53" s="250" t="s">
        <v>67</v>
      </c>
      <c r="F53" s="250" t="s">
        <v>54</v>
      </c>
      <c r="G53" s="2290"/>
    </row>
    <row r="54" spans="2:12">
      <c r="B54" s="330" t="s">
        <v>268</v>
      </c>
      <c r="C54" s="433" t="s">
        <v>931</v>
      </c>
      <c r="D54" s="567">
        <f>SUM(D55:D56)</f>
        <v>0</v>
      </c>
      <c r="E54" s="567">
        <f>SUM(E55:E56)</f>
        <v>0</v>
      </c>
      <c r="F54" s="567">
        <f>SUM(D54:E54)</f>
        <v>0</v>
      </c>
      <c r="G54" s="567">
        <f>SUM(G55:G56)</f>
        <v>0</v>
      </c>
      <c r="H54" s="2" t="s">
        <v>1014</v>
      </c>
    </row>
    <row r="55" spans="2:12">
      <c r="B55" s="57" t="s">
        <v>277</v>
      </c>
      <c r="C55" s="499" t="s">
        <v>932</v>
      </c>
      <c r="D55" s="394"/>
      <c r="E55" s="394"/>
      <c r="F55" s="567">
        <f t="shared" ref="F55:F61" si="11">SUM(D55:E55)</f>
        <v>0</v>
      </c>
      <c r="G55" s="505"/>
    </row>
    <row r="56" spans="2:12">
      <c r="B56" s="57" t="s">
        <v>281</v>
      </c>
      <c r="C56" s="499" t="s">
        <v>933</v>
      </c>
      <c r="D56" s="394"/>
      <c r="E56" s="394"/>
      <c r="F56" s="567">
        <f t="shared" si="11"/>
        <v>0</v>
      </c>
      <c r="G56" s="394"/>
      <c r="L56" s="2" t="s">
        <v>1014</v>
      </c>
    </row>
    <row r="57" spans="2:12">
      <c r="B57" s="330" t="s">
        <v>282</v>
      </c>
      <c r="C57" s="433" t="s">
        <v>936</v>
      </c>
      <c r="D57" s="567">
        <f>SUM(D58:D59)</f>
        <v>0</v>
      </c>
      <c r="E57" s="567">
        <f>SUM(E58:E59)</f>
        <v>0</v>
      </c>
      <c r="F57" s="567">
        <f t="shared" si="11"/>
        <v>0</v>
      </c>
      <c r="G57" s="567">
        <f>SUM(G58:G59)</f>
        <v>0</v>
      </c>
      <c r="J57" s="2" t="s">
        <v>1014</v>
      </c>
    </row>
    <row r="58" spans="2:12">
      <c r="B58" s="57" t="s">
        <v>283</v>
      </c>
      <c r="C58" s="499" t="s">
        <v>934</v>
      </c>
      <c r="D58" s="1767"/>
      <c r="E58" s="1767"/>
      <c r="F58" s="567">
        <f t="shared" si="11"/>
        <v>0</v>
      </c>
      <c r="G58" s="1767"/>
    </row>
    <row r="59" spans="2:12">
      <c r="B59" s="57" t="s">
        <v>284</v>
      </c>
      <c r="C59" s="499" t="s">
        <v>935</v>
      </c>
      <c r="D59" s="1767"/>
      <c r="E59" s="1767"/>
      <c r="F59" s="567">
        <f t="shared" si="11"/>
        <v>0</v>
      </c>
      <c r="G59" s="1767"/>
    </row>
    <row r="60" spans="2:12">
      <c r="B60" s="330" t="s">
        <v>285</v>
      </c>
      <c r="C60" s="433" t="s">
        <v>1345</v>
      </c>
      <c r="D60" s="416"/>
      <c r="E60" s="416"/>
      <c r="F60" s="567">
        <f t="shared" si="11"/>
        <v>0</v>
      </c>
      <c r="G60" s="416"/>
    </row>
    <row r="61" spans="2:12">
      <c r="B61" s="331" t="s">
        <v>286</v>
      </c>
      <c r="C61" s="518" t="s">
        <v>171</v>
      </c>
      <c r="D61" s="566">
        <f>D54+D57+D60</f>
        <v>0</v>
      </c>
      <c r="E61" s="566">
        <f>E54+E57+E60</f>
        <v>0</v>
      </c>
      <c r="F61" s="566">
        <f t="shared" si="11"/>
        <v>0</v>
      </c>
      <c r="G61" s="566">
        <f>G54+G57+G60</f>
        <v>0</v>
      </c>
    </row>
    <row r="63" spans="2:12" ht="15">
      <c r="C63" s="751" t="s">
        <v>559</v>
      </c>
    </row>
    <row r="64" spans="2:12" ht="25.5">
      <c r="C64" s="752" t="s">
        <v>1220</v>
      </c>
    </row>
  </sheetData>
  <mergeCells count="18">
    <mergeCell ref="B2:G2"/>
    <mergeCell ref="B33:L33"/>
    <mergeCell ref="B51:G51"/>
    <mergeCell ref="B4:B5"/>
    <mergeCell ref="C4:C5"/>
    <mergeCell ref="D4:F4"/>
    <mergeCell ref="G4:G5"/>
    <mergeCell ref="B34:B36"/>
    <mergeCell ref="C34:C36"/>
    <mergeCell ref="D34:I34"/>
    <mergeCell ref="J34:L35"/>
    <mergeCell ref="D35:F35"/>
    <mergeCell ref="G35:I35"/>
    <mergeCell ref="B52:B53"/>
    <mergeCell ref="C52:C53"/>
    <mergeCell ref="D52:F52"/>
    <mergeCell ref="G52:G53"/>
    <mergeCell ref="B3:G3"/>
  </mergeCells>
  <pageMargins left="0" right="0" top="0" bottom="0" header="0.3" footer="0.3"/>
  <pageSetup paperSize="9" scale="5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7C97E4"/>
  </sheetPr>
  <dimension ref="B2:I25"/>
  <sheetViews>
    <sheetView zoomScale="70" zoomScaleNormal="70" zoomScaleSheetLayoutView="100" workbookViewId="0">
      <selection activeCell="M19" sqref="M19"/>
    </sheetView>
  </sheetViews>
  <sheetFormatPr defaultColWidth="9.140625" defaultRowHeight="12.75"/>
  <cols>
    <col min="1" max="1" width="1.7109375" style="537" customWidth="1"/>
    <col min="2" max="2" width="10" style="47" customWidth="1"/>
    <col min="3" max="3" width="61.42578125" style="536" customWidth="1"/>
    <col min="4" max="6" width="16.5703125" style="537" customWidth="1"/>
    <col min="7" max="7" width="19.28515625" style="537" customWidth="1"/>
    <col min="8" max="16384" width="9.140625" style="537"/>
  </cols>
  <sheetData>
    <row r="2" spans="2:9" ht="20.25" customHeight="1" thickBot="1">
      <c r="B2" s="1983" t="s">
        <v>606</v>
      </c>
      <c r="C2" s="1983"/>
      <c r="D2" s="1984"/>
      <c r="E2" s="1984"/>
      <c r="F2" s="1984"/>
      <c r="G2" s="1984"/>
    </row>
    <row r="3" spans="2:9" ht="25.5" customHeight="1">
      <c r="B3" s="2299" t="s">
        <v>293</v>
      </c>
      <c r="C3" s="2196" t="s">
        <v>207</v>
      </c>
      <c r="D3" s="2302" t="s">
        <v>376</v>
      </c>
      <c r="E3" s="2303"/>
      <c r="F3" s="2304"/>
      <c r="G3" s="2305" t="s">
        <v>377</v>
      </c>
      <c r="I3" s="536" t="s">
        <v>225</v>
      </c>
    </row>
    <row r="4" spans="2:9" ht="25.5" customHeight="1" thickBot="1">
      <c r="B4" s="2300"/>
      <c r="C4" s="2301"/>
      <c r="D4" s="1476" t="s">
        <v>52</v>
      </c>
      <c r="E4" s="1477" t="s">
        <v>67</v>
      </c>
      <c r="F4" s="1478" t="s">
        <v>54</v>
      </c>
      <c r="G4" s="2306"/>
      <c r="I4" s="536"/>
    </row>
    <row r="5" spans="2:9" ht="28.5" customHeight="1">
      <c r="B5" s="286"/>
      <c r="C5" s="287" t="s">
        <v>326</v>
      </c>
      <c r="D5" s="1483"/>
      <c r="E5" s="1484"/>
      <c r="F5" s="1485"/>
      <c r="G5" s="1463"/>
      <c r="I5" s="536"/>
    </row>
    <row r="6" spans="2:9" ht="25.5">
      <c r="B6" s="438" t="s">
        <v>268</v>
      </c>
      <c r="C6" s="1178" t="s">
        <v>995</v>
      </c>
      <c r="D6" s="1464">
        <f>D7+D8</f>
        <v>0</v>
      </c>
      <c r="E6" s="439">
        <f>E7+E8</f>
        <v>0</v>
      </c>
      <c r="F6" s="1465">
        <f>SUM(D6:E6)</f>
        <v>0</v>
      </c>
      <c r="G6" s="1471">
        <f>G7+G8</f>
        <v>0</v>
      </c>
    </row>
    <row r="7" spans="2:9" ht="25.5">
      <c r="B7" s="52" t="s">
        <v>277</v>
      </c>
      <c r="C7" s="1460" t="s">
        <v>1106</v>
      </c>
      <c r="D7" s="1466"/>
      <c r="E7" s="440"/>
      <c r="F7" s="1465">
        <f t="shared" ref="F7:F20" si="0">SUM(D7:E7)</f>
        <v>0</v>
      </c>
      <c r="G7" s="1472"/>
    </row>
    <row r="8" spans="2:9" ht="25.5">
      <c r="B8" s="52" t="s">
        <v>281</v>
      </c>
      <c r="C8" s="1460" t="s">
        <v>1107</v>
      </c>
      <c r="D8" s="1466"/>
      <c r="E8" s="440"/>
      <c r="F8" s="1465">
        <f t="shared" si="0"/>
        <v>0</v>
      </c>
      <c r="G8" s="1472"/>
    </row>
    <row r="9" spans="2:9">
      <c r="B9" s="291" t="s">
        <v>282</v>
      </c>
      <c r="C9" s="715" t="s">
        <v>1108</v>
      </c>
      <c r="D9" s="1464">
        <f>D10+D11</f>
        <v>0</v>
      </c>
      <c r="E9" s="439">
        <f>E10+E11</f>
        <v>0</v>
      </c>
      <c r="F9" s="1465">
        <f t="shared" si="0"/>
        <v>0</v>
      </c>
      <c r="G9" s="1473">
        <f>G10+G11</f>
        <v>0</v>
      </c>
    </row>
    <row r="10" spans="2:9" ht="25.5">
      <c r="B10" s="52" t="s">
        <v>283</v>
      </c>
      <c r="C10" s="1460" t="s">
        <v>1109</v>
      </c>
      <c r="D10" s="1466"/>
      <c r="E10" s="440"/>
      <c r="F10" s="1465">
        <f t="shared" si="0"/>
        <v>0</v>
      </c>
      <c r="G10" s="1472"/>
    </row>
    <row r="11" spans="2:9" ht="25.5">
      <c r="B11" s="52" t="s">
        <v>284</v>
      </c>
      <c r="C11" s="1460" t="s">
        <v>1110</v>
      </c>
      <c r="D11" s="1466"/>
      <c r="E11" s="440"/>
      <c r="F11" s="1465">
        <f t="shared" si="0"/>
        <v>0</v>
      </c>
      <c r="G11" s="1472"/>
    </row>
    <row r="12" spans="2:9" s="49" customFormat="1" ht="25.5" customHeight="1">
      <c r="B12" s="1479" t="s">
        <v>285</v>
      </c>
      <c r="C12" s="1461" t="s">
        <v>607</v>
      </c>
      <c r="D12" s="1480">
        <f>D6+D9</f>
        <v>0</v>
      </c>
      <c r="E12" s="1481">
        <f>E6+E9</f>
        <v>0</v>
      </c>
      <c r="F12" s="1486">
        <f>SUM(D12:E12)</f>
        <v>0</v>
      </c>
      <c r="G12" s="1482">
        <f>G6+G9</f>
        <v>0</v>
      </c>
    </row>
    <row r="13" spans="2:9">
      <c r="B13" s="430"/>
      <c r="C13" s="532" t="s">
        <v>608</v>
      </c>
      <c r="D13" s="1467"/>
      <c r="E13" s="441"/>
      <c r="F13" s="1465">
        <f t="shared" si="0"/>
        <v>0</v>
      </c>
      <c r="G13" s="1474"/>
    </row>
    <row r="14" spans="2:9" ht="25.5">
      <c r="B14" s="438" t="s">
        <v>286</v>
      </c>
      <c r="C14" s="1178" t="s">
        <v>937</v>
      </c>
      <c r="D14" s="1464">
        <f>D15+D16</f>
        <v>0</v>
      </c>
      <c r="E14" s="439">
        <f>E15+E16</f>
        <v>0</v>
      </c>
      <c r="F14" s="1465">
        <f t="shared" si="0"/>
        <v>0</v>
      </c>
      <c r="G14" s="1471">
        <f>G15+G16</f>
        <v>0</v>
      </c>
    </row>
    <row r="15" spans="2:9" ht="25.5">
      <c r="B15" s="52" t="s">
        <v>287</v>
      </c>
      <c r="C15" s="1460" t="s">
        <v>1111</v>
      </c>
      <c r="D15" s="1466"/>
      <c r="E15" s="440"/>
      <c r="F15" s="1465">
        <f t="shared" si="0"/>
        <v>0</v>
      </c>
      <c r="G15" s="1472"/>
    </row>
    <row r="16" spans="2:9" ht="25.5">
      <c r="B16" s="52" t="s">
        <v>288</v>
      </c>
      <c r="C16" s="1460" t="s">
        <v>1112</v>
      </c>
      <c r="D16" s="1466"/>
      <c r="E16" s="440"/>
      <c r="F16" s="1465">
        <f t="shared" si="0"/>
        <v>0</v>
      </c>
      <c r="G16" s="1472"/>
    </row>
    <row r="17" spans="2:7">
      <c r="B17" s="291" t="s">
        <v>289</v>
      </c>
      <c r="C17" s="715" t="s">
        <v>938</v>
      </c>
      <c r="D17" s="1464">
        <f>D18+D19</f>
        <v>0</v>
      </c>
      <c r="E17" s="439">
        <f>E18+E19</f>
        <v>0</v>
      </c>
      <c r="F17" s="1465">
        <f t="shared" si="0"/>
        <v>0</v>
      </c>
      <c r="G17" s="1473">
        <f>G18+G19</f>
        <v>0</v>
      </c>
    </row>
    <row r="18" spans="2:7" ht="25.5">
      <c r="B18" s="52" t="s">
        <v>290</v>
      </c>
      <c r="C18" s="1460" t="s">
        <v>1113</v>
      </c>
      <c r="D18" s="1466"/>
      <c r="E18" s="440"/>
      <c r="F18" s="1465">
        <f t="shared" si="0"/>
        <v>0</v>
      </c>
      <c r="G18" s="1472"/>
    </row>
    <row r="19" spans="2:7" ht="38.25">
      <c r="B19" s="52" t="s">
        <v>291</v>
      </c>
      <c r="C19" s="1460" t="s">
        <v>1114</v>
      </c>
      <c r="D19" s="1466"/>
      <c r="E19" s="440"/>
      <c r="F19" s="1465">
        <f t="shared" si="0"/>
        <v>0</v>
      </c>
      <c r="G19" s="1472"/>
    </row>
    <row r="20" spans="2:7" s="49" customFormat="1" ht="26.25" customHeight="1" thickBot="1">
      <c r="B20" s="1459" t="s">
        <v>292</v>
      </c>
      <c r="C20" s="1462" t="s">
        <v>609</v>
      </c>
      <c r="D20" s="1468">
        <f>D14+D17</f>
        <v>0</v>
      </c>
      <c r="E20" s="1469">
        <f>E14+E17</f>
        <v>0</v>
      </c>
      <c r="F20" s="1470">
        <f t="shared" si="0"/>
        <v>0</v>
      </c>
      <c r="G20" s="1475">
        <f>G14+G17</f>
        <v>0</v>
      </c>
    </row>
    <row r="22" spans="2:7" ht="27" customHeight="1">
      <c r="C22" s="2298"/>
      <c r="D22" s="2298"/>
      <c r="E22" s="2298"/>
    </row>
    <row r="23" spans="2:7" ht="15">
      <c r="C23" s="755" t="s">
        <v>118</v>
      </c>
    </row>
    <row r="24" spans="2:7" ht="25.5">
      <c r="C24" s="742" t="s">
        <v>1222</v>
      </c>
    </row>
    <row r="25" spans="2:7">
      <c r="C25" s="533"/>
    </row>
  </sheetData>
  <mergeCells count="6">
    <mergeCell ref="B2:G2"/>
    <mergeCell ref="C22:E22"/>
    <mergeCell ref="B3:B4"/>
    <mergeCell ref="C3:C4"/>
    <mergeCell ref="D3:F3"/>
    <mergeCell ref="G3:G4"/>
  </mergeCells>
  <pageMargins left="0" right="0" top="0.75" bottom="0.75" header="0.3" footer="0.3"/>
  <pageSetup paperSize="9" scale="86" orientation="landscape" horizontalDpi="4294967295" verticalDpi="4294967295" r:id="rId1"/>
  <colBreaks count="1" manualBreakCount="1">
    <brk id="7" max="23"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sheetPr>
  <dimension ref="B1:E14"/>
  <sheetViews>
    <sheetView zoomScale="115" zoomScaleNormal="115" zoomScaleSheetLayoutView="130" workbookViewId="0">
      <selection activeCell="F21" sqref="F21"/>
    </sheetView>
  </sheetViews>
  <sheetFormatPr defaultColWidth="9.140625" defaultRowHeight="12.75"/>
  <cols>
    <col min="1" max="1" width="2.140625" style="2" customWidth="1"/>
    <col min="2" max="2" width="11.28515625" style="2" customWidth="1"/>
    <col min="3" max="3" width="49.28515625" style="2" customWidth="1"/>
    <col min="4" max="5" width="24" style="2" customWidth="1"/>
    <col min="6" max="16384" width="9.140625" style="2"/>
  </cols>
  <sheetData>
    <row r="1" spans="2:5" s="100" customFormat="1"/>
    <row r="2" spans="2:5" ht="21" customHeight="1">
      <c r="B2" s="1983" t="s">
        <v>474</v>
      </c>
      <c r="C2" s="1983"/>
      <c r="D2" s="1983"/>
      <c r="E2" s="1983"/>
    </row>
    <row r="3" spans="2:5" ht="25.5">
      <c r="B3" s="334" t="s">
        <v>293</v>
      </c>
      <c r="C3" s="249" t="s">
        <v>416</v>
      </c>
      <c r="D3" s="250" t="s">
        <v>376</v>
      </c>
      <c r="E3" s="250" t="s">
        <v>377</v>
      </c>
    </row>
    <row r="4" spans="2:5">
      <c r="B4" s="83" t="s">
        <v>268</v>
      </c>
      <c r="C4" s="6" t="s">
        <v>219</v>
      </c>
      <c r="D4" s="444"/>
      <c r="E4" s="444"/>
    </row>
    <row r="5" spans="2:5">
      <c r="B5" s="83" t="s">
        <v>277</v>
      </c>
      <c r="C5" s="6" t="s">
        <v>220</v>
      </c>
      <c r="D5" s="417"/>
      <c r="E5" s="417"/>
    </row>
    <row r="6" spans="2:5">
      <c r="B6" s="83" t="s">
        <v>281</v>
      </c>
      <c r="C6" s="6" t="s">
        <v>122</v>
      </c>
      <c r="D6" s="417"/>
      <c r="E6" s="417"/>
    </row>
    <row r="7" spans="2:5">
      <c r="B7" s="83" t="s">
        <v>282</v>
      </c>
      <c r="C7" s="6" t="s">
        <v>167</v>
      </c>
      <c r="D7" s="417"/>
      <c r="E7" s="417"/>
    </row>
    <row r="8" spans="2:5">
      <c r="B8" s="83" t="s">
        <v>283</v>
      </c>
      <c r="C8" s="6" t="s">
        <v>221</v>
      </c>
      <c r="D8" s="417"/>
      <c r="E8" s="417"/>
    </row>
    <row r="9" spans="2:5">
      <c r="B9" s="83" t="s">
        <v>284</v>
      </c>
      <c r="C9" s="6" t="s">
        <v>222</v>
      </c>
      <c r="D9" s="417"/>
      <c r="E9" s="417"/>
    </row>
    <row r="10" spans="2:5">
      <c r="B10" s="83" t="s">
        <v>285</v>
      </c>
      <c r="C10" s="6" t="s">
        <v>223</v>
      </c>
      <c r="D10" s="417"/>
      <c r="E10" s="417"/>
    </row>
    <row r="11" spans="2:5">
      <c r="B11" s="392" t="s">
        <v>286</v>
      </c>
      <c r="C11" s="434" t="s">
        <v>54</v>
      </c>
      <c r="D11" s="443">
        <f>SUM(D4:D10)</f>
        <v>0</v>
      </c>
      <c r="E11" s="443">
        <f>SUM(E4:E10)</f>
        <v>0</v>
      </c>
    </row>
    <row r="12" spans="2:5">
      <c r="B12" s="5"/>
      <c r="C12" s="8"/>
      <c r="D12" s="5"/>
      <c r="E12" s="5"/>
    </row>
    <row r="13" spans="2:5">
      <c r="B13" s="5"/>
      <c r="C13" s="5"/>
      <c r="D13" s="5"/>
      <c r="E13" s="5"/>
    </row>
    <row r="14" spans="2:5" ht="15.75">
      <c r="B14" s="2307" t="s">
        <v>1223</v>
      </c>
      <c r="C14" s="2307"/>
      <c r="D14" s="2307"/>
      <c r="E14" s="2307"/>
    </row>
  </sheetData>
  <mergeCells count="2">
    <mergeCell ref="B14:E14"/>
    <mergeCell ref="B2:E2"/>
  </mergeCells>
  <pageMargins left="0.45" right="0.45" top="0.75" bottom="0.75" header="0.3" footer="0.3"/>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0"/>
  </sheetPr>
  <dimension ref="B2:H32"/>
  <sheetViews>
    <sheetView view="pageBreakPreview" zoomScaleNormal="92" zoomScaleSheetLayoutView="100" workbookViewId="0">
      <selection activeCell="F21" sqref="F21"/>
    </sheetView>
  </sheetViews>
  <sheetFormatPr defaultColWidth="9.140625" defaultRowHeight="12.75"/>
  <cols>
    <col min="1" max="1" width="9.140625" style="5"/>
    <col min="2" max="2" width="12.7109375" style="5" customWidth="1"/>
    <col min="3" max="3" width="83.28515625" style="5" customWidth="1"/>
    <col min="4" max="4" width="20.7109375" style="5" customWidth="1"/>
    <col min="5" max="5" width="23.42578125" style="5" customWidth="1"/>
    <col min="6" max="6" width="24" style="5" customWidth="1"/>
    <col min="7" max="7" width="24.140625" style="5" customWidth="1"/>
    <col min="8" max="8" width="24" style="5" customWidth="1"/>
    <col min="9" max="16384" width="9.140625" style="5"/>
  </cols>
  <sheetData>
    <row r="2" spans="2:8" ht="20.25" customHeight="1">
      <c r="B2" s="2310" t="s">
        <v>1226</v>
      </c>
      <c r="C2" s="2310"/>
      <c r="D2" s="2310"/>
      <c r="E2" s="2310"/>
      <c r="F2" s="2310"/>
      <c r="G2" s="2310"/>
      <c r="H2" s="2310"/>
    </row>
    <row r="3" spans="2:8">
      <c r="B3" s="2309" t="s">
        <v>293</v>
      </c>
      <c r="C3" s="2308" t="s">
        <v>207</v>
      </c>
      <c r="D3" s="2263" t="s">
        <v>376</v>
      </c>
      <c r="E3" s="2308"/>
      <c r="F3" s="2308"/>
    </row>
    <row r="4" spans="2:8">
      <c r="B4" s="2309"/>
      <c r="C4" s="2308"/>
      <c r="D4" s="250" t="s">
        <v>52</v>
      </c>
      <c r="E4" s="250" t="s">
        <v>67</v>
      </c>
      <c r="F4" s="250" t="s">
        <v>54</v>
      </c>
    </row>
    <row r="5" spans="2:8">
      <c r="B5" s="403" t="s">
        <v>268</v>
      </c>
      <c r="C5" s="446" t="s">
        <v>595</v>
      </c>
      <c r="D5" s="447"/>
      <c r="E5" s="447"/>
      <c r="F5" s="448"/>
    </row>
    <row r="6" spans="2:8">
      <c r="B6" s="449"/>
      <c r="C6" s="450" t="s">
        <v>172</v>
      </c>
      <c r="D6" s="450"/>
      <c r="E6" s="450"/>
      <c r="F6" s="451"/>
    </row>
    <row r="7" spans="2:8">
      <c r="B7" s="326" t="s">
        <v>277</v>
      </c>
      <c r="C7" s="72" t="s">
        <v>602</v>
      </c>
      <c r="D7" s="193"/>
      <c r="E7" s="193"/>
      <c r="F7" s="442"/>
    </row>
    <row r="8" spans="2:8">
      <c r="B8" s="83" t="s">
        <v>281</v>
      </c>
      <c r="C8" s="46" t="s">
        <v>585</v>
      </c>
      <c r="D8" s="187"/>
      <c r="E8" s="187"/>
      <c r="F8" s="96"/>
    </row>
    <row r="9" spans="2:8">
      <c r="B9" s="83" t="s">
        <v>282</v>
      </c>
      <c r="C9" s="46" t="s">
        <v>584</v>
      </c>
      <c r="D9" s="187"/>
      <c r="E9" s="187"/>
      <c r="F9" s="96"/>
    </row>
    <row r="10" spans="2:8">
      <c r="B10" s="326" t="s">
        <v>283</v>
      </c>
      <c r="C10" s="46" t="s">
        <v>596</v>
      </c>
      <c r="D10" s="187"/>
      <c r="E10" s="187"/>
      <c r="F10" s="96"/>
    </row>
    <row r="11" spans="2:8" ht="13.5" thickBot="1">
      <c r="B11" s="83" t="s">
        <v>284</v>
      </c>
      <c r="C11" s="756" t="s">
        <v>608</v>
      </c>
      <c r="D11" s="187"/>
      <c r="E11" s="187"/>
      <c r="F11" s="96"/>
    </row>
    <row r="12" spans="2:8">
      <c r="B12" s="83" t="s">
        <v>285</v>
      </c>
      <c r="C12" s="46" t="s">
        <v>586</v>
      </c>
      <c r="D12" s="187"/>
      <c r="E12" s="187"/>
      <c r="F12" s="96"/>
    </row>
    <row r="13" spans="2:8">
      <c r="B13" s="326" t="s">
        <v>286</v>
      </c>
      <c r="C13" s="46" t="s">
        <v>587</v>
      </c>
      <c r="D13" s="187"/>
      <c r="E13" s="187"/>
      <c r="F13" s="96"/>
    </row>
    <row r="14" spans="2:8">
      <c r="B14" s="83" t="s">
        <v>287</v>
      </c>
      <c r="C14" s="46" t="s">
        <v>593</v>
      </c>
      <c r="D14" s="187"/>
      <c r="E14" s="187"/>
      <c r="F14" s="96"/>
    </row>
    <row r="15" spans="2:8" ht="23.45" customHeight="1">
      <c r="B15" s="83" t="s">
        <v>288</v>
      </c>
      <c r="C15" s="445" t="s">
        <v>597</v>
      </c>
      <c r="D15" s="187"/>
      <c r="E15" s="187"/>
      <c r="F15" s="96"/>
    </row>
    <row r="16" spans="2:8" ht="13.5" thickBot="1">
      <c r="B16" s="326" t="s">
        <v>289</v>
      </c>
      <c r="C16" s="757" t="s">
        <v>1224</v>
      </c>
      <c r="D16" s="187"/>
      <c r="E16" s="187"/>
      <c r="F16" s="96"/>
    </row>
    <row r="17" spans="2:6">
      <c r="B17" s="83" t="s">
        <v>290</v>
      </c>
      <c r="C17" s="46" t="s">
        <v>588</v>
      </c>
      <c r="D17" s="187"/>
      <c r="E17" s="187"/>
      <c r="F17" s="96"/>
    </row>
    <row r="18" spans="2:6">
      <c r="B18" s="83" t="s">
        <v>291</v>
      </c>
      <c r="C18" s="46" t="s">
        <v>589</v>
      </c>
      <c r="D18" s="187"/>
      <c r="E18" s="187"/>
      <c r="F18" s="96"/>
    </row>
    <row r="19" spans="2:6">
      <c r="B19" s="83" t="s">
        <v>292</v>
      </c>
      <c r="C19" s="46" t="s">
        <v>590</v>
      </c>
      <c r="D19" s="187"/>
      <c r="E19" s="187"/>
      <c r="F19" s="96"/>
    </row>
    <row r="20" spans="2:6" ht="13.5" thickBot="1">
      <c r="B20" s="83" t="s">
        <v>294</v>
      </c>
      <c r="C20" s="756" t="s">
        <v>1225</v>
      </c>
      <c r="D20" s="187"/>
      <c r="E20" s="187"/>
      <c r="F20" s="96"/>
    </row>
    <row r="21" spans="2:6">
      <c r="B21" s="83" t="s">
        <v>295</v>
      </c>
      <c r="C21" s="46" t="s">
        <v>591</v>
      </c>
      <c r="D21" s="187"/>
      <c r="E21" s="187"/>
      <c r="F21" s="96"/>
    </row>
    <row r="22" spans="2:6" ht="15.6" customHeight="1">
      <c r="B22" s="83" t="s">
        <v>296</v>
      </c>
      <c r="C22" s="46" t="s">
        <v>592</v>
      </c>
      <c r="D22" s="187"/>
      <c r="E22" s="187"/>
      <c r="F22" s="96"/>
    </row>
    <row r="23" spans="2:6">
      <c r="B23" s="83" t="s">
        <v>297</v>
      </c>
      <c r="C23" s="46" t="s">
        <v>601</v>
      </c>
      <c r="D23" s="187"/>
      <c r="E23" s="187"/>
      <c r="F23" s="96"/>
    </row>
    <row r="24" spans="2:6">
      <c r="B24" s="83" t="s">
        <v>298</v>
      </c>
      <c r="C24" s="46" t="s">
        <v>600</v>
      </c>
      <c r="D24" s="187"/>
      <c r="E24" s="187"/>
      <c r="F24" s="96"/>
    </row>
    <row r="25" spans="2:6">
      <c r="B25" s="83" t="s">
        <v>299</v>
      </c>
      <c r="C25" s="84" t="s">
        <v>475</v>
      </c>
      <c r="D25" s="187"/>
      <c r="E25" s="187"/>
      <c r="F25" s="96"/>
    </row>
    <row r="26" spans="2:6">
      <c r="C26" s="8"/>
    </row>
    <row r="29" spans="2:6">
      <c r="C29" s="44" t="s">
        <v>594</v>
      </c>
    </row>
    <row r="30" spans="2:6">
      <c r="C30" s="8" t="s">
        <v>603</v>
      </c>
    </row>
    <row r="31" spans="2:6">
      <c r="C31" s="5" t="s">
        <v>598</v>
      </c>
    </row>
    <row r="32" spans="2:6">
      <c r="C32" s="5" t="s">
        <v>599</v>
      </c>
    </row>
  </sheetData>
  <mergeCells count="4">
    <mergeCell ref="C3:C4"/>
    <mergeCell ref="B3:B4"/>
    <mergeCell ref="D3:F3"/>
    <mergeCell ref="B2:H2"/>
  </mergeCells>
  <phoneticPr fontId="6" type="noConversion"/>
  <pageMargins left="0" right="0" top="0" bottom="0" header="0.3" footer="0.3"/>
  <pageSetup paperSize="9"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DDBF9"/>
  </sheetPr>
  <dimension ref="B2:J41"/>
  <sheetViews>
    <sheetView view="pageBreakPreview" zoomScale="60" zoomScaleNormal="100" workbookViewId="0">
      <selection activeCell="Q41" sqref="Q41"/>
    </sheetView>
  </sheetViews>
  <sheetFormatPr defaultRowHeight="15"/>
  <cols>
    <col min="1" max="16384" width="9.140625" style="480"/>
  </cols>
  <sheetData>
    <row r="2" spans="2:10">
      <c r="B2" s="479"/>
      <c r="C2" s="479"/>
      <c r="D2" s="479"/>
      <c r="E2" s="479"/>
      <c r="F2" s="479"/>
      <c r="G2" s="479"/>
      <c r="H2" s="479"/>
      <c r="I2" s="479"/>
      <c r="J2" s="479"/>
    </row>
    <row r="3" spans="2:10">
      <c r="B3" s="479"/>
      <c r="C3" s="479"/>
      <c r="D3" s="479"/>
      <c r="E3" s="1914" t="s">
        <v>1335</v>
      </c>
      <c r="F3" s="1914"/>
      <c r="G3" s="1914"/>
      <c r="H3" s="479"/>
      <c r="I3" s="479"/>
      <c r="J3" s="479"/>
    </row>
    <row r="4" spans="2:10">
      <c r="B4" s="479"/>
      <c r="C4" s="479"/>
      <c r="D4" s="479"/>
      <c r="E4" s="1913" t="s">
        <v>941</v>
      </c>
      <c r="F4" s="1913"/>
      <c r="G4" s="1913"/>
      <c r="H4" s="479"/>
      <c r="I4" s="479"/>
      <c r="J4" s="479"/>
    </row>
    <row r="5" spans="2:10">
      <c r="B5" s="479"/>
      <c r="C5" s="479"/>
      <c r="D5" s="479"/>
      <c r="E5" s="479"/>
      <c r="F5" s="479"/>
      <c r="G5" s="479"/>
      <c r="H5" s="479"/>
      <c r="I5" s="479"/>
      <c r="J5" s="479"/>
    </row>
    <row r="6" spans="2:10" ht="15" customHeight="1">
      <c r="B6" s="479"/>
      <c r="C6" s="1915" t="s">
        <v>1367</v>
      </c>
      <c r="D6" s="1915"/>
      <c r="E6" s="1915"/>
      <c r="F6" s="1915"/>
      <c r="G6" s="1915"/>
      <c r="H6" s="1915"/>
      <c r="I6" s="1915"/>
      <c r="J6" s="479"/>
    </row>
    <row r="7" spans="2:10" ht="15" customHeight="1">
      <c r="B7" s="479"/>
      <c r="C7" s="1915"/>
      <c r="D7" s="1915"/>
      <c r="E7" s="1915"/>
      <c r="F7" s="1915"/>
      <c r="G7" s="1915"/>
      <c r="H7" s="1915"/>
      <c r="I7" s="1915"/>
      <c r="J7" s="479"/>
    </row>
    <row r="8" spans="2:10">
      <c r="B8" s="479"/>
      <c r="C8" s="1915"/>
      <c r="D8" s="1915"/>
      <c r="E8" s="1915"/>
      <c r="F8" s="1915"/>
      <c r="G8" s="1915"/>
      <c r="H8" s="1915"/>
      <c r="I8" s="1915"/>
      <c r="J8" s="479"/>
    </row>
    <row r="9" spans="2:10">
      <c r="B9" s="479"/>
      <c r="C9" s="1915"/>
      <c r="D9" s="1915"/>
      <c r="E9" s="1915"/>
      <c r="F9" s="1915"/>
      <c r="G9" s="1915"/>
      <c r="H9" s="1915"/>
      <c r="I9" s="1915"/>
      <c r="J9" s="479"/>
    </row>
    <row r="10" spans="2:10">
      <c r="B10" s="479"/>
      <c r="C10" s="1916"/>
      <c r="D10" s="1916"/>
      <c r="E10" s="1916"/>
      <c r="F10" s="1916"/>
      <c r="G10" s="1916"/>
      <c r="H10" s="1916"/>
      <c r="I10" s="1916"/>
      <c r="J10" s="479"/>
    </row>
    <row r="11" spans="2:10">
      <c r="B11" s="1913" t="s">
        <v>942</v>
      </c>
      <c r="C11" s="1913"/>
      <c r="D11" s="1913"/>
      <c r="E11" s="1913"/>
      <c r="F11" s="1913"/>
      <c r="G11" s="1913"/>
      <c r="H11" s="1913"/>
      <c r="I11" s="1913"/>
      <c r="J11" s="1913"/>
    </row>
    <row r="12" spans="2:10">
      <c r="B12" s="479"/>
      <c r="C12" s="479"/>
      <c r="D12" s="479"/>
      <c r="E12" s="479"/>
      <c r="F12" s="479"/>
      <c r="G12" s="479"/>
      <c r="H12" s="479"/>
      <c r="I12" s="479"/>
      <c r="J12" s="479"/>
    </row>
    <row r="13" spans="2:10">
      <c r="B13" s="479"/>
      <c r="C13" s="479"/>
      <c r="D13" s="479"/>
      <c r="E13" s="479"/>
      <c r="F13" s="479"/>
      <c r="G13" s="479"/>
      <c r="H13" s="479"/>
      <c r="I13" s="479"/>
      <c r="J13" s="479"/>
    </row>
    <row r="14" spans="2:10" ht="23.25">
      <c r="B14" s="479"/>
      <c r="C14" s="1917">
        <v>3382</v>
      </c>
      <c r="D14" s="1917"/>
      <c r="E14" s="1917"/>
      <c r="F14" s="1917"/>
      <c r="G14" s="1917"/>
      <c r="H14" s="1917"/>
      <c r="I14" s="1917"/>
      <c r="J14" s="479"/>
    </row>
    <row r="15" spans="2:10">
      <c r="B15" s="479"/>
      <c r="C15" s="479"/>
      <c r="D15" s="1913" t="s">
        <v>943</v>
      </c>
      <c r="E15" s="1913"/>
      <c r="F15" s="1913"/>
      <c r="G15" s="1913"/>
      <c r="H15" s="1913"/>
      <c r="I15" s="479"/>
      <c r="J15" s="479"/>
    </row>
    <row r="16" spans="2:10">
      <c r="B16" s="479"/>
      <c r="C16" s="479"/>
      <c r="D16" s="479"/>
      <c r="E16" s="479"/>
      <c r="F16" s="479"/>
      <c r="G16" s="479"/>
      <c r="H16" s="479"/>
      <c r="I16" s="479"/>
      <c r="J16" s="479"/>
    </row>
    <row r="17" spans="2:10" ht="61.5" customHeight="1">
      <c r="B17" s="479"/>
      <c r="C17" s="479"/>
      <c r="D17" s="479"/>
      <c r="E17" s="479"/>
      <c r="F17" s="479"/>
      <c r="G17" s="479"/>
      <c r="H17" s="479"/>
      <c r="I17" s="479"/>
      <c r="J17" s="479"/>
    </row>
    <row r="18" spans="2:10">
      <c r="B18" s="479"/>
      <c r="C18" s="479"/>
      <c r="D18" s="479"/>
      <c r="E18" s="479"/>
      <c r="F18" s="479"/>
      <c r="G18" s="479"/>
      <c r="H18" s="479"/>
      <c r="I18" s="479"/>
      <c r="J18" s="479"/>
    </row>
    <row r="19" spans="2:10">
      <c r="B19" s="479"/>
      <c r="C19" s="479"/>
      <c r="D19" s="479"/>
      <c r="E19" s="479"/>
      <c r="F19" s="479"/>
      <c r="G19" s="479"/>
      <c r="H19" s="479"/>
      <c r="I19" s="479"/>
      <c r="J19" s="479"/>
    </row>
    <row r="20" spans="2:10">
      <c r="B20" s="479"/>
      <c r="C20" s="479"/>
      <c r="D20" s="479"/>
      <c r="E20" s="479"/>
      <c r="F20" s="479"/>
      <c r="G20" s="479"/>
      <c r="H20" s="479"/>
      <c r="I20" s="479"/>
      <c r="J20" s="479"/>
    </row>
    <row r="21" spans="2:10" ht="36" customHeight="1">
      <c r="B21" s="479"/>
      <c r="C21" s="1914" t="s">
        <v>1369</v>
      </c>
      <c r="D21" s="1914"/>
      <c r="E21" s="1914"/>
      <c r="F21" s="479"/>
      <c r="G21" s="1919"/>
      <c r="H21" s="1919"/>
      <c r="I21" s="1919"/>
      <c r="J21" s="479"/>
    </row>
    <row r="22" spans="2:10">
      <c r="B22" s="479"/>
      <c r="C22" s="1913" t="s">
        <v>944</v>
      </c>
      <c r="D22" s="1913"/>
      <c r="E22" s="1913"/>
      <c r="F22" s="481"/>
      <c r="G22" s="1913" t="s">
        <v>571</v>
      </c>
      <c r="H22" s="1913"/>
      <c r="I22" s="1913"/>
      <c r="J22" s="479"/>
    </row>
    <row r="23" spans="2:10">
      <c r="B23" s="479"/>
      <c r="C23" s="479"/>
      <c r="D23" s="479"/>
      <c r="E23" s="479"/>
      <c r="F23" s="479"/>
      <c r="G23" s="479"/>
      <c r="H23" s="479"/>
      <c r="I23" s="479"/>
      <c r="J23" s="479"/>
    </row>
    <row r="24" spans="2:10">
      <c r="B24" s="479"/>
      <c r="C24" s="479"/>
      <c r="D24" s="479"/>
      <c r="E24" s="479"/>
      <c r="F24" s="479"/>
      <c r="G24" s="479"/>
      <c r="H24" s="479"/>
      <c r="I24" s="479"/>
      <c r="J24" s="479"/>
    </row>
    <row r="25" spans="2:10">
      <c r="B25" s="479"/>
      <c r="C25" s="479"/>
      <c r="D25" s="479"/>
      <c r="E25" s="479"/>
      <c r="F25" s="479"/>
      <c r="G25" s="479"/>
      <c r="H25" s="479"/>
      <c r="I25" s="479"/>
      <c r="J25" s="479"/>
    </row>
    <row r="26" spans="2:10">
      <c r="B26" s="479"/>
      <c r="C26" s="479"/>
      <c r="D26" s="479"/>
      <c r="E26" s="479"/>
      <c r="F26" s="479"/>
      <c r="G26" s="479"/>
      <c r="H26" s="479"/>
      <c r="I26" s="479"/>
      <c r="J26" s="479"/>
    </row>
    <row r="27" spans="2:10">
      <c r="B27" s="479"/>
      <c r="C27" s="479"/>
      <c r="D27" s="479"/>
      <c r="E27" s="479"/>
      <c r="F27" s="479"/>
      <c r="G27" s="479"/>
      <c r="H27" s="479"/>
      <c r="I27" s="479"/>
      <c r="J27" s="479"/>
    </row>
    <row r="28" spans="2:10">
      <c r="B28" s="479"/>
      <c r="C28" s="1914" t="s">
        <v>1368</v>
      </c>
      <c r="D28" s="1914"/>
      <c r="E28" s="1914"/>
      <c r="F28" s="479"/>
      <c r="G28" s="1919"/>
      <c r="H28" s="1919"/>
      <c r="I28" s="1919"/>
      <c r="J28" s="479"/>
    </row>
    <row r="29" spans="2:10">
      <c r="B29" s="479"/>
      <c r="C29" s="1913" t="s">
        <v>945</v>
      </c>
      <c r="D29" s="1913"/>
      <c r="E29" s="1913"/>
      <c r="F29" s="481"/>
      <c r="G29" s="1913" t="s">
        <v>571</v>
      </c>
      <c r="H29" s="1913"/>
      <c r="I29" s="1913"/>
      <c r="J29" s="479"/>
    </row>
    <row r="30" spans="2:10">
      <c r="B30" s="479"/>
      <c r="C30" s="479"/>
      <c r="D30" s="479"/>
      <c r="E30" s="479"/>
      <c r="F30" s="479"/>
      <c r="G30" s="479"/>
      <c r="H30" s="479"/>
      <c r="I30" s="479"/>
      <c r="J30" s="479"/>
    </row>
    <row r="31" spans="2:10">
      <c r="B31" s="479"/>
      <c r="C31" s="479"/>
      <c r="D31" s="479"/>
      <c r="E31" s="479"/>
      <c r="F31" s="479"/>
      <c r="G31" s="479"/>
      <c r="H31" s="479"/>
      <c r="I31" s="479"/>
      <c r="J31" s="479"/>
    </row>
    <row r="32" spans="2:10">
      <c r="B32" s="479"/>
      <c r="C32" s="479"/>
      <c r="D32" s="479"/>
      <c r="E32" s="479"/>
      <c r="F32" s="479"/>
      <c r="G32" s="479"/>
      <c r="H32" s="479"/>
      <c r="I32" s="479"/>
      <c r="J32" s="479"/>
    </row>
    <row r="33" spans="2:10">
      <c r="B33" s="479"/>
      <c r="C33" s="479"/>
      <c r="D33" s="479"/>
      <c r="E33" s="479"/>
      <c r="F33" s="1918"/>
      <c r="G33" s="1918"/>
      <c r="H33" s="1918"/>
      <c r="I33" s="1918"/>
      <c r="J33" s="1918"/>
    </row>
    <row r="34" spans="2:10">
      <c r="B34" s="479"/>
      <c r="C34" s="479"/>
      <c r="D34" s="479"/>
      <c r="E34" s="479"/>
      <c r="F34" s="479"/>
      <c r="G34" s="479"/>
      <c r="H34" s="479"/>
      <c r="I34" s="479"/>
      <c r="J34" s="479"/>
    </row>
    <row r="35" spans="2:10">
      <c r="B35" s="479"/>
      <c r="C35" s="479"/>
      <c r="D35" s="479"/>
      <c r="E35" s="479"/>
      <c r="F35" s="479"/>
      <c r="G35" s="479"/>
      <c r="H35" s="479"/>
      <c r="I35" s="479"/>
      <c r="J35" s="479"/>
    </row>
    <row r="36" spans="2:10">
      <c r="B36" s="479"/>
      <c r="C36" s="479"/>
      <c r="D36" s="479"/>
      <c r="E36" s="479"/>
      <c r="F36" s="479"/>
      <c r="G36" s="479"/>
      <c r="H36" s="479"/>
      <c r="I36" s="479"/>
      <c r="J36" s="479"/>
    </row>
    <row r="37" spans="2:10">
      <c r="B37" s="479"/>
      <c r="C37" s="479"/>
      <c r="D37" s="479"/>
      <c r="E37" s="479"/>
      <c r="F37" s="479"/>
      <c r="G37" s="479"/>
      <c r="H37" s="479"/>
      <c r="I37" s="479"/>
      <c r="J37" s="479"/>
    </row>
    <row r="38" spans="2:10">
      <c r="B38" s="479"/>
      <c r="C38" s="479"/>
      <c r="D38" s="479"/>
      <c r="E38" s="479"/>
      <c r="F38" s="479"/>
      <c r="G38" s="479"/>
      <c r="H38" s="479"/>
      <c r="I38" s="479"/>
      <c r="J38" s="479"/>
    </row>
    <row r="39" spans="2:10">
      <c r="B39" s="479"/>
      <c r="C39" s="479"/>
      <c r="D39" s="479"/>
      <c r="E39" s="479"/>
      <c r="F39" s="479"/>
      <c r="G39" s="479"/>
      <c r="H39" s="479"/>
      <c r="I39" s="479"/>
      <c r="J39" s="479"/>
    </row>
    <row r="40" spans="2:10">
      <c r="B40" s="479"/>
      <c r="C40" s="479"/>
      <c r="D40" s="479"/>
      <c r="E40" s="479"/>
      <c r="F40" s="479"/>
      <c r="G40" s="479"/>
      <c r="H40" s="479"/>
      <c r="I40" s="479"/>
      <c r="J40" s="479"/>
    </row>
    <row r="41" spans="2:10">
      <c r="B41" s="479"/>
      <c r="C41" s="479"/>
      <c r="D41" s="479"/>
      <c r="E41" s="479"/>
      <c r="F41" s="479"/>
      <c r="G41" s="479"/>
      <c r="H41" s="479"/>
      <c r="I41" s="479"/>
      <c r="J41" s="479"/>
    </row>
  </sheetData>
  <mergeCells count="15">
    <mergeCell ref="C29:E29"/>
    <mergeCell ref="G29:I29"/>
    <mergeCell ref="F33:J33"/>
    <mergeCell ref="C21:E21"/>
    <mergeCell ref="G21:I21"/>
    <mergeCell ref="C22:E22"/>
    <mergeCell ref="G22:I22"/>
    <mergeCell ref="C28:E28"/>
    <mergeCell ref="G28:I28"/>
    <mergeCell ref="D15:H15"/>
    <mergeCell ref="E3:G3"/>
    <mergeCell ref="E4:G4"/>
    <mergeCell ref="C6:I10"/>
    <mergeCell ref="B11:J11"/>
    <mergeCell ref="C14:I14"/>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sheetPr>
  <dimension ref="B2:H62"/>
  <sheetViews>
    <sheetView zoomScale="77" zoomScaleNormal="85" workbookViewId="0">
      <selection activeCell="F21" sqref="F21"/>
    </sheetView>
  </sheetViews>
  <sheetFormatPr defaultRowHeight="12.75"/>
  <cols>
    <col min="1" max="1" width="9.140625" style="2"/>
    <col min="2" max="2" width="13.7109375" style="2" customWidth="1"/>
    <col min="3" max="3" width="49" style="2" customWidth="1"/>
    <col min="4" max="4" width="32.42578125" style="2" customWidth="1"/>
    <col min="5" max="5" width="25.7109375" style="2" customWidth="1"/>
    <col min="6" max="6" width="23.85546875" style="2" customWidth="1"/>
    <col min="7" max="7" width="25" style="2" customWidth="1"/>
    <col min="8" max="8" width="33" style="2" customWidth="1"/>
    <col min="9" max="16384" width="9.140625" style="2"/>
  </cols>
  <sheetData>
    <row r="2" spans="2:8">
      <c r="B2" s="2317" t="s">
        <v>481</v>
      </c>
      <c r="C2" s="2317"/>
      <c r="D2" s="2317"/>
      <c r="E2" s="2317"/>
      <c r="F2" s="2317"/>
      <c r="G2" s="2317"/>
      <c r="H2" s="2317"/>
    </row>
    <row r="3" spans="2:8">
      <c r="B3" s="2318" t="s">
        <v>293</v>
      </c>
      <c r="C3" s="2318" t="s">
        <v>173</v>
      </c>
      <c r="D3" s="2318"/>
      <c r="E3" s="2319" t="s">
        <v>499</v>
      </c>
      <c r="F3" s="2319"/>
      <c r="G3" s="2319"/>
      <c r="H3" s="2318" t="s">
        <v>428</v>
      </c>
    </row>
    <row r="4" spans="2:8" ht="38.25">
      <c r="B4" s="2318"/>
      <c r="C4" s="64" t="s">
        <v>207</v>
      </c>
      <c r="D4" s="64" t="s">
        <v>103</v>
      </c>
      <c r="E4" s="64" t="s">
        <v>482</v>
      </c>
      <c r="F4" s="64" t="s">
        <v>478</v>
      </c>
      <c r="G4" s="64" t="s">
        <v>479</v>
      </c>
      <c r="H4" s="2318"/>
    </row>
    <row r="5" spans="2:8">
      <c r="B5" s="2322" t="s">
        <v>427</v>
      </c>
      <c r="C5" s="2322"/>
      <c r="D5" s="2322"/>
      <c r="E5" s="2322"/>
      <c r="F5" s="2322"/>
      <c r="G5" s="2322"/>
      <c r="H5" s="2322"/>
    </row>
    <row r="6" spans="2:8">
      <c r="B6" s="83" t="s">
        <v>268</v>
      </c>
      <c r="C6" s="99" t="s">
        <v>417</v>
      </c>
      <c r="D6" s="437"/>
      <c r="E6" s="58"/>
      <c r="F6" s="452"/>
      <c r="G6" s="452"/>
      <c r="H6" s="453"/>
    </row>
    <row r="7" spans="2:8">
      <c r="B7" s="83" t="s">
        <v>277</v>
      </c>
      <c r="C7" s="99" t="s">
        <v>418</v>
      </c>
      <c r="D7" s="437" t="s">
        <v>105</v>
      </c>
      <c r="E7" s="437" t="s">
        <v>105</v>
      </c>
      <c r="F7" s="453"/>
      <c r="G7" s="453"/>
      <c r="H7" s="453"/>
    </row>
    <row r="8" spans="2:8">
      <c r="B8" s="83" t="s">
        <v>281</v>
      </c>
      <c r="C8" s="99" t="s">
        <v>419</v>
      </c>
      <c r="D8" s="437" t="s">
        <v>105</v>
      </c>
      <c r="E8" s="437" t="s">
        <v>105</v>
      </c>
      <c r="F8" s="453"/>
      <c r="G8" s="453"/>
      <c r="H8" s="453"/>
    </row>
    <row r="9" spans="2:8">
      <c r="B9" s="83" t="s">
        <v>282</v>
      </c>
      <c r="C9" s="99" t="s">
        <v>420</v>
      </c>
      <c r="D9" s="437" t="s">
        <v>105</v>
      </c>
      <c r="E9" s="437" t="s">
        <v>105</v>
      </c>
      <c r="F9" s="453"/>
      <c r="G9" s="453"/>
      <c r="H9" s="453"/>
    </row>
    <row r="10" spans="2:8">
      <c r="B10" s="83" t="s">
        <v>283</v>
      </c>
      <c r="C10" s="99" t="s">
        <v>174</v>
      </c>
      <c r="D10" s="437" t="s">
        <v>105</v>
      </c>
      <c r="E10" s="453"/>
      <c r="F10" s="437" t="s">
        <v>105</v>
      </c>
      <c r="G10" s="453"/>
      <c r="H10" s="453"/>
    </row>
    <row r="11" spans="2:8">
      <c r="B11" s="83" t="s">
        <v>284</v>
      </c>
      <c r="C11" s="99" t="s">
        <v>175</v>
      </c>
      <c r="D11" s="437" t="s">
        <v>105</v>
      </c>
      <c r="E11" s="453"/>
      <c r="F11" s="437" t="s">
        <v>105</v>
      </c>
      <c r="G11" s="453"/>
      <c r="H11" s="453"/>
    </row>
    <row r="12" spans="2:8">
      <c r="B12" s="83" t="s">
        <v>285</v>
      </c>
      <c r="C12" s="99" t="s">
        <v>176</v>
      </c>
      <c r="D12" s="437" t="s">
        <v>105</v>
      </c>
      <c r="E12" s="453"/>
      <c r="F12" s="453"/>
      <c r="G12" s="437" t="s">
        <v>105</v>
      </c>
      <c r="H12" s="453"/>
    </row>
    <row r="13" spans="2:8">
      <c r="B13" s="83" t="s">
        <v>286</v>
      </c>
      <c r="C13" s="77" t="s">
        <v>421</v>
      </c>
      <c r="D13" s="101" t="s">
        <v>105</v>
      </c>
      <c r="E13" s="453"/>
      <c r="F13" s="453"/>
      <c r="G13" s="453"/>
      <c r="H13" s="454"/>
    </row>
    <row r="14" spans="2:8">
      <c r="B14" s="2321" t="s">
        <v>379</v>
      </c>
      <c r="C14" s="2321"/>
      <c r="D14" s="2321"/>
      <c r="E14" s="2321"/>
      <c r="F14" s="2321"/>
      <c r="G14" s="2321"/>
      <c r="H14" s="2321"/>
    </row>
    <row r="15" spans="2:8">
      <c r="B15" s="83" t="s">
        <v>287</v>
      </c>
      <c r="C15" s="99" t="s">
        <v>107</v>
      </c>
      <c r="D15" s="437" t="s">
        <v>108</v>
      </c>
      <c r="E15" s="437" t="s">
        <v>108</v>
      </c>
      <c r="F15" s="453"/>
      <c r="G15" s="453"/>
      <c r="H15" s="453"/>
    </row>
    <row r="16" spans="2:8">
      <c r="B16" s="83" t="s">
        <v>288</v>
      </c>
      <c r="C16" s="99" t="s">
        <v>109</v>
      </c>
      <c r="D16" s="437" t="s">
        <v>108</v>
      </c>
      <c r="E16" s="437" t="s">
        <v>108</v>
      </c>
      <c r="F16" s="453"/>
      <c r="G16" s="453"/>
      <c r="H16" s="453"/>
    </row>
    <row r="17" spans="2:8">
      <c r="B17" s="83" t="s">
        <v>289</v>
      </c>
      <c r="C17" s="99" t="s">
        <v>72</v>
      </c>
      <c r="D17" s="437" t="s">
        <v>108</v>
      </c>
      <c r="E17" s="437" t="s">
        <v>108</v>
      </c>
      <c r="F17" s="453"/>
      <c r="G17" s="453"/>
      <c r="H17" s="453"/>
    </row>
    <row r="18" spans="2:8">
      <c r="B18" s="83" t="s">
        <v>290</v>
      </c>
      <c r="C18" s="99" t="s">
        <v>110</v>
      </c>
      <c r="D18" s="437" t="s">
        <v>108</v>
      </c>
      <c r="E18" s="437" t="s">
        <v>108</v>
      </c>
      <c r="F18" s="453"/>
      <c r="G18" s="453"/>
      <c r="H18" s="453"/>
    </row>
    <row r="19" spans="2:8">
      <c r="B19" s="83" t="s">
        <v>291</v>
      </c>
      <c r="C19" s="99" t="s">
        <v>71</v>
      </c>
      <c r="D19" s="437" t="s">
        <v>108</v>
      </c>
      <c r="E19" s="437" t="s">
        <v>108</v>
      </c>
      <c r="F19" s="453"/>
      <c r="G19" s="453"/>
      <c r="H19" s="453"/>
    </row>
    <row r="20" spans="2:8">
      <c r="B20" s="83" t="s">
        <v>292</v>
      </c>
      <c r="C20" s="99" t="s">
        <v>77</v>
      </c>
      <c r="D20" s="437" t="s">
        <v>108</v>
      </c>
      <c r="E20" s="437" t="s">
        <v>108</v>
      </c>
      <c r="F20" s="453"/>
      <c r="G20" s="453"/>
      <c r="H20" s="453"/>
    </row>
    <row r="21" spans="2:8">
      <c r="B21" s="83" t="s">
        <v>294</v>
      </c>
      <c r="C21" s="99" t="s">
        <v>111</v>
      </c>
      <c r="D21" s="437" t="s">
        <v>108</v>
      </c>
      <c r="E21" s="437" t="s">
        <v>108</v>
      </c>
      <c r="F21" s="453"/>
      <c r="G21" s="453"/>
      <c r="H21" s="453"/>
    </row>
    <row r="22" spans="2:8">
      <c r="B22" s="83" t="s">
        <v>295</v>
      </c>
      <c r="C22" s="99" t="s">
        <v>177</v>
      </c>
      <c r="D22" s="437" t="s">
        <v>108</v>
      </c>
      <c r="E22" s="453"/>
      <c r="F22" s="437" t="s">
        <v>108</v>
      </c>
      <c r="G22" s="453"/>
      <c r="H22" s="453"/>
    </row>
    <row r="23" spans="2:8">
      <c r="B23" s="83" t="s">
        <v>296</v>
      </c>
      <c r="C23" s="99" t="s">
        <v>113</v>
      </c>
      <c r="D23" s="437" t="s">
        <v>108</v>
      </c>
      <c r="E23" s="453"/>
      <c r="F23" s="437" t="s">
        <v>178</v>
      </c>
      <c r="G23" s="453"/>
      <c r="H23" s="453"/>
    </row>
    <row r="24" spans="2:8">
      <c r="B24" s="83" t="s">
        <v>297</v>
      </c>
      <c r="C24" s="99" t="s">
        <v>179</v>
      </c>
      <c r="D24" s="437" t="s">
        <v>108</v>
      </c>
      <c r="E24" s="453"/>
      <c r="F24" s="453"/>
      <c r="G24" s="437" t="s">
        <v>108</v>
      </c>
      <c r="H24" s="453"/>
    </row>
    <row r="25" spans="2:8">
      <c r="B25" s="83" t="s">
        <v>298</v>
      </c>
      <c r="C25" s="455" t="s">
        <v>380</v>
      </c>
      <c r="D25" s="101" t="s">
        <v>108</v>
      </c>
      <c r="E25" s="453"/>
      <c r="F25" s="453"/>
      <c r="G25" s="453"/>
      <c r="H25" s="454"/>
    </row>
    <row r="26" spans="2:8">
      <c r="B26" s="83" t="s">
        <v>299</v>
      </c>
      <c r="C26" s="455" t="s">
        <v>424</v>
      </c>
      <c r="D26" s="101" t="s">
        <v>180</v>
      </c>
      <c r="E26" s="453"/>
      <c r="F26" s="453"/>
      <c r="G26" s="453"/>
      <c r="H26" s="101" t="s">
        <v>180</v>
      </c>
    </row>
    <row r="27" spans="2:8">
      <c r="B27" s="83" t="s">
        <v>300</v>
      </c>
      <c r="C27" s="75" t="s">
        <v>370</v>
      </c>
      <c r="D27" s="453"/>
      <c r="E27" s="453"/>
      <c r="F27" s="453"/>
      <c r="G27" s="453"/>
      <c r="H27" s="437" t="s">
        <v>105</v>
      </c>
    </row>
    <row r="28" spans="2:8" ht="25.5">
      <c r="B28" s="83" t="s">
        <v>301</v>
      </c>
      <c r="C28" s="63" t="s">
        <v>422</v>
      </c>
      <c r="D28" s="453"/>
      <c r="E28" s="453"/>
      <c r="F28" s="453"/>
      <c r="G28" s="453"/>
      <c r="H28" s="101" t="s">
        <v>180</v>
      </c>
    </row>
    <row r="29" spans="2:8">
      <c r="B29" s="83" t="s">
        <v>305</v>
      </c>
      <c r="C29" s="63" t="s">
        <v>476</v>
      </c>
      <c r="D29" s="453"/>
      <c r="E29" s="101" t="s">
        <v>180</v>
      </c>
      <c r="F29" s="101" t="s">
        <v>180</v>
      </c>
      <c r="G29" s="101" t="s">
        <v>180</v>
      </c>
      <c r="H29" s="453"/>
    </row>
    <row r="30" spans="2:8" ht="25.5">
      <c r="B30" s="83" t="s">
        <v>306</v>
      </c>
      <c r="C30" s="456" t="s">
        <v>837</v>
      </c>
      <c r="D30" s="454"/>
      <c r="E30" s="2317" t="s">
        <v>180</v>
      </c>
      <c r="F30" s="2317"/>
      <c r="G30" s="2317"/>
      <c r="H30" s="101" t="s">
        <v>180</v>
      </c>
    </row>
    <row r="33" spans="3:8">
      <c r="C33" s="2320" t="s">
        <v>426</v>
      </c>
      <c r="D33" s="2320"/>
      <c r="E33" s="2320"/>
      <c r="F33" s="2320"/>
      <c r="G33" s="2320"/>
      <c r="H33" s="2320"/>
    </row>
    <row r="35" spans="3:8">
      <c r="C35" s="2324" t="s">
        <v>425</v>
      </c>
      <c r="D35" s="2324"/>
      <c r="E35" s="2324"/>
      <c r="F35" s="2324"/>
      <c r="G35" s="2324"/>
      <c r="H35" s="2324"/>
    </row>
    <row r="36" spans="3:8">
      <c r="C36" s="32"/>
      <c r="D36" s="32"/>
      <c r="E36" s="32"/>
      <c r="F36" s="32"/>
      <c r="G36" s="32"/>
      <c r="H36" s="32"/>
    </row>
    <row r="37" spans="3:8">
      <c r="C37" s="2323" t="s">
        <v>423</v>
      </c>
      <c r="D37" s="2323"/>
      <c r="E37" s="2323"/>
    </row>
    <row r="40" spans="3:8">
      <c r="C40" s="2311" t="s">
        <v>480</v>
      </c>
      <c r="D40" s="2311"/>
      <c r="E40" s="2311"/>
      <c r="F40" s="2311"/>
      <c r="G40" s="2311"/>
    </row>
    <row r="42" spans="3:8">
      <c r="C42" s="2311" t="s">
        <v>181</v>
      </c>
      <c r="D42" s="2311"/>
      <c r="E42" s="33" t="s">
        <v>4</v>
      </c>
    </row>
    <row r="43" spans="3:8" ht="13.5" thickBot="1">
      <c r="C43" s="2312" t="s">
        <v>182</v>
      </c>
      <c r="D43" s="2312"/>
      <c r="E43" s="34" t="s">
        <v>4</v>
      </c>
    </row>
    <row r="44" spans="3:8" ht="13.5" thickBot="1">
      <c r="C44" s="2311" t="s">
        <v>183</v>
      </c>
      <c r="D44" s="2311"/>
      <c r="E44" s="35" t="s">
        <v>4</v>
      </c>
    </row>
    <row r="45" spans="3:8">
      <c r="C45" s="2312" t="s">
        <v>184</v>
      </c>
      <c r="D45" s="2312"/>
      <c r="E45" s="34" t="s">
        <v>4</v>
      </c>
    </row>
    <row r="46" spans="3:8">
      <c r="C46" s="2312" t="s">
        <v>185</v>
      </c>
      <c r="D46" s="2312"/>
      <c r="E46" s="34" t="s">
        <v>4</v>
      </c>
    </row>
    <row r="47" spans="3:8">
      <c r="C47" s="2312" t="s">
        <v>186</v>
      </c>
      <c r="D47" s="2312"/>
      <c r="E47" s="34" t="s">
        <v>4</v>
      </c>
    </row>
    <row r="48" spans="3:8" ht="13.5" thickBot="1">
      <c r="C48" s="2312" t="s">
        <v>187</v>
      </c>
      <c r="D48" s="2312"/>
      <c r="E48" s="34" t="s">
        <v>4</v>
      </c>
    </row>
    <row r="49" spans="2:7" ht="13.5" thickBot="1">
      <c r="C49" s="2311" t="s">
        <v>477</v>
      </c>
      <c r="D49" s="2311"/>
      <c r="E49" s="36" t="s">
        <v>4</v>
      </c>
    </row>
    <row r="52" spans="2:7" ht="13.5" thickBot="1">
      <c r="B52" s="37"/>
    </row>
    <row r="53" spans="2:7" ht="26.25" thickBot="1">
      <c r="B53" s="38" t="s">
        <v>293</v>
      </c>
      <c r="C53" s="2313" t="s">
        <v>191</v>
      </c>
      <c r="D53" s="2314"/>
      <c r="E53" s="39" t="s">
        <v>188</v>
      </c>
      <c r="F53" s="39" t="s">
        <v>189</v>
      </c>
      <c r="G53" s="39" t="s">
        <v>190</v>
      </c>
    </row>
    <row r="54" spans="2:7" ht="13.5" thickBot="1">
      <c r="B54" s="31" t="s">
        <v>268</v>
      </c>
      <c r="C54" s="2315" t="s">
        <v>184</v>
      </c>
      <c r="D54" s="2316"/>
      <c r="E54" s="30"/>
      <c r="F54" s="30"/>
      <c r="G54" s="30"/>
    </row>
    <row r="55" spans="2:7" ht="13.5" thickBot="1">
      <c r="B55" s="31" t="s">
        <v>277</v>
      </c>
      <c r="C55" s="2315" t="s">
        <v>185</v>
      </c>
      <c r="D55" s="2316"/>
      <c r="E55" s="30"/>
      <c r="F55" s="30"/>
      <c r="G55" s="30"/>
    </row>
    <row r="56" spans="2:7" ht="13.5" thickBot="1">
      <c r="B56" s="31" t="s">
        <v>281</v>
      </c>
      <c r="C56" s="2315" t="s">
        <v>186</v>
      </c>
      <c r="D56" s="2316"/>
      <c r="E56" s="30"/>
      <c r="F56" s="30"/>
      <c r="G56" s="30"/>
    </row>
    <row r="57" spans="2:7" ht="13.5" thickBot="1">
      <c r="B57" s="31" t="s">
        <v>282</v>
      </c>
      <c r="C57" s="2315" t="s">
        <v>187</v>
      </c>
      <c r="D57" s="2316"/>
      <c r="E57" s="30"/>
      <c r="F57" s="30"/>
      <c r="G57" s="30"/>
    </row>
    <row r="58" spans="2:7" ht="13.5" thickBot="1">
      <c r="B58" s="40" t="s">
        <v>283</v>
      </c>
      <c r="C58" s="2313" t="s">
        <v>192</v>
      </c>
      <c r="D58" s="2314"/>
      <c r="E58" s="30"/>
      <c r="F58" s="30"/>
      <c r="G58" s="30"/>
    </row>
    <row r="59" spans="2:7">
      <c r="B59" s="41"/>
      <c r="C59" s="42"/>
    </row>
    <row r="60" spans="2:7">
      <c r="B60" s="41"/>
      <c r="C60" s="42"/>
    </row>
    <row r="61" spans="2:7">
      <c r="B61" s="4"/>
      <c r="C61" s="4"/>
    </row>
    <row r="62" spans="2:7">
      <c r="C62" s="43"/>
    </row>
  </sheetData>
  <mergeCells count="26">
    <mergeCell ref="B2:H2"/>
    <mergeCell ref="C43:D43"/>
    <mergeCell ref="C44:D44"/>
    <mergeCell ref="C45:D45"/>
    <mergeCell ref="C46:D46"/>
    <mergeCell ref="E30:G30"/>
    <mergeCell ref="C3:D3"/>
    <mergeCell ref="E3:G3"/>
    <mergeCell ref="H3:H4"/>
    <mergeCell ref="C33:H33"/>
    <mergeCell ref="B14:H14"/>
    <mergeCell ref="B5:H5"/>
    <mergeCell ref="B3:B4"/>
    <mergeCell ref="C37:E37"/>
    <mergeCell ref="C35:H35"/>
    <mergeCell ref="C40:G40"/>
    <mergeCell ref="C42:D42"/>
    <mergeCell ref="C47:D47"/>
    <mergeCell ref="C58:D58"/>
    <mergeCell ref="C53:D53"/>
    <mergeCell ref="C54:D54"/>
    <mergeCell ref="C55:D55"/>
    <mergeCell ref="C56:D56"/>
    <mergeCell ref="C57:D57"/>
    <mergeCell ref="C48:D48"/>
    <mergeCell ref="C49:D49"/>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14AEB-516A-4821-AF47-739FC5C496C4}">
  <sheetPr>
    <tabColor theme="0"/>
  </sheetPr>
  <dimension ref="A1:D95"/>
  <sheetViews>
    <sheetView workbookViewId="0">
      <selection sqref="A1:D1"/>
    </sheetView>
  </sheetViews>
  <sheetFormatPr defaultColWidth="8.85546875" defaultRowHeight="15"/>
  <cols>
    <col min="1" max="1" width="69.140625" style="758" customWidth="1"/>
    <col min="2" max="3" width="30.7109375" style="758" customWidth="1"/>
    <col min="4" max="4" width="33" style="758" customWidth="1"/>
    <col min="5" max="16384" width="8.85546875" style="758"/>
  </cols>
  <sheetData>
    <row r="1" spans="1:4">
      <c r="A1" s="2325" t="s">
        <v>1227</v>
      </c>
      <c r="B1" s="2325"/>
      <c r="C1" s="2325"/>
      <c r="D1" s="2325"/>
    </row>
    <row r="3" spans="1:4">
      <c r="A3" s="759" t="s">
        <v>559</v>
      </c>
    </row>
    <row r="4" spans="1:4">
      <c r="A4" s="2326" t="s">
        <v>1228</v>
      </c>
      <c r="B4" s="2326"/>
    </row>
    <row r="5" spans="1:4" ht="15.75" thickBot="1">
      <c r="A5" s="760"/>
    </row>
    <row r="6" spans="1:4" s="763" customFormat="1" ht="26.25" thickBot="1">
      <c r="A6" s="761" t="s">
        <v>0</v>
      </c>
      <c r="B6" s="762" t="s">
        <v>371</v>
      </c>
      <c r="C6" s="762" t="s">
        <v>375</v>
      </c>
    </row>
    <row r="7" spans="1:4" s="763" customFormat="1">
      <c r="A7" s="764" t="s">
        <v>1229</v>
      </c>
      <c r="B7" s="765"/>
      <c r="C7" s="765"/>
    </row>
    <row r="8" spans="1:4" s="763" customFormat="1" ht="15.6" customHeight="1">
      <c r="A8" s="766" t="s">
        <v>1230</v>
      </c>
      <c r="B8" s="767"/>
      <c r="C8" s="767"/>
    </row>
    <row r="9" spans="1:4" s="763" customFormat="1" ht="29.45" customHeight="1">
      <c r="A9" s="766" t="s">
        <v>1231</v>
      </c>
      <c r="B9" s="767"/>
      <c r="C9" s="767"/>
    </row>
    <row r="10" spans="1:4" s="763" customFormat="1" ht="33" customHeight="1">
      <c r="A10" s="766" t="s">
        <v>1232</v>
      </c>
      <c r="B10" s="767"/>
      <c r="C10" s="767"/>
    </row>
    <row r="11" spans="1:4" s="763" customFormat="1" ht="29.45" customHeight="1">
      <c r="A11" s="766" t="s">
        <v>1233</v>
      </c>
      <c r="B11" s="767"/>
      <c r="C11" s="767"/>
    </row>
    <row r="12" spans="1:4" s="763" customFormat="1" ht="17.45" customHeight="1">
      <c r="A12" s="766" t="s">
        <v>1234</v>
      </c>
      <c r="B12" s="767"/>
      <c r="C12" s="767"/>
    </row>
    <row r="13" spans="1:4" s="763" customFormat="1" ht="15.6" customHeight="1">
      <c r="A13" s="766" t="s">
        <v>432</v>
      </c>
      <c r="B13" s="767"/>
      <c r="C13" s="767"/>
    </row>
    <row r="14" spans="1:4" s="763" customFormat="1" ht="15.6" customHeight="1">
      <c r="A14" s="764" t="s">
        <v>1235</v>
      </c>
      <c r="B14" s="767"/>
      <c r="C14" s="767"/>
    </row>
    <row r="15" spans="1:4" s="763" customFormat="1" ht="39.6" customHeight="1">
      <c r="A15" s="766" t="s">
        <v>1236</v>
      </c>
      <c r="B15" s="767"/>
      <c r="C15" s="767"/>
    </row>
    <row r="16" spans="1:4" s="763" customFormat="1" ht="39.6" customHeight="1">
      <c r="A16" s="766" t="s">
        <v>494</v>
      </c>
      <c r="B16" s="767"/>
      <c r="C16" s="767"/>
    </row>
    <row r="17" spans="1:3" s="763" customFormat="1" ht="39.6" customHeight="1">
      <c r="A17" s="766" t="s">
        <v>495</v>
      </c>
      <c r="B17" s="767"/>
      <c r="C17" s="767"/>
    </row>
    <row r="18" spans="1:3" s="763" customFormat="1" ht="39.6" customHeight="1">
      <c r="A18" s="766" t="s">
        <v>468</v>
      </c>
      <c r="B18" s="767"/>
      <c r="C18" s="767"/>
    </row>
    <row r="19" spans="1:3" s="763" customFormat="1" ht="19.899999999999999" customHeight="1">
      <c r="A19" s="768" t="s">
        <v>1237</v>
      </c>
      <c r="B19" s="767"/>
      <c r="C19" s="767"/>
    </row>
    <row r="20" spans="1:3" s="763" customFormat="1" ht="18" customHeight="1">
      <c r="A20" s="766" t="s">
        <v>372</v>
      </c>
      <c r="B20" s="767"/>
      <c r="C20" s="767"/>
    </row>
    <row r="21" spans="1:3" s="763" customFormat="1" ht="18" customHeight="1">
      <c r="A21" s="766" t="s">
        <v>1238</v>
      </c>
      <c r="B21" s="767"/>
      <c r="C21" s="767"/>
    </row>
    <row r="22" spans="1:3" s="763" customFormat="1" ht="18" customHeight="1">
      <c r="A22" s="766" t="s">
        <v>1117</v>
      </c>
      <c r="B22" s="767"/>
      <c r="C22" s="767"/>
    </row>
    <row r="23" spans="1:3" s="763" customFormat="1" ht="18" customHeight="1">
      <c r="A23" s="766" t="s">
        <v>1118</v>
      </c>
      <c r="B23" s="767"/>
      <c r="C23" s="767"/>
    </row>
    <row r="24" spans="1:3" s="763" customFormat="1" ht="18" customHeight="1">
      <c r="A24" s="766" t="s">
        <v>1119</v>
      </c>
      <c r="B24" s="767"/>
      <c r="C24" s="767"/>
    </row>
    <row r="25" spans="1:3" s="763" customFormat="1" ht="18" customHeight="1">
      <c r="A25" s="768" t="s">
        <v>1239</v>
      </c>
      <c r="B25" s="767"/>
      <c r="C25" s="767"/>
    </row>
    <row r="26" spans="1:3" s="763" customFormat="1" ht="18" customHeight="1">
      <c r="A26" s="768" t="s">
        <v>15</v>
      </c>
      <c r="B26" s="767"/>
      <c r="C26" s="767"/>
    </row>
    <row r="27" spans="1:3" s="763" customFormat="1" ht="18" customHeight="1">
      <c r="A27" s="766" t="s">
        <v>1240</v>
      </c>
      <c r="B27" s="767"/>
      <c r="C27" s="767"/>
    </row>
    <row r="28" spans="1:3" s="763" customFormat="1" ht="18" customHeight="1">
      <c r="A28" s="766" t="s">
        <v>1183</v>
      </c>
      <c r="B28" s="767"/>
      <c r="C28" s="767"/>
    </row>
    <row r="29" spans="1:3" s="763" customFormat="1" ht="18" customHeight="1">
      <c r="A29" s="766" t="s">
        <v>241</v>
      </c>
      <c r="B29" s="767"/>
      <c r="C29" s="767"/>
    </row>
    <row r="30" spans="1:3" s="763" customFormat="1">
      <c r="A30" s="768" t="s">
        <v>1241</v>
      </c>
      <c r="B30" s="767"/>
      <c r="C30" s="767"/>
    </row>
    <row r="31" spans="1:3" s="763" customFormat="1">
      <c r="A31" s="766" t="s">
        <v>17</v>
      </c>
      <c r="B31" s="767"/>
      <c r="C31" s="767"/>
    </row>
    <row r="32" spans="1:3" s="763" customFormat="1">
      <c r="A32" s="766" t="s">
        <v>19</v>
      </c>
      <c r="B32" s="767"/>
      <c r="C32" s="767"/>
    </row>
    <row r="33" spans="1:3" s="763" customFormat="1">
      <c r="A33" s="766" t="s">
        <v>21</v>
      </c>
      <c r="B33" s="767"/>
      <c r="C33" s="767"/>
    </row>
    <row r="34" spans="1:3" s="763" customFormat="1">
      <c r="A34" s="766" t="s">
        <v>23</v>
      </c>
      <c r="B34" s="769"/>
      <c r="C34" s="769"/>
    </row>
    <row r="35" spans="1:3" s="763" customFormat="1">
      <c r="A35" s="766" t="s">
        <v>1242</v>
      </c>
      <c r="B35" s="769"/>
      <c r="C35" s="769"/>
    </row>
    <row r="36" spans="1:3" s="763" customFormat="1" ht="15.75" thickBot="1">
      <c r="A36" s="770" t="s">
        <v>1243</v>
      </c>
      <c r="B36" s="771"/>
      <c r="C36" s="771"/>
    </row>
    <row r="37" spans="1:3" s="763" customFormat="1" ht="26.45" customHeight="1" thickBot="1">
      <c r="A37" s="772" t="s">
        <v>1244</v>
      </c>
      <c r="B37" s="773"/>
      <c r="C37" s="773"/>
    </row>
    <row r="38" spans="1:3" s="763" customFormat="1" ht="15.75" thickBot="1">
      <c r="A38" s="774"/>
      <c r="B38" s="775"/>
      <c r="C38" s="775"/>
    </row>
    <row r="39" spans="1:3" s="763" customFormat="1" ht="26.25" thickBot="1">
      <c r="A39" s="776" t="s">
        <v>30</v>
      </c>
      <c r="B39" s="762" t="s">
        <v>371</v>
      </c>
      <c r="C39" s="762" t="s">
        <v>375</v>
      </c>
    </row>
    <row r="40" spans="1:3" s="763" customFormat="1">
      <c r="A40" s="764" t="s">
        <v>1245</v>
      </c>
      <c r="B40" s="777"/>
      <c r="C40" s="777"/>
    </row>
    <row r="41" spans="1:3" ht="14.45" customHeight="1">
      <c r="A41" s="778" t="s">
        <v>1246</v>
      </c>
      <c r="B41" s="779"/>
      <c r="C41" s="780"/>
    </row>
    <row r="42" spans="1:3">
      <c r="A42" s="781" t="s">
        <v>1247</v>
      </c>
      <c r="B42" s="779"/>
      <c r="C42" s="779"/>
    </row>
    <row r="43" spans="1:3">
      <c r="A43" s="781" t="s">
        <v>1238</v>
      </c>
      <c r="B43" s="779"/>
      <c r="C43" s="779"/>
    </row>
    <row r="44" spans="1:3" s="783" customFormat="1">
      <c r="A44" s="778" t="s">
        <v>1248</v>
      </c>
      <c r="B44" s="782"/>
      <c r="C44" s="782"/>
    </row>
    <row r="45" spans="1:3" ht="25.5">
      <c r="A45" s="778" t="s">
        <v>1249</v>
      </c>
      <c r="B45" s="779"/>
      <c r="C45" s="779"/>
    </row>
    <row r="46" spans="1:3">
      <c r="A46" s="781" t="s">
        <v>1250</v>
      </c>
      <c r="B46" s="779"/>
      <c r="C46" s="779"/>
    </row>
    <row r="47" spans="1:3">
      <c r="A47" s="784" t="s">
        <v>1251</v>
      </c>
      <c r="B47" s="785"/>
      <c r="C47" s="785"/>
    </row>
    <row r="48" spans="1:3">
      <c r="A48" s="784" t="s">
        <v>1252</v>
      </c>
      <c r="B48" s="785"/>
      <c r="C48" s="785"/>
    </row>
    <row r="49" spans="1:3">
      <c r="A49" s="764" t="s">
        <v>43</v>
      </c>
      <c r="B49" s="785"/>
      <c r="C49" s="785"/>
    </row>
    <row r="50" spans="1:3">
      <c r="A50" s="778" t="s">
        <v>1253</v>
      </c>
      <c r="B50" s="785"/>
      <c r="C50" s="785"/>
    </row>
    <row r="51" spans="1:3">
      <c r="A51" s="786" t="s">
        <v>1240</v>
      </c>
      <c r="B51" s="785"/>
      <c r="C51" s="785"/>
    </row>
    <row r="52" spans="1:3">
      <c r="A52" s="778" t="s">
        <v>1254</v>
      </c>
      <c r="B52" s="785"/>
      <c r="C52" s="785"/>
    </row>
    <row r="53" spans="1:3">
      <c r="A53" s="786" t="s">
        <v>1255</v>
      </c>
      <c r="B53" s="785"/>
      <c r="C53" s="785"/>
    </row>
    <row r="54" spans="1:3">
      <c r="A54" s="786" t="s">
        <v>45</v>
      </c>
      <c r="B54" s="785"/>
      <c r="C54" s="785"/>
    </row>
    <row r="55" spans="1:3" ht="26.25" thickBot="1">
      <c r="A55" s="786" t="s">
        <v>1256</v>
      </c>
      <c r="B55" s="787"/>
      <c r="C55" s="787"/>
    </row>
    <row r="56" spans="1:3" ht="30.75" thickBot="1">
      <c r="A56" s="788" t="s">
        <v>1257</v>
      </c>
      <c r="B56" s="789"/>
      <c r="C56" s="789"/>
    </row>
    <row r="57" spans="1:3" ht="15.75" thickBot="1"/>
    <row r="58" spans="1:3" ht="26.25" thickBot="1">
      <c r="A58" s="776" t="s">
        <v>55</v>
      </c>
      <c r="B58" s="762" t="s">
        <v>1258</v>
      </c>
      <c r="C58" s="762" t="s">
        <v>377</v>
      </c>
    </row>
    <row r="59" spans="1:3">
      <c r="A59" s="764" t="s">
        <v>56</v>
      </c>
      <c r="B59" s="790"/>
      <c r="C59" s="790"/>
    </row>
    <row r="60" spans="1:3">
      <c r="A60" s="764" t="s">
        <v>256</v>
      </c>
      <c r="B60" s="779"/>
      <c r="C60" s="779"/>
    </row>
    <row r="61" spans="1:3">
      <c r="A61" s="764" t="s">
        <v>59</v>
      </c>
      <c r="B61" s="779"/>
      <c r="C61" s="779"/>
    </row>
    <row r="62" spans="1:3">
      <c r="A62" s="781" t="s">
        <v>58</v>
      </c>
      <c r="B62" s="779"/>
      <c r="C62" s="779"/>
    </row>
    <row r="63" spans="1:3">
      <c r="A63" s="781" t="s">
        <v>1259</v>
      </c>
      <c r="B63" s="779"/>
      <c r="C63" s="779"/>
    </row>
    <row r="64" spans="1:3">
      <c r="A64" s="791" t="s">
        <v>1260</v>
      </c>
      <c r="B64" s="785"/>
      <c r="C64" s="785"/>
    </row>
    <row r="65" spans="1:3">
      <c r="A65" s="792" t="s">
        <v>1261</v>
      </c>
      <c r="B65" s="785"/>
      <c r="C65" s="785"/>
    </row>
    <row r="66" spans="1:3">
      <c r="A66" s="792" t="s">
        <v>1262</v>
      </c>
      <c r="B66" s="785"/>
      <c r="C66" s="785"/>
    </row>
    <row r="67" spans="1:3">
      <c r="A67" s="792" t="s">
        <v>1263</v>
      </c>
      <c r="B67" s="785"/>
      <c r="C67" s="785"/>
    </row>
    <row r="68" spans="1:3">
      <c r="A68" s="792" t="s">
        <v>1264</v>
      </c>
      <c r="B68" s="785"/>
      <c r="C68" s="785"/>
    </row>
    <row r="69" spans="1:3">
      <c r="A69" s="792" t="s">
        <v>248</v>
      </c>
      <c r="B69" s="785"/>
      <c r="C69" s="785"/>
    </row>
    <row r="70" spans="1:3">
      <c r="A70" s="792" t="s">
        <v>1213</v>
      </c>
      <c r="B70" s="785"/>
      <c r="C70" s="785"/>
    </row>
    <row r="71" spans="1:3">
      <c r="A71" s="792" t="s">
        <v>1265</v>
      </c>
      <c r="B71" s="785"/>
      <c r="C71" s="785"/>
    </row>
    <row r="72" spans="1:3" ht="15.75" thickBot="1">
      <c r="A72" s="793" t="s">
        <v>1266</v>
      </c>
      <c r="B72" s="787"/>
      <c r="C72" s="787"/>
    </row>
    <row r="73" spans="1:3" ht="30.75" thickBot="1">
      <c r="A73" s="788" t="s">
        <v>1267</v>
      </c>
      <c r="B73" s="789"/>
      <c r="C73" s="789"/>
    </row>
    <row r="74" spans="1:3" ht="15.75" thickBot="1"/>
    <row r="75" spans="1:3" ht="30.75" thickBot="1">
      <c r="A75" s="776" t="s">
        <v>61</v>
      </c>
      <c r="B75" s="794" t="s">
        <v>376</v>
      </c>
      <c r="C75" s="794" t="s">
        <v>377</v>
      </c>
    </row>
    <row r="76" spans="1:3">
      <c r="A76" s="795" t="s">
        <v>1268</v>
      </c>
      <c r="B76" s="796"/>
      <c r="C76" s="797"/>
    </row>
    <row r="77" spans="1:3">
      <c r="A77" s="798" t="s">
        <v>1269</v>
      </c>
      <c r="B77" s="799"/>
      <c r="C77" s="800"/>
    </row>
    <row r="78" spans="1:3">
      <c r="A78" s="798" t="s">
        <v>1270</v>
      </c>
      <c r="B78" s="801"/>
      <c r="C78" s="779"/>
    </row>
    <row r="79" spans="1:3">
      <c r="A79" s="798" t="s">
        <v>1271</v>
      </c>
      <c r="B79" s="801"/>
      <c r="C79" s="779"/>
    </row>
    <row r="80" spans="1:3">
      <c r="A80" s="798" t="s">
        <v>634</v>
      </c>
      <c r="B80" s="801"/>
      <c r="C80" s="779"/>
    </row>
    <row r="81" spans="1:3">
      <c r="A81" s="802" t="s">
        <v>1272</v>
      </c>
      <c r="B81" s="801"/>
      <c r="C81" s="779"/>
    </row>
    <row r="82" spans="1:3">
      <c r="A82" s="802" t="s">
        <v>111</v>
      </c>
      <c r="B82" s="801"/>
      <c r="C82" s="779"/>
    </row>
    <row r="83" spans="1:3">
      <c r="A83" s="803" t="s">
        <v>1273</v>
      </c>
      <c r="B83" s="801"/>
      <c r="C83" s="779"/>
    </row>
    <row r="84" spans="1:3">
      <c r="A84" s="803" t="s">
        <v>1274</v>
      </c>
      <c r="B84" s="801"/>
      <c r="C84" s="779"/>
    </row>
    <row r="85" spans="1:3">
      <c r="A85" s="803" t="s">
        <v>1275</v>
      </c>
      <c r="B85" s="801"/>
      <c r="C85" s="779"/>
    </row>
    <row r="86" spans="1:3">
      <c r="A86" s="804" t="s">
        <v>1276</v>
      </c>
      <c r="B86" s="805"/>
      <c r="C86" s="785"/>
    </row>
    <row r="87" spans="1:3">
      <c r="A87" s="804" t="s">
        <v>1277</v>
      </c>
      <c r="B87" s="805"/>
      <c r="C87" s="785"/>
    </row>
    <row r="88" spans="1:3">
      <c r="A88" s="802" t="s">
        <v>1221</v>
      </c>
      <c r="B88" s="805"/>
      <c r="C88" s="785"/>
    </row>
    <row r="89" spans="1:3">
      <c r="A89" s="802" t="s">
        <v>1278</v>
      </c>
      <c r="B89" s="805"/>
      <c r="C89" s="785"/>
    </row>
    <row r="90" spans="1:3" ht="15.75" thickBot="1">
      <c r="A90" s="802" t="s">
        <v>1279</v>
      </c>
      <c r="B90" s="805"/>
      <c r="C90" s="785"/>
    </row>
    <row r="91" spans="1:3" ht="23.45" customHeight="1" thickBot="1">
      <c r="A91" s="788" t="s">
        <v>1280</v>
      </c>
      <c r="B91" s="789"/>
      <c r="C91" s="789"/>
    </row>
    <row r="93" spans="1:3">
      <c r="A93" s="2327" t="s">
        <v>1281</v>
      </c>
      <c r="B93" s="2328"/>
      <c r="C93" s="2328"/>
    </row>
    <row r="95" spans="1:3">
      <c r="A95" s="806"/>
    </row>
  </sheetData>
  <mergeCells count="3">
    <mergeCell ref="A1:D1"/>
    <mergeCell ref="A4:B4"/>
    <mergeCell ref="A93:C9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7030A0"/>
  </sheetPr>
  <dimension ref="B2:F140"/>
  <sheetViews>
    <sheetView view="pageBreakPreview" topLeftCell="A99" zoomScale="85" zoomScaleNormal="85" zoomScaleSheetLayoutView="85" workbookViewId="0">
      <selection activeCell="F104" sqref="F104"/>
    </sheetView>
  </sheetViews>
  <sheetFormatPr defaultColWidth="9.140625" defaultRowHeight="27" customHeight="1"/>
  <cols>
    <col min="1" max="1" width="3.28515625" style="2" customWidth="1"/>
    <col min="2" max="2" width="9.28515625" style="402" customWidth="1"/>
    <col min="3" max="3" width="25.42578125" style="3" customWidth="1"/>
    <col min="4" max="4" width="92" style="2" customWidth="1"/>
    <col min="5" max="5" width="27" style="460" customWidth="1"/>
    <col min="6" max="6" width="25.85546875" style="460" customWidth="1"/>
    <col min="7" max="16384" width="9.140625" style="2"/>
  </cols>
  <sheetData>
    <row r="2" spans="2:6" ht="27" customHeight="1">
      <c r="B2" s="2335" t="s">
        <v>461</v>
      </c>
      <c r="C2" s="2335"/>
      <c r="D2" s="2335"/>
      <c r="E2" s="2335"/>
      <c r="F2" s="2335"/>
    </row>
    <row r="3" spans="2:6" ht="27" customHeight="1">
      <c r="B3" s="492" t="s">
        <v>293</v>
      </c>
      <c r="C3" s="489" t="s">
        <v>676</v>
      </c>
      <c r="D3" s="488" t="s">
        <v>677</v>
      </c>
      <c r="E3" s="490"/>
      <c r="F3" s="491"/>
    </row>
    <row r="4" spans="2:6" ht="27" customHeight="1">
      <c r="B4" s="2263" t="s">
        <v>0</v>
      </c>
      <c r="C4" s="2263"/>
      <c r="D4" s="2263"/>
      <c r="E4" s="2263"/>
      <c r="F4" s="2263"/>
    </row>
    <row r="5" spans="2:6" ht="27" customHeight="1">
      <c r="B5" s="2263" t="s">
        <v>1</v>
      </c>
      <c r="C5" s="2263"/>
      <c r="D5" s="2263"/>
      <c r="E5" s="2263"/>
      <c r="F5" s="2263"/>
    </row>
    <row r="6" spans="2:6" ht="27" customHeight="1">
      <c r="B6" s="2333" t="s">
        <v>2</v>
      </c>
      <c r="C6" s="2334" t="s">
        <v>678</v>
      </c>
      <c r="D6" s="53" t="s">
        <v>679</v>
      </c>
      <c r="E6" s="1843">
        <f>'S2'!D11+'S2'!D16</f>
        <v>0</v>
      </c>
      <c r="F6" s="2336">
        <f>SUM(E6:E8)</f>
        <v>55014</v>
      </c>
    </row>
    <row r="7" spans="2:6" ht="27" customHeight="1">
      <c r="B7" s="2333"/>
      <c r="C7" s="2334"/>
      <c r="D7" s="99" t="s">
        <v>680</v>
      </c>
      <c r="E7" s="1768">
        <f>'S2'!D12+'S2'!D17</f>
        <v>55014</v>
      </c>
      <c r="F7" s="2336"/>
    </row>
    <row r="8" spans="2:6" ht="27" customHeight="1">
      <c r="B8" s="2333"/>
      <c r="C8" s="2334"/>
      <c r="D8" s="99" t="s">
        <v>681</v>
      </c>
      <c r="E8" s="1768">
        <f>'S2'!D24</f>
        <v>0</v>
      </c>
      <c r="F8" s="2336"/>
    </row>
    <row r="9" spans="2:6" ht="27" customHeight="1">
      <c r="B9" s="2333" t="s">
        <v>5</v>
      </c>
      <c r="C9" s="2334" t="s">
        <v>6</v>
      </c>
      <c r="D9" s="99" t="s">
        <v>682</v>
      </c>
      <c r="E9" s="1768">
        <f>S2a!F6</f>
        <v>0</v>
      </c>
      <c r="F9" s="2336">
        <f>SUM(E9:E14)</f>
        <v>0</v>
      </c>
    </row>
    <row r="10" spans="2:6" ht="27" customHeight="1">
      <c r="B10" s="2333"/>
      <c r="C10" s="2334"/>
      <c r="D10" s="99" t="s">
        <v>683</v>
      </c>
      <c r="E10" s="1768">
        <f>S2a!F7</f>
        <v>0</v>
      </c>
      <c r="F10" s="2336"/>
    </row>
    <row r="11" spans="2:6" ht="27" customHeight="1">
      <c r="B11" s="2333"/>
      <c r="C11" s="2334"/>
      <c r="D11" s="99" t="s">
        <v>684</v>
      </c>
      <c r="E11" s="1768">
        <f>S2a!F8</f>
        <v>0</v>
      </c>
      <c r="F11" s="2336"/>
    </row>
    <row r="12" spans="2:6" ht="27" customHeight="1">
      <c r="B12" s="2333"/>
      <c r="C12" s="2334"/>
      <c r="D12" s="99" t="s">
        <v>685</v>
      </c>
      <c r="E12" s="1768">
        <f>S2a!F9</f>
        <v>0</v>
      </c>
      <c r="F12" s="2336"/>
    </row>
    <row r="13" spans="2:6" ht="27" customHeight="1">
      <c r="B13" s="2333"/>
      <c r="C13" s="2334"/>
      <c r="D13" s="99" t="s">
        <v>686</v>
      </c>
      <c r="E13" s="1768">
        <f>S2a!F10</f>
        <v>0</v>
      </c>
      <c r="F13" s="2336"/>
    </row>
    <row r="14" spans="2:6" ht="27" customHeight="1">
      <c r="B14" s="2333"/>
      <c r="C14" s="2334"/>
      <c r="D14" s="99" t="s">
        <v>687</v>
      </c>
      <c r="E14" s="1768">
        <f>S2a!I89</f>
        <v>0</v>
      </c>
      <c r="F14" s="2336"/>
    </row>
    <row r="15" spans="2:6" ht="27" customHeight="1">
      <c r="B15" s="2333" t="s">
        <v>7</v>
      </c>
      <c r="C15" s="2334" t="s">
        <v>253</v>
      </c>
      <c r="D15" s="99" t="s">
        <v>688</v>
      </c>
      <c r="E15" s="1768">
        <f>S2a!D13+S2a!D15</f>
        <v>0</v>
      </c>
      <c r="F15" s="2336">
        <f>SUM(E15:E24)</f>
        <v>0</v>
      </c>
    </row>
    <row r="16" spans="2:6" ht="27" customHeight="1">
      <c r="B16" s="2333"/>
      <c r="C16" s="2334"/>
      <c r="D16" s="99" t="s">
        <v>689</v>
      </c>
      <c r="E16" s="1768">
        <f>S2a!D23</f>
        <v>0</v>
      </c>
      <c r="F16" s="2336"/>
    </row>
    <row r="17" spans="2:6" ht="27" customHeight="1">
      <c r="B17" s="2333"/>
      <c r="C17" s="2334"/>
      <c r="D17" s="99" t="s">
        <v>690</v>
      </c>
      <c r="E17" s="1768">
        <f>S2a!D31</f>
        <v>0</v>
      </c>
      <c r="F17" s="2336"/>
    </row>
    <row r="18" spans="2:6" ht="27" customHeight="1">
      <c r="B18" s="2333"/>
      <c r="C18" s="2334"/>
      <c r="D18" s="99" t="s">
        <v>691</v>
      </c>
      <c r="E18" s="1768">
        <f>S2a!D32</f>
        <v>0</v>
      </c>
      <c r="F18" s="2336"/>
    </row>
    <row r="19" spans="2:6" ht="27" customHeight="1">
      <c r="B19" s="2333"/>
      <c r="C19" s="2334"/>
      <c r="D19" s="99" t="s">
        <v>692</v>
      </c>
      <c r="E19" s="1768">
        <f>S2a!D33</f>
        <v>0</v>
      </c>
      <c r="F19" s="2336"/>
    </row>
    <row r="20" spans="2:6" ht="27" customHeight="1">
      <c r="B20" s="2333"/>
      <c r="C20" s="2334"/>
      <c r="D20" s="99" t="s">
        <v>693</v>
      </c>
      <c r="E20" s="1768">
        <f>S2a!D34</f>
        <v>0</v>
      </c>
      <c r="F20" s="2336"/>
    </row>
    <row r="21" spans="2:6" ht="27" customHeight="1">
      <c r="B21" s="2333"/>
      <c r="C21" s="2334"/>
      <c r="D21" s="99" t="s">
        <v>694</v>
      </c>
      <c r="E21" s="1768">
        <f>S2a!D35</f>
        <v>0</v>
      </c>
      <c r="F21" s="2336"/>
    </row>
    <row r="22" spans="2:6" ht="27" customHeight="1">
      <c r="B22" s="2333"/>
      <c r="C22" s="2334"/>
      <c r="D22" s="99" t="s">
        <v>695</v>
      </c>
      <c r="E22" s="1768">
        <f>S2a!D36</f>
        <v>0</v>
      </c>
      <c r="F22" s="2336"/>
    </row>
    <row r="23" spans="2:6" ht="27" customHeight="1">
      <c r="B23" s="2333"/>
      <c r="C23" s="2334"/>
      <c r="D23" s="99" t="s">
        <v>696</v>
      </c>
      <c r="E23" s="1768">
        <f>S2a!D37</f>
        <v>0</v>
      </c>
      <c r="F23" s="2336"/>
    </row>
    <row r="24" spans="2:6" ht="27" customHeight="1" thickBot="1">
      <c r="B24" s="2333"/>
      <c r="C24" s="2334"/>
      <c r="D24" s="807" t="s">
        <v>1339</v>
      </c>
      <c r="E24" s="1768">
        <f>-S2a!I117</f>
        <v>0</v>
      </c>
      <c r="F24" s="2336"/>
    </row>
    <row r="25" spans="2:6" ht="27" customHeight="1">
      <c r="B25" s="2333" t="s">
        <v>8</v>
      </c>
      <c r="C25" s="2334" t="s">
        <v>9</v>
      </c>
      <c r="D25" s="85" t="s">
        <v>697</v>
      </c>
      <c r="E25" s="1768">
        <f>'S3'!F5+'S3'!F6</f>
        <v>0</v>
      </c>
      <c r="F25" s="2337">
        <f>SUM(E25:E30)</f>
        <v>0</v>
      </c>
    </row>
    <row r="26" spans="2:6" ht="27" customHeight="1">
      <c r="B26" s="2333"/>
      <c r="C26" s="2334"/>
      <c r="D26" s="85" t="s">
        <v>698</v>
      </c>
      <c r="E26" s="1768">
        <f>'S3'!F9</f>
        <v>0</v>
      </c>
      <c r="F26" s="2337"/>
    </row>
    <row r="27" spans="2:6" ht="27" customHeight="1">
      <c r="B27" s="2333"/>
      <c r="C27" s="2334"/>
      <c r="D27" s="85" t="s">
        <v>699</v>
      </c>
      <c r="E27" s="1768">
        <f>'S3'!F10</f>
        <v>0</v>
      </c>
      <c r="F27" s="2337"/>
    </row>
    <row r="28" spans="2:6" ht="27" customHeight="1">
      <c r="B28" s="2333"/>
      <c r="C28" s="2334"/>
      <c r="D28" s="85" t="s">
        <v>700</v>
      </c>
      <c r="E28" s="1768">
        <f>'S3'!F11</f>
        <v>0</v>
      </c>
      <c r="F28" s="2337"/>
    </row>
    <row r="29" spans="2:6" ht="27" customHeight="1">
      <c r="B29" s="2333"/>
      <c r="C29" s="2334"/>
      <c r="D29" s="85" t="s">
        <v>701</v>
      </c>
      <c r="E29" s="1768">
        <f>'S3'!F12</f>
        <v>0</v>
      </c>
      <c r="F29" s="2337"/>
    </row>
    <row r="30" spans="2:6" ht="27" customHeight="1">
      <c r="B30" s="2333"/>
      <c r="C30" s="2334"/>
      <c r="D30" s="85" t="s">
        <v>822</v>
      </c>
      <c r="E30" s="1768">
        <f>'S3'!E13</f>
        <v>0</v>
      </c>
      <c r="F30" s="2337"/>
    </row>
    <row r="31" spans="2:6" ht="27" customHeight="1">
      <c r="B31" s="2344" t="s">
        <v>10</v>
      </c>
      <c r="C31" s="2334" t="s">
        <v>254</v>
      </c>
      <c r="D31" s="99" t="s">
        <v>702</v>
      </c>
      <c r="E31" s="1768">
        <f>'S4'!D4</f>
        <v>0</v>
      </c>
      <c r="F31" s="2338">
        <f>SUM(E31:E36)</f>
        <v>0</v>
      </c>
    </row>
    <row r="32" spans="2:6" ht="27" customHeight="1">
      <c r="B32" s="2345"/>
      <c r="C32" s="2334"/>
      <c r="D32" s="99" t="s">
        <v>703</v>
      </c>
      <c r="E32" s="1768">
        <f>'S4'!D8</f>
        <v>0</v>
      </c>
      <c r="F32" s="2338"/>
    </row>
    <row r="33" spans="2:6" ht="27" customHeight="1">
      <c r="B33" s="2345"/>
      <c r="C33" s="2334"/>
      <c r="D33" s="99" t="s">
        <v>704</v>
      </c>
      <c r="E33" s="1768">
        <f>'S4'!D9</f>
        <v>0</v>
      </c>
      <c r="F33" s="2338"/>
    </row>
    <row r="34" spans="2:6" ht="27" customHeight="1">
      <c r="B34" s="2345"/>
      <c r="C34" s="2334"/>
      <c r="D34" s="99" t="s">
        <v>705</v>
      </c>
      <c r="E34" s="1768">
        <f>'S4'!D10</f>
        <v>0</v>
      </c>
      <c r="F34" s="2338"/>
    </row>
    <row r="35" spans="2:6" ht="27" customHeight="1">
      <c r="B35" s="2345"/>
      <c r="C35" s="2334"/>
      <c r="D35" s="99" t="s">
        <v>706</v>
      </c>
      <c r="E35" s="1768">
        <f>'S4'!D11</f>
        <v>0</v>
      </c>
      <c r="F35" s="2338"/>
    </row>
    <row r="36" spans="2:6" ht="27" customHeight="1">
      <c r="B36" s="2340"/>
      <c r="C36" s="2334"/>
      <c r="D36" s="808" t="s">
        <v>1282</v>
      </c>
      <c r="E36" s="1768">
        <f>'S4'!I44</f>
        <v>0</v>
      </c>
      <c r="F36" s="2338"/>
    </row>
    <row r="37" spans="2:6" ht="27" customHeight="1">
      <c r="B37" s="462" t="s">
        <v>823</v>
      </c>
      <c r="C37" s="421" t="s">
        <v>707</v>
      </c>
      <c r="D37" s="463" t="s">
        <v>708</v>
      </c>
      <c r="E37" s="464">
        <f>SUM(E6:E36)</f>
        <v>55014</v>
      </c>
      <c r="F37" s="464">
        <f>SUM(F6:F36)</f>
        <v>55014</v>
      </c>
    </row>
    <row r="38" spans="2:6" ht="27" customHeight="1">
      <c r="B38" s="2263" t="s">
        <v>13</v>
      </c>
      <c r="C38" s="2263"/>
      <c r="D38" s="2263"/>
      <c r="E38" s="2263"/>
      <c r="F38" s="2263"/>
    </row>
    <row r="39" spans="2:6" ht="27" customHeight="1">
      <c r="B39" s="2333" t="s">
        <v>14</v>
      </c>
      <c r="C39" s="2334" t="s">
        <v>15</v>
      </c>
      <c r="D39" s="99" t="s">
        <v>709</v>
      </c>
      <c r="E39" s="1768">
        <f>'S5'!F6</f>
        <v>0</v>
      </c>
      <c r="F39" s="2336">
        <f>SUM(E39:E43)</f>
        <v>0</v>
      </c>
    </row>
    <row r="40" spans="2:6" ht="27" customHeight="1">
      <c r="B40" s="2333"/>
      <c r="C40" s="2334"/>
      <c r="D40" s="99" t="s">
        <v>710</v>
      </c>
      <c r="E40" s="1768">
        <f>'S5'!F7</f>
        <v>0</v>
      </c>
      <c r="F40" s="2336"/>
    </row>
    <row r="41" spans="2:6" ht="27" customHeight="1">
      <c r="B41" s="2333"/>
      <c r="C41" s="2334"/>
      <c r="D41" s="99" t="s">
        <v>711</v>
      </c>
      <c r="E41" s="1768">
        <f>'S5'!F8</f>
        <v>0</v>
      </c>
      <c r="F41" s="2336"/>
    </row>
    <row r="42" spans="2:6" ht="27" customHeight="1">
      <c r="B42" s="2333"/>
      <c r="C42" s="2334"/>
      <c r="D42" s="99" t="s">
        <v>712</v>
      </c>
      <c r="E42" s="1768">
        <f>'S5'!F9</f>
        <v>0</v>
      </c>
      <c r="F42" s="2336"/>
    </row>
    <row r="43" spans="2:6" ht="27" customHeight="1" thickBot="1">
      <c r="B43" s="2333"/>
      <c r="C43" s="2334"/>
      <c r="D43" s="807" t="s">
        <v>1283</v>
      </c>
      <c r="E43" s="1768">
        <f>-'S5'!I32</f>
        <v>0</v>
      </c>
      <c r="F43" s="2336"/>
    </row>
    <row r="44" spans="2:6" ht="27" customHeight="1">
      <c r="B44" s="2333" t="s">
        <v>16</v>
      </c>
      <c r="C44" s="2334" t="s">
        <v>17</v>
      </c>
      <c r="D44" s="85" t="s">
        <v>713</v>
      </c>
      <c r="E44" s="1768">
        <f>'S6'!D5</f>
        <v>1791632</v>
      </c>
      <c r="F44" s="2339">
        <f>E44+E45+E46-E47-E48-E49-E50-E51-E52</f>
        <v>1858769</v>
      </c>
    </row>
    <row r="45" spans="2:6" ht="27" customHeight="1">
      <c r="B45" s="2333"/>
      <c r="C45" s="2334"/>
      <c r="D45" s="85" t="s">
        <v>714</v>
      </c>
      <c r="E45" s="1768">
        <f>'S6'!D11</f>
        <v>237800</v>
      </c>
      <c r="F45" s="2339"/>
    </row>
    <row r="46" spans="2:6" ht="27" customHeight="1">
      <c r="B46" s="2333"/>
      <c r="C46" s="2334"/>
      <c r="D46" s="85" t="s">
        <v>715</v>
      </c>
      <c r="E46" s="1768">
        <f>'S6'!D17</f>
        <v>0</v>
      </c>
      <c r="F46" s="2339"/>
    </row>
    <row r="47" spans="2:6" ht="27" customHeight="1">
      <c r="B47" s="2333"/>
      <c r="C47" s="2334"/>
      <c r="D47" s="85" t="s">
        <v>716</v>
      </c>
      <c r="E47" s="1768">
        <f>'S6'!E5</f>
        <v>132061</v>
      </c>
      <c r="F47" s="2339"/>
    </row>
    <row r="48" spans="2:6" ht="27" customHeight="1">
      <c r="B48" s="2333"/>
      <c r="C48" s="2334"/>
      <c r="D48" s="85" t="s">
        <v>717</v>
      </c>
      <c r="E48" s="1768">
        <f>'S6'!E11</f>
        <v>38602</v>
      </c>
      <c r="F48" s="2339"/>
    </row>
    <row r="49" spans="2:6" ht="27" customHeight="1">
      <c r="B49" s="2333"/>
      <c r="C49" s="2334"/>
      <c r="D49" s="85" t="s">
        <v>718</v>
      </c>
      <c r="E49" s="1768">
        <f>'S6'!E17</f>
        <v>0</v>
      </c>
      <c r="F49" s="2339"/>
    </row>
    <row r="50" spans="2:6" ht="27" customHeight="1">
      <c r="B50" s="2333"/>
      <c r="C50" s="2334"/>
      <c r="D50" s="85" t="s">
        <v>719</v>
      </c>
      <c r="E50" s="1768">
        <f>'S6'!F5</f>
        <v>0</v>
      </c>
      <c r="F50" s="2339"/>
    </row>
    <row r="51" spans="2:6" ht="27" customHeight="1">
      <c r="B51" s="2333"/>
      <c r="C51" s="2334"/>
      <c r="D51" s="85" t="s">
        <v>720</v>
      </c>
      <c r="E51" s="1768">
        <f>'S6'!F11</f>
        <v>0</v>
      </c>
      <c r="F51" s="2339"/>
    </row>
    <row r="52" spans="2:6" ht="27" customHeight="1">
      <c r="B52" s="2333"/>
      <c r="C52" s="2334"/>
      <c r="D52" s="85" t="s">
        <v>721</v>
      </c>
      <c r="E52" s="1768">
        <f>'S6'!F17</f>
        <v>0</v>
      </c>
      <c r="F52" s="2339"/>
    </row>
    <row r="53" spans="2:6" ht="27" customHeight="1">
      <c r="B53" s="2333" t="s">
        <v>18</v>
      </c>
      <c r="C53" s="2350" t="s">
        <v>19</v>
      </c>
      <c r="D53" s="99" t="s">
        <v>722</v>
      </c>
      <c r="E53" s="1768">
        <f>'S7'!D10</f>
        <v>0</v>
      </c>
      <c r="F53" s="2347">
        <f>E53-E54-E55</f>
        <v>0</v>
      </c>
    </row>
    <row r="54" spans="2:6" ht="27" customHeight="1">
      <c r="B54" s="2333"/>
      <c r="C54" s="2350"/>
      <c r="D54" s="99" t="s">
        <v>723</v>
      </c>
      <c r="E54" s="1768">
        <f>'S7'!E10</f>
        <v>0</v>
      </c>
      <c r="F54" s="2347"/>
    </row>
    <row r="55" spans="2:6" ht="27" customHeight="1">
      <c r="B55" s="2333"/>
      <c r="C55" s="2350"/>
      <c r="D55" s="99" t="s">
        <v>724</v>
      </c>
      <c r="E55" s="1768">
        <f>'S7'!F10</f>
        <v>0</v>
      </c>
      <c r="F55" s="2347"/>
    </row>
    <row r="56" spans="2:6" ht="27" customHeight="1">
      <c r="B56" s="2333" t="s">
        <v>20</v>
      </c>
      <c r="C56" s="2334" t="s">
        <v>21</v>
      </c>
      <c r="D56" s="99" t="s">
        <v>824</v>
      </c>
      <c r="E56" s="1768">
        <f>'S8'!F22</f>
        <v>0</v>
      </c>
      <c r="F56" s="2348">
        <f>E56-E57-E58</f>
        <v>0</v>
      </c>
    </row>
    <row r="57" spans="2:6" ht="27" customHeight="1">
      <c r="B57" s="2333"/>
      <c r="C57" s="2334"/>
      <c r="D57" s="99" t="s">
        <v>825</v>
      </c>
      <c r="E57" s="1768">
        <f>'S8'!G22</f>
        <v>0</v>
      </c>
      <c r="F57" s="2348"/>
    </row>
    <row r="58" spans="2:6" ht="27" customHeight="1">
      <c r="B58" s="2333"/>
      <c r="C58" s="2334"/>
      <c r="D58" s="99" t="s">
        <v>826</v>
      </c>
      <c r="E58" s="1768">
        <f>'S8'!H22</f>
        <v>0</v>
      </c>
      <c r="F58" s="2348"/>
    </row>
    <row r="59" spans="2:6" ht="27" customHeight="1">
      <c r="B59" s="2333" t="s">
        <v>22</v>
      </c>
      <c r="C59" s="2334" t="s">
        <v>725</v>
      </c>
      <c r="D59" s="99" t="s">
        <v>827</v>
      </c>
      <c r="E59" s="461"/>
      <c r="F59" s="2348">
        <f>E59-E60-E61</f>
        <v>0</v>
      </c>
    </row>
    <row r="60" spans="2:6" ht="27" customHeight="1">
      <c r="B60" s="2333"/>
      <c r="C60" s="2334"/>
      <c r="D60" s="99" t="s">
        <v>828</v>
      </c>
      <c r="E60" s="461"/>
      <c r="F60" s="2348"/>
    </row>
    <row r="61" spans="2:6" ht="27" customHeight="1">
      <c r="B61" s="2333"/>
      <c r="C61" s="2334"/>
      <c r="D61" s="99" t="s">
        <v>829</v>
      </c>
      <c r="E61" s="461"/>
      <c r="F61" s="2348"/>
    </row>
    <row r="62" spans="2:6" ht="27" customHeight="1">
      <c r="B62" s="2333" t="s">
        <v>24</v>
      </c>
      <c r="C62" s="2334" t="s">
        <v>488</v>
      </c>
      <c r="D62" s="99" t="s">
        <v>830</v>
      </c>
      <c r="E62" s="461"/>
      <c r="F62" s="2348">
        <f>E62-E63-E64</f>
        <v>0</v>
      </c>
    </row>
    <row r="63" spans="2:6" ht="27" customHeight="1">
      <c r="B63" s="2333"/>
      <c r="C63" s="2334"/>
      <c r="D63" s="99" t="s">
        <v>831</v>
      </c>
      <c r="E63" s="461"/>
      <c r="F63" s="2348"/>
    </row>
    <row r="64" spans="2:6" ht="27" customHeight="1">
      <c r="B64" s="2333"/>
      <c r="C64" s="2334"/>
      <c r="D64" s="99" t="s">
        <v>832</v>
      </c>
      <c r="E64" s="461"/>
      <c r="F64" s="2348"/>
    </row>
    <row r="65" spans="2:6" ht="27" customHeight="1">
      <c r="B65" s="2333" t="s">
        <v>25</v>
      </c>
      <c r="C65" s="2334" t="s">
        <v>460</v>
      </c>
      <c r="D65" s="99" t="s">
        <v>833</v>
      </c>
      <c r="E65" s="461">
        <f>'S11'!D16</f>
        <v>0</v>
      </c>
      <c r="F65" s="2348">
        <f>E65-E66-E67</f>
        <v>0</v>
      </c>
    </row>
    <row r="66" spans="2:6" ht="27" customHeight="1">
      <c r="B66" s="2333"/>
      <c r="C66" s="2334"/>
      <c r="D66" s="809" t="s">
        <v>1284</v>
      </c>
      <c r="E66" s="461">
        <f>'S11'!E16</f>
        <v>0</v>
      </c>
      <c r="F66" s="2348"/>
    </row>
    <row r="67" spans="2:6" ht="27" customHeight="1">
      <c r="B67" s="2333"/>
      <c r="C67" s="2334"/>
      <c r="D67" s="99" t="s">
        <v>834</v>
      </c>
      <c r="E67" s="461">
        <f>'S11'!F16</f>
        <v>0</v>
      </c>
      <c r="F67" s="2348"/>
    </row>
    <row r="68" spans="2:6" ht="27" customHeight="1">
      <c r="B68" s="466" t="s">
        <v>26</v>
      </c>
      <c r="C68" s="421" t="s">
        <v>27</v>
      </c>
      <c r="D68" s="463" t="s">
        <v>726</v>
      </c>
      <c r="E68" s="465">
        <f>SUM(E39:E67)</f>
        <v>2200095</v>
      </c>
      <c r="F68" s="465">
        <f>SUM(F39:F67)</f>
        <v>1858769</v>
      </c>
    </row>
    <row r="69" spans="2:6" ht="27" customHeight="1">
      <c r="B69" s="467" t="s">
        <v>28</v>
      </c>
      <c r="C69" s="468" t="s">
        <v>29</v>
      </c>
      <c r="D69" s="469" t="s">
        <v>727</v>
      </c>
      <c r="E69" s="470">
        <f>E68+E37</f>
        <v>2255109</v>
      </c>
      <c r="F69" s="470">
        <f>F68+F37</f>
        <v>1913783</v>
      </c>
    </row>
    <row r="70" spans="2:6" ht="27" customHeight="1">
      <c r="B70" s="2263" t="s">
        <v>30</v>
      </c>
      <c r="C70" s="2263"/>
      <c r="D70" s="2263"/>
      <c r="E70" s="2263"/>
      <c r="F70" s="2263"/>
    </row>
    <row r="71" spans="2:6" ht="27" customHeight="1">
      <c r="B71" s="2263" t="s">
        <v>728</v>
      </c>
      <c r="C71" s="2263"/>
      <c r="D71" s="2263"/>
      <c r="E71" s="2263"/>
      <c r="F71" s="2263"/>
    </row>
    <row r="72" spans="2:6" ht="27" customHeight="1">
      <c r="B72" s="2340" t="s">
        <v>32</v>
      </c>
      <c r="C72" s="2341" t="s">
        <v>729</v>
      </c>
      <c r="D72" s="471" t="s">
        <v>730</v>
      </c>
      <c r="E72" s="472">
        <f>'S12'!J13</f>
        <v>0</v>
      </c>
      <c r="F72" s="2349">
        <f>SUM(E72:E73)</f>
        <v>0</v>
      </c>
    </row>
    <row r="73" spans="2:6" ht="27" customHeight="1">
      <c r="B73" s="2333"/>
      <c r="C73" s="2334"/>
      <c r="D73" s="99" t="s">
        <v>731</v>
      </c>
      <c r="E73" s="472">
        <f>'S12'!J14</f>
        <v>0</v>
      </c>
      <c r="F73" s="2337"/>
    </row>
    <row r="74" spans="2:6" ht="27" customHeight="1">
      <c r="B74" s="458" t="s">
        <v>274</v>
      </c>
      <c r="C74" s="475" t="s">
        <v>33</v>
      </c>
      <c r="D74" s="99" t="s">
        <v>732</v>
      </c>
      <c r="E74" s="461">
        <f>'S12'!J6</f>
        <v>0</v>
      </c>
      <c r="F74" s="394">
        <f>E74</f>
        <v>0</v>
      </c>
    </row>
    <row r="75" spans="2:6" ht="27" customHeight="1">
      <c r="B75" s="2333" t="s">
        <v>35</v>
      </c>
      <c r="C75" s="2334" t="s">
        <v>486</v>
      </c>
      <c r="D75" s="85" t="s">
        <v>733</v>
      </c>
      <c r="E75" s="339">
        <f>'S13'!J8</f>
        <v>0</v>
      </c>
      <c r="F75" s="2336">
        <f>SUM(E75:E80)</f>
        <v>0</v>
      </c>
    </row>
    <row r="76" spans="2:6" ht="27" customHeight="1">
      <c r="B76" s="2333"/>
      <c r="C76" s="2334"/>
      <c r="D76" s="85" t="s">
        <v>734</v>
      </c>
      <c r="E76" s="339">
        <f>'S13'!J9</f>
        <v>0</v>
      </c>
      <c r="F76" s="2336"/>
    </row>
    <row r="77" spans="2:6" ht="27" customHeight="1">
      <c r="B77" s="2333"/>
      <c r="C77" s="2334"/>
      <c r="D77" s="99" t="s">
        <v>735</v>
      </c>
      <c r="E77" s="339">
        <f>'S13'!J10</f>
        <v>0</v>
      </c>
      <c r="F77" s="2336"/>
    </row>
    <row r="78" spans="2:6" ht="27" customHeight="1">
      <c r="B78" s="2333"/>
      <c r="C78" s="2334"/>
      <c r="D78" s="99" t="s">
        <v>736</v>
      </c>
      <c r="E78" s="339">
        <f>'S13'!J12</f>
        <v>0</v>
      </c>
      <c r="F78" s="2336"/>
    </row>
    <row r="79" spans="2:6" ht="27" customHeight="1">
      <c r="B79" s="2333"/>
      <c r="C79" s="2334"/>
      <c r="D79" s="99" t="s">
        <v>737</v>
      </c>
      <c r="E79" s="339">
        <f>'S13'!J13</f>
        <v>0</v>
      </c>
      <c r="F79" s="2336"/>
    </row>
    <row r="80" spans="2:6" ht="27" customHeight="1">
      <c r="B80" s="2333"/>
      <c r="C80" s="2334"/>
      <c r="D80" s="99" t="s">
        <v>738</v>
      </c>
      <c r="E80" s="339">
        <f>'S13'!J15</f>
        <v>0</v>
      </c>
      <c r="F80" s="2336"/>
    </row>
    <row r="81" spans="2:6" ht="27" customHeight="1">
      <c r="B81" s="458" t="s">
        <v>37</v>
      </c>
      <c r="C81" s="475" t="s">
        <v>36</v>
      </c>
      <c r="D81" s="99" t="s">
        <v>739</v>
      </c>
      <c r="E81" s="461">
        <f>'S13'!J14</f>
        <v>0</v>
      </c>
      <c r="F81" s="394">
        <f>E81</f>
        <v>0</v>
      </c>
    </row>
    <row r="82" spans="2:6" ht="27" customHeight="1">
      <c r="B82" s="458" t="s">
        <v>39</v>
      </c>
      <c r="C82" s="475" t="s">
        <v>38</v>
      </c>
      <c r="D82" s="99" t="s">
        <v>740</v>
      </c>
      <c r="E82" s="461">
        <f>'S13'!D43</f>
        <v>0</v>
      </c>
      <c r="F82" s="394">
        <f>E82</f>
        <v>0</v>
      </c>
    </row>
    <row r="83" spans="2:6" ht="27" customHeight="1" thickBot="1">
      <c r="B83" s="458" t="s">
        <v>41</v>
      </c>
      <c r="C83" s="476" t="s">
        <v>40</v>
      </c>
      <c r="D83" s="99" t="s">
        <v>741</v>
      </c>
      <c r="E83" s="493">
        <f>'S13'!J16</f>
        <v>0</v>
      </c>
      <c r="F83" s="394">
        <f>E83</f>
        <v>0</v>
      </c>
    </row>
    <row r="84" spans="2:6" ht="27" customHeight="1" thickBot="1">
      <c r="B84" s="1846" t="s">
        <v>1357</v>
      </c>
      <c r="C84" s="1847" t="s">
        <v>1358</v>
      </c>
      <c r="D84" s="1848" t="s">
        <v>1359</v>
      </c>
      <c r="E84" s="1765">
        <f>'S13'!J26</f>
        <v>0</v>
      </c>
      <c r="F84" s="1767">
        <f>E84</f>
        <v>0</v>
      </c>
    </row>
    <row r="85" spans="2:6" ht="27" customHeight="1">
      <c r="B85" s="466" t="s">
        <v>280</v>
      </c>
      <c r="C85" s="421" t="s">
        <v>42</v>
      </c>
      <c r="D85" s="421" t="s">
        <v>1287</v>
      </c>
      <c r="E85" s="465">
        <f>SUM(E72:E84)</f>
        <v>0</v>
      </c>
      <c r="F85" s="465">
        <f>SUM(F72:F84)</f>
        <v>0</v>
      </c>
    </row>
    <row r="86" spans="2:6" ht="27" customHeight="1">
      <c r="B86" s="2263" t="s">
        <v>43</v>
      </c>
      <c r="C86" s="2263"/>
      <c r="D86" s="2263"/>
      <c r="E86" s="2263"/>
      <c r="F86" s="2263"/>
    </row>
    <row r="87" spans="2:6" ht="27" customHeight="1">
      <c r="B87" s="458" t="s">
        <v>335</v>
      </c>
      <c r="C87" s="475" t="s">
        <v>742</v>
      </c>
      <c r="D87" s="99" t="s">
        <v>743</v>
      </c>
      <c r="E87" s="461">
        <f>'S12'!J28</f>
        <v>0</v>
      </c>
      <c r="F87" s="394">
        <f t="shared" ref="F87:F92" si="0">E87</f>
        <v>0</v>
      </c>
    </row>
    <row r="88" spans="2:6" ht="27" customHeight="1">
      <c r="B88" s="1766" t="s">
        <v>336</v>
      </c>
      <c r="C88" s="475" t="s">
        <v>745</v>
      </c>
      <c r="D88" s="99" t="s">
        <v>835</v>
      </c>
      <c r="E88" s="461">
        <f>'S12'!J22+'S12'!J25</f>
        <v>0</v>
      </c>
      <c r="F88" s="394">
        <f t="shared" si="0"/>
        <v>0</v>
      </c>
    </row>
    <row r="89" spans="2:6" ht="27" customHeight="1">
      <c r="B89" s="1766" t="s">
        <v>337</v>
      </c>
      <c r="C89" s="476" t="s">
        <v>746</v>
      </c>
      <c r="D89" s="99" t="s">
        <v>747</v>
      </c>
      <c r="E89" s="1768">
        <f>'S10'!H34</f>
        <v>0</v>
      </c>
      <c r="F89" s="394">
        <f t="shared" si="0"/>
        <v>0</v>
      </c>
    </row>
    <row r="90" spans="2:6" ht="27" customHeight="1">
      <c r="B90" s="1766" t="s">
        <v>338</v>
      </c>
      <c r="C90" s="476" t="s">
        <v>463</v>
      </c>
      <c r="D90" s="99" t="s">
        <v>748</v>
      </c>
      <c r="E90" s="461"/>
      <c r="F90" s="394">
        <f t="shared" si="0"/>
        <v>0</v>
      </c>
    </row>
    <row r="91" spans="2:6" ht="27" customHeight="1">
      <c r="B91" s="1766" t="s">
        <v>339</v>
      </c>
      <c r="C91" s="475" t="s">
        <v>45</v>
      </c>
      <c r="D91" s="99" t="s">
        <v>836</v>
      </c>
      <c r="E91" s="461">
        <f>'S13'!D49</f>
        <v>0</v>
      </c>
      <c r="F91" s="394">
        <f t="shared" si="0"/>
        <v>0</v>
      </c>
    </row>
    <row r="92" spans="2:6" ht="27" customHeight="1">
      <c r="B92" s="1766" t="s">
        <v>340</v>
      </c>
      <c r="C92" s="478" t="s">
        <v>451</v>
      </c>
      <c r="D92" s="99" t="s">
        <v>749</v>
      </c>
      <c r="E92" s="461">
        <f>'S13'!J30</f>
        <v>0</v>
      </c>
      <c r="F92" s="394">
        <f t="shared" si="0"/>
        <v>0</v>
      </c>
    </row>
    <row r="93" spans="2:6" ht="27" customHeight="1" thickBot="1">
      <c r="B93" s="462" t="s">
        <v>281</v>
      </c>
      <c r="C93" s="421" t="s">
        <v>46</v>
      </c>
      <c r="D93" s="810" t="s">
        <v>1285</v>
      </c>
      <c r="E93" s="465">
        <f>SUM(E87:E92)</f>
        <v>0</v>
      </c>
      <c r="F93" s="465">
        <f>SUM(F87:F92)</f>
        <v>0</v>
      </c>
    </row>
    <row r="94" spans="2:6" ht="27" customHeight="1" thickBot="1">
      <c r="B94" s="462" t="s">
        <v>341</v>
      </c>
      <c r="C94" s="421" t="s">
        <v>47</v>
      </c>
      <c r="D94" s="810" t="s">
        <v>1286</v>
      </c>
      <c r="E94" s="465">
        <f>E85+E93</f>
        <v>0</v>
      </c>
      <c r="F94" s="465">
        <f>F85+F93</f>
        <v>0</v>
      </c>
    </row>
    <row r="95" spans="2:6" ht="27" customHeight="1" thickBot="1">
      <c r="B95" s="2263" t="s">
        <v>48</v>
      </c>
      <c r="C95" s="2263"/>
      <c r="D95" s="2263"/>
      <c r="E95" s="2263"/>
      <c r="F95" s="2263"/>
    </row>
    <row r="96" spans="2:6" ht="27" customHeight="1">
      <c r="B96" s="2333" t="s">
        <v>342</v>
      </c>
      <c r="C96" s="2342" t="s">
        <v>1288</v>
      </c>
      <c r="D96" s="811" t="s">
        <v>1289</v>
      </c>
      <c r="E96" s="461">
        <f>'F4'!E18</f>
        <v>0</v>
      </c>
      <c r="F96" s="2337">
        <f>E96+E98</f>
        <v>0</v>
      </c>
    </row>
    <row r="97" spans="2:6" ht="27" customHeight="1">
      <c r="B97" s="2333"/>
      <c r="C97" s="2343"/>
      <c r="D97" s="808" t="s">
        <v>1290</v>
      </c>
      <c r="E97" s="608"/>
      <c r="F97" s="2337"/>
    </row>
    <row r="98" spans="2:6" ht="27" customHeight="1">
      <c r="B98" s="2333"/>
      <c r="C98" s="2343"/>
      <c r="D98" s="808" t="s">
        <v>1291</v>
      </c>
      <c r="E98" s="461">
        <f>'F4'!I13</f>
        <v>0</v>
      </c>
      <c r="F98" s="2337"/>
    </row>
    <row r="99" spans="2:6" ht="27" customHeight="1">
      <c r="B99" s="2344" t="s">
        <v>343</v>
      </c>
      <c r="C99" s="2334" t="s">
        <v>49</v>
      </c>
      <c r="D99" s="99" t="s">
        <v>750</v>
      </c>
      <c r="E99" s="461">
        <f>'F4'!F6+'F4'!G6+'F4'!H6</f>
        <v>1711839</v>
      </c>
      <c r="F99" s="2336">
        <f>SUM(E99:E102)</f>
        <v>1913783</v>
      </c>
    </row>
    <row r="100" spans="2:6" ht="27" customHeight="1">
      <c r="B100" s="2345"/>
      <c r="C100" s="2334"/>
      <c r="D100" s="99" t="s">
        <v>751</v>
      </c>
      <c r="E100" s="461">
        <f>'F4'!I7+'F4'!I8+'F4'!I9+'F4'!I10</f>
        <v>0</v>
      </c>
      <c r="F100" s="2336"/>
    </row>
    <row r="101" spans="2:6" ht="27" customHeight="1">
      <c r="B101" s="2345"/>
      <c r="C101" s="2334"/>
      <c r="D101" s="99" t="s">
        <v>752</v>
      </c>
      <c r="E101" s="461">
        <f>'F4'!I16</f>
        <v>201944</v>
      </c>
      <c r="F101" s="2336"/>
    </row>
    <row r="102" spans="2:6" ht="27" customHeight="1" thickBot="1">
      <c r="B102" s="2345"/>
      <c r="C102" s="2346"/>
      <c r="D102" s="812" t="s">
        <v>753</v>
      </c>
      <c r="E102" s="461">
        <f>'F4'!I17</f>
        <v>0</v>
      </c>
      <c r="F102" s="2336"/>
    </row>
    <row r="103" spans="2:6" ht="27" customHeight="1">
      <c r="B103" s="2329" t="s">
        <v>344</v>
      </c>
      <c r="C103" s="2331" t="s">
        <v>1129</v>
      </c>
      <c r="D103" s="815" t="s">
        <v>1292</v>
      </c>
      <c r="E103" s="341">
        <f>'F4'!H15</f>
        <v>0</v>
      </c>
      <c r="F103" s="606">
        <f>E103</f>
        <v>0</v>
      </c>
    </row>
    <row r="104" spans="2:6" ht="27" customHeight="1" thickBot="1">
      <c r="B104" s="2330"/>
      <c r="C104" s="2332"/>
      <c r="D104" s="816" t="s">
        <v>1293</v>
      </c>
      <c r="E104" s="341"/>
      <c r="F104" s="606"/>
    </row>
    <row r="105" spans="2:6" ht="27" customHeight="1">
      <c r="B105" s="813" t="s">
        <v>345</v>
      </c>
      <c r="C105" s="814" t="s">
        <v>50</v>
      </c>
      <c r="D105" s="813" t="s">
        <v>1294</v>
      </c>
      <c r="E105" s="465">
        <f>SUM(E96:E102)</f>
        <v>1913783</v>
      </c>
      <c r="F105" s="465">
        <f>SUM(F96:F102)</f>
        <v>1913783</v>
      </c>
    </row>
    <row r="106" spans="2:6" ht="27" customHeight="1">
      <c r="B106" s="466" t="s">
        <v>1360</v>
      </c>
      <c r="C106" s="421" t="s">
        <v>51</v>
      </c>
      <c r="D106" s="466" t="s">
        <v>1295</v>
      </c>
      <c r="E106" s="465">
        <f>E94+E105</f>
        <v>1913783</v>
      </c>
      <c r="F106" s="465">
        <f>F94+F105</f>
        <v>1913783</v>
      </c>
    </row>
    <row r="138" spans="2:2" ht="27" customHeight="1">
      <c r="B138" s="473"/>
    </row>
    <row r="139" spans="2:2" ht="27" customHeight="1">
      <c r="B139" s="473"/>
    </row>
    <row r="140" spans="2:2" ht="27" customHeight="1">
      <c r="B140" s="473"/>
    </row>
  </sheetData>
  <mergeCells count="58">
    <mergeCell ref="F65:F67"/>
    <mergeCell ref="F72:F73"/>
    <mergeCell ref="B15:B24"/>
    <mergeCell ref="C15:C24"/>
    <mergeCell ref="F15:F24"/>
    <mergeCell ref="C44:C52"/>
    <mergeCell ref="B62:B64"/>
    <mergeCell ref="F56:F58"/>
    <mergeCell ref="F59:F61"/>
    <mergeCell ref="B44:B52"/>
    <mergeCell ref="B53:B55"/>
    <mergeCell ref="C53:C55"/>
    <mergeCell ref="B56:B58"/>
    <mergeCell ref="C56:C58"/>
    <mergeCell ref="B59:B61"/>
    <mergeCell ref="C59:C61"/>
    <mergeCell ref="B39:B43"/>
    <mergeCell ref="C39:C43"/>
    <mergeCell ref="C62:C64"/>
    <mergeCell ref="B6:B8"/>
    <mergeCell ref="B38:F38"/>
    <mergeCell ref="B25:B30"/>
    <mergeCell ref="C25:C30"/>
    <mergeCell ref="C31:C36"/>
    <mergeCell ref="F53:F55"/>
    <mergeCell ref="F62:F64"/>
    <mergeCell ref="B31:B36"/>
    <mergeCell ref="F99:F102"/>
    <mergeCell ref="B71:F71"/>
    <mergeCell ref="B70:F70"/>
    <mergeCell ref="B86:F86"/>
    <mergeCell ref="B95:F95"/>
    <mergeCell ref="B72:B73"/>
    <mergeCell ref="C72:C73"/>
    <mergeCell ref="B75:B80"/>
    <mergeCell ref="C75:C80"/>
    <mergeCell ref="B96:B98"/>
    <mergeCell ref="C96:C98"/>
    <mergeCell ref="B99:B102"/>
    <mergeCell ref="C99:C102"/>
    <mergeCell ref="F75:F80"/>
    <mergeCell ref="F96:F98"/>
    <mergeCell ref="B103:B104"/>
    <mergeCell ref="C103:C104"/>
    <mergeCell ref="B65:B67"/>
    <mergeCell ref="C65:C67"/>
    <mergeCell ref="B2:F2"/>
    <mergeCell ref="B4:F4"/>
    <mergeCell ref="C6:C8"/>
    <mergeCell ref="B9:B14"/>
    <mergeCell ref="C9:C14"/>
    <mergeCell ref="F6:F8"/>
    <mergeCell ref="F9:F14"/>
    <mergeCell ref="B5:F5"/>
    <mergeCell ref="F25:F30"/>
    <mergeCell ref="F31:F36"/>
    <mergeCell ref="F39:F43"/>
    <mergeCell ref="F44:F52"/>
  </mergeCells>
  <pageMargins left="0" right="0" top="0" bottom="0" header="0.3" footer="0.3"/>
  <pageSetup paperSize="9" scale="64" orientation="landscape" r:id="rId1"/>
  <rowBreaks count="3" manualBreakCount="3">
    <brk id="30" min="1" max="5" man="1"/>
    <brk id="37" min="1" max="5" man="1"/>
    <brk id="69" min="1" max="5"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7030A0"/>
    <pageSetUpPr fitToPage="1"/>
  </sheetPr>
  <dimension ref="B2:F82"/>
  <sheetViews>
    <sheetView view="pageBreakPreview" zoomScale="90" zoomScaleNormal="100" zoomScaleSheetLayoutView="90" workbookViewId="0">
      <selection activeCell="K86" sqref="K86"/>
    </sheetView>
  </sheetViews>
  <sheetFormatPr defaultRowHeight="15"/>
  <cols>
    <col min="2" max="2" width="7.7109375" customWidth="1"/>
    <col min="3" max="3" width="14.28515625" style="477" customWidth="1"/>
    <col min="4" max="4" width="81.5703125" customWidth="1"/>
    <col min="5" max="5" width="13.42578125" customWidth="1"/>
    <col min="6" max="6" width="20.42578125" customWidth="1"/>
  </cols>
  <sheetData>
    <row r="2" spans="2:6" s="2" customFormat="1" ht="12.75">
      <c r="B2" s="2335" t="s">
        <v>754</v>
      </c>
      <c r="C2" s="2335"/>
      <c r="D2" s="2335"/>
      <c r="E2" s="2335"/>
      <c r="F2" s="2335"/>
    </row>
    <row r="3" spans="2:6" s="2" customFormat="1" ht="12.75">
      <c r="B3" s="2201" t="s">
        <v>293</v>
      </c>
      <c r="C3" s="2263" t="s">
        <v>676</v>
      </c>
      <c r="D3" s="2201" t="s">
        <v>677</v>
      </c>
      <c r="E3" s="2365"/>
      <c r="F3" s="2366"/>
    </row>
    <row r="4" spans="2:6" s="2" customFormat="1" ht="12.75">
      <c r="B4" s="2201"/>
      <c r="C4" s="2263"/>
      <c r="D4" s="2201"/>
      <c r="E4" s="2365"/>
      <c r="F4" s="2366"/>
    </row>
    <row r="5" spans="2:6" s="2" customFormat="1" ht="12.75">
      <c r="B5" s="2201"/>
      <c r="C5" s="2263"/>
      <c r="D5" s="2201"/>
      <c r="E5" s="2365"/>
      <c r="F5" s="2366"/>
    </row>
    <row r="6" spans="2:6" s="2" customFormat="1" ht="12.75">
      <c r="B6" s="2263" t="s">
        <v>55</v>
      </c>
      <c r="C6" s="2263"/>
      <c r="D6" s="2263"/>
      <c r="E6" s="2263"/>
      <c r="F6" s="2263"/>
    </row>
    <row r="7" spans="2:6" s="2" customFormat="1" ht="12.75">
      <c r="B7" s="2357" t="s">
        <v>259</v>
      </c>
      <c r="C7" s="2334" t="s">
        <v>755</v>
      </c>
      <c r="D7" s="99" t="s">
        <v>756</v>
      </c>
      <c r="E7" s="461"/>
      <c r="F7" s="2336">
        <f>SUM(E7:E13)</f>
        <v>0</v>
      </c>
    </row>
    <row r="8" spans="2:6" s="2" customFormat="1" ht="12.75">
      <c r="B8" s="2357"/>
      <c r="C8" s="2334"/>
      <c r="D8" s="99" t="s">
        <v>757</v>
      </c>
      <c r="E8" s="461"/>
      <c r="F8" s="2336"/>
    </row>
    <row r="9" spans="2:6" s="2" customFormat="1" ht="12.75">
      <c r="B9" s="2357"/>
      <c r="C9" s="2334"/>
      <c r="D9" s="99" t="s">
        <v>758</v>
      </c>
      <c r="E9" s="461"/>
      <c r="F9" s="2336"/>
    </row>
    <row r="10" spans="2:6" s="2" customFormat="1" ht="12.75">
      <c r="B10" s="2357"/>
      <c r="C10" s="2334"/>
      <c r="D10" s="99" t="s">
        <v>759</v>
      </c>
      <c r="E10" s="461"/>
      <c r="F10" s="2336"/>
    </row>
    <row r="11" spans="2:6" s="2" customFormat="1" ht="12.75">
      <c r="B11" s="2357"/>
      <c r="C11" s="2334"/>
      <c r="D11" s="99" t="s">
        <v>760</v>
      </c>
      <c r="E11" s="461"/>
      <c r="F11" s="2336"/>
    </row>
    <row r="12" spans="2:6" s="2" customFormat="1" ht="12.75">
      <c r="B12" s="2357"/>
      <c r="C12" s="2334"/>
      <c r="D12" s="99" t="s">
        <v>761</v>
      </c>
      <c r="E12" s="461"/>
      <c r="F12" s="2336"/>
    </row>
    <row r="13" spans="2:6" s="2" customFormat="1" ht="12.75">
      <c r="B13" s="2357"/>
      <c r="C13" s="2334"/>
      <c r="D13" s="99" t="s">
        <v>762</v>
      </c>
      <c r="E13" s="461"/>
      <c r="F13" s="2336"/>
    </row>
    <row r="14" spans="2:6" s="5" customFormat="1" ht="25.5">
      <c r="B14" s="458" t="s">
        <v>260</v>
      </c>
      <c r="C14" s="45" t="s">
        <v>57</v>
      </c>
      <c r="D14" s="85" t="s">
        <v>763</v>
      </c>
      <c r="E14" s="339"/>
      <c r="F14" s="391">
        <f>E14</f>
        <v>0</v>
      </c>
    </row>
    <row r="15" spans="2:6" s="2" customFormat="1" ht="51">
      <c r="B15" s="457" t="s">
        <v>261</v>
      </c>
      <c r="C15" s="475" t="s">
        <v>246</v>
      </c>
      <c r="D15" s="99" t="s">
        <v>764</v>
      </c>
      <c r="E15" s="461">
        <f>'S14'!F37</f>
        <v>0</v>
      </c>
      <c r="F15" s="394">
        <f>E15</f>
        <v>0</v>
      </c>
    </row>
    <row r="16" spans="2:6" s="2" customFormat="1" ht="12.75">
      <c r="B16" s="2357" t="s">
        <v>262</v>
      </c>
      <c r="C16" s="2334" t="s">
        <v>256</v>
      </c>
      <c r="D16" s="85" t="s">
        <v>765</v>
      </c>
      <c r="E16" s="339">
        <f>'S14'!D20+'S14'!G20</f>
        <v>0</v>
      </c>
      <c r="F16" s="2336">
        <f>SUM(E16:E19)</f>
        <v>668159</v>
      </c>
    </row>
    <row r="17" spans="2:6" s="2" customFormat="1" ht="12.75">
      <c r="B17" s="2357"/>
      <c r="C17" s="2334"/>
      <c r="D17" s="85" t="s">
        <v>766</v>
      </c>
      <c r="E17" s="1908">
        <f>'S14'!E20+'S14'!H20</f>
        <v>312331</v>
      </c>
      <c r="F17" s="2336"/>
    </row>
    <row r="18" spans="2:6" s="2" customFormat="1" ht="12.75">
      <c r="B18" s="2357"/>
      <c r="C18" s="2334"/>
      <c r="D18" s="85" t="s">
        <v>767</v>
      </c>
      <c r="E18" s="339">
        <f>'S14'!D26+'S14'!G26</f>
        <v>306793</v>
      </c>
      <c r="F18" s="2336"/>
    </row>
    <row r="19" spans="2:6" s="2" customFormat="1" ht="12.75">
      <c r="B19" s="2357"/>
      <c r="C19" s="2334"/>
      <c r="D19" s="85" t="s">
        <v>768</v>
      </c>
      <c r="E19" s="339">
        <f>'S14'!E26+'S14'!H26</f>
        <v>49035</v>
      </c>
      <c r="F19" s="2336"/>
    </row>
    <row r="20" spans="2:6" s="2" customFormat="1" ht="25.5">
      <c r="B20" s="2357" t="s">
        <v>263</v>
      </c>
      <c r="C20" s="2334" t="s">
        <v>204</v>
      </c>
      <c r="D20" s="99" t="s">
        <v>769</v>
      </c>
      <c r="E20" s="461">
        <f>'S14'!F39</f>
        <v>132569</v>
      </c>
      <c r="F20" s="2337">
        <f>SUM(E20:E21)</f>
        <v>132569</v>
      </c>
    </row>
    <row r="21" spans="2:6" s="2" customFormat="1" ht="25.5">
      <c r="B21" s="2357"/>
      <c r="C21" s="2334"/>
      <c r="D21" s="99" t="s">
        <v>770</v>
      </c>
      <c r="E21" s="504">
        <f>'S14'!F40</f>
        <v>0</v>
      </c>
      <c r="F21" s="2337"/>
    </row>
    <row r="22" spans="2:6" s="2" customFormat="1" ht="12.75">
      <c r="B22" s="2357" t="s">
        <v>264</v>
      </c>
      <c r="C22" s="2334" t="s">
        <v>771</v>
      </c>
      <c r="D22" s="99" t="s">
        <v>772</v>
      </c>
      <c r="E22" s="461">
        <f>'S14'!D43</f>
        <v>0</v>
      </c>
      <c r="F22" s="2336">
        <f>SUM(E22:E23)</f>
        <v>0</v>
      </c>
    </row>
    <row r="23" spans="2:6" s="2" customFormat="1" ht="12.75">
      <c r="B23" s="2357"/>
      <c r="C23" s="2334"/>
      <c r="D23" s="99" t="s">
        <v>773</v>
      </c>
      <c r="E23" s="461">
        <f>'S14'!D42</f>
        <v>0</v>
      </c>
      <c r="F23" s="2336"/>
    </row>
    <row r="24" spans="2:6" s="2" customFormat="1" ht="12.75">
      <c r="B24" s="2357" t="s">
        <v>265</v>
      </c>
      <c r="C24" s="2350" t="s">
        <v>774</v>
      </c>
      <c r="D24" s="99" t="s">
        <v>775</v>
      </c>
      <c r="E24" s="461">
        <f>'S15'!F7</f>
        <v>0</v>
      </c>
      <c r="F24" s="2348">
        <f>SUM(E24:E27)</f>
        <v>2346283</v>
      </c>
    </row>
    <row r="25" spans="2:6" s="2" customFormat="1" ht="12.75">
      <c r="B25" s="2357"/>
      <c r="C25" s="2350"/>
      <c r="D25" s="99" t="s">
        <v>776</v>
      </c>
      <c r="E25" s="461">
        <f>'S15'!F8</f>
        <v>0</v>
      </c>
      <c r="F25" s="2348"/>
    </row>
    <row r="26" spans="2:6" s="2" customFormat="1" ht="12.75">
      <c r="B26" s="2357"/>
      <c r="C26" s="2350"/>
      <c r="D26" s="817" t="s">
        <v>777</v>
      </c>
      <c r="E26" s="608">
        <f>'S15'!F9</f>
        <v>2346283</v>
      </c>
      <c r="F26" s="2348"/>
    </row>
    <row r="27" spans="2:6" s="2" customFormat="1" ht="13.5" thickBot="1">
      <c r="B27" s="2357"/>
      <c r="C27" s="2350"/>
      <c r="D27" s="818" t="s">
        <v>1296</v>
      </c>
      <c r="E27" s="461">
        <f>'S15'!F12</f>
        <v>0</v>
      </c>
      <c r="F27" s="2348"/>
    </row>
    <row r="28" spans="2:6" s="2" customFormat="1" ht="12.75">
      <c r="B28" s="2357" t="s">
        <v>266</v>
      </c>
      <c r="C28" s="2367" t="s">
        <v>778</v>
      </c>
      <c r="D28" s="85" t="s">
        <v>779</v>
      </c>
      <c r="E28" s="339">
        <f>'S15'!F19</f>
        <v>0</v>
      </c>
      <c r="F28" s="2347">
        <f>SUM(E28:E29)</f>
        <v>0</v>
      </c>
    </row>
    <row r="29" spans="2:6" s="2" customFormat="1" ht="12.75">
      <c r="B29" s="2357"/>
      <c r="C29" s="2367"/>
      <c r="D29" s="85" t="s">
        <v>780</v>
      </c>
      <c r="E29" s="339">
        <f>'S17'!F25</f>
        <v>0</v>
      </c>
      <c r="F29" s="2347"/>
    </row>
    <row r="30" spans="2:6" s="2" customFormat="1" ht="25.5">
      <c r="B30" s="457" t="s">
        <v>267</v>
      </c>
      <c r="C30" s="475" t="s">
        <v>781</v>
      </c>
      <c r="D30" s="99" t="s">
        <v>782</v>
      </c>
      <c r="E30" s="461">
        <f>'S15'!F6</f>
        <v>0</v>
      </c>
      <c r="F30" s="394">
        <f>E30</f>
        <v>0</v>
      </c>
    </row>
    <row r="31" spans="2:6" s="2" customFormat="1" ht="25.5">
      <c r="B31" s="2375" t="s">
        <v>268</v>
      </c>
      <c r="C31" s="2346" t="s">
        <v>783</v>
      </c>
      <c r="D31" s="99" t="s">
        <v>784</v>
      </c>
      <c r="E31" s="461">
        <f>'S16'!F6</f>
        <v>0</v>
      </c>
      <c r="F31" s="2337">
        <f>SUM(E31:E38)</f>
        <v>0</v>
      </c>
    </row>
    <row r="32" spans="2:6" s="2" customFormat="1" ht="25.5">
      <c r="B32" s="2376"/>
      <c r="C32" s="2374"/>
      <c r="D32" s="99" t="s">
        <v>785</v>
      </c>
      <c r="E32" s="461">
        <f>'S16'!F7</f>
        <v>0</v>
      </c>
      <c r="F32" s="2337"/>
    </row>
    <row r="33" spans="2:6" s="2" customFormat="1" ht="25.5">
      <c r="B33" s="2376"/>
      <c r="C33" s="2374"/>
      <c r="D33" s="99" t="s">
        <v>786</v>
      </c>
      <c r="E33" s="461">
        <f>'S16'!F8</f>
        <v>0</v>
      </c>
      <c r="F33" s="2337"/>
    </row>
    <row r="34" spans="2:6" s="2" customFormat="1" ht="25.5">
      <c r="B34" s="2376"/>
      <c r="C34" s="2374"/>
      <c r="D34" s="99" t="s">
        <v>787</v>
      </c>
      <c r="E34" s="504">
        <f>'S16'!F9</f>
        <v>0</v>
      </c>
      <c r="F34" s="2337"/>
    </row>
    <row r="35" spans="2:6" s="2" customFormat="1" ht="25.5">
      <c r="B35" s="2376"/>
      <c r="C35" s="2374"/>
      <c r="D35" s="99" t="s">
        <v>788</v>
      </c>
      <c r="E35" s="504">
        <f>'S16'!F10</f>
        <v>0</v>
      </c>
      <c r="F35" s="2337"/>
    </row>
    <row r="36" spans="2:6" s="2" customFormat="1" ht="25.5">
      <c r="B36" s="2376"/>
      <c r="C36" s="2374"/>
      <c r="D36" s="99" t="s">
        <v>789</v>
      </c>
      <c r="E36" s="504">
        <f>'S16'!F11</f>
        <v>0</v>
      </c>
      <c r="F36" s="2337"/>
    </row>
    <row r="37" spans="2:6" s="2" customFormat="1" ht="25.5">
      <c r="B37" s="2376"/>
      <c r="C37" s="2374"/>
      <c r="D37" s="99" t="s">
        <v>790</v>
      </c>
      <c r="E37" s="504">
        <f>'S16'!F12</f>
        <v>0</v>
      </c>
      <c r="F37" s="2337"/>
    </row>
    <row r="38" spans="2:6" s="2" customFormat="1" ht="25.5">
      <c r="B38" s="2376"/>
      <c r="C38" s="2374"/>
      <c r="D38" s="99" t="s">
        <v>791</v>
      </c>
      <c r="E38" s="504">
        <f>'S16'!F13</f>
        <v>0</v>
      </c>
      <c r="F38" s="2337"/>
    </row>
    <row r="39" spans="2:6" s="2" customFormat="1" ht="12.75">
      <c r="B39" s="2377"/>
      <c r="C39" s="2341"/>
      <c r="D39" s="819" t="s">
        <v>1297</v>
      </c>
      <c r="E39" s="608"/>
      <c r="F39" s="607"/>
    </row>
    <row r="40" spans="2:6" s="2" customFormat="1" ht="25.5">
      <c r="B40" s="2357" t="s">
        <v>258</v>
      </c>
      <c r="C40" s="2334" t="s">
        <v>326</v>
      </c>
      <c r="D40" s="99" t="s">
        <v>792</v>
      </c>
      <c r="E40" s="461"/>
      <c r="F40" s="2337">
        <f>SUM(E40:E42)</f>
        <v>0</v>
      </c>
    </row>
    <row r="41" spans="2:6" s="2" customFormat="1" ht="25.5">
      <c r="B41" s="2357"/>
      <c r="C41" s="2358"/>
      <c r="D41" s="1850" t="s">
        <v>1298</v>
      </c>
      <c r="E41" s="1849">
        <f>'S18'!F6</f>
        <v>0</v>
      </c>
      <c r="F41" s="2337"/>
    </row>
    <row r="42" spans="2:6" s="2" customFormat="1" ht="26.25" thickBot="1">
      <c r="B42" s="2357"/>
      <c r="C42" s="2334"/>
      <c r="D42" s="820" t="s">
        <v>1299</v>
      </c>
      <c r="E42" s="461">
        <f>'S18'!F9</f>
        <v>0</v>
      </c>
      <c r="F42" s="2337"/>
    </row>
    <row r="43" spans="2:6" s="2" customFormat="1" ht="25.5">
      <c r="B43" s="466" t="s">
        <v>269</v>
      </c>
      <c r="C43" s="421" t="s">
        <v>793</v>
      </c>
      <c r="D43" s="463" t="s">
        <v>794</v>
      </c>
      <c r="E43" s="465">
        <f>SUM(E7:E42)</f>
        <v>3147011</v>
      </c>
      <c r="F43" s="465">
        <f>SUM(F7:F42)</f>
        <v>3147011</v>
      </c>
    </row>
    <row r="44" spans="2:6" s="2" customFormat="1" ht="12.75">
      <c r="B44" s="2263" t="s">
        <v>61</v>
      </c>
      <c r="C44" s="2263"/>
      <c r="D44" s="2263"/>
      <c r="E44" s="2263"/>
      <c r="F44" s="2263"/>
    </row>
    <row r="45" spans="2:6" s="2" customFormat="1" ht="12.75">
      <c r="B45" s="2357" t="s">
        <v>270</v>
      </c>
      <c r="C45" s="2334" t="s">
        <v>107</v>
      </c>
      <c r="D45" s="99" t="s">
        <v>795</v>
      </c>
      <c r="E45" s="461">
        <f>'S17'!F6</f>
        <v>2118800</v>
      </c>
      <c r="F45" s="2336">
        <f>SUM(E45:E47)</f>
        <v>2118800</v>
      </c>
    </row>
    <row r="46" spans="2:6" s="2" customFormat="1" ht="12.75">
      <c r="B46" s="2357"/>
      <c r="C46" s="2334"/>
      <c r="D46" s="99" t="s">
        <v>796</v>
      </c>
      <c r="E46" s="461"/>
      <c r="F46" s="2336"/>
    </row>
    <row r="47" spans="2:6" s="2" customFormat="1" ht="12.75">
      <c r="B47" s="2357"/>
      <c r="C47" s="2334"/>
      <c r="D47" s="459" t="s">
        <v>797</v>
      </c>
      <c r="E47" s="461"/>
      <c r="F47" s="2336"/>
    </row>
    <row r="48" spans="2:6" s="2" customFormat="1" ht="26.25" thickBot="1">
      <c r="B48" s="457" t="s">
        <v>271</v>
      </c>
      <c r="C48" s="475" t="s">
        <v>109</v>
      </c>
      <c r="D48" s="99" t="s">
        <v>798</v>
      </c>
      <c r="E48" s="461">
        <f>'S17'!F7</f>
        <v>415257</v>
      </c>
      <c r="F48" s="394">
        <f>E48</f>
        <v>415257</v>
      </c>
    </row>
    <row r="49" spans="2:6" s="2" customFormat="1" ht="12.75">
      <c r="B49" s="2351" t="s">
        <v>272</v>
      </c>
      <c r="C49" s="2354" t="s">
        <v>71</v>
      </c>
      <c r="D49" s="821" t="s">
        <v>1300</v>
      </c>
      <c r="E49" s="917">
        <f>'S17'!D37+'S17'!G37</f>
        <v>0</v>
      </c>
      <c r="F49" s="2336">
        <f>SUM(E49:E52)</f>
        <v>0</v>
      </c>
    </row>
    <row r="50" spans="2:6" s="2" customFormat="1" ht="12.75">
      <c r="B50" s="2352"/>
      <c r="C50" s="2355"/>
      <c r="D50" s="822" t="s">
        <v>1301</v>
      </c>
      <c r="E50" s="461">
        <f>'S17'!E37+'S17'!H37</f>
        <v>0</v>
      </c>
      <c r="F50" s="2336"/>
    </row>
    <row r="51" spans="2:6" s="2" customFormat="1" ht="12.75">
      <c r="B51" s="2352"/>
      <c r="C51" s="2355"/>
      <c r="D51" s="822" t="s">
        <v>1302</v>
      </c>
      <c r="E51" s="461">
        <f>'S17'!D43+'S17'!G43</f>
        <v>0</v>
      </c>
      <c r="F51" s="2336"/>
    </row>
    <row r="52" spans="2:6" s="2" customFormat="1" ht="13.5" thickBot="1">
      <c r="B52" s="2353"/>
      <c r="C52" s="2356"/>
      <c r="D52" s="820" t="s">
        <v>1303</v>
      </c>
      <c r="E52" s="461">
        <f>'S17'!E43+'S17'!H43</f>
        <v>0</v>
      </c>
      <c r="F52" s="2336"/>
    </row>
    <row r="53" spans="2:6" s="2" customFormat="1" ht="12.75">
      <c r="B53" s="2351" t="s">
        <v>273</v>
      </c>
      <c r="C53" s="2354" t="s">
        <v>1304</v>
      </c>
      <c r="D53" s="821" t="s">
        <v>1305</v>
      </c>
      <c r="E53" s="608">
        <f>'S17'!F54</f>
        <v>0</v>
      </c>
      <c r="F53" s="2362">
        <f>E53+E54+E55</f>
        <v>0</v>
      </c>
    </row>
    <row r="54" spans="2:6" s="2" customFormat="1" ht="12.75">
      <c r="B54" s="2352"/>
      <c r="C54" s="2355"/>
      <c r="D54" s="822" t="s">
        <v>1306</v>
      </c>
      <c r="E54" s="608">
        <f>'S17'!F57</f>
        <v>0</v>
      </c>
      <c r="F54" s="2363"/>
    </row>
    <row r="55" spans="2:6" s="2" customFormat="1" ht="13.5" thickBot="1">
      <c r="B55" s="2353"/>
      <c r="C55" s="2356"/>
      <c r="D55" s="820" t="s">
        <v>1307</v>
      </c>
      <c r="E55" s="608">
        <f>'S17'!F60</f>
        <v>0</v>
      </c>
      <c r="F55" s="2364"/>
    </row>
    <row r="56" spans="2:6" s="2" customFormat="1" ht="12.75">
      <c r="B56" s="2351" t="s">
        <v>274</v>
      </c>
      <c r="C56" s="2354" t="s">
        <v>1308</v>
      </c>
      <c r="D56" s="822" t="s">
        <v>799</v>
      </c>
      <c r="E56" s="608">
        <f>'S17'!F20</f>
        <v>0</v>
      </c>
      <c r="F56" s="2362">
        <f>SUM(E56:E59)</f>
        <v>228588</v>
      </c>
    </row>
    <row r="57" spans="2:6" s="2" customFormat="1" ht="12.75">
      <c r="B57" s="2352"/>
      <c r="C57" s="2355"/>
      <c r="D57" s="822" t="s">
        <v>800</v>
      </c>
      <c r="E57" s="608">
        <f>'S17'!F21</f>
        <v>228588</v>
      </c>
      <c r="F57" s="2363"/>
    </row>
    <row r="58" spans="2:6" s="2" customFormat="1" ht="12.75">
      <c r="B58" s="2352"/>
      <c r="C58" s="2355"/>
      <c r="D58" s="822" t="s">
        <v>801</v>
      </c>
      <c r="E58" s="608">
        <f>'S17'!F24</f>
        <v>0</v>
      </c>
      <c r="F58" s="2363"/>
    </row>
    <row r="59" spans="2:6" s="2" customFormat="1" ht="13.5" thickBot="1">
      <c r="B59" s="2353"/>
      <c r="C59" s="2356"/>
      <c r="D59" s="823" t="s">
        <v>1309</v>
      </c>
      <c r="E59" s="608">
        <f>'S17'!F30</f>
        <v>0</v>
      </c>
      <c r="F59" s="2364"/>
    </row>
    <row r="60" spans="2:6" s="2" customFormat="1" ht="12.75">
      <c r="B60" s="2357" t="s">
        <v>275</v>
      </c>
      <c r="C60" s="2334" t="s">
        <v>634</v>
      </c>
      <c r="D60" s="99" t="s">
        <v>802</v>
      </c>
      <c r="E60" s="461">
        <f>'S17'!F15</f>
        <v>0</v>
      </c>
      <c r="F60" s="2336">
        <f>SUM(E60:E61)</f>
        <v>0</v>
      </c>
    </row>
    <row r="61" spans="2:6" s="2" customFormat="1" ht="12.75">
      <c r="B61" s="2357"/>
      <c r="C61" s="2334"/>
      <c r="D61" s="99" t="s">
        <v>803</v>
      </c>
      <c r="E61" s="504">
        <f>'S17'!F16</f>
        <v>0</v>
      </c>
      <c r="F61" s="2336"/>
    </row>
    <row r="62" spans="2:6" s="2" customFormat="1" ht="12.75">
      <c r="B62" s="2357" t="s">
        <v>276</v>
      </c>
      <c r="C62" s="2334" t="s">
        <v>804</v>
      </c>
      <c r="D62" s="99" t="s">
        <v>805</v>
      </c>
      <c r="E62" s="461">
        <f>'S17'!F12</f>
        <v>27670</v>
      </c>
      <c r="F62" s="2337">
        <f>SUM(E62:E63)</f>
        <v>143699</v>
      </c>
    </row>
    <row r="63" spans="2:6" s="2" customFormat="1" ht="12.75">
      <c r="B63" s="2357"/>
      <c r="C63" s="2334"/>
      <c r="D63" s="99" t="s">
        <v>806</v>
      </c>
      <c r="E63" s="504">
        <f>'S17'!F13</f>
        <v>116029</v>
      </c>
      <c r="F63" s="2337"/>
    </row>
    <row r="64" spans="2:6" s="2" customFormat="1" ht="39" thickBot="1">
      <c r="B64" s="457" t="s">
        <v>277</v>
      </c>
      <c r="C64" s="476" t="s">
        <v>807</v>
      </c>
      <c r="D64" s="99" t="s">
        <v>808</v>
      </c>
      <c r="E64" s="461">
        <f>'S17'!F17</f>
        <v>38723</v>
      </c>
      <c r="F64" s="461">
        <f>E64</f>
        <v>38723</v>
      </c>
    </row>
    <row r="65" spans="2:6" s="2" customFormat="1" ht="12.75">
      <c r="B65" s="2351" t="s">
        <v>278</v>
      </c>
      <c r="C65" s="2371" t="s">
        <v>1310</v>
      </c>
      <c r="D65" s="824" t="s">
        <v>779</v>
      </c>
      <c r="E65" s="339">
        <f>'S17'!F25</f>
        <v>0</v>
      </c>
      <c r="F65" s="2360">
        <f>SUM(E65:E66)</f>
        <v>0</v>
      </c>
    </row>
    <row r="66" spans="2:6" s="2" customFormat="1" ht="13.5" thickBot="1">
      <c r="B66" s="2353"/>
      <c r="C66" s="2372"/>
      <c r="D66" s="825" t="s">
        <v>809</v>
      </c>
      <c r="E66" s="461">
        <f>'S17'!F25</f>
        <v>0</v>
      </c>
      <c r="F66" s="2361"/>
    </row>
    <row r="67" spans="2:6" s="2" customFormat="1" ht="51.75" thickBot="1">
      <c r="B67" s="826" t="s">
        <v>279</v>
      </c>
      <c r="C67" s="827" t="s">
        <v>329</v>
      </c>
      <c r="D67" s="828" t="s">
        <v>820</v>
      </c>
      <c r="E67" s="608">
        <f>'S17'!F19</f>
        <v>0</v>
      </c>
      <c r="F67" s="610">
        <f>E67</f>
        <v>0</v>
      </c>
    </row>
    <row r="68" spans="2:6" s="2" customFormat="1" ht="12.75">
      <c r="B68" s="2351" t="s">
        <v>280</v>
      </c>
      <c r="C68" s="2371" t="s">
        <v>810</v>
      </c>
      <c r="D68" s="829" t="s">
        <v>811</v>
      </c>
      <c r="E68" s="461">
        <f>'S16'!F17</f>
        <v>0</v>
      </c>
      <c r="F68" s="2359">
        <f>SUM(E68:E76)</f>
        <v>0</v>
      </c>
    </row>
    <row r="69" spans="2:6" s="2" customFormat="1" ht="12.75">
      <c r="B69" s="2352"/>
      <c r="C69" s="2373"/>
      <c r="D69" s="829" t="s">
        <v>812</v>
      </c>
      <c r="E69" s="504">
        <f>'S16'!F18</f>
        <v>0</v>
      </c>
      <c r="F69" s="2359"/>
    </row>
    <row r="70" spans="2:6" s="2" customFormat="1" ht="12.75">
      <c r="B70" s="2352"/>
      <c r="C70" s="2373"/>
      <c r="D70" s="829" t="s">
        <v>813</v>
      </c>
      <c r="E70" s="504">
        <f>'S16'!F19</f>
        <v>0</v>
      </c>
      <c r="F70" s="2359"/>
    </row>
    <row r="71" spans="2:6" s="2" customFormat="1" ht="12.75">
      <c r="B71" s="2352"/>
      <c r="C71" s="2373"/>
      <c r="D71" s="829" t="s">
        <v>814</v>
      </c>
      <c r="E71" s="506">
        <f>'S16'!F20</f>
        <v>0</v>
      </c>
      <c r="F71" s="2359"/>
    </row>
    <row r="72" spans="2:6" s="2" customFormat="1" ht="12.75">
      <c r="B72" s="2352"/>
      <c r="C72" s="2373"/>
      <c r="D72" s="829" t="s">
        <v>815</v>
      </c>
      <c r="E72" s="506">
        <f>'S16'!F21</f>
        <v>0</v>
      </c>
      <c r="F72" s="2359"/>
    </row>
    <row r="73" spans="2:6" s="2" customFormat="1" ht="12.75">
      <c r="B73" s="2352"/>
      <c r="C73" s="2373"/>
      <c r="D73" s="829" t="s">
        <v>816</v>
      </c>
      <c r="E73" s="506">
        <f>'S16'!F22</f>
        <v>0</v>
      </c>
      <c r="F73" s="2359"/>
    </row>
    <row r="74" spans="2:6" s="2" customFormat="1" ht="12.75">
      <c r="B74" s="2352"/>
      <c r="C74" s="2373"/>
      <c r="D74" s="829" t="s">
        <v>817</v>
      </c>
      <c r="E74" s="506">
        <f>'S16'!F23</f>
        <v>0</v>
      </c>
      <c r="F74" s="2359"/>
    </row>
    <row r="75" spans="2:6" s="2" customFormat="1" ht="12.75">
      <c r="B75" s="2352"/>
      <c r="C75" s="2373"/>
      <c r="D75" s="829" t="s">
        <v>818</v>
      </c>
      <c r="E75" s="506">
        <f>'S16'!F24</f>
        <v>0</v>
      </c>
      <c r="F75" s="2359"/>
    </row>
    <row r="76" spans="2:6" s="2" customFormat="1" ht="13.5" thickBot="1">
      <c r="B76" s="2353"/>
      <c r="C76" s="2372"/>
      <c r="D76" s="820" t="s">
        <v>1311</v>
      </c>
      <c r="E76" s="609">
        <f>'S16'!F25</f>
        <v>0</v>
      </c>
      <c r="F76" s="611"/>
    </row>
    <row r="77" spans="2:6" s="2" customFormat="1" ht="25.5">
      <c r="B77" s="2351" t="s">
        <v>335</v>
      </c>
      <c r="C77" s="2368" t="s">
        <v>327</v>
      </c>
      <c r="D77" s="824" t="s">
        <v>819</v>
      </c>
      <c r="E77" s="534"/>
      <c r="F77" s="2337">
        <f>SUM(E77:E79)</f>
        <v>0</v>
      </c>
    </row>
    <row r="78" spans="2:6" s="2" customFormat="1" ht="25.5">
      <c r="B78" s="2352"/>
      <c r="C78" s="2369"/>
      <c r="D78" s="822" t="s">
        <v>1312</v>
      </c>
      <c r="E78" s="461">
        <f>'S18'!F14</f>
        <v>0</v>
      </c>
      <c r="F78" s="2337"/>
    </row>
    <row r="79" spans="2:6" s="2" customFormat="1" ht="26.25" thickBot="1">
      <c r="B79" s="2352"/>
      <c r="C79" s="2370"/>
      <c r="D79" s="820" t="s">
        <v>1313</v>
      </c>
      <c r="E79" s="461">
        <f>'S18'!F17</f>
        <v>0</v>
      </c>
      <c r="F79" s="2337"/>
    </row>
    <row r="80" spans="2:6" s="2" customFormat="1" ht="13.5" thickBot="1">
      <c r="B80" s="466" t="s">
        <v>336</v>
      </c>
      <c r="C80" s="421" t="s">
        <v>63</v>
      </c>
      <c r="D80" s="830" t="s">
        <v>1314</v>
      </c>
      <c r="E80" s="465">
        <f>SUM(E45:E79)</f>
        <v>2945067</v>
      </c>
      <c r="F80" s="465">
        <f>SUM(F45:F79)</f>
        <v>2945067</v>
      </c>
    </row>
    <row r="81" spans="2:6" s="2" customFormat="1" ht="39" thickBot="1">
      <c r="B81" s="466" t="s">
        <v>337</v>
      </c>
      <c r="C81" s="421" t="s">
        <v>821</v>
      </c>
      <c r="D81" s="831" t="s">
        <v>1315</v>
      </c>
      <c r="E81" s="465">
        <f>E43-E80</f>
        <v>201944</v>
      </c>
      <c r="F81" s="465">
        <f>F43-F80</f>
        <v>201944</v>
      </c>
    </row>
    <row r="82" spans="2:6" s="2" customFormat="1" ht="12.75">
      <c r="B82" s="27"/>
      <c r="C82" s="3"/>
      <c r="E82" s="460"/>
      <c r="F82" s="460"/>
    </row>
  </sheetData>
  <mergeCells count="59">
    <mergeCell ref="B24:B27"/>
    <mergeCell ref="C24:C27"/>
    <mergeCell ref="B28:B29"/>
    <mergeCell ref="C28:C29"/>
    <mergeCell ref="B77:B79"/>
    <mergeCell ref="C77:C79"/>
    <mergeCell ref="B60:B61"/>
    <mergeCell ref="C60:C61"/>
    <mergeCell ref="B62:B63"/>
    <mergeCell ref="C62:C63"/>
    <mergeCell ref="B65:B66"/>
    <mergeCell ref="C65:C66"/>
    <mergeCell ref="B68:B76"/>
    <mergeCell ref="C68:C76"/>
    <mergeCell ref="C31:C39"/>
    <mergeCell ref="B31:B39"/>
    <mergeCell ref="B16:B19"/>
    <mergeCell ref="C16:C19"/>
    <mergeCell ref="B20:B21"/>
    <mergeCell ref="C20:C21"/>
    <mergeCell ref="B22:B23"/>
    <mergeCell ref="C22:C23"/>
    <mergeCell ref="E3:E5"/>
    <mergeCell ref="F3:F5"/>
    <mergeCell ref="B7:B13"/>
    <mergeCell ref="C7:C13"/>
    <mergeCell ref="B2:F2"/>
    <mergeCell ref="B3:B5"/>
    <mergeCell ref="C3:C5"/>
    <mergeCell ref="D3:D5"/>
    <mergeCell ref="F7:F13"/>
    <mergeCell ref="B6:F6"/>
    <mergeCell ref="F68:F75"/>
    <mergeCell ref="F77:F79"/>
    <mergeCell ref="F16:F19"/>
    <mergeCell ref="F20:F21"/>
    <mergeCell ref="F22:F23"/>
    <mergeCell ref="F24:F27"/>
    <mergeCell ref="F60:F61"/>
    <mergeCell ref="F62:F63"/>
    <mergeCell ref="F65:F66"/>
    <mergeCell ref="F53:F55"/>
    <mergeCell ref="F56:F59"/>
    <mergeCell ref="B53:B55"/>
    <mergeCell ref="C53:C55"/>
    <mergeCell ref="B56:B59"/>
    <mergeCell ref="C56:C59"/>
    <mergeCell ref="F28:F29"/>
    <mergeCell ref="F31:F38"/>
    <mergeCell ref="F40:F42"/>
    <mergeCell ref="F45:F47"/>
    <mergeCell ref="F49:F52"/>
    <mergeCell ref="B44:F44"/>
    <mergeCell ref="B45:B47"/>
    <mergeCell ref="C45:C47"/>
    <mergeCell ref="B49:B52"/>
    <mergeCell ref="C49:C52"/>
    <mergeCell ref="C40:C42"/>
    <mergeCell ref="B40:B42"/>
  </mergeCells>
  <pageMargins left="0" right="0" top="0" bottom="0" header="0.3" footer="0.3"/>
  <pageSetup paperSize="9" scale="72" fitToHeight="0" orientation="portrait" r:id="rId1"/>
  <rowBreaks count="1" manualBreakCount="1">
    <brk id="43"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24ED6"/>
    <pageSetUpPr fitToPage="1"/>
  </sheetPr>
  <dimension ref="B1:I303"/>
  <sheetViews>
    <sheetView view="pageBreakPreview" topLeftCell="B15" zoomScale="85" zoomScaleNormal="115" zoomScaleSheetLayoutView="85" workbookViewId="0">
      <selection activeCell="L47" sqref="L47"/>
    </sheetView>
  </sheetViews>
  <sheetFormatPr defaultColWidth="9.140625" defaultRowHeight="12.75"/>
  <cols>
    <col min="1" max="1" width="3.140625" style="5" customWidth="1"/>
    <col min="2" max="2" width="10.85546875" style="5" customWidth="1"/>
    <col min="3" max="3" width="67.28515625" style="82" customWidth="1"/>
    <col min="4" max="4" width="11.42578125" style="181" customWidth="1"/>
    <col min="5" max="5" width="17.85546875" style="5" customWidth="1"/>
    <col min="6" max="6" width="16" style="5" bestFit="1" customWidth="1"/>
    <col min="7" max="8" width="16.5703125" style="5" bestFit="1" customWidth="1"/>
    <col min="9" max="9" width="19.140625" style="5" customWidth="1"/>
    <col min="10" max="16384" width="9.140625" style="5"/>
  </cols>
  <sheetData>
    <row r="1" spans="2:9">
      <c r="B1" s="178"/>
      <c r="C1" s="179"/>
      <c r="D1" s="111"/>
      <c r="E1" s="1922"/>
      <c r="F1" s="1922"/>
      <c r="G1" s="9"/>
      <c r="H1" s="9"/>
    </row>
    <row r="2" spans="2:9">
      <c r="B2" s="1921"/>
      <c r="C2" s="1921"/>
      <c r="D2" s="1921"/>
      <c r="E2" s="1921"/>
      <c r="F2" s="1921"/>
      <c r="G2" s="9"/>
      <c r="H2" s="9"/>
    </row>
    <row r="3" spans="2:9" ht="19.5" customHeight="1">
      <c r="B3" s="1923" t="s">
        <v>461</v>
      </c>
      <c r="C3" s="1924"/>
      <c r="D3" s="1924"/>
      <c r="E3" s="1924"/>
      <c r="F3" s="1925"/>
      <c r="G3" s="28"/>
      <c r="H3" s="28"/>
    </row>
    <row r="4" spans="2:9" ht="63" customHeight="1">
      <c r="B4" s="190" t="s">
        <v>293</v>
      </c>
      <c r="C4" s="191" t="s">
        <v>207</v>
      </c>
      <c r="D4" s="192" t="s">
        <v>328</v>
      </c>
      <c r="E4" s="190" t="s">
        <v>371</v>
      </c>
      <c r="F4" s="190" t="s">
        <v>375</v>
      </c>
      <c r="G4" s="71"/>
      <c r="H4" s="71"/>
    </row>
    <row r="5" spans="2:9">
      <c r="B5" s="202" t="s">
        <v>0</v>
      </c>
      <c r="C5" s="203"/>
      <c r="D5" s="203"/>
      <c r="E5" s="203"/>
      <c r="F5" s="204"/>
      <c r="G5" s="71"/>
      <c r="H5" s="71"/>
    </row>
    <row r="6" spans="2:9" ht="15">
      <c r="B6" s="197" t="s">
        <v>1</v>
      </c>
      <c r="C6" s="198"/>
      <c r="D6" s="238"/>
      <c r="E6" s="198"/>
      <c r="F6" s="199"/>
      <c r="G6" s="71"/>
      <c r="H6" s="71"/>
    </row>
    <row r="7" spans="2:9" ht="15">
      <c r="B7" s="193" t="s">
        <v>2</v>
      </c>
      <c r="C7" s="72" t="s">
        <v>3</v>
      </c>
      <c r="D7" s="235" t="s">
        <v>647</v>
      </c>
      <c r="E7" s="1762">
        <f>'S2'!D25</f>
        <v>55014</v>
      </c>
      <c r="F7" s="1762">
        <f>'S2'!E25</f>
        <v>73936</v>
      </c>
      <c r="G7" s="71"/>
      <c r="H7" s="71"/>
      <c r="I7" s="487">
        <f>Addon1!F6-E7</f>
        <v>0</v>
      </c>
    </row>
    <row r="8" spans="2:9" ht="15">
      <c r="B8" s="187" t="s">
        <v>5</v>
      </c>
      <c r="C8" s="46" t="s">
        <v>6</v>
      </c>
      <c r="D8" s="236" t="s">
        <v>1317</v>
      </c>
      <c r="E8" s="569">
        <f>S2a!F11</f>
        <v>0</v>
      </c>
      <c r="F8" s="569">
        <f>S2a!I11</f>
        <v>0</v>
      </c>
      <c r="G8" s="71"/>
      <c r="H8" s="71"/>
      <c r="I8" s="487">
        <f>Addon1!F9-E8</f>
        <v>0</v>
      </c>
    </row>
    <row r="9" spans="2:9" ht="15">
      <c r="B9" s="187" t="s">
        <v>7</v>
      </c>
      <c r="C9" s="46" t="s">
        <v>253</v>
      </c>
      <c r="D9" s="236" t="s">
        <v>1317</v>
      </c>
      <c r="E9" s="569">
        <f>S2a!F39</f>
        <v>0</v>
      </c>
      <c r="F9" s="569">
        <f>S2a!I39</f>
        <v>0</v>
      </c>
      <c r="G9" s="71"/>
      <c r="H9" s="71"/>
      <c r="I9" s="487">
        <f>Addon1!F15-E9</f>
        <v>0</v>
      </c>
    </row>
    <row r="10" spans="2:9" ht="15">
      <c r="B10" s="187" t="s">
        <v>8</v>
      </c>
      <c r="C10" s="46" t="s">
        <v>9</v>
      </c>
      <c r="D10" s="236" t="s">
        <v>649</v>
      </c>
      <c r="E10" s="569">
        <f>'S3'!F13</f>
        <v>0</v>
      </c>
      <c r="F10" s="569">
        <f>'S3'!I13</f>
        <v>0</v>
      </c>
      <c r="G10" s="71"/>
      <c r="H10" s="71"/>
      <c r="I10" s="487">
        <f>Addon1!F25-E10</f>
        <v>0</v>
      </c>
    </row>
    <row r="11" spans="2:9" ht="15">
      <c r="B11" s="187" t="s">
        <v>10</v>
      </c>
      <c r="C11" s="46" t="s">
        <v>254</v>
      </c>
      <c r="D11" s="236" t="s">
        <v>650</v>
      </c>
      <c r="E11" s="569">
        <f>'S4'!F12</f>
        <v>0</v>
      </c>
      <c r="F11" s="569">
        <f>'S4'!I12</f>
        <v>0</v>
      </c>
      <c r="G11" s="71"/>
      <c r="H11" s="71"/>
      <c r="I11" s="487">
        <f>Addon1!F31-E11</f>
        <v>0</v>
      </c>
    </row>
    <row r="12" spans="2:9" ht="15">
      <c r="B12" s="213" t="s">
        <v>11</v>
      </c>
      <c r="C12" s="232" t="s">
        <v>12</v>
      </c>
      <c r="D12" s="239"/>
      <c r="E12" s="215">
        <f>SUM(E7:E11)</f>
        <v>55014</v>
      </c>
      <c r="F12" s="215">
        <f>SUM(F7:F11)</f>
        <v>73936</v>
      </c>
      <c r="G12" s="71"/>
      <c r="H12" s="71"/>
    </row>
    <row r="13" spans="2:9" ht="15">
      <c r="B13" s="197" t="s">
        <v>13</v>
      </c>
      <c r="C13" s="198"/>
      <c r="D13" s="238"/>
      <c r="E13" s="206"/>
      <c r="F13" s="207"/>
      <c r="G13" s="71"/>
      <c r="H13" s="71"/>
    </row>
    <row r="14" spans="2:9" ht="15">
      <c r="B14" s="193" t="s">
        <v>14</v>
      </c>
      <c r="C14" s="72" t="s">
        <v>15</v>
      </c>
      <c r="D14" s="235" t="s">
        <v>651</v>
      </c>
      <c r="E14" s="1762">
        <f>'S5'!F11</f>
        <v>0</v>
      </c>
      <c r="F14" s="1762">
        <f>'S5'!I11</f>
        <v>0</v>
      </c>
      <c r="G14" s="71"/>
      <c r="H14" s="71"/>
      <c r="I14" s="487">
        <f>Addon1!F39-E14</f>
        <v>0</v>
      </c>
    </row>
    <row r="15" spans="2:9" ht="15">
      <c r="B15" s="187" t="s">
        <v>16</v>
      </c>
      <c r="C15" s="46" t="s">
        <v>17</v>
      </c>
      <c r="D15" s="236" t="s">
        <v>652</v>
      </c>
      <c r="E15" s="569">
        <f>'S6'!G18</f>
        <v>1858769</v>
      </c>
      <c r="F15" s="569">
        <f>'S6'!K18</f>
        <v>1637903</v>
      </c>
      <c r="G15" s="71"/>
      <c r="H15" s="71"/>
      <c r="I15" s="487">
        <f>Addon1!F44-E15</f>
        <v>0</v>
      </c>
    </row>
    <row r="16" spans="2:9" ht="15">
      <c r="B16" s="187" t="s">
        <v>18</v>
      </c>
      <c r="C16" s="46" t="s">
        <v>19</v>
      </c>
      <c r="D16" s="236" t="s">
        <v>653</v>
      </c>
      <c r="E16" s="569">
        <f>'S7'!G10</f>
        <v>0</v>
      </c>
      <c r="F16" s="569">
        <f>'S7'!K10</f>
        <v>0</v>
      </c>
      <c r="G16" s="71"/>
      <c r="H16" s="71"/>
      <c r="I16" s="487">
        <f>Addon1!F53-E16</f>
        <v>0</v>
      </c>
    </row>
    <row r="17" spans="2:9" ht="15">
      <c r="B17" s="187" t="s">
        <v>20</v>
      </c>
      <c r="C17" s="46" t="s">
        <v>21</v>
      </c>
      <c r="D17" s="236" t="s">
        <v>654</v>
      </c>
      <c r="E17" s="569">
        <f>'S8'!I22</f>
        <v>0</v>
      </c>
      <c r="F17" s="569">
        <f>'S8'!M22</f>
        <v>0</v>
      </c>
      <c r="G17" s="71"/>
      <c r="H17" s="71"/>
      <c r="I17" s="487">
        <f>Addon1!F56-E17</f>
        <v>0</v>
      </c>
    </row>
    <row r="18" spans="2:9" ht="15">
      <c r="B18" s="187" t="s">
        <v>22</v>
      </c>
      <c r="C18" s="46" t="s">
        <v>23</v>
      </c>
      <c r="D18" s="236" t="s">
        <v>655</v>
      </c>
      <c r="E18" s="569">
        <f>'S9'!G17</f>
        <v>0</v>
      </c>
      <c r="F18" s="569">
        <f>'S9'!K17</f>
        <v>0</v>
      </c>
      <c r="G18" s="71"/>
      <c r="H18" s="71"/>
      <c r="I18" s="487">
        <f>Addon1!F59-E18</f>
        <v>0</v>
      </c>
    </row>
    <row r="19" spans="2:9" ht="15">
      <c r="B19" s="187" t="s">
        <v>24</v>
      </c>
      <c r="C19" s="108" t="s">
        <v>488</v>
      </c>
      <c r="D19" s="236" t="s">
        <v>656</v>
      </c>
      <c r="E19" s="569">
        <f>'S10'!G27</f>
        <v>0</v>
      </c>
      <c r="F19" s="569">
        <f>'S10'!K27</f>
        <v>0</v>
      </c>
      <c r="G19" s="71"/>
      <c r="H19" s="71"/>
      <c r="I19" s="487">
        <f>Addon1!F62-E19</f>
        <v>0</v>
      </c>
    </row>
    <row r="20" spans="2:9" ht="15">
      <c r="B20" s="187" t="s">
        <v>25</v>
      </c>
      <c r="C20" s="46" t="s">
        <v>460</v>
      </c>
      <c r="D20" s="236" t="s">
        <v>657</v>
      </c>
      <c r="E20" s="569">
        <f>'S11'!G16</f>
        <v>0</v>
      </c>
      <c r="F20" s="569">
        <f>'S11'!K16</f>
        <v>0</v>
      </c>
      <c r="G20" s="71"/>
      <c r="H20" s="71"/>
      <c r="I20" s="487">
        <f>Addon1!F65-E20</f>
        <v>0</v>
      </c>
    </row>
    <row r="21" spans="2:9" ht="15">
      <c r="B21" s="216" t="s">
        <v>26</v>
      </c>
      <c r="C21" s="231" t="s">
        <v>27</v>
      </c>
      <c r="D21" s="240"/>
      <c r="E21" s="218">
        <f>SUM(E14:E20)</f>
        <v>1858769</v>
      </c>
      <c r="F21" s="218">
        <f>SUM(F14:F20)</f>
        <v>1637903</v>
      </c>
      <c r="G21" s="71"/>
      <c r="H21" s="71"/>
    </row>
    <row r="22" spans="2:9" ht="15">
      <c r="B22" s="219" t="s">
        <v>28</v>
      </c>
      <c r="C22" s="229" t="s">
        <v>29</v>
      </c>
      <c r="D22" s="241"/>
      <c r="E22" s="221">
        <f>E12+E21</f>
        <v>1913783</v>
      </c>
      <c r="F22" s="221">
        <f>F12+F21</f>
        <v>1711839</v>
      </c>
      <c r="G22" s="71"/>
      <c r="H22" s="71"/>
    </row>
    <row r="23" spans="2:9" ht="15">
      <c r="B23" s="202" t="s">
        <v>30</v>
      </c>
      <c r="C23" s="203"/>
      <c r="D23" s="242"/>
      <c r="E23" s="208"/>
      <c r="F23" s="209"/>
      <c r="G23" s="28"/>
      <c r="H23" s="28"/>
    </row>
    <row r="24" spans="2:9" ht="15">
      <c r="B24" s="200" t="s">
        <v>31</v>
      </c>
      <c r="C24" s="201"/>
      <c r="D24" s="243"/>
      <c r="E24" s="210"/>
      <c r="F24" s="211"/>
      <c r="G24" s="28"/>
      <c r="H24" s="28"/>
    </row>
    <row r="25" spans="2:9" ht="15">
      <c r="B25" s="193" t="s">
        <v>32</v>
      </c>
      <c r="C25" s="194" t="s">
        <v>452</v>
      </c>
      <c r="D25" s="235" t="s">
        <v>658</v>
      </c>
      <c r="E25" s="1762">
        <f>'S12'!J13+'S12'!J14</f>
        <v>0</v>
      </c>
      <c r="F25" s="1762">
        <f>'S12'!E13+'S12'!E14</f>
        <v>0</v>
      </c>
      <c r="G25" s="28"/>
      <c r="H25" s="28"/>
      <c r="I25" s="487">
        <f>Addon1!F72-E25</f>
        <v>0</v>
      </c>
    </row>
    <row r="26" spans="2:9" ht="15">
      <c r="B26" s="187" t="s">
        <v>34</v>
      </c>
      <c r="C26" s="46" t="s">
        <v>33</v>
      </c>
      <c r="D26" s="236" t="s">
        <v>658</v>
      </c>
      <c r="E26" s="569">
        <f>'S12'!J7+'S12'!J10+'S12'!J15+'S12'!J18</f>
        <v>0</v>
      </c>
      <c r="F26" s="569">
        <f>'S12'!E7+'S12'!E10+'S12'!E15+'S12'!E18</f>
        <v>0</v>
      </c>
      <c r="G26" s="28"/>
      <c r="H26" s="28"/>
      <c r="I26" s="487">
        <f>Addon1!F74-E26</f>
        <v>0</v>
      </c>
    </row>
    <row r="27" spans="2:9" ht="15">
      <c r="B27" s="187" t="s">
        <v>35</v>
      </c>
      <c r="C27" s="74" t="s">
        <v>486</v>
      </c>
      <c r="D27" s="834" t="s">
        <v>1318</v>
      </c>
      <c r="E27" s="569">
        <f>'S13'!J7-'S13'!J14</f>
        <v>0</v>
      </c>
      <c r="F27" s="569">
        <f>'S13'!E7-'S13'!E14</f>
        <v>0</v>
      </c>
      <c r="G27" s="28"/>
      <c r="H27" s="28"/>
      <c r="I27" s="487">
        <f>Addon1!F75-E27</f>
        <v>0</v>
      </c>
    </row>
    <row r="28" spans="2:9" ht="15">
      <c r="B28" s="187" t="s">
        <v>37</v>
      </c>
      <c r="C28" s="46" t="s">
        <v>36</v>
      </c>
      <c r="D28" s="834" t="s">
        <v>1318</v>
      </c>
      <c r="E28" s="569">
        <f>'S13'!J14</f>
        <v>0</v>
      </c>
      <c r="F28" s="569">
        <f>'S13'!E14</f>
        <v>0</v>
      </c>
      <c r="G28" s="28"/>
      <c r="H28" s="487">
        <f>F27+F28-'S13'!E7</f>
        <v>0</v>
      </c>
      <c r="I28" s="487">
        <f>Addon1!F81-E28</f>
        <v>0</v>
      </c>
    </row>
    <row r="29" spans="2:9" ht="15">
      <c r="B29" s="187" t="s">
        <v>39</v>
      </c>
      <c r="C29" s="46" t="s">
        <v>38</v>
      </c>
      <c r="D29" s="834" t="s">
        <v>1319</v>
      </c>
      <c r="E29" s="569">
        <f>'S13'!D43</f>
        <v>0</v>
      </c>
      <c r="F29" s="569">
        <f>'S13'!D39</f>
        <v>0</v>
      </c>
      <c r="G29" s="28"/>
      <c r="H29" s="28"/>
      <c r="I29" s="487">
        <f>Addon1!F82-E29</f>
        <v>0</v>
      </c>
    </row>
    <row r="30" spans="2:9" ht="15">
      <c r="B30" s="187" t="s">
        <v>41</v>
      </c>
      <c r="C30" s="87" t="s">
        <v>40</v>
      </c>
      <c r="D30" s="834" t="s">
        <v>1318</v>
      </c>
      <c r="E30" s="569">
        <f>'S13'!J16</f>
        <v>0</v>
      </c>
      <c r="F30" s="569">
        <f>'S13'!E16</f>
        <v>0</v>
      </c>
      <c r="G30" s="28"/>
      <c r="H30" s="28"/>
      <c r="I30" s="487">
        <f>Addon1!F83-E30</f>
        <v>0</v>
      </c>
    </row>
    <row r="31" spans="2:9" ht="15">
      <c r="B31" s="187" t="s">
        <v>1357</v>
      </c>
      <c r="C31" s="87" t="s">
        <v>1358</v>
      </c>
      <c r="D31" s="834" t="s">
        <v>198</v>
      </c>
      <c r="E31" s="569">
        <f>'S13'!J26</f>
        <v>0</v>
      </c>
      <c r="F31" s="569">
        <f>'S13'!E26</f>
        <v>0</v>
      </c>
      <c r="G31" s="28"/>
      <c r="H31" s="28"/>
      <c r="I31" s="487"/>
    </row>
    <row r="32" spans="2:9" ht="15">
      <c r="B32" s="832" t="s">
        <v>280</v>
      </c>
      <c r="C32" s="230" t="s">
        <v>42</v>
      </c>
      <c r="D32" s="239"/>
      <c r="E32" s="215">
        <f>SUM(E25:E31)</f>
        <v>0</v>
      </c>
      <c r="F32" s="215">
        <f>SUM(F25:F31)</f>
        <v>0</v>
      </c>
      <c r="G32" s="28"/>
      <c r="H32" s="28"/>
    </row>
    <row r="33" spans="2:9" ht="15">
      <c r="B33" s="197" t="s">
        <v>43</v>
      </c>
      <c r="C33" s="198"/>
      <c r="D33" s="238"/>
      <c r="E33" s="206"/>
      <c r="F33" s="207"/>
      <c r="G33" s="28"/>
      <c r="H33" s="28"/>
    </row>
    <row r="34" spans="2:9" ht="15">
      <c r="B34" s="187" t="s">
        <v>44</v>
      </c>
      <c r="C34" s="72" t="s">
        <v>255</v>
      </c>
      <c r="D34" s="235" t="s">
        <v>658</v>
      </c>
      <c r="E34" s="1762">
        <f>'S12'!J28</f>
        <v>0</v>
      </c>
      <c r="F34" s="1762">
        <f>'S12'!E28</f>
        <v>0</v>
      </c>
      <c r="G34" s="28"/>
      <c r="H34" s="28"/>
      <c r="I34" s="487">
        <f>Addon1!F87-E34</f>
        <v>0</v>
      </c>
    </row>
    <row r="35" spans="2:9" ht="15">
      <c r="B35" s="187" t="s">
        <v>518</v>
      </c>
      <c r="C35" s="46" t="s">
        <v>487</v>
      </c>
      <c r="D35" s="236" t="s">
        <v>658</v>
      </c>
      <c r="E35" s="569">
        <f>'S12'!J22+'S12'!J25</f>
        <v>0</v>
      </c>
      <c r="F35" s="569">
        <f>'S12'!E22+'S12'!E25</f>
        <v>0</v>
      </c>
      <c r="G35" s="28"/>
      <c r="H35" s="28"/>
      <c r="I35" s="487">
        <f>Addon1!F88-E35</f>
        <v>0</v>
      </c>
    </row>
    <row r="36" spans="2:9" ht="15">
      <c r="B36" s="187" t="s">
        <v>744</v>
      </c>
      <c r="C36" s="46" t="s">
        <v>450</v>
      </c>
      <c r="D36" s="236" t="s">
        <v>656</v>
      </c>
      <c r="E36" s="569">
        <f>'S10'!H34</f>
        <v>0</v>
      </c>
      <c r="F36" s="569">
        <f>'S10'!D34</f>
        <v>0</v>
      </c>
      <c r="G36" s="487">
        <f>'S10'!G27</f>
        <v>0</v>
      </c>
      <c r="H36" s="487">
        <f>'S10'!K27</f>
        <v>0</v>
      </c>
      <c r="I36" s="487">
        <f>Addon1!F89-E36</f>
        <v>0</v>
      </c>
    </row>
    <row r="37" spans="2:9" ht="15">
      <c r="B37" s="187" t="s">
        <v>507</v>
      </c>
      <c r="C37" s="46" t="s">
        <v>463</v>
      </c>
      <c r="D37" s="236" t="s">
        <v>655</v>
      </c>
      <c r="E37" s="569">
        <f>'S9'!G17</f>
        <v>0</v>
      </c>
      <c r="F37" s="569">
        <f>'S9'!K17</f>
        <v>0</v>
      </c>
      <c r="G37" s="28"/>
      <c r="H37" s="28"/>
      <c r="I37" s="487">
        <f>Addon1!F90-E37</f>
        <v>0</v>
      </c>
    </row>
    <row r="38" spans="2:9" ht="15">
      <c r="B38" s="187" t="s">
        <v>508</v>
      </c>
      <c r="C38" s="46" t="s">
        <v>45</v>
      </c>
      <c r="D38" s="236" t="s">
        <v>1319</v>
      </c>
      <c r="E38" s="569">
        <f>'S13'!D49</f>
        <v>0</v>
      </c>
      <c r="F38" s="569">
        <f>'S13'!D45</f>
        <v>0</v>
      </c>
      <c r="G38" s="28"/>
      <c r="H38" s="28"/>
      <c r="I38" s="487">
        <f>Addon1!F91-E38</f>
        <v>0</v>
      </c>
    </row>
    <row r="39" spans="2:9" ht="15">
      <c r="B39" s="187" t="s">
        <v>509</v>
      </c>
      <c r="C39" s="108" t="s">
        <v>451</v>
      </c>
      <c r="D39" s="236" t="s">
        <v>1318</v>
      </c>
      <c r="E39" s="569">
        <f>'S13'!J30</f>
        <v>0</v>
      </c>
      <c r="F39" s="569">
        <f>'S13'!E30</f>
        <v>0</v>
      </c>
      <c r="G39" s="28"/>
      <c r="H39" s="28"/>
      <c r="I39" s="487">
        <f>Addon1!F92-E39</f>
        <v>0</v>
      </c>
    </row>
    <row r="40" spans="2:9">
      <c r="B40" s="195" t="s">
        <v>514</v>
      </c>
      <c r="C40" s="228" t="s">
        <v>46</v>
      </c>
      <c r="D40" s="217"/>
      <c r="E40" s="218">
        <f>SUM(E34:E39)</f>
        <v>0</v>
      </c>
      <c r="F40" s="218">
        <f>SUM(F34:F39)</f>
        <v>0</v>
      </c>
      <c r="G40" s="28"/>
      <c r="H40" s="28"/>
    </row>
    <row r="41" spans="2:9">
      <c r="B41" s="195" t="s">
        <v>510</v>
      </c>
      <c r="C41" s="230" t="s">
        <v>47</v>
      </c>
      <c r="D41" s="214"/>
      <c r="E41" s="215">
        <f>E32+E40</f>
        <v>0</v>
      </c>
      <c r="F41" s="215">
        <f>F32+F40</f>
        <v>0</v>
      </c>
      <c r="G41" s="28"/>
      <c r="H41" s="28"/>
    </row>
    <row r="42" spans="2:9">
      <c r="B42" s="202" t="s">
        <v>48</v>
      </c>
      <c r="C42" s="203"/>
      <c r="D42" s="203"/>
      <c r="E42" s="208"/>
      <c r="F42" s="209"/>
      <c r="G42" s="28"/>
      <c r="H42" s="28"/>
    </row>
    <row r="43" spans="2:9" ht="15">
      <c r="B43" s="193" t="s">
        <v>510</v>
      </c>
      <c r="C43" s="613" t="s">
        <v>1128</v>
      </c>
      <c r="D43" s="833" t="s">
        <v>644</v>
      </c>
      <c r="E43" s="1762">
        <f>'F4'!E18</f>
        <v>0</v>
      </c>
      <c r="F43" s="1762">
        <f>'F4'!E11</f>
        <v>0</v>
      </c>
      <c r="G43" s="28"/>
      <c r="H43" s="28"/>
      <c r="I43" s="487">
        <f>Addon1!F96-E43</f>
        <v>0</v>
      </c>
    </row>
    <row r="44" spans="2:9" ht="15">
      <c r="B44" s="187" t="s">
        <v>511</v>
      </c>
      <c r="C44" s="46" t="s">
        <v>49</v>
      </c>
      <c r="D44" s="833" t="s">
        <v>644</v>
      </c>
      <c r="E44" s="1907">
        <f>'F4'!F18+'F4'!G18</f>
        <v>1913783</v>
      </c>
      <c r="F44" s="569">
        <f>'F4'!F11+'F4'!G11</f>
        <v>1711839</v>
      </c>
      <c r="G44" s="28"/>
      <c r="H44" s="28"/>
      <c r="I44" s="487">
        <f>Addon1!F99-E44</f>
        <v>0</v>
      </c>
    </row>
    <row r="45" spans="2:9" ht="15">
      <c r="B45" s="193" t="s">
        <v>512</v>
      </c>
      <c r="C45" s="612" t="s">
        <v>1129</v>
      </c>
      <c r="D45" s="833" t="s">
        <v>644</v>
      </c>
      <c r="E45" s="569">
        <f>'F4'!H18</f>
        <v>0</v>
      </c>
      <c r="F45" s="569">
        <f>'F4'!H11</f>
        <v>0</v>
      </c>
      <c r="G45" s="28"/>
      <c r="H45" s="28"/>
      <c r="I45" s="487"/>
    </row>
    <row r="46" spans="2:9">
      <c r="B46" s="216" t="s">
        <v>513</v>
      </c>
      <c r="C46" s="228" t="s">
        <v>50</v>
      </c>
      <c r="D46" s="217"/>
      <c r="E46" s="218">
        <f>SUM(E43:E45)</f>
        <v>1913783</v>
      </c>
      <c r="F46" s="218">
        <f>SUM(F43:F45)</f>
        <v>1711839</v>
      </c>
      <c r="G46" s="487">
        <f>'F4'!I18-E46</f>
        <v>0</v>
      </c>
      <c r="H46" s="494">
        <f>'F4'!I11-'F4'!E11-F44</f>
        <v>0</v>
      </c>
      <c r="I46" s="487">
        <f>Addon1!F105-E46</f>
        <v>0</v>
      </c>
    </row>
    <row r="47" spans="2:9">
      <c r="B47" s="219" t="s">
        <v>515</v>
      </c>
      <c r="C47" s="229" t="s">
        <v>51</v>
      </c>
      <c r="D47" s="220"/>
      <c r="E47" s="221">
        <f>E41+E46</f>
        <v>1913783</v>
      </c>
      <c r="F47" s="221">
        <f>F41+F46</f>
        <v>1711839</v>
      </c>
      <c r="G47" s="494">
        <f>ROUND(E47-E22,2)</f>
        <v>0</v>
      </c>
      <c r="H47" s="494">
        <f>ROUND(F47-F22,2)</f>
        <v>0</v>
      </c>
      <c r="I47" s="487">
        <f>Addon1!F106-E47</f>
        <v>0</v>
      </c>
    </row>
    <row r="48" spans="2:9" ht="15.75" customHeight="1">
      <c r="B48" s="233"/>
      <c r="C48" s="225" t="s">
        <v>866</v>
      </c>
      <c r="D48" s="223"/>
      <c r="E48" s="223"/>
      <c r="F48" s="224"/>
      <c r="G48" s="180"/>
      <c r="H48" s="180"/>
    </row>
    <row r="49" spans="2:8">
      <c r="B49" s="234" t="s">
        <v>346</v>
      </c>
      <c r="C49" s="87" t="s">
        <v>865</v>
      </c>
      <c r="D49" s="227" t="s">
        <v>864</v>
      </c>
      <c r="E49" s="187"/>
      <c r="F49" s="187"/>
      <c r="G49" s="180"/>
      <c r="H49" s="180"/>
    </row>
    <row r="50" spans="2:8">
      <c r="B50" s="234" t="s">
        <v>347</v>
      </c>
      <c r="C50" s="87" t="s">
        <v>863</v>
      </c>
      <c r="D50" s="227" t="s">
        <v>862</v>
      </c>
      <c r="E50" s="187"/>
      <c r="F50" s="187"/>
      <c r="G50" s="180"/>
      <c r="H50" s="180"/>
    </row>
    <row r="51" spans="2:8">
      <c r="B51" s="234" t="s">
        <v>348</v>
      </c>
      <c r="C51" s="87" t="s">
        <v>861</v>
      </c>
      <c r="D51" s="227" t="s">
        <v>860</v>
      </c>
      <c r="E51" s="187"/>
      <c r="F51" s="187"/>
      <c r="G51" s="180"/>
      <c r="H51" s="180"/>
    </row>
    <row r="52" spans="2:8">
      <c r="B52" s="234" t="s">
        <v>349</v>
      </c>
      <c r="C52" s="87" t="s">
        <v>859</v>
      </c>
      <c r="D52" s="227" t="s">
        <v>858</v>
      </c>
      <c r="E52" s="187"/>
      <c r="F52" s="187"/>
      <c r="G52" s="180"/>
      <c r="H52" s="180"/>
    </row>
    <row r="53" spans="2:8">
      <c r="B53" s="234" t="s">
        <v>282</v>
      </c>
      <c r="C53" s="87" t="s">
        <v>857</v>
      </c>
      <c r="D53" s="227" t="s">
        <v>856</v>
      </c>
      <c r="E53" s="187"/>
      <c r="F53" s="187"/>
      <c r="G53" s="180"/>
      <c r="H53" s="180"/>
    </row>
    <row r="54" spans="2:8">
      <c r="B54" s="234" t="s">
        <v>350</v>
      </c>
      <c r="C54" s="87" t="s">
        <v>855</v>
      </c>
      <c r="D54" s="227" t="s">
        <v>854</v>
      </c>
      <c r="E54" s="187"/>
      <c r="F54" s="187"/>
      <c r="G54" s="180"/>
      <c r="H54" s="180"/>
    </row>
    <row r="55" spans="2:8">
      <c r="B55" s="234" t="s">
        <v>351</v>
      </c>
      <c r="C55" s="87" t="s">
        <v>853</v>
      </c>
      <c r="D55" s="227" t="s">
        <v>852</v>
      </c>
      <c r="E55" s="187"/>
      <c r="F55" s="187"/>
      <c r="G55" s="180"/>
      <c r="H55" s="180"/>
    </row>
    <row r="56" spans="2:8">
      <c r="B56" s="234" t="s">
        <v>352</v>
      </c>
      <c r="C56" s="87" t="s">
        <v>851</v>
      </c>
      <c r="D56" s="227" t="s">
        <v>850</v>
      </c>
      <c r="E56" s="187"/>
      <c r="F56" s="187"/>
      <c r="G56" s="180"/>
      <c r="H56" s="180"/>
    </row>
    <row r="57" spans="2:8">
      <c r="B57" s="234" t="s">
        <v>353</v>
      </c>
      <c r="C57" s="87" t="s">
        <v>849</v>
      </c>
      <c r="D57" s="227" t="s">
        <v>848</v>
      </c>
      <c r="E57" s="187"/>
      <c r="F57" s="187"/>
      <c r="G57" s="180"/>
      <c r="H57" s="180"/>
    </row>
    <row r="58" spans="2:8">
      <c r="B58" s="234" t="s">
        <v>354</v>
      </c>
      <c r="C58" s="226" t="s">
        <v>847</v>
      </c>
      <c r="D58" s="88" t="s">
        <v>846</v>
      </c>
      <c r="E58" s="6"/>
      <c r="F58" s="6"/>
      <c r="G58" s="9"/>
      <c r="H58" s="9"/>
    </row>
    <row r="59" spans="2:8">
      <c r="B59" s="234" t="s">
        <v>355</v>
      </c>
      <c r="C59" s="226" t="s">
        <v>845</v>
      </c>
      <c r="D59" s="149" t="s">
        <v>844</v>
      </c>
      <c r="E59" s="6"/>
      <c r="F59" s="6"/>
    </row>
    <row r="60" spans="2:8">
      <c r="B60" s="234" t="s">
        <v>356</v>
      </c>
      <c r="C60" s="226" t="s">
        <v>843</v>
      </c>
      <c r="D60" s="149" t="s">
        <v>842</v>
      </c>
      <c r="E60" s="6"/>
      <c r="F60" s="6"/>
    </row>
    <row r="61" spans="2:8">
      <c r="C61" s="179"/>
      <c r="D61" s="111"/>
      <c r="E61" s="9"/>
    </row>
    <row r="62" spans="2:8">
      <c r="C62" s="1920" t="s">
        <v>572</v>
      </c>
      <c r="D62" s="1920"/>
      <c r="E62" s="1920"/>
    </row>
    <row r="63" spans="2:8">
      <c r="C63" s="179"/>
      <c r="D63" s="111"/>
      <c r="E63" s="9"/>
    </row>
    <row r="64" spans="2:8">
      <c r="C64" s="179"/>
      <c r="D64" s="111"/>
      <c r="E64" s="9"/>
    </row>
    <row r="65" spans="3:5">
      <c r="C65" s="179"/>
      <c r="D65" s="111"/>
      <c r="E65" s="9"/>
    </row>
    <row r="66" spans="3:5">
      <c r="C66" s="179"/>
      <c r="D66" s="111"/>
      <c r="E66" s="9"/>
    </row>
    <row r="67" spans="3:5">
      <c r="C67" s="179"/>
      <c r="D67" s="111"/>
      <c r="E67" s="9"/>
    </row>
    <row r="68" spans="3:5">
      <c r="C68" s="179"/>
      <c r="D68" s="111"/>
      <c r="E68" s="9"/>
    </row>
    <row r="69" spans="3:5">
      <c r="C69" s="179"/>
      <c r="D69" s="111"/>
      <c r="E69" s="9"/>
    </row>
    <row r="70" spans="3:5">
      <c r="C70" s="179"/>
      <c r="D70" s="111"/>
      <c r="E70" s="9"/>
    </row>
    <row r="71" spans="3:5">
      <c r="C71" s="179"/>
      <c r="D71" s="111"/>
      <c r="E71" s="9"/>
    </row>
    <row r="72" spans="3:5">
      <c r="C72" s="179"/>
      <c r="D72" s="111"/>
      <c r="E72" s="9"/>
    </row>
    <row r="73" spans="3:5">
      <c r="C73" s="179"/>
      <c r="D73" s="111"/>
      <c r="E73" s="9"/>
    </row>
    <row r="74" spans="3:5">
      <c r="C74" s="179"/>
      <c r="D74" s="111"/>
      <c r="E74" s="9"/>
    </row>
    <row r="75" spans="3:5">
      <c r="C75" s="179"/>
      <c r="D75" s="111"/>
      <c r="E75" s="9"/>
    </row>
    <row r="76" spans="3:5">
      <c r="C76" s="179"/>
      <c r="D76" s="111"/>
      <c r="E76" s="9"/>
    </row>
    <row r="77" spans="3:5">
      <c r="C77" s="179"/>
      <c r="D77" s="111"/>
      <c r="E77" s="9"/>
    </row>
    <row r="78" spans="3:5">
      <c r="C78" s="179"/>
      <c r="D78" s="111"/>
      <c r="E78" s="9"/>
    </row>
    <row r="79" spans="3:5">
      <c r="C79" s="179"/>
      <c r="D79" s="111"/>
      <c r="E79" s="9"/>
    </row>
    <row r="80" spans="3:5">
      <c r="C80" s="179"/>
      <c r="D80" s="111"/>
      <c r="E80" s="9"/>
    </row>
    <row r="81" spans="3:5">
      <c r="C81" s="179"/>
      <c r="D81" s="111"/>
      <c r="E81" s="9"/>
    </row>
    <row r="82" spans="3:5">
      <c r="C82" s="179"/>
      <c r="D82" s="111"/>
      <c r="E82" s="9"/>
    </row>
    <row r="83" spans="3:5">
      <c r="C83" s="179"/>
      <c r="D83" s="111"/>
      <c r="E83" s="9"/>
    </row>
    <row r="84" spans="3:5">
      <c r="C84" s="179"/>
      <c r="D84" s="111"/>
      <c r="E84" s="9"/>
    </row>
    <row r="85" spans="3:5">
      <c r="C85" s="179"/>
      <c r="D85" s="111"/>
      <c r="E85" s="9"/>
    </row>
    <row r="86" spans="3:5">
      <c r="C86" s="179"/>
      <c r="D86" s="111"/>
      <c r="E86" s="9"/>
    </row>
    <row r="87" spans="3:5">
      <c r="C87" s="179"/>
      <c r="D87" s="111"/>
      <c r="E87" s="9"/>
    </row>
    <row r="88" spans="3:5">
      <c r="C88" s="179"/>
      <c r="D88" s="111"/>
      <c r="E88" s="9"/>
    </row>
    <row r="89" spans="3:5">
      <c r="C89" s="179"/>
      <c r="D89" s="111"/>
      <c r="E89" s="9"/>
    </row>
    <row r="90" spans="3:5">
      <c r="C90" s="179"/>
      <c r="D90" s="111"/>
      <c r="E90" s="9"/>
    </row>
    <row r="91" spans="3:5">
      <c r="C91" s="179"/>
      <c r="D91" s="111"/>
      <c r="E91" s="9"/>
    </row>
    <row r="92" spans="3:5">
      <c r="C92" s="179"/>
      <c r="D92" s="111"/>
      <c r="E92" s="9"/>
    </row>
    <row r="93" spans="3:5">
      <c r="C93" s="179"/>
      <c r="D93" s="111"/>
      <c r="E93" s="9"/>
    </row>
    <row r="94" spans="3:5">
      <c r="C94" s="179"/>
      <c r="D94" s="111"/>
      <c r="E94" s="9"/>
    </row>
    <row r="95" spans="3:5">
      <c r="C95" s="179"/>
      <c r="D95" s="111"/>
      <c r="E95" s="9"/>
    </row>
    <row r="96" spans="3:5">
      <c r="C96" s="179"/>
      <c r="D96" s="111"/>
      <c r="E96" s="9"/>
    </row>
    <row r="97" spans="3:5">
      <c r="C97" s="179"/>
      <c r="D97" s="111"/>
      <c r="E97" s="9"/>
    </row>
    <row r="98" spans="3:5">
      <c r="C98" s="179"/>
      <c r="D98" s="111"/>
      <c r="E98" s="9"/>
    </row>
    <row r="99" spans="3:5">
      <c r="C99" s="179"/>
      <c r="D99" s="111"/>
      <c r="E99" s="9"/>
    </row>
    <row r="100" spans="3:5">
      <c r="C100" s="179"/>
      <c r="D100" s="111"/>
      <c r="E100" s="9"/>
    </row>
    <row r="101" spans="3:5">
      <c r="C101" s="179"/>
      <c r="D101" s="111"/>
      <c r="E101" s="9"/>
    </row>
    <row r="102" spans="3:5">
      <c r="C102" s="179"/>
      <c r="D102" s="111"/>
      <c r="E102" s="9"/>
    </row>
    <row r="103" spans="3:5">
      <c r="C103" s="179"/>
      <c r="D103" s="111"/>
      <c r="E103" s="9"/>
    </row>
    <row r="104" spans="3:5">
      <c r="C104" s="179"/>
      <c r="D104" s="111"/>
      <c r="E104" s="9"/>
    </row>
    <row r="105" spans="3:5">
      <c r="C105" s="179"/>
      <c r="D105" s="111"/>
      <c r="E105" s="9"/>
    </row>
    <row r="106" spans="3:5">
      <c r="C106" s="179"/>
      <c r="D106" s="111"/>
      <c r="E106" s="9"/>
    </row>
    <row r="107" spans="3:5">
      <c r="C107" s="179"/>
      <c r="D107" s="111"/>
      <c r="E107" s="9"/>
    </row>
    <row r="108" spans="3:5">
      <c r="C108" s="179"/>
      <c r="D108" s="111"/>
      <c r="E108" s="9"/>
    </row>
    <row r="109" spans="3:5">
      <c r="C109" s="179"/>
      <c r="D109" s="111"/>
      <c r="E109" s="9"/>
    </row>
    <row r="110" spans="3:5">
      <c r="C110" s="179"/>
      <c r="D110" s="111"/>
      <c r="E110" s="9"/>
    </row>
    <row r="111" spans="3:5">
      <c r="C111" s="179"/>
      <c r="D111" s="111"/>
      <c r="E111" s="9"/>
    </row>
    <row r="112" spans="3:5">
      <c r="C112" s="179"/>
      <c r="D112" s="111"/>
      <c r="E112" s="9"/>
    </row>
    <row r="113" spans="3:5">
      <c r="C113" s="179"/>
      <c r="D113" s="111"/>
      <c r="E113" s="9"/>
    </row>
    <row r="114" spans="3:5">
      <c r="C114" s="179"/>
      <c r="D114" s="111"/>
      <c r="E114" s="9"/>
    </row>
    <row r="115" spans="3:5">
      <c r="C115" s="179"/>
      <c r="D115" s="111"/>
      <c r="E115" s="9"/>
    </row>
    <row r="116" spans="3:5">
      <c r="C116" s="179"/>
      <c r="D116" s="111"/>
      <c r="E116" s="9"/>
    </row>
    <row r="117" spans="3:5">
      <c r="C117" s="179"/>
      <c r="D117" s="111"/>
      <c r="E117" s="9"/>
    </row>
    <row r="118" spans="3:5">
      <c r="C118" s="179"/>
      <c r="D118" s="111"/>
      <c r="E118" s="9"/>
    </row>
    <row r="119" spans="3:5">
      <c r="C119" s="179"/>
      <c r="D119" s="111"/>
      <c r="E119" s="9"/>
    </row>
    <row r="120" spans="3:5">
      <c r="C120" s="179"/>
      <c r="D120" s="111"/>
      <c r="E120" s="9"/>
    </row>
    <row r="121" spans="3:5">
      <c r="C121" s="179"/>
      <c r="D121" s="111"/>
      <c r="E121" s="9"/>
    </row>
    <row r="122" spans="3:5">
      <c r="C122" s="179"/>
      <c r="D122" s="111"/>
      <c r="E122" s="9"/>
    </row>
    <row r="123" spans="3:5">
      <c r="C123" s="179"/>
      <c r="D123" s="111"/>
      <c r="E123" s="9"/>
    </row>
    <row r="124" spans="3:5">
      <c r="C124" s="179"/>
      <c r="D124" s="111"/>
      <c r="E124" s="9"/>
    </row>
    <row r="125" spans="3:5">
      <c r="C125" s="179"/>
      <c r="D125" s="111"/>
      <c r="E125" s="9"/>
    </row>
    <row r="126" spans="3:5">
      <c r="C126" s="179"/>
      <c r="D126" s="111"/>
      <c r="E126" s="9"/>
    </row>
    <row r="127" spans="3:5">
      <c r="C127" s="179"/>
      <c r="D127" s="111"/>
      <c r="E127" s="9"/>
    </row>
    <row r="128" spans="3:5">
      <c r="C128" s="179"/>
      <c r="D128" s="111"/>
      <c r="E128" s="9"/>
    </row>
    <row r="129" spans="3:5">
      <c r="C129" s="179"/>
      <c r="D129" s="111"/>
      <c r="E129" s="9"/>
    </row>
    <row r="130" spans="3:5">
      <c r="C130" s="179"/>
      <c r="D130" s="111"/>
      <c r="E130" s="9"/>
    </row>
    <row r="131" spans="3:5">
      <c r="C131" s="179"/>
      <c r="D131" s="111"/>
      <c r="E131" s="9"/>
    </row>
    <row r="132" spans="3:5">
      <c r="C132" s="179"/>
      <c r="D132" s="111"/>
      <c r="E132" s="9"/>
    </row>
    <row r="133" spans="3:5">
      <c r="C133" s="179"/>
      <c r="D133" s="111"/>
      <c r="E133" s="9"/>
    </row>
    <row r="134" spans="3:5">
      <c r="C134" s="179"/>
      <c r="D134" s="111"/>
      <c r="E134" s="9"/>
    </row>
    <row r="135" spans="3:5">
      <c r="C135" s="179"/>
      <c r="D135" s="111"/>
      <c r="E135" s="9"/>
    </row>
    <row r="136" spans="3:5">
      <c r="C136" s="179"/>
      <c r="D136" s="111"/>
      <c r="E136" s="9"/>
    </row>
    <row r="137" spans="3:5">
      <c r="C137" s="179"/>
      <c r="D137" s="111"/>
      <c r="E137" s="9"/>
    </row>
    <row r="138" spans="3:5">
      <c r="C138" s="179"/>
      <c r="D138" s="111"/>
      <c r="E138" s="9"/>
    </row>
    <row r="139" spans="3:5">
      <c r="C139" s="179"/>
      <c r="D139" s="111"/>
      <c r="E139" s="9"/>
    </row>
    <row r="140" spans="3:5">
      <c r="C140" s="179"/>
      <c r="D140" s="111"/>
      <c r="E140" s="9"/>
    </row>
    <row r="141" spans="3:5">
      <c r="C141" s="179"/>
      <c r="D141" s="111"/>
      <c r="E141" s="9"/>
    </row>
    <row r="142" spans="3:5">
      <c r="C142" s="179"/>
      <c r="D142" s="111"/>
      <c r="E142" s="9"/>
    </row>
    <row r="143" spans="3:5">
      <c r="C143" s="179"/>
      <c r="D143" s="111"/>
      <c r="E143" s="9"/>
    </row>
    <row r="144" spans="3:5">
      <c r="C144" s="179"/>
      <c r="D144" s="111"/>
      <c r="E144" s="9"/>
    </row>
    <row r="145" spans="3:5">
      <c r="C145" s="179"/>
      <c r="D145" s="111"/>
      <c r="E145" s="9"/>
    </row>
    <row r="146" spans="3:5">
      <c r="C146" s="179"/>
      <c r="D146" s="111"/>
      <c r="E146" s="9"/>
    </row>
    <row r="147" spans="3:5">
      <c r="C147" s="179"/>
      <c r="D147" s="111"/>
      <c r="E147" s="9"/>
    </row>
    <row r="148" spans="3:5">
      <c r="C148" s="179"/>
      <c r="D148" s="111"/>
      <c r="E148" s="9"/>
    </row>
    <row r="149" spans="3:5">
      <c r="C149" s="179"/>
      <c r="D149" s="111"/>
      <c r="E149" s="9"/>
    </row>
    <row r="150" spans="3:5">
      <c r="C150" s="179"/>
      <c r="D150" s="111"/>
      <c r="E150" s="9"/>
    </row>
    <row r="151" spans="3:5">
      <c r="C151" s="179"/>
      <c r="D151" s="111"/>
      <c r="E151" s="9"/>
    </row>
    <row r="152" spans="3:5">
      <c r="C152" s="179"/>
      <c r="D152" s="111"/>
      <c r="E152" s="9"/>
    </row>
    <row r="153" spans="3:5">
      <c r="C153" s="179"/>
      <c r="D153" s="111"/>
      <c r="E153" s="9"/>
    </row>
    <row r="154" spans="3:5">
      <c r="C154" s="179"/>
      <c r="D154" s="111"/>
      <c r="E154" s="9"/>
    </row>
    <row r="155" spans="3:5">
      <c r="C155" s="179"/>
      <c r="D155" s="111"/>
      <c r="E155" s="9"/>
    </row>
    <row r="156" spans="3:5">
      <c r="C156" s="179"/>
      <c r="D156" s="111"/>
      <c r="E156" s="9"/>
    </row>
    <row r="157" spans="3:5">
      <c r="C157" s="179"/>
      <c r="D157" s="111"/>
      <c r="E157" s="9"/>
    </row>
    <row r="158" spans="3:5">
      <c r="C158" s="179"/>
      <c r="D158" s="111"/>
      <c r="E158" s="9"/>
    </row>
    <row r="159" spans="3:5">
      <c r="C159" s="179"/>
      <c r="D159" s="111"/>
      <c r="E159" s="9"/>
    </row>
    <row r="160" spans="3:5">
      <c r="C160" s="179"/>
      <c r="D160" s="111"/>
      <c r="E160" s="9"/>
    </row>
    <row r="161" spans="3:5">
      <c r="C161" s="179"/>
      <c r="D161" s="111"/>
      <c r="E161" s="9"/>
    </row>
    <row r="162" spans="3:5">
      <c r="C162" s="179"/>
      <c r="D162" s="111"/>
      <c r="E162" s="9"/>
    </row>
    <row r="163" spans="3:5">
      <c r="C163" s="179"/>
      <c r="D163" s="111"/>
      <c r="E163" s="9"/>
    </row>
    <row r="164" spans="3:5">
      <c r="C164" s="179"/>
      <c r="D164" s="111"/>
      <c r="E164" s="9"/>
    </row>
    <row r="165" spans="3:5">
      <c r="C165" s="179"/>
      <c r="D165" s="111"/>
      <c r="E165" s="9"/>
    </row>
    <row r="166" spans="3:5">
      <c r="C166" s="179"/>
      <c r="D166" s="111"/>
      <c r="E166" s="9"/>
    </row>
    <row r="167" spans="3:5">
      <c r="C167" s="179"/>
      <c r="D167" s="111"/>
      <c r="E167" s="9"/>
    </row>
    <row r="168" spans="3:5">
      <c r="C168" s="179"/>
      <c r="D168" s="111"/>
      <c r="E168" s="9"/>
    </row>
    <row r="169" spans="3:5">
      <c r="C169" s="179"/>
      <c r="D169" s="111"/>
      <c r="E169" s="9"/>
    </row>
    <row r="170" spans="3:5">
      <c r="C170" s="179"/>
      <c r="D170" s="111"/>
      <c r="E170" s="9"/>
    </row>
    <row r="171" spans="3:5">
      <c r="C171" s="179"/>
      <c r="D171" s="111"/>
      <c r="E171" s="9"/>
    </row>
    <row r="172" spans="3:5">
      <c r="C172" s="179"/>
      <c r="D172" s="111"/>
      <c r="E172" s="9"/>
    </row>
    <row r="173" spans="3:5">
      <c r="C173" s="179"/>
      <c r="D173" s="111"/>
      <c r="E173" s="9"/>
    </row>
    <row r="174" spans="3:5">
      <c r="C174" s="179"/>
      <c r="D174" s="111"/>
      <c r="E174" s="9"/>
    </row>
    <row r="175" spans="3:5">
      <c r="C175" s="179"/>
      <c r="D175" s="111"/>
      <c r="E175" s="9"/>
    </row>
    <row r="176" spans="3:5">
      <c r="C176" s="179"/>
      <c r="D176" s="111"/>
      <c r="E176" s="9"/>
    </row>
    <row r="177" spans="3:5">
      <c r="C177" s="179"/>
      <c r="D177" s="111"/>
      <c r="E177" s="9"/>
    </row>
    <row r="178" spans="3:5">
      <c r="C178" s="179"/>
      <c r="D178" s="111"/>
      <c r="E178" s="9"/>
    </row>
    <row r="179" spans="3:5">
      <c r="C179" s="179"/>
      <c r="D179" s="111"/>
      <c r="E179" s="9"/>
    </row>
    <row r="180" spans="3:5">
      <c r="C180" s="179"/>
      <c r="D180" s="111"/>
      <c r="E180" s="9"/>
    </row>
    <row r="181" spans="3:5">
      <c r="C181" s="179"/>
      <c r="D181" s="111"/>
      <c r="E181" s="9"/>
    </row>
    <row r="182" spans="3:5">
      <c r="C182" s="179"/>
      <c r="D182" s="111"/>
      <c r="E182" s="9"/>
    </row>
    <row r="183" spans="3:5">
      <c r="C183" s="179"/>
      <c r="D183" s="111"/>
      <c r="E183" s="9"/>
    </row>
    <row r="184" spans="3:5">
      <c r="C184" s="179"/>
      <c r="D184" s="111"/>
      <c r="E184" s="9"/>
    </row>
    <row r="185" spans="3:5">
      <c r="C185" s="179"/>
      <c r="D185" s="111"/>
      <c r="E185" s="9"/>
    </row>
    <row r="186" spans="3:5">
      <c r="C186" s="179"/>
      <c r="D186" s="111"/>
      <c r="E186" s="9"/>
    </row>
    <row r="187" spans="3:5">
      <c r="C187" s="179"/>
      <c r="D187" s="111"/>
      <c r="E187" s="9"/>
    </row>
    <row r="188" spans="3:5">
      <c r="C188" s="179"/>
      <c r="D188" s="111"/>
      <c r="E188" s="9"/>
    </row>
    <row r="189" spans="3:5">
      <c r="C189" s="179"/>
      <c r="D189" s="111"/>
      <c r="E189" s="9"/>
    </row>
    <row r="190" spans="3:5">
      <c r="C190" s="179"/>
      <c r="D190" s="111"/>
      <c r="E190" s="9"/>
    </row>
    <row r="191" spans="3:5">
      <c r="C191" s="179"/>
      <c r="D191" s="111"/>
      <c r="E191" s="9"/>
    </row>
    <row r="192" spans="3:5">
      <c r="C192" s="179"/>
      <c r="D192" s="111"/>
      <c r="E192" s="9"/>
    </row>
    <row r="193" spans="3:5">
      <c r="C193" s="179"/>
      <c r="D193" s="111"/>
      <c r="E193" s="9"/>
    </row>
    <row r="194" spans="3:5">
      <c r="C194" s="179"/>
      <c r="D194" s="111"/>
      <c r="E194" s="9"/>
    </row>
    <row r="195" spans="3:5">
      <c r="C195" s="179"/>
      <c r="D195" s="111"/>
      <c r="E195" s="9"/>
    </row>
    <row r="196" spans="3:5">
      <c r="C196" s="179"/>
      <c r="D196" s="111"/>
      <c r="E196" s="9"/>
    </row>
    <row r="197" spans="3:5">
      <c r="C197" s="179"/>
      <c r="D197" s="111"/>
      <c r="E197" s="9"/>
    </row>
    <row r="198" spans="3:5">
      <c r="C198" s="179"/>
      <c r="D198" s="111"/>
      <c r="E198" s="9"/>
    </row>
    <row r="199" spans="3:5">
      <c r="C199" s="179"/>
      <c r="D199" s="111"/>
      <c r="E199" s="9"/>
    </row>
    <row r="200" spans="3:5">
      <c r="C200" s="179"/>
      <c r="D200" s="111"/>
      <c r="E200" s="9"/>
    </row>
    <row r="201" spans="3:5">
      <c r="C201" s="179"/>
      <c r="D201" s="111"/>
      <c r="E201" s="9"/>
    </row>
    <row r="202" spans="3:5">
      <c r="C202" s="179"/>
      <c r="D202" s="111"/>
      <c r="E202" s="9"/>
    </row>
    <row r="203" spans="3:5">
      <c r="C203" s="179"/>
      <c r="D203" s="111"/>
      <c r="E203" s="9"/>
    </row>
    <row r="204" spans="3:5">
      <c r="C204" s="179"/>
      <c r="D204" s="111"/>
      <c r="E204" s="9"/>
    </row>
    <row r="205" spans="3:5">
      <c r="C205" s="179"/>
      <c r="D205" s="111"/>
      <c r="E205" s="9"/>
    </row>
    <row r="206" spans="3:5">
      <c r="C206" s="179"/>
      <c r="D206" s="111"/>
      <c r="E206" s="9"/>
    </row>
    <row r="207" spans="3:5">
      <c r="C207" s="179"/>
      <c r="D207" s="111"/>
      <c r="E207" s="9"/>
    </row>
    <row r="208" spans="3:5">
      <c r="C208" s="179"/>
      <c r="D208" s="111"/>
      <c r="E208" s="9"/>
    </row>
    <row r="209" spans="3:5">
      <c r="C209" s="179"/>
      <c r="D209" s="111"/>
      <c r="E209" s="9"/>
    </row>
    <row r="210" spans="3:5">
      <c r="C210" s="179"/>
      <c r="D210" s="111"/>
      <c r="E210" s="9"/>
    </row>
    <row r="211" spans="3:5">
      <c r="C211" s="179"/>
      <c r="D211" s="111"/>
      <c r="E211" s="9"/>
    </row>
    <row r="212" spans="3:5">
      <c r="C212" s="179"/>
      <c r="D212" s="111"/>
      <c r="E212" s="9"/>
    </row>
    <row r="213" spans="3:5">
      <c r="C213" s="179"/>
      <c r="D213" s="111"/>
      <c r="E213" s="9"/>
    </row>
    <row r="214" spans="3:5">
      <c r="C214" s="179"/>
      <c r="D214" s="111"/>
      <c r="E214" s="9"/>
    </row>
    <row r="215" spans="3:5">
      <c r="C215" s="179"/>
      <c r="D215" s="111"/>
      <c r="E215" s="9"/>
    </row>
    <row r="216" spans="3:5">
      <c r="C216" s="179"/>
      <c r="D216" s="111"/>
      <c r="E216" s="9"/>
    </row>
    <row r="217" spans="3:5">
      <c r="C217" s="179"/>
      <c r="D217" s="111"/>
      <c r="E217" s="9"/>
    </row>
    <row r="218" spans="3:5">
      <c r="C218" s="179"/>
      <c r="D218" s="111"/>
      <c r="E218" s="9"/>
    </row>
    <row r="219" spans="3:5">
      <c r="C219" s="179"/>
      <c r="D219" s="111"/>
      <c r="E219" s="9"/>
    </row>
    <row r="220" spans="3:5">
      <c r="C220" s="179"/>
      <c r="D220" s="111"/>
      <c r="E220" s="9"/>
    </row>
    <row r="221" spans="3:5">
      <c r="C221" s="179"/>
      <c r="D221" s="111"/>
      <c r="E221" s="9"/>
    </row>
    <row r="222" spans="3:5">
      <c r="C222" s="179"/>
      <c r="D222" s="111"/>
      <c r="E222" s="9"/>
    </row>
    <row r="223" spans="3:5">
      <c r="C223" s="179"/>
      <c r="D223" s="111"/>
      <c r="E223" s="9"/>
    </row>
    <row r="224" spans="3:5">
      <c r="C224" s="179"/>
      <c r="D224" s="111"/>
      <c r="E224" s="9"/>
    </row>
    <row r="225" spans="3:5">
      <c r="C225" s="179"/>
      <c r="D225" s="111"/>
      <c r="E225" s="9"/>
    </row>
    <row r="226" spans="3:5">
      <c r="C226" s="179"/>
      <c r="D226" s="111"/>
      <c r="E226" s="9"/>
    </row>
    <row r="227" spans="3:5">
      <c r="C227" s="179"/>
      <c r="D227" s="111"/>
      <c r="E227" s="9"/>
    </row>
    <row r="228" spans="3:5">
      <c r="C228" s="179"/>
      <c r="D228" s="111"/>
      <c r="E228" s="9"/>
    </row>
    <row r="229" spans="3:5">
      <c r="C229" s="179"/>
      <c r="D229" s="111"/>
      <c r="E229" s="9"/>
    </row>
    <row r="230" spans="3:5">
      <c r="C230" s="179"/>
      <c r="D230" s="111"/>
      <c r="E230" s="9"/>
    </row>
    <row r="231" spans="3:5">
      <c r="C231" s="179"/>
      <c r="D231" s="111"/>
      <c r="E231" s="9"/>
    </row>
    <row r="232" spans="3:5">
      <c r="C232" s="179"/>
      <c r="D232" s="111"/>
      <c r="E232" s="9"/>
    </row>
    <row r="233" spans="3:5">
      <c r="C233" s="179"/>
      <c r="D233" s="111"/>
      <c r="E233" s="9"/>
    </row>
    <row r="234" spans="3:5">
      <c r="C234" s="179"/>
      <c r="D234" s="111"/>
      <c r="E234" s="9"/>
    </row>
    <row r="235" spans="3:5">
      <c r="C235" s="179"/>
      <c r="D235" s="111"/>
      <c r="E235" s="9"/>
    </row>
    <row r="236" spans="3:5">
      <c r="C236" s="179"/>
      <c r="D236" s="111"/>
      <c r="E236" s="9"/>
    </row>
    <row r="237" spans="3:5">
      <c r="C237" s="179"/>
      <c r="D237" s="111"/>
      <c r="E237" s="9"/>
    </row>
    <row r="238" spans="3:5">
      <c r="C238" s="179"/>
      <c r="D238" s="111"/>
      <c r="E238" s="9"/>
    </row>
    <row r="239" spans="3:5">
      <c r="C239" s="179"/>
      <c r="D239" s="111"/>
      <c r="E239" s="9"/>
    </row>
    <row r="240" spans="3:5">
      <c r="C240" s="179"/>
      <c r="D240" s="111"/>
      <c r="E240" s="9"/>
    </row>
    <row r="241" spans="3:5">
      <c r="C241" s="179"/>
      <c r="D241" s="111"/>
      <c r="E241" s="9"/>
    </row>
    <row r="242" spans="3:5">
      <c r="C242" s="179"/>
      <c r="D242" s="111"/>
      <c r="E242" s="9"/>
    </row>
    <row r="243" spans="3:5">
      <c r="C243" s="179"/>
      <c r="D243" s="111"/>
      <c r="E243" s="9"/>
    </row>
    <row r="244" spans="3:5">
      <c r="C244" s="179"/>
      <c r="D244" s="111"/>
      <c r="E244" s="9"/>
    </row>
    <row r="245" spans="3:5">
      <c r="C245" s="179"/>
      <c r="D245" s="111"/>
      <c r="E245" s="9"/>
    </row>
    <row r="246" spans="3:5">
      <c r="C246" s="179"/>
      <c r="D246" s="111"/>
      <c r="E246" s="9"/>
    </row>
    <row r="247" spans="3:5">
      <c r="C247" s="179"/>
      <c r="D247" s="111"/>
      <c r="E247" s="9"/>
    </row>
    <row r="248" spans="3:5">
      <c r="C248" s="179"/>
      <c r="D248" s="111"/>
      <c r="E248" s="9"/>
    </row>
    <row r="249" spans="3:5">
      <c r="C249" s="179"/>
      <c r="D249" s="111"/>
      <c r="E249" s="9"/>
    </row>
    <row r="250" spans="3:5">
      <c r="C250" s="179"/>
      <c r="D250" s="111"/>
      <c r="E250" s="9"/>
    </row>
    <row r="251" spans="3:5">
      <c r="C251" s="179"/>
      <c r="D251" s="111"/>
      <c r="E251" s="9"/>
    </row>
    <row r="252" spans="3:5">
      <c r="C252" s="179"/>
      <c r="D252" s="111"/>
      <c r="E252" s="9"/>
    </row>
    <row r="253" spans="3:5">
      <c r="C253" s="179"/>
      <c r="D253" s="111"/>
      <c r="E253" s="9"/>
    </row>
    <row r="254" spans="3:5">
      <c r="C254" s="179"/>
      <c r="D254" s="111"/>
      <c r="E254" s="9"/>
    </row>
    <row r="255" spans="3:5">
      <c r="C255" s="179"/>
      <c r="D255" s="111"/>
      <c r="E255" s="9"/>
    </row>
    <row r="256" spans="3:5">
      <c r="C256" s="179"/>
      <c r="D256" s="111"/>
      <c r="E256" s="9"/>
    </row>
    <row r="257" spans="3:5">
      <c r="C257" s="179"/>
      <c r="D257" s="111"/>
      <c r="E257" s="9"/>
    </row>
    <row r="258" spans="3:5">
      <c r="C258" s="179"/>
      <c r="D258" s="111"/>
      <c r="E258" s="9"/>
    </row>
    <row r="259" spans="3:5">
      <c r="C259" s="179"/>
      <c r="D259" s="111"/>
      <c r="E259" s="9"/>
    </row>
    <row r="260" spans="3:5">
      <c r="C260" s="179"/>
      <c r="D260" s="111"/>
      <c r="E260" s="9"/>
    </row>
    <row r="261" spans="3:5">
      <c r="C261" s="179"/>
      <c r="D261" s="111"/>
      <c r="E261" s="9"/>
    </row>
    <row r="262" spans="3:5">
      <c r="C262" s="179"/>
      <c r="D262" s="111"/>
      <c r="E262" s="9"/>
    </row>
    <row r="263" spans="3:5">
      <c r="C263" s="179"/>
      <c r="D263" s="111"/>
      <c r="E263" s="9"/>
    </row>
    <row r="264" spans="3:5">
      <c r="C264" s="179"/>
      <c r="D264" s="111"/>
      <c r="E264" s="9"/>
    </row>
    <row r="265" spans="3:5">
      <c r="C265" s="179"/>
      <c r="D265" s="111"/>
      <c r="E265" s="9"/>
    </row>
    <row r="266" spans="3:5">
      <c r="C266" s="179"/>
      <c r="D266" s="111"/>
      <c r="E266" s="9"/>
    </row>
    <row r="267" spans="3:5">
      <c r="C267" s="179"/>
      <c r="D267" s="111"/>
      <c r="E267" s="9"/>
    </row>
    <row r="268" spans="3:5">
      <c r="C268" s="179"/>
      <c r="D268" s="111"/>
      <c r="E268" s="9"/>
    </row>
    <row r="269" spans="3:5">
      <c r="C269" s="179"/>
      <c r="D269" s="111"/>
      <c r="E269" s="9"/>
    </row>
    <row r="270" spans="3:5">
      <c r="C270" s="179"/>
      <c r="D270" s="111"/>
      <c r="E270" s="9"/>
    </row>
    <row r="271" spans="3:5">
      <c r="C271" s="179"/>
      <c r="D271" s="111"/>
      <c r="E271" s="9"/>
    </row>
    <row r="272" spans="3:5">
      <c r="C272" s="179"/>
      <c r="D272" s="111"/>
      <c r="E272" s="9"/>
    </row>
    <row r="273" spans="3:5">
      <c r="C273" s="179"/>
      <c r="D273" s="111"/>
      <c r="E273" s="9"/>
    </row>
    <row r="274" spans="3:5">
      <c r="C274" s="179"/>
      <c r="D274" s="111"/>
      <c r="E274" s="9"/>
    </row>
    <row r="275" spans="3:5">
      <c r="C275" s="179"/>
      <c r="D275" s="111"/>
      <c r="E275" s="9"/>
    </row>
    <row r="276" spans="3:5">
      <c r="C276" s="179"/>
      <c r="D276" s="111"/>
      <c r="E276" s="9"/>
    </row>
    <row r="277" spans="3:5">
      <c r="C277" s="179"/>
      <c r="D277" s="111"/>
      <c r="E277" s="9"/>
    </row>
    <row r="278" spans="3:5">
      <c r="C278" s="179"/>
      <c r="D278" s="111"/>
      <c r="E278" s="9"/>
    </row>
    <row r="279" spans="3:5">
      <c r="C279" s="179"/>
      <c r="D279" s="111"/>
      <c r="E279" s="9"/>
    </row>
    <row r="280" spans="3:5">
      <c r="C280" s="179"/>
      <c r="D280" s="111"/>
      <c r="E280" s="9"/>
    </row>
    <row r="281" spans="3:5">
      <c r="C281" s="179"/>
      <c r="D281" s="111"/>
      <c r="E281" s="9"/>
    </row>
    <row r="282" spans="3:5">
      <c r="C282" s="179"/>
      <c r="D282" s="111"/>
      <c r="E282" s="9"/>
    </row>
    <row r="283" spans="3:5">
      <c r="C283" s="179"/>
      <c r="D283" s="111"/>
      <c r="E283" s="9"/>
    </row>
    <row r="284" spans="3:5">
      <c r="C284" s="179"/>
      <c r="D284" s="111"/>
      <c r="E284" s="9"/>
    </row>
    <row r="285" spans="3:5">
      <c r="C285" s="179"/>
      <c r="D285" s="111"/>
      <c r="E285" s="9"/>
    </row>
    <row r="286" spans="3:5">
      <c r="C286" s="179"/>
      <c r="D286" s="111"/>
      <c r="E286" s="9"/>
    </row>
    <row r="287" spans="3:5">
      <c r="C287" s="179"/>
      <c r="D287" s="111"/>
      <c r="E287" s="9"/>
    </row>
    <row r="288" spans="3:5">
      <c r="C288" s="179"/>
      <c r="D288" s="111"/>
      <c r="E288" s="9"/>
    </row>
    <row r="289" spans="3:5">
      <c r="C289" s="179"/>
      <c r="D289" s="111"/>
      <c r="E289" s="9"/>
    </row>
    <row r="290" spans="3:5">
      <c r="C290" s="179"/>
      <c r="D290" s="111"/>
      <c r="E290" s="9"/>
    </row>
    <row r="291" spans="3:5">
      <c r="C291" s="179"/>
      <c r="D291" s="111"/>
      <c r="E291" s="9"/>
    </row>
    <row r="292" spans="3:5">
      <c r="C292" s="179"/>
      <c r="D292" s="111"/>
      <c r="E292" s="9"/>
    </row>
    <row r="293" spans="3:5">
      <c r="C293" s="179"/>
      <c r="D293" s="111"/>
      <c r="E293" s="9"/>
    </row>
    <row r="294" spans="3:5">
      <c r="C294" s="179"/>
      <c r="D294" s="111"/>
      <c r="E294" s="9"/>
    </row>
    <row r="295" spans="3:5">
      <c r="C295" s="179"/>
      <c r="D295" s="111"/>
      <c r="E295" s="9"/>
    </row>
    <row r="296" spans="3:5">
      <c r="C296" s="179"/>
      <c r="D296" s="111"/>
      <c r="E296" s="9"/>
    </row>
    <row r="297" spans="3:5">
      <c r="C297" s="179"/>
      <c r="D297" s="111"/>
      <c r="E297" s="9"/>
    </row>
    <row r="298" spans="3:5">
      <c r="C298" s="179"/>
      <c r="D298" s="111"/>
      <c r="E298" s="9"/>
    </row>
    <row r="299" spans="3:5">
      <c r="C299" s="179"/>
      <c r="D299" s="111"/>
      <c r="E299" s="9"/>
    </row>
    <row r="300" spans="3:5">
      <c r="C300" s="179"/>
      <c r="D300" s="111"/>
      <c r="E300" s="9"/>
    </row>
    <row r="301" spans="3:5">
      <c r="C301" s="179"/>
      <c r="D301" s="111"/>
      <c r="E301" s="9"/>
    </row>
    <row r="302" spans="3:5">
      <c r="C302" s="179"/>
      <c r="D302" s="111"/>
      <c r="E302" s="9"/>
    </row>
    <row r="303" spans="3:5">
      <c r="C303" s="179"/>
      <c r="D303" s="111"/>
      <c r="E303" s="9"/>
    </row>
  </sheetData>
  <mergeCells count="4">
    <mergeCell ref="C62:E62"/>
    <mergeCell ref="B2:F2"/>
    <mergeCell ref="E1:F1"/>
    <mergeCell ref="B3:F3"/>
  </mergeCells>
  <hyperlinks>
    <hyperlink ref="D7" location="'S2'!A1" display="S2" xr:uid="{00000000-0004-0000-0300-000000000000}"/>
    <hyperlink ref="D8" location="S2a!A1" display="S2a" xr:uid="{00000000-0004-0000-0300-000001000000}"/>
    <hyperlink ref="D9" location="S2a!A1" display="S2a" xr:uid="{00000000-0004-0000-0300-000002000000}"/>
    <hyperlink ref="D10" location="'S3'!A1" display="S3" xr:uid="{00000000-0004-0000-0300-000003000000}"/>
    <hyperlink ref="D11" location="'S4'!A1" display="S4" xr:uid="{00000000-0004-0000-0300-000004000000}"/>
    <hyperlink ref="D14" location="'S5'!A1" display="S5" xr:uid="{00000000-0004-0000-0300-000005000000}"/>
    <hyperlink ref="D15" location="'S6'!A1" display="S6" xr:uid="{00000000-0004-0000-0300-000006000000}"/>
    <hyperlink ref="D16" location="'S7'!A1" display="S7" xr:uid="{00000000-0004-0000-0300-000007000000}"/>
    <hyperlink ref="D17" location="'S8'!A1" display="S8" xr:uid="{00000000-0004-0000-0300-000008000000}"/>
    <hyperlink ref="D18" location="'S9'!A1" display="S9" xr:uid="{00000000-0004-0000-0300-000009000000}"/>
    <hyperlink ref="D19" location="'S10'!A1" display="S10" xr:uid="{00000000-0004-0000-0300-00000A000000}"/>
    <hyperlink ref="D20" location="'S11'!A1" display="S11" xr:uid="{00000000-0004-0000-0300-00000B000000}"/>
    <hyperlink ref="D25" location="'S12'!A1" display="S12" xr:uid="{00000000-0004-0000-0300-00000C000000}"/>
    <hyperlink ref="D26" location="'S12'!A1" display="S12" xr:uid="{00000000-0004-0000-0300-00000D000000}"/>
    <hyperlink ref="D34:D35" location="'S12'!A1" display="S12" xr:uid="{00000000-0004-0000-0300-00000F000000}"/>
    <hyperlink ref="D36" location="'S10'!A1" display="S10" xr:uid="{00000000-0004-0000-0300-000010000000}"/>
    <hyperlink ref="D37" location="'S9'!A1" display="S9" xr:uid="{00000000-0004-0000-0300-000011000000}"/>
    <hyperlink ref="D38" location="'S13'!A1" display="S13b" xr:uid="{00000000-0004-0000-0300-000012000000}"/>
    <hyperlink ref="D39" location="'S13'!A1" display="S13a" xr:uid="{00000000-0004-0000-0300-000013000000}"/>
    <hyperlink ref="D27" location="'S13'!Print_Area" display="S13ა" xr:uid="{40D2C878-2E51-4E95-A7CB-6CB36CA9D386}"/>
    <hyperlink ref="D28" location="'S13'!Print_Area" display="S13ა" xr:uid="{CFA2AEF2-6102-4814-A341-3D0150568307}"/>
    <hyperlink ref="D29" location="'S13'!Print_Area" display="S13ბ" xr:uid="{E0856D76-3DD7-4567-A529-129729750807}"/>
    <hyperlink ref="D30" location="'S13'!Print_Area" display="S13ა" xr:uid="{B5A55AAD-3936-43BA-A3BF-5562000DFF6C}"/>
    <hyperlink ref="D43" location="'F4'!Print_Area" display="F4" xr:uid="{ECCF4974-13B2-4B9C-881F-9273B44BD7D4}"/>
    <hyperlink ref="D44:D45" location="'F4'!Print_Area" display="F4" xr:uid="{52A2CCAB-559A-4901-9124-F4D56AE43498}"/>
    <hyperlink ref="D31" location="'S13'!Print_Area" display="N13ა" xr:uid="{D88D5732-30A5-4D1C-995B-C0B5EFD2F74F}"/>
  </hyperlinks>
  <pageMargins left="0.5" right="0" top="0" bottom="0" header="0.3" footer="0.3"/>
  <pageSetup paperSize="9" scale="7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24ED6"/>
  </sheetPr>
  <dimension ref="B1:L41"/>
  <sheetViews>
    <sheetView topLeftCell="B1" zoomScale="85" zoomScaleNormal="85" zoomScaleSheetLayoutView="100" workbookViewId="0">
      <selection activeCell="B1" sqref="B1:I42"/>
    </sheetView>
  </sheetViews>
  <sheetFormatPr defaultColWidth="9.140625" defaultRowHeight="12.75"/>
  <cols>
    <col min="1" max="1" width="9.140625" style="5"/>
    <col min="2" max="2" width="10.7109375" style="79" customWidth="1"/>
    <col min="3" max="3" width="57.5703125" style="5" customWidth="1"/>
    <col min="4" max="4" width="13.28515625" style="19" customWidth="1"/>
    <col min="5" max="5" width="16.42578125" style="5" bestFit="1" customWidth="1"/>
    <col min="6" max="6" width="17" style="5" bestFit="1" customWidth="1"/>
    <col min="7" max="7" width="16.42578125" style="5" bestFit="1" customWidth="1"/>
    <col min="8" max="8" width="17.140625" style="5" customWidth="1"/>
    <col min="9" max="9" width="12.28515625" style="5" customWidth="1"/>
    <col min="10" max="10" width="9.140625" style="5"/>
    <col min="11" max="11" width="16" style="5" bestFit="1" customWidth="1"/>
    <col min="12" max="12" width="14.28515625" style="5" bestFit="1" customWidth="1"/>
    <col min="13" max="16384" width="9.140625" style="5"/>
  </cols>
  <sheetData>
    <row r="1" spans="2:12">
      <c r="B1" s="94"/>
      <c r="C1" s="1927"/>
      <c r="D1" s="1927"/>
      <c r="E1" s="1927"/>
      <c r="F1" s="1927"/>
      <c r="G1" s="1927"/>
      <c r="H1" s="1927"/>
    </row>
    <row r="2" spans="2:12">
      <c r="B2" s="94"/>
      <c r="C2" s="1927"/>
      <c r="D2" s="1927"/>
      <c r="E2" s="1927"/>
      <c r="F2" s="1927"/>
      <c r="G2" s="1927"/>
      <c r="H2" s="1927"/>
    </row>
    <row r="3" spans="2:12" ht="25.5" customHeight="1" thickBot="1">
      <c r="B3" s="1923" t="s">
        <v>462</v>
      </c>
      <c r="C3" s="1924"/>
      <c r="D3" s="1924"/>
      <c r="E3" s="1937"/>
      <c r="F3" s="1937"/>
      <c r="G3" s="1937"/>
      <c r="H3" s="1938"/>
    </row>
    <row r="4" spans="2:12" ht="38.25">
      <c r="B4" s="1928" t="s">
        <v>293</v>
      </c>
      <c r="C4" s="1930" t="s">
        <v>207</v>
      </c>
      <c r="D4" s="1932" t="s">
        <v>328</v>
      </c>
      <c r="E4" s="1934" t="s">
        <v>376</v>
      </c>
      <c r="F4" s="1935"/>
      <c r="G4" s="1936"/>
      <c r="H4" s="1755" t="s">
        <v>377</v>
      </c>
      <c r="I4" s="18"/>
    </row>
    <row r="5" spans="2:12" ht="25.5">
      <c r="B5" s="1929"/>
      <c r="C5" s="1931"/>
      <c r="D5" s="1933"/>
      <c r="E5" s="1512" t="s">
        <v>52</v>
      </c>
      <c r="F5" s="987" t="s">
        <v>53</v>
      </c>
      <c r="G5" s="1513" t="s">
        <v>54</v>
      </c>
      <c r="H5" s="1756" t="s">
        <v>54</v>
      </c>
    </row>
    <row r="6" spans="2:12">
      <c r="B6" s="247"/>
      <c r="C6" s="253" t="s">
        <v>55</v>
      </c>
      <c r="D6" s="248"/>
      <c r="E6" s="1509"/>
      <c r="F6" s="1508"/>
      <c r="G6" s="1510"/>
      <c r="H6" s="842"/>
    </row>
    <row r="7" spans="2:12">
      <c r="B7" s="245" t="s">
        <v>259</v>
      </c>
      <c r="C7" s="72" t="s">
        <v>56</v>
      </c>
      <c r="D7" s="1495" t="s">
        <v>867</v>
      </c>
      <c r="E7" s="1499">
        <f>'S14'!D14-F7</f>
        <v>0</v>
      </c>
      <c r="F7" s="495"/>
      <c r="G7" s="1511">
        <f>E7+F7</f>
        <v>0</v>
      </c>
      <c r="H7" s="1757">
        <f>'S14'!E14</f>
        <v>0</v>
      </c>
      <c r="I7" s="1754">
        <f>Addon2!F7-G7</f>
        <v>0</v>
      </c>
    </row>
    <row r="8" spans="2:12">
      <c r="B8" s="188" t="s">
        <v>260</v>
      </c>
      <c r="C8" s="46" t="s">
        <v>57</v>
      </c>
      <c r="D8" s="1496"/>
      <c r="E8" s="1499"/>
      <c r="F8" s="495"/>
      <c r="G8" s="1511">
        <f t="shared" ref="G8:G17" si="0">E8+F8</f>
        <v>0</v>
      </c>
      <c r="H8" s="1758"/>
      <c r="I8" s="1754">
        <f>Addon2!F14-G8</f>
        <v>0</v>
      </c>
    </row>
    <row r="9" spans="2:12">
      <c r="B9" s="188" t="s">
        <v>261</v>
      </c>
      <c r="C9" s="85" t="s">
        <v>246</v>
      </c>
      <c r="D9" s="1497" t="s">
        <v>868</v>
      </c>
      <c r="E9" s="1500">
        <f>'S14'!D37</f>
        <v>0</v>
      </c>
      <c r="F9" s="569">
        <f>'S14'!E37</f>
        <v>0</v>
      </c>
      <c r="G9" s="1507">
        <f>E9+F9</f>
        <v>0</v>
      </c>
      <c r="H9" s="1759">
        <f>'S14'!G37</f>
        <v>0</v>
      </c>
      <c r="I9" s="1754">
        <f>Addon2!F15-G9</f>
        <v>0</v>
      </c>
    </row>
    <row r="10" spans="2:12">
      <c r="B10" s="188" t="s">
        <v>262</v>
      </c>
      <c r="C10" s="85" t="s">
        <v>256</v>
      </c>
      <c r="D10" s="1497" t="s">
        <v>869</v>
      </c>
      <c r="E10" s="1500">
        <f>'S14'!F32</f>
        <v>668159</v>
      </c>
      <c r="F10" s="569">
        <f>'S14'!I32</f>
        <v>0</v>
      </c>
      <c r="G10" s="1507">
        <f t="shared" si="0"/>
        <v>668159</v>
      </c>
      <c r="H10" s="1759">
        <f>'S14'!L32</f>
        <v>220780</v>
      </c>
      <c r="I10" s="1754">
        <f>Addon2!F16-G10</f>
        <v>0</v>
      </c>
    </row>
    <row r="11" spans="2:12">
      <c r="B11" s="188" t="s">
        <v>263</v>
      </c>
      <c r="C11" s="6" t="s">
        <v>204</v>
      </c>
      <c r="D11" s="1497" t="s">
        <v>868</v>
      </c>
      <c r="E11" s="1500">
        <f>'S14'!D38</f>
        <v>0</v>
      </c>
      <c r="F11" s="569">
        <f>'S14'!E38</f>
        <v>132569</v>
      </c>
      <c r="G11" s="1507">
        <f>E11+F11</f>
        <v>132569</v>
      </c>
      <c r="H11" s="1759">
        <f>'S14'!G38</f>
        <v>71549</v>
      </c>
      <c r="I11" s="1754">
        <f>Addon2!F20-G11</f>
        <v>0</v>
      </c>
    </row>
    <row r="12" spans="2:12">
      <c r="B12" s="188" t="s">
        <v>264</v>
      </c>
      <c r="C12" s="85" t="s">
        <v>248</v>
      </c>
      <c r="D12" s="1497" t="s">
        <v>868</v>
      </c>
      <c r="E12" s="1500">
        <f>'S14'!D41</f>
        <v>0</v>
      </c>
      <c r="F12" s="569"/>
      <c r="G12" s="1507">
        <f t="shared" si="0"/>
        <v>0</v>
      </c>
      <c r="H12" s="1759">
        <f>'S14'!G41</f>
        <v>0</v>
      </c>
      <c r="I12" s="1754">
        <f>Addon2!F22-G12</f>
        <v>0</v>
      </c>
    </row>
    <row r="13" spans="2:12" ht="38.25">
      <c r="B13" s="188" t="s">
        <v>265</v>
      </c>
      <c r="C13" s="75" t="s">
        <v>257</v>
      </c>
      <c r="D13" s="1497" t="s">
        <v>870</v>
      </c>
      <c r="E13" s="1500">
        <f>'S15'!D13-'S15'!D6</f>
        <v>0</v>
      </c>
      <c r="F13" s="569">
        <f>'S15'!E13-'S15'!E6</f>
        <v>2346283</v>
      </c>
      <c r="G13" s="1507">
        <f t="shared" si="0"/>
        <v>2346283</v>
      </c>
      <c r="H13" s="1759">
        <f>'S15'!G13-'S15'!G6</f>
        <v>2086610</v>
      </c>
      <c r="I13" s="1754">
        <f>Addon2!F24-G13</f>
        <v>0</v>
      </c>
    </row>
    <row r="14" spans="2:12">
      <c r="B14" s="188" t="s">
        <v>266</v>
      </c>
      <c r="C14" s="46" t="s">
        <v>839</v>
      </c>
      <c r="D14" s="1497" t="s">
        <v>871</v>
      </c>
      <c r="E14" s="1500">
        <f>IF('S15'!D19-'S17'!D25&gt;0,'S15'!D19-'S17'!D25,0)</f>
        <v>0</v>
      </c>
      <c r="F14" s="569">
        <f>IF('S15'!E19-'S17'!E25&gt;0,'S15'!E19-'S17'!E25,0)</f>
        <v>0</v>
      </c>
      <c r="G14" s="1507">
        <f t="shared" si="0"/>
        <v>0</v>
      </c>
      <c r="H14" s="1759">
        <f>'S15'!G19</f>
        <v>0</v>
      </c>
      <c r="I14" s="1754">
        <f>Addon2!F28-G14</f>
        <v>0</v>
      </c>
    </row>
    <row r="15" spans="2:12">
      <c r="B15" s="188" t="s">
        <v>267</v>
      </c>
      <c r="C15" s="46" t="s">
        <v>58</v>
      </c>
      <c r="D15" s="1497" t="s">
        <v>870</v>
      </c>
      <c r="E15" s="1500">
        <f>'S15'!D6</f>
        <v>0</v>
      </c>
      <c r="F15" s="569">
        <f>'S15'!E6</f>
        <v>0</v>
      </c>
      <c r="G15" s="1507">
        <f t="shared" si="0"/>
        <v>0</v>
      </c>
      <c r="H15" s="1759">
        <f>'S15'!G6</f>
        <v>0</v>
      </c>
      <c r="I15" s="1754">
        <f>Addon2!F30-G15</f>
        <v>0</v>
      </c>
    </row>
    <row r="16" spans="2:12">
      <c r="B16" s="188" t="s">
        <v>268</v>
      </c>
      <c r="C16" s="46" t="s">
        <v>612</v>
      </c>
      <c r="D16" s="1497" t="s">
        <v>662</v>
      </c>
      <c r="E16" s="1500">
        <f>'S16'!D15</f>
        <v>0</v>
      </c>
      <c r="F16" s="569">
        <f>'S16'!E15</f>
        <v>0</v>
      </c>
      <c r="G16" s="1507">
        <f t="shared" si="0"/>
        <v>0</v>
      </c>
      <c r="H16" s="1759">
        <f>'S16'!G15</f>
        <v>0</v>
      </c>
      <c r="I16" s="1754">
        <f>Addon2!F31-G16</f>
        <v>0</v>
      </c>
      <c r="L16" s="573"/>
    </row>
    <row r="17" spans="2:12" ht="13.5" thickBot="1">
      <c r="B17" s="1523" t="s">
        <v>258</v>
      </c>
      <c r="C17" s="446" t="s">
        <v>326</v>
      </c>
      <c r="D17" s="1524" t="s">
        <v>664</v>
      </c>
      <c r="E17" s="1525">
        <f>'S18'!D12</f>
        <v>0</v>
      </c>
      <c r="F17" s="1526">
        <f>'S18'!E12</f>
        <v>0</v>
      </c>
      <c r="G17" s="1527">
        <f t="shared" si="0"/>
        <v>0</v>
      </c>
      <c r="H17" s="1760">
        <f>'S18'!G12</f>
        <v>0</v>
      </c>
      <c r="I17" s="1754">
        <f>Addon2!F40-G17</f>
        <v>0</v>
      </c>
      <c r="K17" s="574"/>
      <c r="L17" s="574"/>
    </row>
    <row r="18" spans="2:12" ht="13.5" thickBot="1">
      <c r="B18" s="1532" t="s">
        <v>269</v>
      </c>
      <c r="C18" s="1533" t="s">
        <v>60</v>
      </c>
      <c r="D18" s="1534"/>
      <c r="E18" s="1535">
        <f>SUM(E7:E17)</f>
        <v>668159</v>
      </c>
      <c r="F18" s="1536">
        <f>SUM(F7:F17)</f>
        <v>2478852</v>
      </c>
      <c r="G18" s="1537">
        <f>SUM(G7:G17)</f>
        <v>3147011</v>
      </c>
      <c r="H18" s="1538">
        <f>SUM(H9:H17)</f>
        <v>2378939</v>
      </c>
      <c r="I18" s="1521">
        <f>Addon2!F43-G18</f>
        <v>0</v>
      </c>
      <c r="K18" s="574"/>
      <c r="L18" s="574"/>
    </row>
    <row r="19" spans="2:12" ht="13.5" thickBot="1">
      <c r="B19" s="1529"/>
      <c r="C19" s="1530" t="s">
        <v>61</v>
      </c>
      <c r="D19" s="1531"/>
      <c r="E19" s="1761"/>
      <c r="F19" s="1494"/>
      <c r="G19" s="1494"/>
      <c r="H19" s="1893"/>
      <c r="K19" s="574"/>
      <c r="L19" s="574"/>
    </row>
    <row r="20" spans="2:12" ht="15">
      <c r="B20" s="245" t="s">
        <v>270</v>
      </c>
      <c r="C20" s="246" t="s">
        <v>107</v>
      </c>
      <c r="D20" s="1501" t="s">
        <v>872</v>
      </c>
      <c r="E20" s="1504">
        <f>'S17'!D6</f>
        <v>0</v>
      </c>
      <c r="F20" s="1506">
        <f>'S17'!E6</f>
        <v>2118800</v>
      </c>
      <c r="G20" s="1520">
        <f t="shared" ref="G20:G31" si="1">E20+F20</f>
        <v>2118800</v>
      </c>
      <c r="H20" s="1894">
        <f>'S17'!G6</f>
        <v>1854366</v>
      </c>
      <c r="I20" s="1754">
        <f>Addon2!F45-G20</f>
        <v>0</v>
      </c>
      <c r="K20" s="574"/>
      <c r="L20" s="574"/>
    </row>
    <row r="21" spans="2:12" ht="15">
      <c r="B21" s="188" t="s">
        <v>271</v>
      </c>
      <c r="C21" s="46" t="s">
        <v>109</v>
      </c>
      <c r="D21" s="1501" t="s">
        <v>872</v>
      </c>
      <c r="E21" s="1500">
        <f>'S17'!D7</f>
        <v>78205</v>
      </c>
      <c r="F21" s="569">
        <f>'S17'!E7</f>
        <v>337052</v>
      </c>
      <c r="G21" s="1507">
        <f t="shared" si="1"/>
        <v>415257</v>
      </c>
      <c r="H21" s="1895">
        <f>'S17'!G7</f>
        <v>252450</v>
      </c>
      <c r="I21" s="1754">
        <f>Addon2!F48-G21</f>
        <v>0</v>
      </c>
      <c r="K21" s="574"/>
      <c r="L21" s="574"/>
    </row>
    <row r="22" spans="2:12" ht="15">
      <c r="B22" s="614" t="s">
        <v>272</v>
      </c>
      <c r="C22" s="612" t="s">
        <v>71</v>
      </c>
      <c r="D22" s="1502" t="s">
        <v>1132</v>
      </c>
      <c r="E22" s="1500">
        <f>'S17'!F49</f>
        <v>0</v>
      </c>
      <c r="F22" s="569">
        <f>'S17'!I49</f>
        <v>0</v>
      </c>
      <c r="G22" s="1507">
        <f>E22+F22</f>
        <v>0</v>
      </c>
      <c r="H22" s="1895">
        <f>'S17'!L49</f>
        <v>0</v>
      </c>
      <c r="I22" s="1754">
        <f>Addon2!F49-G22</f>
        <v>0</v>
      </c>
      <c r="K22" s="574"/>
      <c r="L22" s="574"/>
    </row>
    <row r="23" spans="2:12" ht="15">
      <c r="B23" s="615" t="s">
        <v>273</v>
      </c>
      <c r="C23" s="612" t="s">
        <v>1130</v>
      </c>
      <c r="D23" s="1502" t="s">
        <v>1132</v>
      </c>
      <c r="E23" s="1500">
        <f>'S17'!D61</f>
        <v>0</v>
      </c>
      <c r="F23" s="569">
        <f>'S17'!E61</f>
        <v>0</v>
      </c>
      <c r="G23" s="1507">
        <f>E23+F23</f>
        <v>0</v>
      </c>
      <c r="H23" s="1895">
        <f>'S17'!G61</f>
        <v>0</v>
      </c>
      <c r="I23" s="1754"/>
      <c r="K23" s="574"/>
      <c r="L23" s="574"/>
    </row>
    <row r="24" spans="2:12" ht="15">
      <c r="B24" s="614" t="s">
        <v>274</v>
      </c>
      <c r="C24" s="612" t="s">
        <v>1131</v>
      </c>
      <c r="D24" s="1502" t="s">
        <v>1132</v>
      </c>
      <c r="E24" s="1500">
        <f>'S17'!D21+'S17'!D24</f>
        <v>228588</v>
      </c>
      <c r="F24" s="569">
        <f>'S17'!E21+'S17'!E24</f>
        <v>0</v>
      </c>
      <c r="G24" s="1507">
        <f t="shared" ref="G24" si="2">E24+F24</f>
        <v>228588</v>
      </c>
      <c r="H24" s="1895">
        <f>'S17'!G21+'S17'!G24</f>
        <v>162495</v>
      </c>
      <c r="I24" s="1754"/>
      <c r="K24" s="574"/>
      <c r="L24" s="574"/>
    </row>
    <row r="25" spans="2:12" ht="15">
      <c r="B25" s="188" t="s">
        <v>275</v>
      </c>
      <c r="C25" s="244" t="s">
        <v>522</v>
      </c>
      <c r="D25" s="1503" t="s">
        <v>872</v>
      </c>
      <c r="E25" s="1500">
        <f>'S17'!D14</f>
        <v>0</v>
      </c>
      <c r="F25" s="569">
        <f>'S17'!E14</f>
        <v>0</v>
      </c>
      <c r="G25" s="1507">
        <f t="shared" si="1"/>
        <v>0</v>
      </c>
      <c r="H25" s="1895">
        <f>'S17'!G14</f>
        <v>0</v>
      </c>
      <c r="I25" s="1754">
        <f>Addon2!F60-G25</f>
        <v>0</v>
      </c>
      <c r="K25" s="574"/>
      <c r="L25" s="574"/>
    </row>
    <row r="26" spans="2:12" ht="15">
      <c r="B26" s="245" t="s">
        <v>276</v>
      </c>
      <c r="C26" s="46" t="s">
        <v>467</v>
      </c>
      <c r="D26" s="1503" t="s">
        <v>872</v>
      </c>
      <c r="E26" s="1500">
        <f>'S17'!D11</f>
        <v>143699</v>
      </c>
      <c r="F26" s="569">
        <f>'S17'!E11</f>
        <v>0</v>
      </c>
      <c r="G26" s="1507">
        <f t="shared" si="1"/>
        <v>143699</v>
      </c>
      <c r="H26" s="1895">
        <f>'S17'!G11</f>
        <v>23405</v>
      </c>
      <c r="I26" s="1754">
        <f>Addon2!F62-G26</f>
        <v>0</v>
      </c>
      <c r="K26" s="574"/>
      <c r="L26" s="574"/>
    </row>
    <row r="27" spans="2:12" ht="15">
      <c r="B27" s="188" t="s">
        <v>277</v>
      </c>
      <c r="C27" s="87" t="s">
        <v>206</v>
      </c>
      <c r="D27" s="1503" t="s">
        <v>872</v>
      </c>
      <c r="E27" s="1505">
        <f>'S17'!D17</f>
        <v>0</v>
      </c>
      <c r="F27" s="1493">
        <f>'S17'!E17</f>
        <v>38723</v>
      </c>
      <c r="G27" s="1507">
        <f t="shared" si="1"/>
        <v>38723</v>
      </c>
      <c r="H27" s="1895">
        <f>'S17'!G17</f>
        <v>32612</v>
      </c>
      <c r="I27" s="1754">
        <f>Addon2!F64-G27</f>
        <v>0</v>
      </c>
      <c r="K27" s="574"/>
      <c r="L27" s="574"/>
    </row>
    <row r="28" spans="2:12">
      <c r="B28" s="188" t="s">
        <v>278</v>
      </c>
      <c r="C28" s="87" t="s">
        <v>840</v>
      </c>
      <c r="D28" s="1497" t="s">
        <v>871</v>
      </c>
      <c r="E28" s="1505">
        <f>IF('S15'!D19-'S17'!D25&lt;0,'S15'!D19-'S17'!D25,0)</f>
        <v>0</v>
      </c>
      <c r="F28" s="569">
        <f>IF('S15'!E19-'S17'!E25&lt;0,'S15'!E19-'S17'!E25,0)</f>
        <v>0</v>
      </c>
      <c r="G28" s="1507">
        <f t="shared" si="1"/>
        <v>0</v>
      </c>
      <c r="H28" s="1895">
        <f>'S17'!G25</f>
        <v>0</v>
      </c>
      <c r="I28" s="1754">
        <f>Addon2!F65-G28</f>
        <v>0</v>
      </c>
      <c r="K28" s="574"/>
      <c r="L28" s="574"/>
    </row>
    <row r="29" spans="2:12" ht="15">
      <c r="B29" s="245" t="s">
        <v>279</v>
      </c>
      <c r="C29" s="74" t="s">
        <v>329</v>
      </c>
      <c r="D29" s="1503" t="s">
        <v>872</v>
      </c>
      <c r="E29" s="1500">
        <f>'S17'!D19</f>
        <v>0</v>
      </c>
      <c r="F29" s="569">
        <f>'S17'!F19</f>
        <v>0</v>
      </c>
      <c r="G29" s="1507">
        <f t="shared" si="1"/>
        <v>0</v>
      </c>
      <c r="H29" s="1895">
        <f>'S17'!G19</f>
        <v>0</v>
      </c>
      <c r="I29" s="835">
        <f>Addon2!F67-G29</f>
        <v>0</v>
      </c>
      <c r="K29" s="574"/>
      <c r="L29" s="574"/>
    </row>
    <row r="30" spans="2:12">
      <c r="B30" s="188" t="s">
        <v>280</v>
      </c>
      <c r="C30" s="74" t="s">
        <v>611</v>
      </c>
      <c r="D30" s="1497" t="s">
        <v>662</v>
      </c>
      <c r="E30" s="1500">
        <f>'S16'!D26</f>
        <v>0</v>
      </c>
      <c r="F30" s="569">
        <f>'S16'!E26</f>
        <v>0</v>
      </c>
      <c r="G30" s="1507">
        <f t="shared" si="1"/>
        <v>0</v>
      </c>
      <c r="H30" s="1895">
        <f>'S16'!G26</f>
        <v>0</v>
      </c>
      <c r="I30" s="1754">
        <f>Addon2!F68-G30</f>
        <v>0</v>
      </c>
      <c r="K30" s="574"/>
      <c r="L30" s="574"/>
    </row>
    <row r="31" spans="2:12">
      <c r="B31" s="188" t="s">
        <v>335</v>
      </c>
      <c r="C31" s="87" t="s">
        <v>327</v>
      </c>
      <c r="D31" s="1497" t="s">
        <v>664</v>
      </c>
      <c r="E31" s="1505">
        <f>'S18'!D20</f>
        <v>0</v>
      </c>
      <c r="F31" s="569">
        <f>'S18'!E20</f>
        <v>0</v>
      </c>
      <c r="G31" s="1507">
        <f t="shared" si="1"/>
        <v>0</v>
      </c>
      <c r="H31" s="1895">
        <f>'S18'!G20</f>
        <v>0</v>
      </c>
      <c r="I31" s="1754">
        <f>Addon2!F77-G31</f>
        <v>0</v>
      </c>
      <c r="K31" s="574"/>
      <c r="L31" s="574"/>
    </row>
    <row r="32" spans="2:12" ht="13.5" thickBot="1">
      <c r="B32" s="251" t="s">
        <v>280</v>
      </c>
      <c r="C32" s="230" t="s">
        <v>63</v>
      </c>
      <c r="D32" s="1498"/>
      <c r="E32" s="1528">
        <f>SUM(E20:E31)</f>
        <v>450492</v>
      </c>
      <c r="F32" s="215">
        <f>SUM(F20:F31)</f>
        <v>2494575</v>
      </c>
      <c r="G32" s="1527">
        <f>SUM(G20:G31)</f>
        <v>2945067</v>
      </c>
      <c r="H32" s="1896">
        <f>SUM(H20:H31)</f>
        <v>2325328</v>
      </c>
      <c r="I32" s="1754">
        <f>Addon2!F80-G32</f>
        <v>0</v>
      </c>
      <c r="K32" s="574"/>
      <c r="L32" s="574"/>
    </row>
    <row r="33" spans="2:12" ht="13.5" thickBot="1">
      <c r="B33" s="1539" t="s">
        <v>335</v>
      </c>
      <c r="C33" s="1540" t="s">
        <v>66</v>
      </c>
      <c r="D33" s="1541"/>
      <c r="E33" s="1542">
        <f>E18-E32</f>
        <v>217667</v>
      </c>
      <c r="F33" s="1543">
        <f>F18-F32</f>
        <v>-15723</v>
      </c>
      <c r="G33" s="1544">
        <f>G18-G32</f>
        <v>201944</v>
      </c>
      <c r="H33" s="1545">
        <f>H18-H32</f>
        <v>53611</v>
      </c>
      <c r="I33" s="1522">
        <f>Addon2!F81-G33</f>
        <v>0</v>
      </c>
      <c r="K33" s="574"/>
      <c r="L33" s="574"/>
    </row>
    <row r="34" spans="2:12">
      <c r="K34" s="574"/>
      <c r="L34" s="574"/>
    </row>
    <row r="35" spans="2:12">
      <c r="B35" s="175"/>
      <c r="C35" s="1926" t="s">
        <v>613</v>
      </c>
      <c r="D35" s="1926"/>
      <c r="E35" s="1926"/>
      <c r="K35" s="574"/>
      <c r="L35" s="574"/>
    </row>
    <row r="36" spans="2:12">
      <c r="C36" s="1926" t="s">
        <v>604</v>
      </c>
      <c r="D36" s="1926"/>
      <c r="E36" s="1926"/>
      <c r="K36" s="574"/>
      <c r="L36" s="574"/>
    </row>
    <row r="37" spans="2:12">
      <c r="C37" s="21"/>
    </row>
    <row r="38" spans="2:12">
      <c r="B38" s="176" t="s">
        <v>571</v>
      </c>
      <c r="C38" s="21"/>
    </row>
    <row r="39" spans="2:12" ht="13.5" customHeight="1">
      <c r="C39" s="55" t="s">
        <v>484</v>
      </c>
    </row>
    <row r="40" spans="2:12" ht="24" customHeight="1">
      <c r="C40" s="86" t="s">
        <v>485</v>
      </c>
    </row>
    <row r="41" spans="2:12" s="8" customFormat="1" ht="13.5" customHeight="1">
      <c r="B41" s="175"/>
      <c r="C41" s="49" t="s">
        <v>483</v>
      </c>
      <c r="D41" s="177"/>
    </row>
  </sheetData>
  <mergeCells count="9">
    <mergeCell ref="C35:E35"/>
    <mergeCell ref="C36:E36"/>
    <mergeCell ref="C1:H1"/>
    <mergeCell ref="C2:H2"/>
    <mergeCell ref="B4:B5"/>
    <mergeCell ref="C4:C5"/>
    <mergeCell ref="D4:D5"/>
    <mergeCell ref="E4:G4"/>
    <mergeCell ref="B3:H3"/>
  </mergeCells>
  <hyperlinks>
    <hyperlink ref="D7:D12" location="'S14'!A1" display="N14 ა" xr:uid="{00000000-0004-0000-0400-000000000000}"/>
    <hyperlink ref="D13:D15" location="'S15'!A1" display="N15ა" xr:uid="{00000000-0004-0000-0400-000001000000}"/>
    <hyperlink ref="D16" location="'S16'!A1" display="N16" xr:uid="{00000000-0004-0000-0400-000002000000}"/>
    <hyperlink ref="D17" location="'S18'!A1" display="N18" xr:uid="{00000000-0004-0000-0400-000003000000}"/>
    <hyperlink ref="D30" location="'S16'!A1" display="N16" xr:uid="{00000000-0004-0000-0400-000005000000}"/>
    <hyperlink ref="D31" location="'S18'!A1" display="N18" xr:uid="{00000000-0004-0000-0400-000006000000}"/>
    <hyperlink ref="D20" location="'S17'!Print_Area" display="S17ა" xr:uid="{9B85D338-41D9-4FC8-89B3-6EB476611022}"/>
    <hyperlink ref="D21" location="'S17'!Print_Area" display="S17ა" xr:uid="{A3F7D6AC-9A41-4EC3-9171-C855ADCBFE03}"/>
    <hyperlink ref="D22" location="'S17'!Print_Area" display="S17ბ " xr:uid="{20653162-380C-4CF9-9014-24199499BB9C}"/>
    <hyperlink ref="D23:D24" location="'S17'!Print_Area" display="S17ბ " xr:uid="{2F491EB8-4E26-4660-AFB8-DDE1DA67E168}"/>
    <hyperlink ref="D25" location="'S17'!Print_Area" display="S17ა" xr:uid="{B57738A0-A1E3-4433-B53F-0B92E1E6C8D3}"/>
    <hyperlink ref="D26" location="'S17'!Print_Area" display="S17ა" xr:uid="{19A5AAA1-02BC-4920-BD8C-E466C1B365F9}"/>
    <hyperlink ref="D28" location="'S15'!A1" display="N15ა" xr:uid="{6245C8E9-E574-49D9-8578-DFB6096B9724}"/>
    <hyperlink ref="D27" location="'S17'!Print_Area" display="S17ა" xr:uid="{7FF38CB9-84C0-4E45-9237-D994124E7024}"/>
    <hyperlink ref="D29" location="'S17'!Print_Area" display="S17ა" xr:uid="{A073C0BB-1AA1-47DF-9125-B94C8D607BFE}"/>
  </hyperlinks>
  <pageMargins left="0.5" right="0" top="0.5" bottom="0" header="0.3" footer="0.3"/>
  <pageSetup paperSize="9" scale="7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B2:K75"/>
  <sheetViews>
    <sheetView view="pageBreakPreview" zoomScale="85" zoomScaleNormal="90" zoomScaleSheetLayoutView="85" workbookViewId="0">
      <selection activeCell="F17" sqref="F17"/>
    </sheetView>
  </sheetViews>
  <sheetFormatPr defaultColWidth="9.140625" defaultRowHeight="12.75"/>
  <cols>
    <col min="1" max="1" width="9.140625" style="21"/>
    <col min="2" max="2" width="12.5703125" style="21" customWidth="1"/>
    <col min="3" max="3" width="86.7109375" style="21" customWidth="1"/>
    <col min="4" max="4" width="14.7109375" style="22" customWidth="1"/>
    <col min="5" max="5" width="14.140625" style="21" customWidth="1"/>
    <col min="6" max="6" width="17.140625" style="21" customWidth="1"/>
    <col min="7" max="7" width="15" style="21" customWidth="1"/>
    <col min="8" max="8" width="14.140625" style="21" customWidth="1"/>
    <col min="9" max="9" width="15.5703125" style="21" customWidth="1"/>
    <col min="10" max="10" width="15" style="21" customWidth="1"/>
    <col min="11" max="11" width="42.7109375" style="21" customWidth="1"/>
    <col min="12" max="12" width="14.28515625" style="21" bestFit="1" customWidth="1"/>
    <col min="13" max="16384" width="9.140625" style="21"/>
  </cols>
  <sheetData>
    <row r="2" spans="2:11" ht="21" customHeight="1">
      <c r="B2" s="1939" t="s">
        <v>464</v>
      </c>
      <c r="C2" s="1940"/>
      <c r="D2" s="1940"/>
      <c r="E2" s="1940"/>
      <c r="F2" s="1940"/>
      <c r="G2" s="1940"/>
      <c r="H2" s="1940"/>
      <c r="I2" s="1940"/>
      <c r="J2" s="1941"/>
    </row>
    <row r="3" spans="2:11" ht="43.9" customHeight="1">
      <c r="B3" s="1944" t="s">
        <v>293</v>
      </c>
      <c r="C3" s="1944" t="s">
        <v>207</v>
      </c>
      <c r="D3" s="1943" t="s">
        <v>364</v>
      </c>
      <c r="E3" s="1943" t="s">
        <v>376</v>
      </c>
      <c r="F3" s="1943"/>
      <c r="G3" s="1943"/>
      <c r="H3" s="1943" t="s">
        <v>377</v>
      </c>
      <c r="I3" s="1943"/>
      <c r="J3" s="1943"/>
      <c r="K3" s="18"/>
    </row>
    <row r="4" spans="2:11" ht="50.45" customHeight="1">
      <c r="B4" s="1944"/>
      <c r="C4" s="1944"/>
      <c r="D4" s="1943"/>
      <c r="E4" s="260" t="s">
        <v>52</v>
      </c>
      <c r="F4" s="260" t="s">
        <v>67</v>
      </c>
      <c r="G4" s="260" t="s">
        <v>54</v>
      </c>
      <c r="H4" s="260" t="s">
        <v>52</v>
      </c>
      <c r="I4" s="261" t="s">
        <v>67</v>
      </c>
      <c r="J4" s="260" t="s">
        <v>54</v>
      </c>
    </row>
    <row r="5" spans="2:11">
      <c r="B5" s="1942" t="s">
        <v>68</v>
      </c>
      <c r="C5" s="1942"/>
      <c r="D5" s="1942"/>
      <c r="E5" s="1942"/>
      <c r="F5" s="1942"/>
      <c r="G5" s="1942"/>
      <c r="H5" s="1942"/>
      <c r="I5" s="1942"/>
      <c r="J5" s="1942"/>
    </row>
    <row r="6" spans="2:11">
      <c r="B6" s="188" t="s">
        <v>259</v>
      </c>
      <c r="C6" s="169" t="s">
        <v>412</v>
      </c>
      <c r="D6" s="169"/>
      <c r="E6" s="169"/>
      <c r="F6" s="169"/>
      <c r="G6" s="169"/>
      <c r="H6" s="169"/>
      <c r="I6" s="169"/>
      <c r="J6" s="169"/>
    </row>
    <row r="7" spans="2:11">
      <c r="B7" s="188" t="s">
        <v>260</v>
      </c>
      <c r="C7" s="164" t="s">
        <v>69</v>
      </c>
      <c r="D7" s="165" t="s">
        <v>70</v>
      </c>
      <c r="E7" s="166"/>
      <c r="F7" s="166"/>
      <c r="G7" s="167"/>
      <c r="H7" s="166"/>
      <c r="I7" s="166"/>
      <c r="J7" s="167"/>
    </row>
    <row r="8" spans="2:11">
      <c r="B8" s="188" t="s">
        <v>261</v>
      </c>
      <c r="C8" s="164" t="s">
        <v>57</v>
      </c>
      <c r="D8" s="166"/>
      <c r="E8" s="166"/>
      <c r="F8" s="166"/>
      <c r="G8" s="167"/>
      <c r="H8" s="166"/>
      <c r="I8" s="166"/>
      <c r="J8" s="167"/>
    </row>
    <row r="9" spans="2:11">
      <c r="B9" s="188" t="s">
        <v>262</v>
      </c>
      <c r="C9" s="164" t="s">
        <v>71</v>
      </c>
      <c r="D9" s="166"/>
      <c r="E9" s="166"/>
      <c r="F9" s="166"/>
      <c r="G9" s="166"/>
      <c r="H9" s="166"/>
      <c r="I9" s="166"/>
      <c r="J9" s="167"/>
    </row>
    <row r="10" spans="2:11">
      <c r="B10" s="188" t="s">
        <v>263</v>
      </c>
      <c r="C10" s="164" t="s">
        <v>202</v>
      </c>
      <c r="D10" s="166"/>
      <c r="E10" s="166"/>
      <c r="F10" s="166"/>
      <c r="G10" s="166"/>
      <c r="H10" s="166"/>
      <c r="I10" s="166"/>
      <c r="J10" s="167"/>
    </row>
    <row r="11" spans="2:11">
      <c r="B11" s="188" t="s">
        <v>264</v>
      </c>
      <c r="C11" s="168" t="s">
        <v>234</v>
      </c>
      <c r="D11" s="166"/>
      <c r="E11" s="166"/>
      <c r="F11" s="166"/>
      <c r="G11" s="166"/>
      <c r="H11" s="166"/>
      <c r="I11" s="166"/>
      <c r="J11" s="167"/>
    </row>
    <row r="12" spans="2:11">
      <c r="B12" s="188" t="s">
        <v>265</v>
      </c>
      <c r="C12" s="164" t="s">
        <v>73</v>
      </c>
      <c r="D12" s="166"/>
      <c r="E12" s="166"/>
      <c r="F12" s="166"/>
      <c r="G12" s="166"/>
      <c r="H12" s="166"/>
      <c r="I12" s="166"/>
      <c r="J12" s="167"/>
    </row>
    <row r="13" spans="2:11">
      <c r="B13" s="188" t="s">
        <v>266</v>
      </c>
      <c r="C13" s="164" t="s">
        <v>74</v>
      </c>
      <c r="D13" s="166"/>
      <c r="E13" s="166"/>
      <c r="F13" s="166"/>
      <c r="G13" s="166"/>
      <c r="H13" s="166"/>
      <c r="I13" s="166"/>
      <c r="J13" s="167"/>
    </row>
    <row r="14" spans="2:11">
      <c r="B14" s="188" t="s">
        <v>267</v>
      </c>
      <c r="C14" s="164" t="s">
        <v>217</v>
      </c>
      <c r="D14" s="166"/>
      <c r="E14" s="166"/>
      <c r="F14" s="166"/>
      <c r="G14" s="166"/>
      <c r="H14" s="166"/>
      <c r="I14" s="166"/>
      <c r="J14" s="167"/>
    </row>
    <row r="15" spans="2:11">
      <c r="B15" s="188" t="s">
        <v>268</v>
      </c>
      <c r="C15" s="164" t="s">
        <v>235</v>
      </c>
      <c r="D15" s="166"/>
      <c r="E15" s="166"/>
      <c r="F15" s="166"/>
      <c r="G15" s="166"/>
      <c r="H15" s="166"/>
      <c r="I15" s="166"/>
      <c r="J15" s="167"/>
    </row>
    <row r="16" spans="2:11">
      <c r="B16" s="188" t="s">
        <v>258</v>
      </c>
      <c r="C16" s="169" t="s">
        <v>413</v>
      </c>
      <c r="D16" s="169"/>
      <c r="E16" s="169"/>
      <c r="F16" s="169"/>
      <c r="G16" s="169"/>
      <c r="H16" s="169"/>
      <c r="I16" s="169"/>
      <c r="J16" s="169"/>
    </row>
    <row r="17" spans="2:10">
      <c r="B17" s="188" t="s">
        <v>269</v>
      </c>
      <c r="C17" s="164" t="s">
        <v>75</v>
      </c>
      <c r="D17" s="166"/>
      <c r="E17" s="166"/>
      <c r="F17" s="166"/>
      <c r="G17" s="166"/>
      <c r="H17" s="166"/>
      <c r="I17" s="166"/>
      <c r="J17" s="167"/>
    </row>
    <row r="18" spans="2:10">
      <c r="B18" s="171" t="s">
        <v>270</v>
      </c>
      <c r="C18" s="164" t="s">
        <v>76</v>
      </c>
      <c r="D18" s="166"/>
      <c r="E18" s="166"/>
      <c r="F18" s="166"/>
      <c r="G18" s="166"/>
      <c r="H18" s="166"/>
      <c r="I18" s="166"/>
      <c r="J18" s="167"/>
    </row>
    <row r="19" spans="2:10">
      <c r="B19" s="171" t="s">
        <v>271</v>
      </c>
      <c r="C19" s="164" t="s">
        <v>62</v>
      </c>
      <c r="D19" s="166"/>
      <c r="E19" s="166"/>
      <c r="F19" s="166"/>
      <c r="G19" s="166"/>
      <c r="H19" s="166"/>
      <c r="I19" s="166"/>
      <c r="J19" s="167"/>
    </row>
    <row r="20" spans="2:10">
      <c r="B20" s="171" t="s">
        <v>272</v>
      </c>
      <c r="C20" s="164" t="s">
        <v>77</v>
      </c>
      <c r="D20" s="166"/>
      <c r="E20" s="166"/>
      <c r="F20" s="166"/>
      <c r="G20" s="166"/>
      <c r="H20" s="166"/>
      <c r="I20" s="166"/>
      <c r="J20" s="167"/>
    </row>
    <row r="21" spans="2:10">
      <c r="B21" s="171" t="s">
        <v>273</v>
      </c>
      <c r="C21" s="164" t="s">
        <v>78</v>
      </c>
      <c r="D21" s="166"/>
      <c r="E21" s="166"/>
      <c r="F21" s="166"/>
      <c r="G21" s="166"/>
      <c r="H21" s="166"/>
      <c r="I21" s="166"/>
      <c r="J21" s="167"/>
    </row>
    <row r="22" spans="2:10">
      <c r="B22" s="171" t="s">
        <v>274</v>
      </c>
      <c r="C22" s="164" t="s">
        <v>218</v>
      </c>
      <c r="D22" s="166"/>
      <c r="E22" s="166"/>
      <c r="F22" s="166"/>
      <c r="G22" s="166"/>
      <c r="H22" s="166"/>
      <c r="I22" s="166"/>
      <c r="J22" s="167"/>
    </row>
    <row r="23" spans="2:10">
      <c r="B23" s="171" t="s">
        <v>275</v>
      </c>
      <c r="C23" s="254" t="s">
        <v>79</v>
      </c>
      <c r="D23" s="165" t="s">
        <v>80</v>
      </c>
      <c r="E23" s="166"/>
      <c r="F23" s="166"/>
      <c r="G23" s="166"/>
      <c r="H23" s="166"/>
      <c r="I23" s="166"/>
      <c r="J23" s="167"/>
    </row>
    <row r="24" spans="2:10">
      <c r="B24" s="1942" t="s">
        <v>81</v>
      </c>
      <c r="C24" s="1942"/>
      <c r="D24" s="1942"/>
      <c r="E24" s="1942"/>
      <c r="F24" s="1942"/>
      <c r="G24" s="1942"/>
      <c r="H24" s="1942"/>
      <c r="I24" s="1942"/>
      <c r="J24" s="1942"/>
    </row>
    <row r="25" spans="2:10">
      <c r="B25" s="171" t="s">
        <v>276</v>
      </c>
      <c r="C25" s="164" t="s">
        <v>82</v>
      </c>
      <c r="D25" s="166"/>
      <c r="E25" s="166"/>
      <c r="F25" s="166"/>
      <c r="G25" s="167"/>
      <c r="H25" s="166"/>
      <c r="I25" s="166"/>
      <c r="J25" s="167"/>
    </row>
    <row r="26" spans="2:10">
      <c r="B26" s="171" t="s">
        <v>277</v>
      </c>
      <c r="C26" s="164" t="s">
        <v>83</v>
      </c>
      <c r="D26" s="166"/>
      <c r="E26" s="166"/>
      <c r="F26" s="166"/>
      <c r="G26" s="167"/>
      <c r="H26" s="166"/>
      <c r="I26" s="166"/>
      <c r="J26" s="167"/>
    </row>
    <row r="27" spans="2:10">
      <c r="B27" s="171" t="s">
        <v>278</v>
      </c>
      <c r="C27" s="164" t="s">
        <v>212</v>
      </c>
      <c r="D27" s="166"/>
      <c r="E27" s="166"/>
      <c r="F27" s="166"/>
      <c r="G27" s="167"/>
      <c r="H27" s="166"/>
      <c r="I27" s="166"/>
      <c r="J27" s="167"/>
    </row>
    <row r="28" spans="2:10">
      <c r="B28" s="171" t="s">
        <v>279</v>
      </c>
      <c r="C28" s="170" t="s">
        <v>213</v>
      </c>
      <c r="D28" s="166"/>
      <c r="E28" s="166"/>
      <c r="F28" s="166"/>
      <c r="G28" s="167"/>
      <c r="H28" s="166"/>
      <c r="I28" s="166"/>
      <c r="J28" s="167"/>
    </row>
    <row r="29" spans="2:10">
      <c r="B29" s="171" t="s">
        <v>280</v>
      </c>
      <c r="C29" s="170" t="s">
        <v>216</v>
      </c>
      <c r="D29" s="166"/>
      <c r="E29" s="166"/>
      <c r="F29" s="166"/>
      <c r="G29" s="167"/>
      <c r="H29" s="166"/>
      <c r="I29" s="166"/>
      <c r="J29" s="167"/>
    </row>
    <row r="30" spans="2:10">
      <c r="B30" s="171" t="s">
        <v>335</v>
      </c>
      <c r="C30" s="170" t="s">
        <v>208</v>
      </c>
      <c r="D30" s="166"/>
      <c r="E30" s="166"/>
      <c r="F30" s="166"/>
      <c r="G30" s="167"/>
      <c r="H30" s="166"/>
      <c r="I30" s="166"/>
      <c r="J30" s="167"/>
    </row>
    <row r="31" spans="2:10">
      <c r="B31" s="171" t="s">
        <v>336</v>
      </c>
      <c r="C31" s="170" t="s">
        <v>237</v>
      </c>
      <c r="D31" s="166"/>
      <c r="E31" s="166"/>
      <c r="F31" s="166"/>
      <c r="G31" s="167"/>
      <c r="H31" s="166"/>
      <c r="I31" s="166"/>
      <c r="J31" s="167"/>
    </row>
    <row r="32" spans="2:10">
      <c r="B32" s="171" t="s">
        <v>337</v>
      </c>
      <c r="C32" s="170" t="s">
        <v>84</v>
      </c>
      <c r="D32" s="166"/>
      <c r="E32" s="166"/>
      <c r="F32" s="166"/>
      <c r="G32" s="167"/>
      <c r="H32" s="166"/>
      <c r="I32" s="166"/>
      <c r="J32" s="167"/>
    </row>
    <row r="33" spans="2:10">
      <c r="B33" s="171" t="s">
        <v>338</v>
      </c>
      <c r="C33" s="170" t="s">
        <v>85</v>
      </c>
      <c r="D33" s="166"/>
      <c r="E33" s="166"/>
      <c r="F33" s="166"/>
      <c r="G33" s="166"/>
      <c r="H33" s="166"/>
      <c r="I33" s="166"/>
      <c r="J33" s="167"/>
    </row>
    <row r="34" spans="2:10">
      <c r="B34" s="171" t="s">
        <v>339</v>
      </c>
      <c r="C34" s="170" t="s">
        <v>86</v>
      </c>
      <c r="D34" s="166"/>
      <c r="E34" s="166"/>
      <c r="F34" s="166"/>
      <c r="G34" s="167"/>
      <c r="H34" s="166"/>
      <c r="I34" s="166"/>
      <c r="J34" s="167"/>
    </row>
    <row r="35" spans="2:10">
      <c r="B35" s="171" t="s">
        <v>340</v>
      </c>
      <c r="C35" s="170" t="s">
        <v>214</v>
      </c>
      <c r="D35" s="166"/>
      <c r="E35" s="166"/>
      <c r="F35" s="166"/>
      <c r="G35" s="167"/>
      <c r="H35" s="166"/>
      <c r="I35" s="166"/>
      <c r="J35" s="167"/>
    </row>
    <row r="36" spans="2:10">
      <c r="B36" s="171" t="s">
        <v>281</v>
      </c>
      <c r="C36" s="170" t="s">
        <v>215</v>
      </c>
      <c r="D36" s="166"/>
      <c r="E36" s="166"/>
      <c r="F36" s="166"/>
      <c r="G36" s="167"/>
      <c r="H36" s="166"/>
      <c r="I36" s="166"/>
      <c r="J36" s="167"/>
    </row>
    <row r="37" spans="2:10">
      <c r="B37" s="171" t="s">
        <v>341</v>
      </c>
      <c r="C37" s="170" t="s">
        <v>321</v>
      </c>
      <c r="D37" s="166"/>
      <c r="E37" s="166"/>
      <c r="F37" s="166"/>
      <c r="G37" s="167"/>
      <c r="H37" s="166"/>
      <c r="I37" s="166"/>
      <c r="J37" s="167"/>
    </row>
    <row r="38" spans="2:10">
      <c r="B38" s="171" t="s">
        <v>342</v>
      </c>
      <c r="C38" s="170" t="s">
        <v>87</v>
      </c>
      <c r="D38" s="166"/>
      <c r="E38" s="166"/>
      <c r="F38" s="166"/>
      <c r="G38" s="167"/>
      <c r="H38" s="166"/>
      <c r="I38" s="166"/>
      <c r="J38" s="167"/>
    </row>
    <row r="39" spans="2:10">
      <c r="B39" s="171" t="s">
        <v>343</v>
      </c>
      <c r="C39" s="170" t="s">
        <v>236</v>
      </c>
      <c r="D39" s="166"/>
      <c r="E39" s="166"/>
      <c r="F39" s="166"/>
      <c r="G39" s="167"/>
      <c r="H39" s="166"/>
      <c r="I39" s="166"/>
      <c r="J39" s="167"/>
    </row>
    <row r="40" spans="2:10">
      <c r="B40" s="171" t="s">
        <v>344</v>
      </c>
      <c r="C40" s="254" t="s">
        <v>88</v>
      </c>
      <c r="D40" s="167"/>
      <c r="E40" s="166"/>
      <c r="F40" s="166"/>
      <c r="G40" s="167"/>
      <c r="H40" s="166"/>
      <c r="I40" s="166"/>
      <c r="J40" s="167"/>
    </row>
    <row r="41" spans="2:10">
      <c r="B41" s="1942" t="s">
        <v>89</v>
      </c>
      <c r="C41" s="1942"/>
      <c r="D41" s="1942"/>
      <c r="E41" s="1942"/>
      <c r="F41" s="1942"/>
      <c r="G41" s="1942"/>
      <c r="H41" s="1942"/>
      <c r="I41" s="1942"/>
      <c r="J41" s="1942"/>
    </row>
    <row r="42" spans="2:10">
      <c r="B42" s="171" t="s">
        <v>344</v>
      </c>
      <c r="C42" s="255" t="s">
        <v>90</v>
      </c>
      <c r="D42" s="166"/>
      <c r="E42" s="166"/>
      <c r="F42" s="166"/>
      <c r="G42" s="167"/>
      <c r="H42" s="166"/>
      <c r="I42" s="166"/>
      <c r="J42" s="167"/>
    </row>
    <row r="43" spans="2:10">
      <c r="B43" s="171" t="s">
        <v>345</v>
      </c>
      <c r="C43" s="164" t="s">
        <v>91</v>
      </c>
      <c r="D43" s="166"/>
      <c r="E43" s="166"/>
      <c r="F43" s="166"/>
      <c r="G43" s="167"/>
      <c r="H43" s="166"/>
      <c r="I43" s="166"/>
      <c r="J43" s="167"/>
    </row>
    <row r="44" spans="2:10">
      <c r="B44" s="171" t="s">
        <v>346</v>
      </c>
      <c r="C44" s="164" t="s">
        <v>92</v>
      </c>
      <c r="D44" s="166"/>
      <c r="E44" s="166"/>
      <c r="F44" s="166"/>
      <c r="G44" s="167"/>
      <c r="H44" s="166"/>
      <c r="I44" s="166"/>
      <c r="J44" s="167"/>
    </row>
    <row r="45" spans="2:10">
      <c r="B45" s="171" t="s">
        <v>347</v>
      </c>
      <c r="C45" s="164" t="s">
        <v>93</v>
      </c>
      <c r="D45" s="166"/>
      <c r="E45" s="166"/>
      <c r="F45" s="166"/>
      <c r="G45" s="167"/>
      <c r="H45" s="166"/>
      <c r="I45" s="166"/>
      <c r="J45" s="167"/>
    </row>
    <row r="46" spans="2:10">
      <c r="B46" s="171" t="s">
        <v>348</v>
      </c>
      <c r="C46" s="164" t="s">
        <v>94</v>
      </c>
      <c r="D46" s="166"/>
      <c r="E46" s="166"/>
      <c r="F46" s="166"/>
      <c r="G46" s="167"/>
      <c r="H46" s="166"/>
      <c r="I46" s="166"/>
      <c r="J46" s="167"/>
    </row>
    <row r="47" spans="2:10">
      <c r="B47" s="171" t="s">
        <v>349</v>
      </c>
      <c r="C47" s="164" t="s">
        <v>95</v>
      </c>
      <c r="D47" s="166"/>
      <c r="E47" s="166"/>
      <c r="F47" s="166"/>
      <c r="G47" s="167"/>
      <c r="H47" s="166"/>
      <c r="I47" s="166"/>
      <c r="J47" s="167"/>
    </row>
    <row r="48" spans="2:10">
      <c r="B48" s="171" t="s">
        <v>282</v>
      </c>
      <c r="C48" s="164" t="s">
        <v>96</v>
      </c>
      <c r="D48" s="166"/>
      <c r="E48" s="166"/>
      <c r="F48" s="166"/>
      <c r="G48" s="167"/>
      <c r="H48" s="166"/>
      <c r="I48" s="166"/>
      <c r="J48" s="167"/>
    </row>
    <row r="49" spans="2:10">
      <c r="B49" s="171" t="s">
        <v>350</v>
      </c>
      <c r="C49" s="164" t="s">
        <v>320</v>
      </c>
      <c r="D49" s="166"/>
      <c r="E49" s="166"/>
      <c r="F49" s="166"/>
      <c r="G49" s="167"/>
      <c r="H49" s="166"/>
      <c r="I49" s="166"/>
      <c r="J49" s="167"/>
    </row>
    <row r="50" spans="2:10">
      <c r="B50" s="171" t="s">
        <v>351</v>
      </c>
      <c r="C50" s="164" t="s">
        <v>97</v>
      </c>
      <c r="D50" s="166"/>
      <c r="E50" s="166"/>
      <c r="F50" s="166"/>
      <c r="G50" s="167"/>
      <c r="H50" s="166"/>
      <c r="I50" s="166"/>
      <c r="J50" s="167"/>
    </row>
    <row r="51" spans="2:10">
      <c r="B51" s="171" t="s">
        <v>352</v>
      </c>
      <c r="C51" s="256" t="s">
        <v>193</v>
      </c>
      <c r="D51" s="166"/>
      <c r="E51" s="166"/>
      <c r="F51" s="166"/>
      <c r="G51" s="167"/>
      <c r="H51" s="166"/>
      <c r="I51" s="166"/>
      <c r="J51" s="167"/>
    </row>
    <row r="52" spans="2:10">
      <c r="B52" s="171" t="s">
        <v>353</v>
      </c>
      <c r="C52" s="257" t="s">
        <v>209</v>
      </c>
      <c r="D52" s="166"/>
      <c r="E52" s="166"/>
      <c r="F52" s="166"/>
      <c r="G52" s="167"/>
      <c r="H52" s="166"/>
      <c r="I52" s="166"/>
      <c r="J52" s="167"/>
    </row>
    <row r="53" spans="2:10">
      <c r="B53" s="171" t="s">
        <v>354</v>
      </c>
      <c r="C53" s="257" t="s">
        <v>210</v>
      </c>
      <c r="D53" s="166"/>
      <c r="E53" s="166"/>
      <c r="F53" s="166"/>
      <c r="G53" s="167"/>
      <c r="H53" s="166"/>
      <c r="I53" s="166"/>
      <c r="J53" s="167"/>
    </row>
    <row r="54" spans="2:10">
      <c r="B54" s="171" t="s">
        <v>355</v>
      </c>
      <c r="C54" s="257" t="s">
        <v>211</v>
      </c>
      <c r="D54" s="166"/>
      <c r="E54" s="166"/>
      <c r="F54" s="166"/>
      <c r="G54" s="167"/>
      <c r="H54" s="166"/>
      <c r="I54" s="166"/>
      <c r="J54" s="167"/>
    </row>
    <row r="55" spans="2:10">
      <c r="B55" s="171" t="s">
        <v>356</v>
      </c>
      <c r="C55" s="254" t="s">
        <v>89</v>
      </c>
      <c r="D55" s="167"/>
      <c r="E55" s="166"/>
      <c r="F55" s="166"/>
      <c r="G55" s="167"/>
      <c r="H55" s="166"/>
      <c r="I55" s="166"/>
      <c r="J55" s="167"/>
    </row>
    <row r="56" spans="2:10">
      <c r="B56" s="171" t="s">
        <v>357</v>
      </c>
      <c r="C56" s="254" t="s">
        <v>98</v>
      </c>
      <c r="D56" s="167"/>
      <c r="E56" s="166"/>
      <c r="F56" s="166"/>
      <c r="G56" s="167"/>
      <c r="H56" s="166"/>
      <c r="I56" s="166"/>
      <c r="J56" s="167"/>
    </row>
    <row r="57" spans="2:10">
      <c r="B57" s="171" t="s">
        <v>358</v>
      </c>
      <c r="C57" s="254" t="s">
        <v>99</v>
      </c>
      <c r="D57" s="167"/>
      <c r="E57" s="166"/>
      <c r="F57" s="166"/>
      <c r="G57" s="167"/>
      <c r="H57" s="166"/>
      <c r="I57" s="166"/>
      <c r="J57" s="167"/>
    </row>
    <row r="58" spans="2:10">
      <c r="B58" s="171" t="s">
        <v>283</v>
      </c>
      <c r="C58" s="258" t="s">
        <v>431</v>
      </c>
      <c r="D58" s="166"/>
      <c r="E58" s="166"/>
      <c r="F58" s="166"/>
      <c r="G58" s="167"/>
      <c r="H58" s="166"/>
      <c r="I58" s="166"/>
      <c r="J58" s="167"/>
    </row>
    <row r="59" spans="2:10">
      <c r="B59" s="171" t="s">
        <v>359</v>
      </c>
      <c r="C59" s="259" t="s">
        <v>432</v>
      </c>
      <c r="D59" s="166"/>
      <c r="E59" s="166"/>
      <c r="F59" s="166"/>
      <c r="G59" s="167"/>
      <c r="H59" s="166"/>
      <c r="I59" s="166"/>
      <c r="J59" s="167"/>
    </row>
    <row r="60" spans="2:10">
      <c r="B60" s="171" t="s">
        <v>360</v>
      </c>
      <c r="C60" s="259" t="s">
        <v>433</v>
      </c>
      <c r="D60" s="166"/>
      <c r="E60" s="166"/>
      <c r="F60" s="166"/>
      <c r="G60" s="167"/>
      <c r="H60" s="166"/>
      <c r="I60" s="166"/>
      <c r="J60" s="167"/>
    </row>
    <row r="61" spans="2:10">
      <c r="B61" s="171" t="s">
        <v>361</v>
      </c>
      <c r="C61" s="254" t="s">
        <v>100</v>
      </c>
      <c r="D61" s="167"/>
      <c r="E61" s="166"/>
      <c r="F61" s="166"/>
      <c r="G61" s="167"/>
      <c r="H61" s="166"/>
      <c r="I61" s="166"/>
      <c r="J61" s="167"/>
    </row>
    <row r="62" spans="2:10">
      <c r="B62" s="171" t="s">
        <v>362</v>
      </c>
      <c r="C62" s="254" t="s">
        <v>101</v>
      </c>
      <c r="D62" s="167"/>
      <c r="E62" s="166"/>
      <c r="F62" s="166"/>
      <c r="G62" s="167"/>
      <c r="H62" s="166"/>
      <c r="I62" s="166"/>
      <c r="J62" s="167"/>
    </row>
    <row r="63" spans="2:10">
      <c r="B63" s="171" t="s">
        <v>363</v>
      </c>
      <c r="C63" s="258" t="s">
        <v>431</v>
      </c>
      <c r="D63" s="166"/>
      <c r="E63" s="166"/>
      <c r="F63" s="166"/>
      <c r="G63" s="167"/>
      <c r="H63" s="166"/>
      <c r="I63" s="166"/>
      <c r="J63" s="167"/>
    </row>
    <row r="64" spans="2:10">
      <c r="B64" s="171" t="s">
        <v>414</v>
      </c>
      <c r="C64" s="259" t="s">
        <v>432</v>
      </c>
      <c r="D64" s="166"/>
      <c r="E64" s="166"/>
      <c r="F64" s="166"/>
      <c r="G64" s="167"/>
      <c r="H64" s="166"/>
      <c r="I64" s="166"/>
      <c r="J64" s="167"/>
    </row>
    <row r="65" spans="2:10">
      <c r="B65" s="171" t="s">
        <v>506</v>
      </c>
      <c r="C65" s="259" t="s">
        <v>433</v>
      </c>
      <c r="D65" s="166"/>
      <c r="E65" s="166"/>
      <c r="F65" s="166"/>
      <c r="G65" s="167"/>
      <c r="H65" s="166"/>
      <c r="I65" s="166"/>
      <c r="J65" s="167"/>
    </row>
    <row r="66" spans="2:10">
      <c r="B66" s="172"/>
      <c r="C66" s="172"/>
      <c r="D66" s="173"/>
      <c r="E66" s="172"/>
      <c r="F66" s="172"/>
      <c r="G66" s="172"/>
      <c r="H66" s="172"/>
      <c r="I66" s="172"/>
      <c r="J66" s="172"/>
    </row>
    <row r="67" spans="2:10">
      <c r="B67" s="174"/>
    </row>
    <row r="68" spans="2:10">
      <c r="C68" s="1926" t="s">
        <v>434</v>
      </c>
      <c r="D68" s="1926"/>
      <c r="E68" s="1926"/>
      <c r="F68" s="1926"/>
      <c r="G68" s="1926"/>
    </row>
    <row r="69" spans="2:10" ht="6" customHeight="1"/>
    <row r="70" spans="2:10">
      <c r="C70" s="1926" t="s">
        <v>573</v>
      </c>
      <c r="D70" s="1926"/>
      <c r="E70" s="1926"/>
      <c r="F70" s="1926"/>
      <c r="G70" s="1926"/>
    </row>
    <row r="71" spans="2:10">
      <c r="C71" s="23"/>
      <c r="D71" s="23"/>
      <c r="E71" s="23"/>
      <c r="F71" s="23"/>
      <c r="G71" s="23"/>
    </row>
    <row r="72" spans="2:10" ht="15">
      <c r="B72" s="24" t="s">
        <v>571</v>
      </c>
    </row>
    <row r="73" spans="2:10">
      <c r="C73" s="55" t="s">
        <v>484</v>
      </c>
    </row>
    <row r="74" spans="2:10" ht="25.5">
      <c r="C74" s="86" t="s">
        <v>485</v>
      </c>
    </row>
    <row r="75" spans="2:10">
      <c r="C75" s="55" t="s">
        <v>483</v>
      </c>
    </row>
  </sheetData>
  <mergeCells count="11">
    <mergeCell ref="C70:G70"/>
    <mergeCell ref="C68:G68"/>
    <mergeCell ref="B2:J2"/>
    <mergeCell ref="B24:J24"/>
    <mergeCell ref="B41:J41"/>
    <mergeCell ref="E3:G3"/>
    <mergeCell ref="H3:J3"/>
    <mergeCell ref="B3:B4"/>
    <mergeCell ref="C3:C4"/>
    <mergeCell ref="D3:D4"/>
    <mergeCell ref="B5:J5"/>
  </mergeCells>
  <pageMargins left="0" right="0" top="0" bottom="0" header="0.3" footer="0.3"/>
  <pageSetup paperSize="9" scale="6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24ED6"/>
  </sheetPr>
  <dimension ref="B2:K44"/>
  <sheetViews>
    <sheetView zoomScale="70" zoomScaleNormal="70" zoomScaleSheetLayoutView="85" workbookViewId="0">
      <selection activeCell="F16" sqref="F16"/>
    </sheetView>
  </sheetViews>
  <sheetFormatPr defaultColWidth="9.140625" defaultRowHeight="12.75"/>
  <cols>
    <col min="1" max="1" width="9.140625" style="5"/>
    <col min="2" max="2" width="7.85546875" style="20" customWidth="1"/>
    <col min="3" max="3" width="41.85546875" style="5" customWidth="1"/>
    <col min="4" max="4" width="9.85546875" style="19" bestFit="1" customWidth="1"/>
    <col min="5" max="5" width="13.7109375" style="5" customWidth="1"/>
    <col min="6" max="6" width="20.7109375" style="5" bestFit="1" customWidth="1"/>
    <col min="7" max="7" width="18.85546875" style="5" bestFit="1" customWidth="1"/>
    <col min="8" max="8" width="11" style="5" bestFit="1" customWidth="1"/>
    <col min="9" max="9" width="31.5703125" style="5" bestFit="1" customWidth="1"/>
    <col min="10" max="10" width="16.7109375" style="5" bestFit="1" customWidth="1"/>
    <col min="11" max="11" width="7.5703125" style="5" customWidth="1"/>
    <col min="12" max="16384" width="9.140625" style="5"/>
  </cols>
  <sheetData>
    <row r="2" spans="2:10" ht="15">
      <c r="B2" s="1948" t="s">
        <v>64</v>
      </c>
      <c r="C2" s="1948"/>
      <c r="D2" s="1948"/>
      <c r="E2" s="1948"/>
      <c r="F2" s="1948"/>
      <c r="G2" s="1948"/>
      <c r="H2" s="1948"/>
      <c r="I2" s="1948"/>
    </row>
    <row r="3" spans="2:10">
      <c r="B3" s="1947" t="s">
        <v>381</v>
      </c>
      <c r="C3" s="1947"/>
      <c r="D3" s="1947"/>
      <c r="E3" s="1947"/>
      <c r="F3" s="1947"/>
      <c r="G3" s="1947"/>
      <c r="H3" s="1947"/>
      <c r="I3" s="1947"/>
    </row>
    <row r="4" spans="2:10">
      <c r="B4" s="1928" t="s">
        <v>293</v>
      </c>
      <c r="C4" s="1930" t="s">
        <v>207</v>
      </c>
      <c r="D4" s="1930" t="s">
        <v>1136</v>
      </c>
      <c r="E4" s="1950" t="s">
        <v>1128</v>
      </c>
      <c r="F4" s="1928" t="s">
        <v>49</v>
      </c>
      <c r="G4" s="1928"/>
      <c r="H4" s="1945" t="s">
        <v>1129</v>
      </c>
      <c r="I4" s="1928" t="s">
        <v>50</v>
      </c>
    </row>
    <row r="5" spans="2:10" ht="25.5">
      <c r="B5" s="1928"/>
      <c r="C5" s="1930"/>
      <c r="D5" s="1930"/>
      <c r="E5" s="1950"/>
      <c r="F5" s="189" t="s">
        <v>52</v>
      </c>
      <c r="G5" s="189" t="s">
        <v>67</v>
      </c>
      <c r="H5" s="1946"/>
      <c r="I5" s="1928"/>
      <c r="J5" s="18"/>
    </row>
    <row r="6" spans="2:10" ht="24.75" customHeight="1">
      <c r="B6" s="252" t="s">
        <v>259</v>
      </c>
      <c r="C6" s="264" t="s">
        <v>124</v>
      </c>
      <c r="D6" s="265"/>
      <c r="E6" s="218">
        <f>E36</f>
        <v>0</v>
      </c>
      <c r="F6" s="218">
        <f>F36</f>
        <v>1627640</v>
      </c>
      <c r="G6" s="218">
        <f>G36</f>
        <v>84199</v>
      </c>
      <c r="H6" s="218"/>
      <c r="I6" s="218">
        <f>E6+F6+G6+H6</f>
        <v>1711839</v>
      </c>
    </row>
    <row r="7" spans="2:10" ht="25.5">
      <c r="B7" s="188" t="s">
        <v>260</v>
      </c>
      <c r="C7" s="109" t="s">
        <v>458</v>
      </c>
      <c r="D7" s="237" t="s">
        <v>646</v>
      </c>
      <c r="E7" s="628"/>
      <c r="F7" s="205"/>
      <c r="G7" s="205"/>
      <c r="H7" s="628"/>
      <c r="I7" s="626">
        <f>F7+G7</f>
        <v>0</v>
      </c>
    </row>
    <row r="8" spans="2:10" ht="25.5">
      <c r="B8" s="188" t="s">
        <v>261</v>
      </c>
      <c r="C8" s="109" t="s">
        <v>459</v>
      </c>
      <c r="D8" s="237" t="s">
        <v>646</v>
      </c>
      <c r="E8" s="628"/>
      <c r="F8" s="205"/>
      <c r="G8" s="205"/>
      <c r="H8" s="628"/>
      <c r="I8" s="626">
        <f t="shared" ref="I8:I9" si="0">F8+G8</f>
        <v>0</v>
      </c>
    </row>
    <row r="9" spans="2:10" ht="25.5">
      <c r="B9" s="618" t="s">
        <v>262</v>
      </c>
      <c r="C9" s="616" t="s">
        <v>1133</v>
      </c>
      <c r="D9" s="619" t="s">
        <v>1134</v>
      </c>
      <c r="E9" s="628"/>
      <c r="F9" s="205"/>
      <c r="G9" s="205"/>
      <c r="H9" s="628"/>
      <c r="I9" s="626">
        <f t="shared" si="0"/>
        <v>0</v>
      </c>
    </row>
    <row r="10" spans="2:10" ht="25.5">
      <c r="B10" s="618" t="s">
        <v>263</v>
      </c>
      <c r="C10" s="616" t="s">
        <v>1135</v>
      </c>
      <c r="D10" s="619" t="s">
        <v>1134</v>
      </c>
      <c r="E10" s="628"/>
      <c r="F10" s="205"/>
      <c r="G10" s="205"/>
      <c r="H10" s="628"/>
      <c r="I10" s="626">
        <f>F10+G10</f>
        <v>0</v>
      </c>
    </row>
    <row r="11" spans="2:10">
      <c r="B11" s="617" t="s">
        <v>264</v>
      </c>
      <c r="C11" s="266" t="s">
        <v>65</v>
      </c>
      <c r="D11" s="267"/>
      <c r="E11" s="215">
        <f>SUM(E6:E10)</f>
        <v>0</v>
      </c>
      <c r="F11" s="215">
        <f>SUM(F6:F10)</f>
        <v>1627640</v>
      </c>
      <c r="G11" s="215">
        <f t="shared" ref="G11" si="1">SUM(G6:G10)</f>
        <v>84199</v>
      </c>
      <c r="H11" s="627">
        <f>H6</f>
        <v>0</v>
      </c>
      <c r="I11" s="215">
        <f>E11+F11+G11+H11</f>
        <v>1711839</v>
      </c>
    </row>
    <row r="12" spans="2:10">
      <c r="B12" s="270"/>
      <c r="C12" s="274" t="s">
        <v>317</v>
      </c>
      <c r="D12" s="271"/>
      <c r="E12" s="272"/>
      <c r="F12" s="272"/>
      <c r="G12" s="272"/>
      <c r="H12" s="272"/>
      <c r="I12" s="273"/>
    </row>
    <row r="13" spans="2:10">
      <c r="B13" s="618" t="s">
        <v>265</v>
      </c>
      <c r="C13" s="616" t="s">
        <v>1137</v>
      </c>
      <c r="D13" s="269"/>
      <c r="E13" s="205"/>
      <c r="F13" s="630"/>
      <c r="G13" s="630"/>
      <c r="H13" s="630"/>
      <c r="I13" s="577">
        <f>E13</f>
        <v>0</v>
      </c>
    </row>
    <row r="14" spans="2:10">
      <c r="B14" s="618" t="s">
        <v>266</v>
      </c>
      <c r="C14" s="616" t="s">
        <v>1138</v>
      </c>
      <c r="D14" s="269"/>
      <c r="E14" s="205"/>
      <c r="F14" s="630"/>
      <c r="G14" s="630"/>
      <c r="H14" s="630"/>
      <c r="I14" s="577">
        <f>E14</f>
        <v>0</v>
      </c>
    </row>
    <row r="15" spans="2:10">
      <c r="B15" s="618" t="s">
        <v>267</v>
      </c>
      <c r="C15" s="616" t="s">
        <v>1139</v>
      </c>
      <c r="D15" s="621" t="s">
        <v>1140</v>
      </c>
      <c r="E15" s="629"/>
      <c r="F15" s="630"/>
      <c r="G15" s="630"/>
      <c r="H15" s="205"/>
      <c r="I15" s="577">
        <f>H15</f>
        <v>0</v>
      </c>
    </row>
    <row r="16" spans="2:10">
      <c r="B16" s="188" t="s">
        <v>268</v>
      </c>
      <c r="C16" s="268" t="s">
        <v>1061</v>
      </c>
      <c r="D16" s="269"/>
      <c r="E16" s="625"/>
      <c r="F16" s="928">
        <f>'F2'!E33</f>
        <v>217667</v>
      </c>
      <c r="G16" s="928">
        <f>'F2'!F33</f>
        <v>-15723</v>
      </c>
      <c r="H16" s="630"/>
      <c r="I16" s="577">
        <f>F16+G16</f>
        <v>201944</v>
      </c>
      <c r="J16" s="18"/>
    </row>
    <row r="17" spans="2:11">
      <c r="B17" s="188" t="s">
        <v>258</v>
      </c>
      <c r="C17" s="263" t="s">
        <v>1062</v>
      </c>
      <c r="D17" s="262"/>
      <c r="E17" s="625"/>
      <c r="F17" s="205"/>
      <c r="G17" s="205"/>
      <c r="H17" s="630"/>
      <c r="I17" s="577">
        <f>F17+G17</f>
        <v>0</v>
      </c>
    </row>
    <row r="18" spans="2:11">
      <c r="B18" s="265" t="s">
        <v>269</v>
      </c>
      <c r="C18" s="264" t="s">
        <v>314</v>
      </c>
      <c r="D18" s="265"/>
      <c r="E18" s="218">
        <f>E11+E13-E14</f>
        <v>0</v>
      </c>
      <c r="F18" s="218">
        <f>F11+F16+F17</f>
        <v>1845307</v>
      </c>
      <c r="G18" s="218">
        <f>G11+G16+G17</f>
        <v>68476</v>
      </c>
      <c r="H18" s="218">
        <f>H11+H15</f>
        <v>0</v>
      </c>
      <c r="I18" s="218">
        <f>E18+F18+G18+H18</f>
        <v>1913783</v>
      </c>
      <c r="J18" s="487">
        <f>'F1'!E46</f>
        <v>1913783</v>
      </c>
      <c r="K18" s="1373">
        <f>I18-J18</f>
        <v>0</v>
      </c>
    </row>
    <row r="19" spans="2:11">
      <c r="B19" s="275"/>
      <c r="C19" s="276"/>
      <c r="D19" s="277"/>
      <c r="E19" s="278"/>
      <c r="F19" s="278"/>
      <c r="G19" s="278"/>
      <c r="H19" s="278"/>
      <c r="I19" s="278"/>
      <c r="J19" s="278"/>
      <c r="K19" s="278"/>
    </row>
    <row r="20" spans="2:11">
      <c r="B20" s="279"/>
      <c r="C20" s="278"/>
      <c r="D20" s="280"/>
      <c r="E20" s="278"/>
      <c r="F20" s="278"/>
      <c r="G20" s="278"/>
      <c r="H20" s="278"/>
      <c r="I20" s="278"/>
    </row>
    <row r="21" spans="2:11">
      <c r="B21" s="1947" t="s">
        <v>610</v>
      </c>
      <c r="C21" s="1947"/>
      <c r="D21" s="1947"/>
      <c r="E21" s="1947"/>
      <c r="F21" s="1947"/>
      <c r="G21" s="1947"/>
      <c r="H21" s="1947"/>
      <c r="I21" s="1947"/>
    </row>
    <row r="22" spans="2:11">
      <c r="B22" s="1928" t="s">
        <v>293</v>
      </c>
      <c r="C22" s="1930" t="s">
        <v>207</v>
      </c>
      <c r="D22" s="1930" t="s">
        <v>366</v>
      </c>
      <c r="E22" s="1950" t="s">
        <v>1128</v>
      </c>
      <c r="F22" s="1928" t="s">
        <v>49</v>
      </c>
      <c r="G22" s="1928"/>
      <c r="H22" s="1945" t="s">
        <v>1129</v>
      </c>
      <c r="I22" s="1928" t="s">
        <v>50</v>
      </c>
    </row>
    <row r="23" spans="2:11" ht="25.5">
      <c r="B23" s="1928"/>
      <c r="C23" s="1930"/>
      <c r="D23" s="1930"/>
      <c r="E23" s="1950"/>
      <c r="F23" s="519" t="s">
        <v>52</v>
      </c>
      <c r="G23" s="519" t="s">
        <v>67</v>
      </c>
      <c r="H23" s="1946"/>
      <c r="I23" s="1928"/>
    </row>
    <row r="24" spans="2:11">
      <c r="B24" s="252" t="s">
        <v>259</v>
      </c>
      <c r="C24" s="264" t="s">
        <v>124</v>
      </c>
      <c r="D24" s="265"/>
      <c r="E24" s="218"/>
      <c r="F24" s="218">
        <v>1617049</v>
      </c>
      <c r="G24" s="218">
        <v>41179</v>
      </c>
      <c r="H24" s="218"/>
      <c r="I24" s="218">
        <f>E24+F24+G24+H24</f>
        <v>1658228</v>
      </c>
    </row>
    <row r="25" spans="2:11" ht="25.5">
      <c r="B25" s="188" t="s">
        <v>260</v>
      </c>
      <c r="C25" s="109" t="s">
        <v>458</v>
      </c>
      <c r="D25" s="237" t="s">
        <v>646</v>
      </c>
      <c r="E25" s="625"/>
      <c r="F25" s="205"/>
      <c r="G25" s="205"/>
      <c r="H25" s="630"/>
      <c r="I25" s="577">
        <f>F25+G25</f>
        <v>0</v>
      </c>
      <c r="J25" s="1949"/>
    </row>
    <row r="26" spans="2:11" ht="25.5">
      <c r="B26" s="188" t="s">
        <v>261</v>
      </c>
      <c r="C26" s="109" t="s">
        <v>459</v>
      </c>
      <c r="D26" s="237" t="s">
        <v>646</v>
      </c>
      <c r="E26" s="625"/>
      <c r="F26" s="205"/>
      <c r="G26" s="205"/>
      <c r="H26" s="630"/>
      <c r="I26" s="577">
        <f t="shared" ref="I26:I28" si="2">F26+G26</f>
        <v>0</v>
      </c>
      <c r="J26" s="1949"/>
    </row>
    <row r="27" spans="2:11" ht="25.5">
      <c r="B27" s="618" t="s">
        <v>262</v>
      </c>
      <c r="C27" s="616" t="s">
        <v>1133</v>
      </c>
      <c r="D27" s="621" t="s">
        <v>1134</v>
      </c>
      <c r="E27" s="625"/>
      <c r="F27" s="205"/>
      <c r="G27" s="205"/>
      <c r="H27" s="630"/>
      <c r="I27" s="577">
        <f t="shared" si="2"/>
        <v>0</v>
      </c>
      <c r="J27" s="595"/>
    </row>
    <row r="28" spans="2:11" ht="25.5">
      <c r="B28" s="618" t="s">
        <v>263</v>
      </c>
      <c r="C28" s="616" t="s">
        <v>1135</v>
      </c>
      <c r="D28" s="621" t="s">
        <v>1134</v>
      </c>
      <c r="E28" s="625"/>
      <c r="F28" s="205"/>
      <c r="G28" s="205"/>
      <c r="H28" s="630"/>
      <c r="I28" s="577">
        <f t="shared" si="2"/>
        <v>0</v>
      </c>
      <c r="J28" s="595"/>
    </row>
    <row r="29" spans="2:11">
      <c r="B29" s="252" t="s">
        <v>264</v>
      </c>
      <c r="C29" s="622" t="s">
        <v>65</v>
      </c>
      <c r="D29" s="623"/>
      <c r="E29" s="218">
        <f>E24</f>
        <v>0</v>
      </c>
      <c r="F29" s="218">
        <f>SUM(F24:F28)</f>
        <v>1617049</v>
      </c>
      <c r="G29" s="218">
        <f>SUM(G24:G28)</f>
        <v>41179</v>
      </c>
      <c r="H29" s="218">
        <f>H24</f>
        <v>0</v>
      </c>
      <c r="I29" s="218">
        <f>E29+F29+G29+H29</f>
        <v>1658228</v>
      </c>
    </row>
    <row r="30" spans="2:11" s="9" customFormat="1">
      <c r="B30" s="570"/>
      <c r="C30" s="571" t="s">
        <v>317</v>
      </c>
      <c r="D30" s="570"/>
      <c r="E30" s="572"/>
      <c r="F30" s="572"/>
      <c r="G30" s="572"/>
      <c r="H30" s="572"/>
      <c r="I30" s="572"/>
    </row>
    <row r="31" spans="2:11">
      <c r="B31" s="618" t="s">
        <v>265</v>
      </c>
      <c r="C31" s="616" t="s">
        <v>1137</v>
      </c>
      <c r="D31" s="621"/>
      <c r="E31" s="620"/>
      <c r="F31" s="630"/>
      <c r="G31" s="630"/>
      <c r="H31" s="630"/>
      <c r="I31" s="577">
        <f t="shared" ref="I31:I35" si="3">E31+F31+G31</f>
        <v>0</v>
      </c>
    </row>
    <row r="32" spans="2:11">
      <c r="B32" s="618" t="s">
        <v>266</v>
      </c>
      <c r="C32" s="616" t="s">
        <v>1138</v>
      </c>
      <c r="D32" s="621"/>
      <c r="E32" s="620"/>
      <c r="F32" s="630"/>
      <c r="G32" s="630"/>
      <c r="H32" s="630"/>
      <c r="I32" s="577"/>
    </row>
    <row r="33" spans="2:10">
      <c r="B33" s="618" t="s">
        <v>267</v>
      </c>
      <c r="C33" s="616" t="s">
        <v>1139</v>
      </c>
      <c r="D33" s="621" t="s">
        <v>1140</v>
      </c>
      <c r="E33" s="629"/>
      <c r="F33" s="630"/>
      <c r="G33" s="630"/>
      <c r="H33" s="569"/>
      <c r="I33" s="577"/>
    </row>
    <row r="34" spans="2:10">
      <c r="B34" s="245" t="s">
        <v>268</v>
      </c>
      <c r="C34" s="268" t="s">
        <v>365</v>
      </c>
      <c r="D34" s="269"/>
      <c r="E34" s="630"/>
      <c r="F34" s="205">
        <v>10591</v>
      </c>
      <c r="G34" s="205">
        <v>43020</v>
      </c>
      <c r="H34" s="630"/>
      <c r="I34" s="577">
        <f t="shared" si="3"/>
        <v>53611</v>
      </c>
      <c r="J34" s="835">
        <f>'F2'!H33-I34</f>
        <v>0</v>
      </c>
    </row>
    <row r="35" spans="2:10">
      <c r="B35" s="245" t="s">
        <v>258</v>
      </c>
      <c r="C35" s="263" t="s">
        <v>516</v>
      </c>
      <c r="D35" s="262"/>
      <c r="E35" s="630"/>
      <c r="F35" s="205"/>
      <c r="G35" s="205"/>
      <c r="H35" s="630"/>
      <c r="I35" s="577">
        <f t="shared" si="3"/>
        <v>0</v>
      </c>
    </row>
    <row r="36" spans="2:10">
      <c r="B36" s="265" t="s">
        <v>269</v>
      </c>
      <c r="C36" s="264" t="s">
        <v>315</v>
      </c>
      <c r="D36" s="265"/>
      <c r="E36" s="218">
        <f>E29+E31-E32</f>
        <v>0</v>
      </c>
      <c r="F36" s="218">
        <f>F29+F34+F35</f>
        <v>1627640</v>
      </c>
      <c r="G36" s="218">
        <f>G29+G34+G35</f>
        <v>84199</v>
      </c>
      <c r="H36" s="218">
        <f>H29+H33</f>
        <v>0</v>
      </c>
      <c r="I36" s="218">
        <f>E36+F36+G36+H36</f>
        <v>1711839</v>
      </c>
    </row>
    <row r="37" spans="2:10">
      <c r="B37" s="162"/>
    </row>
    <row r="38" spans="2:10">
      <c r="B38" s="162"/>
    </row>
    <row r="39" spans="2:10">
      <c r="B39" s="162"/>
      <c r="C39" s="12" t="s">
        <v>574</v>
      </c>
    </row>
    <row r="40" spans="2:10">
      <c r="B40" s="162"/>
    </row>
    <row r="41" spans="2:10">
      <c r="B41" s="163" t="s">
        <v>571</v>
      </c>
    </row>
    <row r="42" spans="2:10">
      <c r="C42" s="55" t="s">
        <v>484</v>
      </c>
    </row>
    <row r="43" spans="2:10" ht="38.25">
      <c r="C43" s="86" t="s">
        <v>485</v>
      </c>
    </row>
    <row r="44" spans="2:10">
      <c r="C44" s="55" t="s">
        <v>483</v>
      </c>
    </row>
  </sheetData>
  <mergeCells count="18">
    <mergeCell ref="J25:J26"/>
    <mergeCell ref="B4:B5"/>
    <mergeCell ref="C4:C5"/>
    <mergeCell ref="D4:D5"/>
    <mergeCell ref="E4:E5"/>
    <mergeCell ref="F4:G4"/>
    <mergeCell ref="I4:I5"/>
    <mergeCell ref="B22:B23"/>
    <mergeCell ref="C22:C23"/>
    <mergeCell ref="E22:E23"/>
    <mergeCell ref="F22:G22"/>
    <mergeCell ref="I22:I23"/>
    <mergeCell ref="D22:D23"/>
    <mergeCell ref="H4:H5"/>
    <mergeCell ref="H22:H23"/>
    <mergeCell ref="B3:I3"/>
    <mergeCell ref="B21:I21"/>
    <mergeCell ref="B2:I2"/>
  </mergeCells>
  <hyperlinks>
    <hyperlink ref="D7:D8" location="'S1'!A1" display="S1" xr:uid="{00000000-0004-0000-0600-000000000000}"/>
    <hyperlink ref="D25:D26" location="'S1'!A1" display="S1" xr:uid="{00000000-0004-0000-0600-000001000000}"/>
  </hyperlinks>
  <pageMargins left="0" right="0" top="0.75" bottom="0.75" header="0.3" footer="0.3"/>
  <pageSetup paperSize="9" scale="8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24ED6"/>
  </sheetPr>
  <dimension ref="B1:O33"/>
  <sheetViews>
    <sheetView zoomScale="85" zoomScaleNormal="85" zoomScaleSheetLayoutView="115" workbookViewId="0">
      <selection activeCell="E35" sqref="E35"/>
    </sheetView>
  </sheetViews>
  <sheetFormatPr defaultColWidth="9.140625" defaultRowHeight="12.75"/>
  <cols>
    <col min="1" max="1" width="9.140625" style="12"/>
    <col min="2" max="2" width="11.7109375" style="12" customWidth="1"/>
    <col min="3" max="3" width="34.5703125" style="12" customWidth="1"/>
    <col min="4" max="4" width="9.85546875" style="17" customWidth="1"/>
    <col min="5" max="5" width="12.5703125" style="12" customWidth="1"/>
    <col min="6" max="6" width="18.7109375" style="12" customWidth="1"/>
    <col min="7" max="7" width="16.140625" style="12" customWidth="1"/>
    <col min="8" max="9" width="16.140625" style="597" customWidth="1"/>
    <col min="10" max="10" width="12.7109375" style="17" customWidth="1"/>
    <col min="11" max="13" width="11.7109375" style="12" customWidth="1"/>
    <col min="14" max="16384" width="9.140625" style="12"/>
  </cols>
  <sheetData>
    <row r="1" spans="2:11">
      <c r="B1" s="161"/>
      <c r="C1" s="1953"/>
      <c r="D1" s="1953"/>
      <c r="E1" s="1953"/>
      <c r="F1" s="1953"/>
      <c r="G1" s="1953"/>
      <c r="H1" s="1953"/>
      <c r="I1" s="1953"/>
      <c r="J1" s="1953"/>
    </row>
    <row r="2" spans="2:11" ht="27" customHeight="1">
      <c r="B2" s="1954" t="s">
        <v>102</v>
      </c>
      <c r="C2" s="1954"/>
      <c r="D2" s="1954"/>
      <c r="E2" s="1954"/>
      <c r="F2" s="1954"/>
      <c r="G2" s="1954"/>
      <c r="H2" s="1954"/>
      <c r="I2" s="1954"/>
      <c r="J2" s="1954"/>
    </row>
    <row r="3" spans="2:11" ht="15" customHeight="1">
      <c r="B3" s="1955" t="s">
        <v>293</v>
      </c>
      <c r="C3" s="1955" t="s">
        <v>207</v>
      </c>
      <c r="D3" s="1955" t="s">
        <v>366</v>
      </c>
      <c r="E3" s="1955" t="s">
        <v>307</v>
      </c>
      <c r="F3" s="1955" t="s">
        <v>308</v>
      </c>
      <c r="G3" s="1957" t="s">
        <v>103</v>
      </c>
      <c r="H3" s="1957"/>
      <c r="I3" s="1957"/>
      <c r="J3" s="1958" t="s">
        <v>104</v>
      </c>
    </row>
    <row r="4" spans="2:11" ht="67.5" customHeight="1">
      <c r="B4" s="1956"/>
      <c r="C4" s="1956"/>
      <c r="D4" s="1956"/>
      <c r="E4" s="1956"/>
      <c r="F4" s="1956"/>
      <c r="G4" s="631" t="s">
        <v>52</v>
      </c>
      <c r="H4" s="631" t="s">
        <v>1141</v>
      </c>
      <c r="I4" s="631" t="s">
        <v>54</v>
      </c>
      <c r="J4" s="1959"/>
    </row>
    <row r="5" spans="2:11" ht="30" customHeight="1">
      <c r="B5" s="286"/>
      <c r="C5" s="287" t="s">
        <v>489</v>
      </c>
      <c r="D5" s="287"/>
      <c r="E5" s="287"/>
      <c r="F5" s="287"/>
      <c r="G5" s="287"/>
      <c r="H5" s="287"/>
      <c r="I5" s="287"/>
      <c r="J5" s="300"/>
      <c r="K5" s="13"/>
    </row>
    <row r="6" spans="2:11">
      <c r="B6" s="283" t="s">
        <v>259</v>
      </c>
      <c r="C6" s="284" t="s">
        <v>69</v>
      </c>
      <c r="D6" s="285"/>
      <c r="E6" s="285"/>
      <c r="F6" s="285"/>
      <c r="G6" s="496"/>
      <c r="H6" s="496"/>
      <c r="I6" s="496"/>
      <c r="J6" s="632">
        <f>IFERROR(I6/F6,0)</f>
        <v>0</v>
      </c>
    </row>
    <row r="7" spans="2:11">
      <c r="B7" s="113" t="s">
        <v>260</v>
      </c>
      <c r="C7" s="109" t="s">
        <v>71</v>
      </c>
      <c r="D7" s="160"/>
      <c r="E7" s="160"/>
      <c r="F7" s="160"/>
      <c r="G7" s="497"/>
      <c r="H7" s="496"/>
      <c r="I7" s="496"/>
      <c r="J7" s="632">
        <f t="shared" ref="J7:J11" si="0">IFERROR(I7/F7,0)</f>
        <v>0</v>
      </c>
    </row>
    <row r="8" spans="2:11">
      <c r="B8" s="113" t="s">
        <v>261</v>
      </c>
      <c r="C8" s="109" t="s">
        <v>59</v>
      </c>
      <c r="D8" s="160"/>
      <c r="E8" s="160"/>
      <c r="F8" s="160"/>
      <c r="G8" s="497"/>
      <c r="H8" s="496"/>
      <c r="I8" s="496"/>
      <c r="J8" s="632">
        <f t="shared" si="0"/>
        <v>0</v>
      </c>
    </row>
    <row r="9" spans="2:11">
      <c r="B9" s="113" t="s">
        <v>262</v>
      </c>
      <c r="C9" s="109" t="s">
        <v>331</v>
      </c>
      <c r="D9" s="160"/>
      <c r="E9" s="160"/>
      <c r="F9" s="160"/>
      <c r="G9" s="497"/>
      <c r="H9" s="496"/>
      <c r="I9" s="496"/>
      <c r="J9" s="632">
        <f t="shared" si="0"/>
        <v>0</v>
      </c>
    </row>
    <row r="10" spans="2:11">
      <c r="B10" s="113" t="s">
        <v>263</v>
      </c>
      <c r="C10" s="109" t="s">
        <v>332</v>
      </c>
      <c r="D10" s="160"/>
      <c r="E10" s="160"/>
      <c r="F10" s="160"/>
      <c r="G10" s="497"/>
      <c r="H10" s="496"/>
      <c r="I10" s="496"/>
      <c r="J10" s="632">
        <f t="shared" si="0"/>
        <v>0</v>
      </c>
    </row>
    <row r="11" spans="2:11">
      <c r="B11" s="113" t="s">
        <v>264</v>
      </c>
      <c r="C11" s="109" t="s">
        <v>106</v>
      </c>
      <c r="D11" s="160"/>
      <c r="E11" s="160"/>
      <c r="F11" s="160"/>
      <c r="G11" s="497"/>
      <c r="H11" s="496"/>
      <c r="I11" s="496"/>
      <c r="J11" s="632">
        <f t="shared" si="0"/>
        <v>0</v>
      </c>
    </row>
    <row r="12" spans="2:11">
      <c r="B12" s="304" t="s">
        <v>265</v>
      </c>
      <c r="C12" s="305" t="s">
        <v>378</v>
      </c>
      <c r="D12" s="290"/>
      <c r="E12" s="298">
        <f>SUM(E6:E11)</f>
        <v>0</v>
      </c>
      <c r="F12" s="298">
        <f>SUM(F6:F11)</f>
        <v>0</v>
      </c>
      <c r="G12" s="298">
        <f>SUM(G6:G11)</f>
        <v>0</v>
      </c>
      <c r="H12" s="298"/>
      <c r="I12" s="298"/>
      <c r="J12" s="634">
        <f>SUM(J6:J11)</f>
        <v>0</v>
      </c>
      <c r="K12" s="13"/>
    </row>
    <row r="13" spans="2:11" ht="29.25" customHeight="1">
      <c r="B13" s="286"/>
      <c r="C13" s="287" t="s">
        <v>379</v>
      </c>
      <c r="D13" s="287"/>
      <c r="E13" s="351"/>
      <c r="F13" s="351"/>
      <c r="G13" s="351"/>
      <c r="H13" s="351"/>
      <c r="I13" s="351"/>
      <c r="J13" s="592"/>
      <c r="K13" s="14"/>
    </row>
    <row r="14" spans="2:11">
      <c r="B14" s="283" t="s">
        <v>266</v>
      </c>
      <c r="C14" s="284" t="s">
        <v>107</v>
      </c>
      <c r="D14" s="285"/>
      <c r="E14" s="294"/>
      <c r="F14" s="294"/>
      <c r="G14" s="294"/>
      <c r="H14" s="294"/>
      <c r="I14" s="593">
        <f>G14+H14</f>
        <v>0</v>
      </c>
      <c r="J14" s="632">
        <f>IFERROR(I14/F14,0)</f>
        <v>0</v>
      </c>
    </row>
    <row r="15" spans="2:11">
      <c r="B15" s="113" t="s">
        <v>267</v>
      </c>
      <c r="C15" s="109" t="s">
        <v>109</v>
      </c>
      <c r="D15" s="160"/>
      <c r="E15" s="296"/>
      <c r="F15" s="594"/>
      <c r="G15" s="294"/>
      <c r="H15" s="594"/>
      <c r="I15" s="593">
        <f t="shared" ref="I15:I23" si="1">G15+H15</f>
        <v>0</v>
      </c>
      <c r="J15" s="632">
        <f t="shared" ref="J15:J25" si="2">IFERROR(I15/F15,0)</f>
        <v>0</v>
      </c>
    </row>
    <row r="16" spans="2:11">
      <c r="B16" s="113" t="s">
        <v>268</v>
      </c>
      <c r="C16" s="109" t="s">
        <v>72</v>
      </c>
      <c r="D16" s="160"/>
      <c r="E16" s="296"/>
      <c r="F16" s="296"/>
      <c r="G16" s="294"/>
      <c r="H16" s="296"/>
      <c r="I16" s="593">
        <f t="shared" si="1"/>
        <v>0</v>
      </c>
      <c r="J16" s="632">
        <f t="shared" si="2"/>
        <v>0</v>
      </c>
    </row>
    <row r="17" spans="2:15">
      <c r="B17" s="113" t="s">
        <v>258</v>
      </c>
      <c r="C17" s="109" t="s">
        <v>110</v>
      </c>
      <c r="D17" s="160"/>
      <c r="E17" s="296"/>
      <c r="F17" s="594"/>
      <c r="G17" s="294"/>
      <c r="H17" s="594"/>
      <c r="I17" s="593">
        <f t="shared" si="1"/>
        <v>0</v>
      </c>
      <c r="J17" s="632">
        <f t="shared" si="2"/>
        <v>0</v>
      </c>
    </row>
    <row r="18" spans="2:15">
      <c r="B18" s="113" t="s">
        <v>269</v>
      </c>
      <c r="C18" s="109" t="s">
        <v>71</v>
      </c>
      <c r="D18" s="160"/>
      <c r="E18" s="296"/>
      <c r="F18" s="594"/>
      <c r="G18" s="294"/>
      <c r="H18" s="594"/>
      <c r="I18" s="593">
        <f t="shared" si="1"/>
        <v>0</v>
      </c>
      <c r="J18" s="632">
        <f t="shared" si="2"/>
        <v>0</v>
      </c>
    </row>
    <row r="19" spans="2:15">
      <c r="B19" s="113" t="s">
        <v>270</v>
      </c>
      <c r="C19" s="109" t="s">
        <v>77</v>
      </c>
      <c r="D19" s="160"/>
      <c r="E19" s="296"/>
      <c r="F19" s="594"/>
      <c r="G19" s="294"/>
      <c r="H19" s="594"/>
      <c r="I19" s="593">
        <f t="shared" si="1"/>
        <v>0</v>
      </c>
      <c r="J19" s="632">
        <f t="shared" si="2"/>
        <v>0</v>
      </c>
      <c r="K19" s="1951" t="s">
        <v>1346</v>
      </c>
      <c r="L19" s="1951"/>
      <c r="M19" s="1951"/>
      <c r="N19" s="1951"/>
      <c r="O19" s="1951"/>
    </row>
    <row r="20" spans="2:15">
      <c r="B20" s="113" t="s">
        <v>271</v>
      </c>
      <c r="C20" s="109" t="s">
        <v>111</v>
      </c>
      <c r="D20" s="160"/>
      <c r="E20" s="296"/>
      <c r="F20" s="594"/>
      <c r="G20" s="294"/>
      <c r="H20" s="594"/>
      <c r="I20" s="593">
        <f t="shared" si="1"/>
        <v>0</v>
      </c>
      <c r="J20" s="632">
        <f t="shared" si="2"/>
        <v>0</v>
      </c>
      <c r="K20" s="1804" t="s">
        <v>1347</v>
      </c>
      <c r="L20" s="1804" t="s">
        <v>1348</v>
      </c>
      <c r="M20" s="1804" t="s">
        <v>1349</v>
      </c>
      <c r="N20" s="1804" t="s">
        <v>1364</v>
      </c>
      <c r="O20" s="1804" t="s">
        <v>1365</v>
      </c>
    </row>
    <row r="21" spans="2:15" s="1803" customFormat="1">
      <c r="B21" s="1796" t="s">
        <v>272</v>
      </c>
      <c r="C21" s="1797" t="s">
        <v>112</v>
      </c>
      <c r="D21" s="1798"/>
      <c r="E21" s="1799"/>
      <c r="F21" s="1799"/>
      <c r="G21" s="1800"/>
      <c r="H21" s="1799"/>
      <c r="I21" s="1801">
        <f t="shared" si="1"/>
        <v>0</v>
      </c>
      <c r="J21" s="1802">
        <f t="shared" si="2"/>
        <v>0</v>
      </c>
      <c r="K21" s="1805"/>
      <c r="L21" s="1805"/>
      <c r="M21" s="1805"/>
      <c r="N21" s="1805"/>
      <c r="O21" s="1805"/>
    </row>
    <row r="22" spans="2:15">
      <c r="B22" s="113" t="s">
        <v>273</v>
      </c>
      <c r="C22" s="109" t="s">
        <v>113</v>
      </c>
      <c r="D22" s="160"/>
      <c r="E22" s="296"/>
      <c r="F22" s="296"/>
      <c r="G22" s="296"/>
      <c r="H22" s="296"/>
      <c r="I22" s="593">
        <f t="shared" si="1"/>
        <v>0</v>
      </c>
      <c r="J22" s="632">
        <f>IFERROR(I22/F22,0)</f>
        <v>0</v>
      </c>
    </row>
    <row r="23" spans="2:15">
      <c r="B23" s="113" t="s">
        <v>274</v>
      </c>
      <c r="C23" s="109" t="s">
        <v>330</v>
      </c>
      <c r="D23" s="160"/>
      <c r="E23" s="296"/>
      <c r="F23" s="296"/>
      <c r="G23" s="296"/>
      <c r="H23" s="296"/>
      <c r="I23" s="593">
        <f t="shared" si="1"/>
        <v>0</v>
      </c>
      <c r="J23" s="632">
        <f t="shared" si="2"/>
        <v>0</v>
      </c>
    </row>
    <row r="24" spans="2:15">
      <c r="B24" s="301" t="s">
        <v>275</v>
      </c>
      <c r="C24" s="306" t="s">
        <v>380</v>
      </c>
      <c r="D24" s="293"/>
      <c r="E24" s="593">
        <f>SUM(E14:E23)</f>
        <v>0</v>
      </c>
      <c r="F24" s="593">
        <f>SUM(F14:F23)</f>
        <v>0</v>
      </c>
      <c r="G24" s="593">
        <f t="shared" ref="G24:H24" si="3">SUM(G14:G23)</f>
        <v>0</v>
      </c>
      <c r="H24" s="593">
        <f t="shared" si="3"/>
        <v>0</v>
      </c>
      <c r="I24" s="593">
        <f>G24+H24</f>
        <v>0</v>
      </c>
      <c r="J24" s="633">
        <f>IFERROR(I24/F24,0)</f>
        <v>0</v>
      </c>
    </row>
    <row r="25" spans="2:15">
      <c r="B25" s="302" t="s">
        <v>276</v>
      </c>
      <c r="C25" s="307" t="s">
        <v>490</v>
      </c>
      <c r="D25" s="303" t="s">
        <v>114</v>
      </c>
      <c r="E25" s="576">
        <f>E12+E24</f>
        <v>0</v>
      </c>
      <c r="F25" s="576">
        <f>F12+F24</f>
        <v>0</v>
      </c>
      <c r="G25" s="576">
        <f>G12+G24</f>
        <v>0</v>
      </c>
      <c r="H25" s="576">
        <f t="shared" ref="H25" si="4">H12+H24</f>
        <v>0</v>
      </c>
      <c r="I25" s="576">
        <f>G25+H25</f>
        <v>0</v>
      </c>
      <c r="J25" s="633">
        <f t="shared" si="2"/>
        <v>0</v>
      </c>
    </row>
    <row r="28" spans="2:15">
      <c r="B28" s="15"/>
      <c r="C28" s="1952" t="s">
        <v>575</v>
      </c>
      <c r="D28" s="1952"/>
      <c r="E28" s="1952"/>
      <c r="F28" s="1952"/>
      <c r="G28" s="1952"/>
      <c r="H28" s="1952"/>
      <c r="I28" s="1952"/>
      <c r="J28" s="1952"/>
    </row>
    <row r="29" spans="2:15">
      <c r="B29" s="15"/>
      <c r="C29" s="15"/>
      <c r="D29" s="15"/>
      <c r="E29" s="15"/>
      <c r="F29" s="15"/>
      <c r="G29" s="15"/>
      <c r="H29" s="15"/>
      <c r="I29" s="15"/>
    </row>
    <row r="30" spans="2:15">
      <c r="B30" s="16" t="s">
        <v>571</v>
      </c>
      <c r="C30" s="15"/>
      <c r="D30" s="15"/>
      <c r="E30" s="15"/>
      <c r="F30" s="15"/>
      <c r="G30" s="15"/>
      <c r="H30" s="15"/>
      <c r="I30" s="15"/>
    </row>
    <row r="31" spans="2:15">
      <c r="C31" s="55" t="s">
        <v>484</v>
      </c>
    </row>
    <row r="32" spans="2:15" ht="38.25">
      <c r="C32" s="86" t="s">
        <v>485</v>
      </c>
    </row>
    <row r="33" spans="3:3">
      <c r="C33" s="55" t="s">
        <v>483</v>
      </c>
    </row>
  </sheetData>
  <mergeCells count="11">
    <mergeCell ref="K19:O19"/>
    <mergeCell ref="C28:J28"/>
    <mergeCell ref="C1:J1"/>
    <mergeCell ref="B2:J2"/>
    <mergeCell ref="B3:B4"/>
    <mergeCell ref="C3:C4"/>
    <mergeCell ref="D3:D4"/>
    <mergeCell ref="E3:E4"/>
    <mergeCell ref="F3:F4"/>
    <mergeCell ref="G3:I3"/>
    <mergeCell ref="J3:J4"/>
  </mergeCells>
  <hyperlinks>
    <hyperlink ref="D25" location="'S21'!A1" display="N21" xr:uid="{00000000-0004-0000-0700-000000000000}"/>
  </hyperlinks>
  <pageMargins left="0.5" right="0"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CBCF4"/>
  </sheetPr>
  <dimension ref="B2:J11"/>
  <sheetViews>
    <sheetView view="pageBreakPreview" zoomScale="60" zoomScaleNormal="80" workbookViewId="0">
      <selection activeCell="I22" sqref="I22"/>
    </sheetView>
  </sheetViews>
  <sheetFormatPr defaultColWidth="9.140625" defaultRowHeight="12.75"/>
  <cols>
    <col min="1" max="2" width="9.140625" style="59"/>
    <col min="3" max="3" width="16.5703125" style="59" customWidth="1"/>
    <col min="4" max="4" width="12" style="59" customWidth="1"/>
    <col min="5" max="5" width="13.5703125" style="59" customWidth="1"/>
    <col min="6" max="8" width="9.140625" style="59"/>
    <col min="9" max="9" width="44.85546875" style="59" customWidth="1"/>
    <col min="10" max="10" width="96.5703125" style="59" customWidth="1"/>
    <col min="11" max="16384" width="9.140625" style="59"/>
  </cols>
  <sheetData>
    <row r="2" spans="2:10" ht="15" customHeight="1">
      <c r="B2" s="1961" t="s">
        <v>115</v>
      </c>
      <c r="C2" s="1961"/>
      <c r="D2" s="1961"/>
      <c r="E2" s="1961"/>
      <c r="F2" s="1961"/>
      <c r="G2" s="1961"/>
      <c r="H2" s="1961"/>
      <c r="I2" s="1961"/>
      <c r="J2" s="1961"/>
    </row>
    <row r="3" spans="2:10" ht="15" customHeight="1">
      <c r="B3" s="1961" t="s">
        <v>491</v>
      </c>
      <c r="C3" s="1961"/>
      <c r="D3" s="1961"/>
      <c r="E3" s="1961"/>
      <c r="F3" s="1961"/>
      <c r="G3" s="1961"/>
      <c r="H3" s="1961"/>
      <c r="I3" s="1961"/>
      <c r="J3" s="1961"/>
    </row>
    <row r="4" spans="2:10" ht="105" customHeight="1">
      <c r="B4" s="635">
        <v>1</v>
      </c>
      <c r="C4" s="1964" t="s">
        <v>492</v>
      </c>
      <c r="D4" s="1964"/>
      <c r="E4" s="1964"/>
      <c r="F4" s="1964"/>
      <c r="G4" s="1964"/>
      <c r="H4" s="1964"/>
      <c r="I4" s="1964"/>
      <c r="J4" s="636"/>
    </row>
    <row r="5" spans="2:10" ht="105" customHeight="1">
      <c r="B5" s="635">
        <v>2</v>
      </c>
      <c r="C5" s="1964" t="s">
        <v>448</v>
      </c>
      <c r="D5" s="1964"/>
      <c r="E5" s="1964"/>
      <c r="F5" s="1964"/>
      <c r="G5" s="1964"/>
      <c r="H5" s="1964"/>
      <c r="I5" s="1964"/>
      <c r="J5" s="636"/>
    </row>
    <row r="6" spans="2:10" ht="105" customHeight="1">
      <c r="B6" s="635">
        <v>3</v>
      </c>
      <c r="C6" s="1964" t="s">
        <v>614</v>
      </c>
      <c r="D6" s="1964"/>
      <c r="E6" s="1964"/>
      <c r="F6" s="1964"/>
      <c r="G6" s="1964"/>
      <c r="H6" s="1964"/>
      <c r="I6" s="1964"/>
      <c r="J6" s="636"/>
    </row>
    <row r="7" spans="2:10" ht="105" customHeight="1">
      <c r="B7" s="635">
        <v>4</v>
      </c>
      <c r="C7" s="1964" t="s">
        <v>615</v>
      </c>
      <c r="D7" s="1964"/>
      <c r="E7" s="1964"/>
      <c r="F7" s="1964"/>
      <c r="G7" s="1964"/>
      <c r="H7" s="1964"/>
      <c r="I7" s="1964"/>
      <c r="J7" s="636"/>
    </row>
    <row r="8" spans="2:10" ht="105" customHeight="1">
      <c r="B8" s="635">
        <v>5</v>
      </c>
      <c r="C8" s="1963" t="s">
        <v>616</v>
      </c>
      <c r="D8" s="1963"/>
      <c r="E8" s="1963"/>
      <c r="F8" s="1963"/>
      <c r="G8" s="1963"/>
      <c r="H8" s="1963"/>
      <c r="I8" s="1963"/>
      <c r="J8" s="636"/>
    </row>
    <row r="9" spans="2:10" ht="105" customHeight="1">
      <c r="B9" s="637">
        <v>6</v>
      </c>
      <c r="C9" s="1962" t="s">
        <v>617</v>
      </c>
      <c r="D9" s="1962"/>
      <c r="E9" s="1962"/>
      <c r="F9" s="1962"/>
      <c r="G9" s="1962"/>
      <c r="H9" s="1962"/>
      <c r="I9" s="1962"/>
      <c r="J9" s="636"/>
    </row>
    <row r="10" spans="2:10" ht="18">
      <c r="B10" s="638">
        <v>7</v>
      </c>
      <c r="C10" s="1960" t="s">
        <v>1142</v>
      </c>
      <c r="D10" s="1960"/>
      <c r="E10" s="1960"/>
      <c r="F10" s="1960"/>
      <c r="G10" s="1960"/>
      <c r="H10" s="1960"/>
      <c r="I10" s="1960"/>
      <c r="J10" s="636"/>
    </row>
    <row r="11" spans="2:10" ht="18">
      <c r="B11" s="638">
        <v>8</v>
      </c>
      <c r="C11" s="1960" t="s">
        <v>1143</v>
      </c>
      <c r="D11" s="1960"/>
      <c r="E11" s="1960"/>
      <c r="F11" s="1960"/>
      <c r="G11" s="1960"/>
      <c r="H11" s="1960"/>
      <c r="I11" s="1960"/>
      <c r="J11" s="636"/>
    </row>
  </sheetData>
  <mergeCells count="10">
    <mergeCell ref="C10:I10"/>
    <mergeCell ref="C11:I11"/>
    <mergeCell ref="B3:J3"/>
    <mergeCell ref="B2:J2"/>
    <mergeCell ref="C9:I9"/>
    <mergeCell ref="C8:I8"/>
    <mergeCell ref="C7:I7"/>
    <mergeCell ref="C4:I4"/>
    <mergeCell ref="C5:I5"/>
    <mergeCell ref="C6:I6"/>
  </mergeCells>
  <pageMargins left="0.25" right="0" top="0.75" bottom="0.75" header="0.3" footer="0.3"/>
  <pageSetup paperSize="9" scale="6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31</vt:i4>
      </vt:variant>
    </vt:vector>
  </HeadingPairs>
  <TitlesOfParts>
    <vt:vector size="64" baseType="lpstr">
      <vt:lpstr>List</vt:lpstr>
      <vt:lpstr>X1</vt:lpstr>
      <vt:lpstr>X2</vt:lpstr>
      <vt:lpstr>F1</vt:lpstr>
      <vt:lpstr>F2</vt:lpstr>
      <vt:lpstr>F3</vt:lpstr>
      <vt:lpstr>F4</vt:lpstr>
      <vt:lpstr>F5</vt:lpstr>
      <vt:lpstr>S1</vt:lpstr>
      <vt:lpstr>S2</vt:lpstr>
      <vt:lpstr>S2a</vt:lpstr>
      <vt:lpstr>S3</vt:lpstr>
      <vt:lpstr>S4</vt:lpstr>
      <vt:lpstr>S5</vt:lpstr>
      <vt:lpstr>S6</vt:lpstr>
      <vt:lpstr>S7</vt:lpstr>
      <vt:lpstr>S8</vt:lpstr>
      <vt:lpstr>S9</vt:lpstr>
      <vt:lpstr>S10</vt:lpstr>
      <vt:lpstr>S11</vt:lpstr>
      <vt:lpstr>S12</vt:lpstr>
      <vt:lpstr>S13</vt:lpstr>
      <vt:lpstr>S14</vt:lpstr>
      <vt:lpstr>S15</vt:lpstr>
      <vt:lpstr>S16</vt:lpstr>
      <vt:lpstr>S17</vt:lpstr>
      <vt:lpstr>S18</vt:lpstr>
      <vt:lpstr>S19</vt:lpstr>
      <vt:lpstr>S20</vt:lpstr>
      <vt:lpstr>S21</vt:lpstr>
      <vt:lpstr>S22</vt:lpstr>
      <vt:lpstr>Addon1</vt:lpstr>
      <vt:lpstr>Addon2</vt:lpstr>
      <vt:lpstr>'S1'!_Hlk85057994</vt:lpstr>
      <vt:lpstr>'F1'!_Toc38314996</vt:lpstr>
      <vt:lpstr>Addon1!Print_Area</vt:lpstr>
      <vt:lpstr>Addon2!Print_Area</vt:lpstr>
      <vt:lpstr>'F1'!Print_Area</vt:lpstr>
      <vt:lpstr>'F2'!Print_Area</vt:lpstr>
      <vt:lpstr>'F3'!Print_Area</vt:lpstr>
      <vt:lpstr>'F4'!Print_Area</vt:lpstr>
      <vt:lpstr>'F5'!Print_Area</vt:lpstr>
      <vt:lpstr>'S10'!Print_Area</vt:lpstr>
      <vt:lpstr>'S11'!Print_Area</vt:lpstr>
      <vt:lpstr>'S12'!Print_Area</vt:lpstr>
      <vt:lpstr>'S13'!Print_Area</vt:lpstr>
      <vt:lpstr>'S14'!Print_Area</vt:lpstr>
      <vt:lpstr>'S15'!Print_Area</vt:lpstr>
      <vt:lpstr>'S16'!Print_Area</vt:lpstr>
      <vt:lpstr>'S17'!Print_Area</vt:lpstr>
      <vt:lpstr>'S18'!Print_Area</vt:lpstr>
      <vt:lpstr>'S19'!Print_Area</vt:lpstr>
      <vt:lpstr>'S2'!Print_Area</vt:lpstr>
      <vt:lpstr>'S20'!Print_Area</vt:lpstr>
      <vt:lpstr>S2a!Print_Area</vt:lpstr>
      <vt:lpstr>'S3'!Print_Area</vt:lpstr>
      <vt:lpstr>'S4'!Print_Area</vt:lpstr>
      <vt:lpstr>'S5'!Print_Area</vt:lpstr>
      <vt:lpstr>'S6'!Print_Area</vt:lpstr>
      <vt:lpstr>'S7'!Print_Area</vt:lpstr>
      <vt:lpstr>'S8'!Print_Area</vt:lpstr>
      <vt:lpstr>'S9'!Print_Area</vt:lpstr>
      <vt:lpstr>'X1'!Print_Area</vt:lpstr>
      <vt:lpstr>'X2'!Print_Area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2023-02-15T17:03:47Z</dcterms:modified>
</cp:coreProperties>
</file>