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enc\Desktop\4th Year stuff\Project\StLifeGPU\interest_inflation\"/>
    </mc:Choice>
  </mc:AlternateContent>
  <xr:revisionPtr revIDLastSave="0" documentId="13_ncr:1_{E7D3E666-D231-42F0-ACBB-9F0FC285A278}" xr6:coauthVersionLast="47" xr6:coauthVersionMax="47" xr10:uidLastSave="{00000000-0000-0000-0000-000000000000}"/>
  <bookViews>
    <workbookView xWindow="-120" yWindow="-120" windowWidth="20730" windowHeight="11160" activeTab="3" xr2:uid="{7C460005-BEB9-43CF-A9DD-2391614AA018}"/>
  </bookViews>
  <sheets>
    <sheet name="Vas mon" sheetId="1" r:id="rId1"/>
    <sheet name="vas yearly" sheetId="2" r:id="rId2"/>
    <sheet name="CIR monthly" sheetId="3" r:id="rId3"/>
    <sheet name="Parameters" sheetId="4" r:id="rId4"/>
  </sheets>
  <definedNames>
    <definedName name="a">'Vas mon'!$C$2</definedName>
    <definedName name="b">'Vas mon'!$C$3</definedName>
    <definedName name="solver_adj" localSheetId="2" hidden="1">'CIR monthly'!$C$2:$C$4</definedName>
    <definedName name="solver_adj" localSheetId="0" hidden="1">'Vas mon'!$C$2:$C$4</definedName>
    <definedName name="solver_adj" localSheetId="1" hidden="1">'vas yearly'!$N$3:$N$5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'CIR monthly'!$C$3</definedName>
    <definedName name="solver_lhs1" localSheetId="0" hidden="1">'Vas mon'!$C$2</definedName>
    <definedName name="solver_lhs2" localSheetId="2" hidden="1">'CIR monthly'!$C$3</definedName>
    <definedName name="solver_lhs2" localSheetId="0" hidden="1">'Vas mon'!$C$4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0" hidden="1">2</definedName>
    <definedName name="solver_num" localSheetId="1" hidden="1">0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'CIR monthly'!$R$3</definedName>
    <definedName name="solver_opt" localSheetId="0" hidden="1">'Vas mon'!$R$2</definedName>
    <definedName name="solver_opt" localSheetId="1" hidden="1">'vas yearly'!$T$2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2</definedName>
    <definedName name="solver_rel1" localSheetId="0" hidden="1">1</definedName>
    <definedName name="solver_rel2" localSheetId="2" hidden="1">2</definedName>
    <definedName name="solver_rel2" localSheetId="0" hidden="1">3</definedName>
    <definedName name="solver_rhs1" localSheetId="2" hidden="1">'CIR monthly'!$K$3</definedName>
    <definedName name="solver_rhs1" localSheetId="0" hidden="1">0.03</definedName>
    <definedName name="solver_rhs2" localSheetId="2" hidden="1">'CIR monthly'!$K$3</definedName>
    <definedName name="solver_rhs2" localSheetId="0" hidden="1">0.01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1</definedName>
    <definedName name="solver_typ" localSheetId="0" hidden="1">1</definedName>
    <definedName name="solver_typ" localSheetId="1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  <definedName name="vol">'Vas mon'!$C$4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5" i="4"/>
  <c r="B6" i="4"/>
  <c r="B4" i="4"/>
  <c r="B2" i="4"/>
  <c r="B3" i="4"/>
  <c r="B1" i="4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L2" i="1"/>
  <c r="P8" i="1"/>
  <c r="P9" i="1"/>
  <c r="P11" i="1"/>
  <c r="P12" i="1"/>
  <c r="P13" i="1"/>
  <c r="P15" i="1"/>
  <c r="P16" i="1"/>
  <c r="P17" i="1"/>
  <c r="P19" i="1"/>
  <c r="P20" i="1"/>
  <c r="P21" i="1"/>
  <c r="P23" i="1"/>
  <c r="P24" i="1"/>
  <c r="P25" i="1"/>
  <c r="P27" i="1"/>
  <c r="P28" i="1"/>
  <c r="P29" i="1"/>
  <c r="P31" i="1"/>
  <c r="P32" i="1"/>
  <c r="P33" i="1"/>
  <c r="P35" i="1"/>
  <c r="P36" i="1"/>
  <c r="P37" i="1"/>
  <c r="P39" i="1"/>
  <c r="P40" i="1"/>
  <c r="P41" i="1"/>
  <c r="P43" i="1"/>
  <c r="P44" i="1"/>
  <c r="P45" i="1"/>
  <c r="P47" i="1"/>
  <c r="P48" i="1"/>
  <c r="P49" i="1"/>
  <c r="P51" i="1"/>
  <c r="P52" i="1"/>
  <c r="P53" i="1"/>
  <c r="P55" i="1"/>
  <c r="P56" i="1"/>
  <c r="P57" i="1"/>
  <c r="P59" i="1"/>
  <c r="P60" i="1"/>
  <c r="P61" i="1"/>
  <c r="P63" i="1"/>
  <c r="P64" i="1"/>
  <c r="P65" i="1"/>
  <c r="P67" i="1"/>
  <c r="P68" i="1"/>
  <c r="P69" i="1"/>
  <c r="P71" i="1"/>
  <c r="P72" i="1"/>
  <c r="P73" i="1"/>
  <c r="P75" i="1"/>
  <c r="P76" i="1"/>
  <c r="P77" i="1"/>
  <c r="P79" i="1"/>
  <c r="P80" i="1"/>
  <c r="P81" i="1"/>
  <c r="P83" i="1"/>
  <c r="P84" i="1"/>
  <c r="P85" i="1"/>
  <c r="P87" i="1"/>
  <c r="P88" i="1"/>
  <c r="P89" i="1"/>
  <c r="P91" i="1"/>
  <c r="P92" i="1"/>
  <c r="P93" i="1"/>
  <c r="P95" i="1"/>
  <c r="P96" i="1"/>
  <c r="P97" i="1"/>
  <c r="P99" i="1"/>
  <c r="P100" i="1"/>
  <c r="P101" i="1"/>
  <c r="P103" i="1"/>
  <c r="P104" i="1"/>
  <c r="P105" i="1"/>
  <c r="P107" i="1"/>
  <c r="P108" i="1"/>
  <c r="P109" i="1"/>
  <c r="P111" i="1"/>
  <c r="P112" i="1"/>
  <c r="P113" i="1"/>
  <c r="P115" i="1"/>
  <c r="P116" i="1"/>
  <c r="P117" i="1"/>
  <c r="P119" i="1"/>
  <c r="P120" i="1"/>
  <c r="P121" i="1"/>
  <c r="P123" i="1"/>
  <c r="P124" i="1"/>
  <c r="P125" i="1"/>
  <c r="P127" i="1"/>
  <c r="P128" i="1"/>
  <c r="P129" i="1"/>
  <c r="P131" i="1"/>
  <c r="P132" i="1"/>
  <c r="P133" i="1"/>
  <c r="P135" i="1"/>
  <c r="P136" i="1"/>
  <c r="P137" i="1"/>
  <c r="P139" i="1"/>
  <c r="P140" i="1"/>
  <c r="P141" i="1"/>
  <c r="P143" i="1"/>
  <c r="P144" i="1"/>
  <c r="P145" i="1"/>
  <c r="P147" i="1"/>
  <c r="P148" i="1"/>
  <c r="P149" i="1"/>
  <c r="P151" i="1"/>
  <c r="P152" i="1"/>
  <c r="P153" i="1"/>
  <c r="P155" i="1"/>
  <c r="P156" i="1"/>
  <c r="P157" i="1"/>
  <c r="P159" i="1"/>
  <c r="P160" i="1"/>
  <c r="P161" i="1"/>
  <c r="P163" i="1"/>
  <c r="P164" i="1"/>
  <c r="P165" i="1"/>
  <c r="P167" i="1"/>
  <c r="P168" i="1"/>
  <c r="P169" i="1"/>
  <c r="P171" i="1"/>
  <c r="P172" i="1"/>
  <c r="P173" i="1"/>
  <c r="O8" i="1"/>
  <c r="O11" i="1"/>
  <c r="O12" i="1"/>
  <c r="O15" i="1"/>
  <c r="O16" i="1"/>
  <c r="O19" i="1"/>
  <c r="O20" i="1"/>
  <c r="O23" i="1"/>
  <c r="O24" i="1"/>
  <c r="O27" i="1"/>
  <c r="O28" i="1"/>
  <c r="O31" i="1"/>
  <c r="O32" i="1"/>
  <c r="O35" i="1"/>
  <c r="O36" i="1"/>
  <c r="O39" i="1"/>
  <c r="O40" i="1"/>
  <c r="O43" i="1"/>
  <c r="O44" i="1"/>
  <c r="O47" i="1"/>
  <c r="O48" i="1"/>
  <c r="O51" i="1"/>
  <c r="O52" i="1"/>
  <c r="O55" i="1"/>
  <c r="O56" i="1"/>
  <c r="O59" i="1"/>
  <c r="O60" i="1"/>
  <c r="O63" i="1"/>
  <c r="O64" i="1"/>
  <c r="O67" i="1"/>
  <c r="O68" i="1"/>
  <c r="O71" i="1"/>
  <c r="O72" i="1"/>
  <c r="O75" i="1"/>
  <c r="O76" i="1"/>
  <c r="O79" i="1"/>
  <c r="O80" i="1"/>
  <c r="O83" i="1"/>
  <c r="O84" i="1"/>
  <c r="O87" i="1"/>
  <c r="O88" i="1"/>
  <c r="O91" i="1"/>
  <c r="O92" i="1"/>
  <c r="O95" i="1"/>
  <c r="O96" i="1"/>
  <c r="O99" i="1"/>
  <c r="O100" i="1"/>
  <c r="O103" i="1"/>
  <c r="O104" i="1"/>
  <c r="O107" i="1"/>
  <c r="O108" i="1"/>
  <c r="O111" i="1"/>
  <c r="O112" i="1"/>
  <c r="O115" i="1"/>
  <c r="O116" i="1"/>
  <c r="O119" i="1"/>
  <c r="O120" i="1"/>
  <c r="O123" i="1"/>
  <c r="O124" i="1"/>
  <c r="O127" i="1"/>
  <c r="O128" i="1"/>
  <c r="O131" i="1"/>
  <c r="O132" i="1"/>
  <c r="O135" i="1"/>
  <c r="O136" i="1"/>
  <c r="O139" i="1"/>
  <c r="O140" i="1"/>
  <c r="O143" i="1"/>
  <c r="O144" i="1"/>
  <c r="O147" i="1"/>
  <c r="O148" i="1"/>
  <c r="O151" i="1"/>
  <c r="O152" i="1"/>
  <c r="O155" i="1"/>
  <c r="O156" i="1"/>
  <c r="O159" i="1"/>
  <c r="O160" i="1"/>
  <c r="O163" i="1"/>
  <c r="O164" i="1"/>
  <c r="O167" i="1"/>
  <c r="O168" i="1"/>
  <c r="O171" i="1"/>
  <c r="O172" i="1"/>
  <c r="P7" i="3"/>
  <c r="Q7" i="3" s="1"/>
  <c r="R7" i="3" s="1"/>
  <c r="O7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P8" i="3" s="1"/>
  <c r="N6" i="3"/>
  <c r="O173" i="1" l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Q18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9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172" i="1"/>
  <c r="Q168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78" i="1" l="1"/>
  <c r="Q110" i="1"/>
  <c r="Q10" i="1"/>
  <c r="Q26" i="1"/>
  <c r="Q42" i="1"/>
  <c r="Q58" i="1"/>
  <c r="Q74" i="1"/>
  <c r="Q90" i="1"/>
  <c r="Q106" i="1"/>
  <c r="Q122" i="1"/>
  <c r="Q138" i="1"/>
  <c r="Q154" i="1"/>
  <c r="Q146" i="1"/>
  <c r="Q126" i="1"/>
  <c r="Q170" i="1"/>
  <c r="Q162" i="1"/>
  <c r="Q34" i="1"/>
  <c r="Q50" i="1"/>
  <c r="Q66" i="1"/>
  <c r="Q82" i="1"/>
  <c r="Q98" i="1"/>
  <c r="Q114" i="1"/>
  <c r="Q130" i="1"/>
  <c r="Q22" i="1"/>
  <c r="Q38" i="1"/>
  <c r="Q54" i="1"/>
  <c r="Q70" i="1"/>
  <c r="Q86" i="1"/>
  <c r="Q102" i="1"/>
  <c r="Q118" i="1"/>
  <c r="Q134" i="1"/>
  <c r="Q150" i="1"/>
  <c r="Q166" i="1"/>
  <c r="Q14" i="1"/>
  <c r="Q30" i="1"/>
  <c r="Q46" i="1"/>
  <c r="Q62" i="1"/>
  <c r="Q94" i="1"/>
  <c r="Q142" i="1"/>
  <c r="Q158" i="1"/>
  <c r="L3" i="1" l="1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E4" i="1"/>
  <c r="E2" i="1"/>
  <c r="E3" i="1"/>
  <c r="E3" i="3"/>
  <c r="E4" i="3"/>
  <c r="E2" i="3"/>
  <c r="R5" i="2"/>
  <c r="S5" i="2" s="1"/>
  <c r="T5" i="2" s="1"/>
  <c r="R6" i="2"/>
  <c r="S6" i="2" s="1"/>
  <c r="T6" i="2" s="1"/>
  <c r="U6" i="2" s="1"/>
  <c r="R7" i="2"/>
  <c r="S7" i="2" s="1"/>
  <c r="T7" i="2" s="1"/>
  <c r="U7" i="2" s="1"/>
  <c r="R8" i="2"/>
  <c r="S8" i="2" s="1"/>
  <c r="T8" i="2" s="1"/>
  <c r="U8" i="2" s="1"/>
  <c r="R9" i="2"/>
  <c r="S9" i="2" s="1"/>
  <c r="T9" i="2" s="1"/>
  <c r="U9" i="2" s="1"/>
  <c r="R10" i="2"/>
  <c r="S10" i="2" s="1"/>
  <c r="T10" i="2" s="1"/>
  <c r="U10" i="2" s="1"/>
  <c r="R11" i="2"/>
  <c r="S11" i="2" s="1"/>
  <c r="T11" i="2" s="1"/>
  <c r="U11" i="2" s="1"/>
  <c r="R12" i="2"/>
  <c r="S12" i="2" s="1"/>
  <c r="T12" i="2" s="1"/>
  <c r="U12" i="2" s="1"/>
  <c r="R13" i="2"/>
  <c r="S13" i="2" s="1"/>
  <c r="T13" i="2" s="1"/>
  <c r="U13" i="2" s="1"/>
  <c r="R14" i="2"/>
  <c r="S14" i="2" s="1"/>
  <c r="T14" i="2" s="1"/>
  <c r="U14" i="2" s="1"/>
  <c r="R15" i="2"/>
  <c r="S15" i="2" s="1"/>
  <c r="T15" i="2" s="1"/>
  <c r="U15" i="2" s="1"/>
  <c r="R16" i="2"/>
  <c r="S16" i="2" s="1"/>
  <c r="T16" i="2" s="1"/>
  <c r="U16" i="2" s="1"/>
  <c r="R17" i="2"/>
  <c r="S17" i="2" s="1"/>
  <c r="T17" i="2" s="1"/>
  <c r="U17" i="2" s="1"/>
  <c r="R18" i="2"/>
  <c r="S18" i="2" s="1"/>
  <c r="T18" i="2" s="1"/>
  <c r="U18" i="2" s="1"/>
  <c r="R19" i="2"/>
  <c r="S19" i="2" s="1"/>
  <c r="T19" i="2" s="1"/>
  <c r="U19" i="2" s="1"/>
  <c r="R20" i="2"/>
  <c r="S20" i="2" s="1"/>
  <c r="T20" i="2" s="1"/>
  <c r="U20" i="2" s="1"/>
  <c r="R21" i="2"/>
  <c r="S21" i="2" s="1"/>
  <c r="T21" i="2" s="1"/>
  <c r="U21" i="2" s="1"/>
  <c r="R4" i="2"/>
  <c r="S4" i="2" s="1"/>
  <c r="T4" i="2" s="1"/>
  <c r="U4" i="2" s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3" i="2"/>
  <c r="P7" i="1"/>
  <c r="R173" i="1" l="1"/>
  <c r="S173" i="1" s="1"/>
  <c r="R169" i="1"/>
  <c r="S169" i="1" s="1"/>
  <c r="R165" i="1"/>
  <c r="S165" i="1" s="1"/>
  <c r="R161" i="1"/>
  <c r="S161" i="1" s="1"/>
  <c r="R157" i="1"/>
  <c r="S157" i="1" s="1"/>
  <c r="R153" i="1"/>
  <c r="S153" i="1" s="1"/>
  <c r="R149" i="1"/>
  <c r="S149" i="1" s="1"/>
  <c r="R145" i="1"/>
  <c r="S145" i="1" s="1"/>
  <c r="R141" i="1"/>
  <c r="S141" i="1" s="1"/>
  <c r="R137" i="1"/>
  <c r="S137" i="1" s="1"/>
  <c r="R133" i="1"/>
  <c r="S133" i="1" s="1"/>
  <c r="R129" i="1"/>
  <c r="S129" i="1" s="1"/>
  <c r="R125" i="1"/>
  <c r="S125" i="1" s="1"/>
  <c r="R121" i="1"/>
  <c r="S121" i="1" s="1"/>
  <c r="R117" i="1"/>
  <c r="S117" i="1" s="1"/>
  <c r="R113" i="1"/>
  <c r="S113" i="1" s="1"/>
  <c r="R109" i="1"/>
  <c r="S109" i="1" s="1"/>
  <c r="R105" i="1"/>
  <c r="S105" i="1" s="1"/>
  <c r="R101" i="1"/>
  <c r="S101" i="1" s="1"/>
  <c r="R97" i="1"/>
  <c r="S97" i="1" s="1"/>
  <c r="R93" i="1"/>
  <c r="S93" i="1" s="1"/>
  <c r="R89" i="1"/>
  <c r="S89" i="1" s="1"/>
  <c r="R85" i="1"/>
  <c r="S85" i="1" s="1"/>
  <c r="R81" i="1"/>
  <c r="S81" i="1" s="1"/>
  <c r="R77" i="1"/>
  <c r="S77" i="1" s="1"/>
  <c r="R73" i="1"/>
  <c r="S73" i="1" s="1"/>
  <c r="R69" i="1"/>
  <c r="S69" i="1" s="1"/>
  <c r="R65" i="1"/>
  <c r="S65" i="1" s="1"/>
  <c r="R61" i="1"/>
  <c r="S61" i="1" s="1"/>
  <c r="R57" i="1"/>
  <c r="S57" i="1" s="1"/>
  <c r="R53" i="1"/>
  <c r="S53" i="1" s="1"/>
  <c r="R49" i="1"/>
  <c r="S49" i="1" s="1"/>
  <c r="R45" i="1"/>
  <c r="S45" i="1" s="1"/>
  <c r="R41" i="1"/>
  <c r="S41" i="1" s="1"/>
  <c r="R37" i="1"/>
  <c r="S37" i="1" s="1"/>
  <c r="R33" i="1"/>
  <c r="S33" i="1" s="1"/>
  <c r="R29" i="1"/>
  <c r="S29" i="1" s="1"/>
  <c r="R25" i="1"/>
  <c r="S25" i="1" s="1"/>
  <c r="R21" i="1"/>
  <c r="S21" i="1" s="1"/>
  <c r="R17" i="1"/>
  <c r="S17" i="1" s="1"/>
  <c r="R13" i="1"/>
  <c r="S13" i="1" s="1"/>
  <c r="R9" i="1"/>
  <c r="S9" i="1" s="1"/>
  <c r="R172" i="1"/>
  <c r="S172" i="1" s="1"/>
  <c r="R168" i="1"/>
  <c r="S168" i="1" s="1"/>
  <c r="R164" i="1"/>
  <c r="S164" i="1" s="1"/>
  <c r="R160" i="1"/>
  <c r="S160" i="1" s="1"/>
  <c r="R156" i="1"/>
  <c r="S156" i="1" s="1"/>
  <c r="R152" i="1"/>
  <c r="S152" i="1" s="1"/>
  <c r="R148" i="1"/>
  <c r="S148" i="1" s="1"/>
  <c r="R144" i="1"/>
  <c r="S144" i="1" s="1"/>
  <c r="R140" i="1"/>
  <c r="S140" i="1" s="1"/>
  <c r="R136" i="1"/>
  <c r="S136" i="1" s="1"/>
  <c r="R132" i="1"/>
  <c r="S132" i="1" s="1"/>
  <c r="R128" i="1"/>
  <c r="S128" i="1" s="1"/>
  <c r="R124" i="1"/>
  <c r="S124" i="1" s="1"/>
  <c r="R120" i="1"/>
  <c r="S120" i="1" s="1"/>
  <c r="R116" i="1"/>
  <c r="S116" i="1" s="1"/>
  <c r="R112" i="1"/>
  <c r="S112" i="1" s="1"/>
  <c r="R108" i="1"/>
  <c r="S108" i="1" s="1"/>
  <c r="R104" i="1"/>
  <c r="S104" i="1" s="1"/>
  <c r="R100" i="1"/>
  <c r="S100" i="1" s="1"/>
  <c r="R96" i="1"/>
  <c r="S96" i="1" s="1"/>
  <c r="R92" i="1"/>
  <c r="S92" i="1" s="1"/>
  <c r="R88" i="1"/>
  <c r="S88" i="1" s="1"/>
  <c r="R84" i="1"/>
  <c r="S84" i="1" s="1"/>
  <c r="R80" i="1"/>
  <c r="S80" i="1" s="1"/>
  <c r="R76" i="1"/>
  <c r="S76" i="1" s="1"/>
  <c r="R72" i="1"/>
  <c r="S72" i="1" s="1"/>
  <c r="R68" i="1"/>
  <c r="S68" i="1" s="1"/>
  <c r="R64" i="1"/>
  <c r="S64" i="1" s="1"/>
  <c r="R60" i="1"/>
  <c r="S60" i="1" s="1"/>
  <c r="R56" i="1"/>
  <c r="S56" i="1" s="1"/>
  <c r="R52" i="1"/>
  <c r="S52" i="1" s="1"/>
  <c r="R48" i="1"/>
  <c r="S48" i="1" s="1"/>
  <c r="R44" i="1"/>
  <c r="S44" i="1" s="1"/>
  <c r="R40" i="1"/>
  <c r="S40" i="1" s="1"/>
  <c r="R36" i="1"/>
  <c r="S36" i="1" s="1"/>
  <c r="R32" i="1"/>
  <c r="S32" i="1" s="1"/>
  <c r="R28" i="1"/>
  <c r="S28" i="1" s="1"/>
  <c r="R24" i="1"/>
  <c r="S24" i="1" s="1"/>
  <c r="R20" i="1"/>
  <c r="S20" i="1" s="1"/>
  <c r="R16" i="1"/>
  <c r="S16" i="1" s="1"/>
  <c r="R12" i="1"/>
  <c r="S12" i="1" s="1"/>
  <c r="R8" i="1"/>
  <c r="S8" i="1" s="1"/>
  <c r="R171" i="1"/>
  <c r="S171" i="1" s="1"/>
  <c r="R167" i="1"/>
  <c r="S167" i="1" s="1"/>
  <c r="R163" i="1"/>
  <c r="S163" i="1" s="1"/>
  <c r="R159" i="1"/>
  <c r="S159" i="1" s="1"/>
  <c r="R155" i="1"/>
  <c r="S155" i="1" s="1"/>
  <c r="R151" i="1"/>
  <c r="S151" i="1" s="1"/>
  <c r="R147" i="1"/>
  <c r="S147" i="1" s="1"/>
  <c r="R143" i="1"/>
  <c r="S143" i="1" s="1"/>
  <c r="R139" i="1"/>
  <c r="S139" i="1" s="1"/>
  <c r="R135" i="1"/>
  <c r="S135" i="1" s="1"/>
  <c r="R131" i="1"/>
  <c r="S131" i="1" s="1"/>
  <c r="R127" i="1"/>
  <c r="S127" i="1" s="1"/>
  <c r="R123" i="1"/>
  <c r="S123" i="1" s="1"/>
  <c r="R119" i="1"/>
  <c r="S119" i="1" s="1"/>
  <c r="R115" i="1"/>
  <c r="S115" i="1" s="1"/>
  <c r="R111" i="1"/>
  <c r="S111" i="1" s="1"/>
  <c r="R107" i="1"/>
  <c r="S107" i="1" s="1"/>
  <c r="R103" i="1"/>
  <c r="S103" i="1" s="1"/>
  <c r="R99" i="1"/>
  <c r="S99" i="1" s="1"/>
  <c r="R95" i="1"/>
  <c r="S95" i="1" s="1"/>
  <c r="R91" i="1"/>
  <c r="S91" i="1" s="1"/>
  <c r="R87" i="1"/>
  <c r="S87" i="1" s="1"/>
  <c r="R83" i="1"/>
  <c r="S83" i="1" s="1"/>
  <c r="R79" i="1"/>
  <c r="S79" i="1" s="1"/>
  <c r="R75" i="1"/>
  <c r="S75" i="1" s="1"/>
  <c r="R71" i="1"/>
  <c r="S71" i="1" s="1"/>
  <c r="R67" i="1"/>
  <c r="S67" i="1" s="1"/>
  <c r="R63" i="1"/>
  <c r="S63" i="1" s="1"/>
  <c r="R59" i="1"/>
  <c r="S59" i="1" s="1"/>
  <c r="R55" i="1"/>
  <c r="S55" i="1" s="1"/>
  <c r="R51" i="1"/>
  <c r="S51" i="1" s="1"/>
  <c r="R47" i="1"/>
  <c r="S47" i="1" s="1"/>
  <c r="R43" i="1"/>
  <c r="S43" i="1" s="1"/>
  <c r="R39" i="1"/>
  <c r="S39" i="1" s="1"/>
  <c r="R35" i="1"/>
  <c r="S35" i="1" s="1"/>
  <c r="R31" i="1"/>
  <c r="S31" i="1" s="1"/>
  <c r="R27" i="1"/>
  <c r="S27" i="1" s="1"/>
  <c r="R23" i="1"/>
  <c r="S23" i="1" s="1"/>
  <c r="R19" i="1"/>
  <c r="S19" i="1" s="1"/>
  <c r="R15" i="1"/>
  <c r="S15" i="1" s="1"/>
  <c r="R11" i="1"/>
  <c r="S11" i="1" s="1"/>
  <c r="O7" i="1"/>
  <c r="Q7" i="1" s="1"/>
  <c r="R7" i="1" s="1"/>
  <c r="R170" i="1"/>
  <c r="S170" i="1" s="1"/>
  <c r="R166" i="1"/>
  <c r="S166" i="1" s="1"/>
  <c r="R162" i="1"/>
  <c r="S162" i="1" s="1"/>
  <c r="R158" i="1"/>
  <c r="S158" i="1" s="1"/>
  <c r="R154" i="1"/>
  <c r="S154" i="1" s="1"/>
  <c r="R150" i="1"/>
  <c r="S150" i="1" s="1"/>
  <c r="R146" i="1"/>
  <c r="S146" i="1" s="1"/>
  <c r="R142" i="1"/>
  <c r="S142" i="1" s="1"/>
  <c r="R138" i="1"/>
  <c r="S138" i="1" s="1"/>
  <c r="R134" i="1"/>
  <c r="S134" i="1" s="1"/>
  <c r="R130" i="1"/>
  <c r="S130" i="1" s="1"/>
  <c r="R126" i="1"/>
  <c r="S126" i="1" s="1"/>
  <c r="R122" i="1"/>
  <c r="S122" i="1" s="1"/>
  <c r="R118" i="1"/>
  <c r="S118" i="1" s="1"/>
  <c r="R114" i="1"/>
  <c r="S114" i="1" s="1"/>
  <c r="R110" i="1"/>
  <c r="S110" i="1" s="1"/>
  <c r="R106" i="1"/>
  <c r="S106" i="1" s="1"/>
  <c r="R102" i="1"/>
  <c r="S102" i="1" s="1"/>
  <c r="R98" i="1"/>
  <c r="S98" i="1" s="1"/>
  <c r="R94" i="1"/>
  <c r="S94" i="1" s="1"/>
  <c r="R90" i="1"/>
  <c r="S90" i="1" s="1"/>
  <c r="R86" i="1"/>
  <c r="S86" i="1" s="1"/>
  <c r="R82" i="1"/>
  <c r="S82" i="1" s="1"/>
  <c r="R78" i="1"/>
  <c r="S78" i="1" s="1"/>
  <c r="R74" i="1"/>
  <c r="S74" i="1" s="1"/>
  <c r="R70" i="1"/>
  <c r="S70" i="1" s="1"/>
  <c r="R66" i="1"/>
  <c r="S66" i="1" s="1"/>
  <c r="R62" i="1"/>
  <c r="S62" i="1" s="1"/>
  <c r="R58" i="1"/>
  <c r="S58" i="1" s="1"/>
  <c r="R54" i="1"/>
  <c r="S54" i="1" s="1"/>
  <c r="R50" i="1"/>
  <c r="S50" i="1" s="1"/>
  <c r="R46" i="1"/>
  <c r="S46" i="1" s="1"/>
  <c r="R42" i="1"/>
  <c r="S42" i="1" s="1"/>
  <c r="R38" i="1"/>
  <c r="S38" i="1" s="1"/>
  <c r="R34" i="1"/>
  <c r="S34" i="1" s="1"/>
  <c r="R30" i="1"/>
  <c r="S30" i="1" s="1"/>
  <c r="R26" i="1"/>
  <c r="S26" i="1" s="1"/>
  <c r="R22" i="1"/>
  <c r="S22" i="1" s="1"/>
  <c r="R18" i="1"/>
  <c r="S18" i="1" s="1"/>
  <c r="R14" i="1"/>
  <c r="S14" i="1" s="1"/>
  <c r="R10" i="1"/>
  <c r="S10" i="1" s="1"/>
  <c r="J2" i="1"/>
  <c r="O147" i="3"/>
  <c r="Q147" i="3" s="1"/>
  <c r="O131" i="3"/>
  <c r="Q131" i="3" s="1"/>
  <c r="O48" i="3"/>
  <c r="O115" i="3"/>
  <c r="Q115" i="3" s="1"/>
  <c r="O32" i="3"/>
  <c r="O16" i="3"/>
  <c r="O135" i="3"/>
  <c r="Q135" i="3" s="1"/>
  <c r="O20" i="3"/>
  <c r="O36" i="3"/>
  <c r="O52" i="3"/>
  <c r="O68" i="3"/>
  <c r="O84" i="3"/>
  <c r="O64" i="3"/>
  <c r="O80" i="3"/>
  <c r="O92" i="3"/>
  <c r="Q92" i="3" s="1"/>
  <c r="O163" i="3"/>
  <c r="Q163" i="3" s="1"/>
  <c r="O103" i="3"/>
  <c r="Q103" i="3" s="1"/>
  <c r="O99" i="3"/>
  <c r="Q99" i="3" s="1"/>
  <c r="O83" i="3"/>
  <c r="Q83" i="3" s="1"/>
  <c r="O71" i="3"/>
  <c r="Q71" i="3" s="1"/>
  <c r="O67" i="3"/>
  <c r="Q67" i="3" s="1"/>
  <c r="O63" i="3"/>
  <c r="Q63" i="3" s="1"/>
  <c r="O120" i="3"/>
  <c r="Q120" i="3" s="1"/>
  <c r="O124" i="3"/>
  <c r="Q124" i="3" s="1"/>
  <c r="O12" i="3"/>
  <c r="O28" i="3"/>
  <c r="O44" i="3"/>
  <c r="O60" i="3"/>
  <c r="O76" i="3"/>
  <c r="O172" i="3"/>
  <c r="O8" i="3"/>
  <c r="O24" i="3"/>
  <c r="O40" i="3"/>
  <c r="O56" i="3"/>
  <c r="O72" i="3"/>
  <c r="O140" i="3"/>
  <c r="O144" i="3"/>
  <c r="O148" i="3"/>
  <c r="O87" i="3"/>
  <c r="Q87" i="3" s="1"/>
  <c r="O96" i="3"/>
  <c r="O100" i="3"/>
  <c r="O104" i="3"/>
  <c r="O108" i="3"/>
  <c r="O112" i="3"/>
  <c r="O119" i="3"/>
  <c r="O139" i="3"/>
  <c r="O107" i="3"/>
  <c r="O128" i="3"/>
  <c r="O132" i="3"/>
  <c r="O151" i="3"/>
  <c r="Q151" i="3" s="1"/>
  <c r="O155" i="3"/>
  <c r="O167" i="3"/>
  <c r="O171" i="3"/>
  <c r="O75" i="3"/>
  <c r="O160" i="3"/>
  <c r="O88" i="3"/>
  <c r="O91" i="3"/>
  <c r="O123" i="3"/>
  <c r="O152" i="3"/>
  <c r="O156" i="3"/>
  <c r="O164" i="3"/>
  <c r="O116" i="3"/>
  <c r="Q116" i="3" s="1"/>
  <c r="O136" i="3"/>
  <c r="O168" i="3"/>
  <c r="K4" i="3"/>
  <c r="K5" i="3"/>
  <c r="U5" i="2"/>
  <c r="T2" i="2" s="1"/>
  <c r="O78" i="3"/>
  <c r="Q78" i="3" s="1"/>
  <c r="O94" i="3"/>
  <c r="Q94" i="3" s="1"/>
  <c r="O110" i="3"/>
  <c r="Q110" i="3" s="1"/>
  <c r="O126" i="3"/>
  <c r="Q126" i="3" s="1"/>
  <c r="O142" i="3"/>
  <c r="Q142" i="3" s="1"/>
  <c r="O158" i="3"/>
  <c r="Q158" i="3" s="1"/>
  <c r="O10" i="3"/>
  <c r="Q10" i="3" s="1"/>
  <c r="O14" i="3"/>
  <c r="Q14" i="3" s="1"/>
  <c r="O18" i="3"/>
  <c r="Q18" i="3" s="1"/>
  <c r="O22" i="3"/>
  <c r="Q22" i="3" s="1"/>
  <c r="O26" i="3"/>
  <c r="Q26" i="3" s="1"/>
  <c r="O30" i="3"/>
  <c r="Q30" i="3" s="1"/>
  <c r="O34" i="3"/>
  <c r="Q34" i="3" s="1"/>
  <c r="O38" i="3"/>
  <c r="Q38" i="3" s="1"/>
  <c r="O42" i="3"/>
  <c r="Q42" i="3" s="1"/>
  <c r="O46" i="3"/>
  <c r="Q46" i="3" s="1"/>
  <c r="O50" i="3"/>
  <c r="Q50" i="3" s="1"/>
  <c r="O54" i="3"/>
  <c r="Q54" i="3" s="1"/>
  <c r="O58" i="3"/>
  <c r="Q58" i="3" s="1"/>
  <c r="O74" i="3"/>
  <c r="Q74" i="3" s="1"/>
  <c r="O90" i="3"/>
  <c r="Q90" i="3" s="1"/>
  <c r="O106" i="3"/>
  <c r="Q106" i="3" s="1"/>
  <c r="O122" i="3"/>
  <c r="Q122" i="3" s="1"/>
  <c r="O138" i="3"/>
  <c r="Q138" i="3" s="1"/>
  <c r="O154" i="3"/>
  <c r="Q154" i="3" s="1"/>
  <c r="O170" i="3"/>
  <c r="Q170" i="3" s="1"/>
  <c r="O70" i="3"/>
  <c r="O79" i="3"/>
  <c r="Q79" i="3" s="1"/>
  <c r="O86" i="3"/>
  <c r="O95" i="3"/>
  <c r="Q95" i="3" s="1"/>
  <c r="O102" i="3"/>
  <c r="O111" i="3"/>
  <c r="Q111" i="3" s="1"/>
  <c r="O118" i="3"/>
  <c r="Q118" i="3" s="1"/>
  <c r="O127" i="3"/>
  <c r="Q127" i="3" s="1"/>
  <c r="O134" i="3"/>
  <c r="O143" i="3"/>
  <c r="Q143" i="3" s="1"/>
  <c r="O150" i="3"/>
  <c r="Q150" i="3" s="1"/>
  <c r="O159" i="3"/>
  <c r="Q159" i="3" s="1"/>
  <c r="O166" i="3"/>
  <c r="Q166" i="3" s="1"/>
  <c r="O62" i="3"/>
  <c r="O9" i="3"/>
  <c r="Q9" i="3" s="1"/>
  <c r="O11" i="3"/>
  <c r="Q11" i="3" s="1"/>
  <c r="O13" i="3"/>
  <c r="Q13" i="3" s="1"/>
  <c r="O15" i="3"/>
  <c r="Q15" i="3" s="1"/>
  <c r="O17" i="3"/>
  <c r="Q17" i="3" s="1"/>
  <c r="O19" i="3"/>
  <c r="Q19" i="3" s="1"/>
  <c r="O21" i="3"/>
  <c r="Q21" i="3" s="1"/>
  <c r="O23" i="3"/>
  <c r="Q23" i="3" s="1"/>
  <c r="O25" i="3"/>
  <c r="Q25" i="3" s="1"/>
  <c r="O27" i="3"/>
  <c r="Q27" i="3" s="1"/>
  <c r="O29" i="3"/>
  <c r="Q29" i="3" s="1"/>
  <c r="O31" i="3"/>
  <c r="Q31" i="3" s="1"/>
  <c r="O33" i="3"/>
  <c r="Q33" i="3" s="1"/>
  <c r="O35" i="3"/>
  <c r="Q35" i="3" s="1"/>
  <c r="O37" i="3"/>
  <c r="Q37" i="3" s="1"/>
  <c r="O39" i="3"/>
  <c r="Q39" i="3" s="1"/>
  <c r="O41" i="3"/>
  <c r="Q41" i="3" s="1"/>
  <c r="O43" i="3"/>
  <c r="Q43" i="3" s="1"/>
  <c r="O45" i="3"/>
  <c r="Q45" i="3" s="1"/>
  <c r="O47" i="3"/>
  <c r="Q47" i="3" s="1"/>
  <c r="O49" i="3"/>
  <c r="Q49" i="3" s="1"/>
  <c r="O51" i="3"/>
  <c r="Q51" i="3" s="1"/>
  <c r="O53" i="3"/>
  <c r="Q53" i="3" s="1"/>
  <c r="O55" i="3"/>
  <c r="Q55" i="3" s="1"/>
  <c r="O57" i="3"/>
  <c r="Q57" i="3" s="1"/>
  <c r="O59" i="3"/>
  <c r="Q59" i="3" s="1"/>
  <c r="O66" i="3"/>
  <c r="O82" i="3"/>
  <c r="O98" i="3"/>
  <c r="O114" i="3"/>
  <c r="O130" i="3"/>
  <c r="O146" i="3"/>
  <c r="O162" i="3"/>
  <c r="O61" i="3"/>
  <c r="Q61" i="3" s="1"/>
  <c r="O65" i="3"/>
  <c r="Q65" i="3" s="1"/>
  <c r="O69" i="3"/>
  <c r="Q69" i="3" s="1"/>
  <c r="O73" i="3"/>
  <c r="Q73" i="3" s="1"/>
  <c r="O77" i="3"/>
  <c r="Q77" i="3" s="1"/>
  <c r="O81" i="3"/>
  <c r="Q81" i="3" s="1"/>
  <c r="O85" i="3"/>
  <c r="Q85" i="3" s="1"/>
  <c r="O89" i="3"/>
  <c r="Q89" i="3" s="1"/>
  <c r="O93" i="3"/>
  <c r="Q93" i="3" s="1"/>
  <c r="O97" i="3"/>
  <c r="Q97" i="3" s="1"/>
  <c r="O101" i="3"/>
  <c r="Q101" i="3" s="1"/>
  <c r="O105" i="3"/>
  <c r="Q105" i="3" s="1"/>
  <c r="O109" i="3"/>
  <c r="Q109" i="3" s="1"/>
  <c r="O113" i="3"/>
  <c r="Q113" i="3" s="1"/>
  <c r="O117" i="3"/>
  <c r="Q117" i="3" s="1"/>
  <c r="O121" i="3"/>
  <c r="Q121" i="3" s="1"/>
  <c r="O125" i="3"/>
  <c r="Q125" i="3" s="1"/>
  <c r="O129" i="3"/>
  <c r="Q129" i="3" s="1"/>
  <c r="O133" i="3"/>
  <c r="Q133" i="3" s="1"/>
  <c r="O137" i="3"/>
  <c r="Q137" i="3" s="1"/>
  <c r="O141" i="3"/>
  <c r="Q141" i="3" s="1"/>
  <c r="O145" i="3"/>
  <c r="Q145" i="3" s="1"/>
  <c r="O149" i="3"/>
  <c r="Q149" i="3" s="1"/>
  <c r="O153" i="3"/>
  <c r="Q153" i="3" s="1"/>
  <c r="O157" i="3"/>
  <c r="Q157" i="3" s="1"/>
  <c r="O161" i="3"/>
  <c r="Q161" i="3" s="1"/>
  <c r="O165" i="3"/>
  <c r="Q165" i="3" s="1"/>
  <c r="O169" i="3"/>
  <c r="Q169" i="3" s="1"/>
  <c r="O173" i="3"/>
  <c r="Q173" i="3" s="1"/>
  <c r="R113" i="3" l="1"/>
  <c r="S113" i="3" s="1"/>
  <c r="R97" i="3"/>
  <c r="S97" i="3" s="1"/>
  <c r="R81" i="3"/>
  <c r="S81" i="3" s="1"/>
  <c r="R65" i="3"/>
  <c r="S65" i="3" s="1"/>
  <c r="R53" i="3"/>
  <c r="S53" i="3" s="1"/>
  <c r="R45" i="3"/>
  <c r="S45" i="3" s="1"/>
  <c r="R37" i="3"/>
  <c r="S37" i="3" s="1"/>
  <c r="R29" i="3"/>
  <c r="S29" i="3" s="1"/>
  <c r="R21" i="3"/>
  <c r="S21" i="3" s="1"/>
  <c r="R13" i="3"/>
  <c r="S13" i="3" s="1"/>
  <c r="R166" i="3"/>
  <c r="S166" i="3" s="1"/>
  <c r="R122" i="3"/>
  <c r="S122" i="3" s="1"/>
  <c r="R58" i="3"/>
  <c r="S58" i="3" s="1"/>
  <c r="R42" i="3"/>
  <c r="S42" i="3" s="1"/>
  <c r="R26" i="3"/>
  <c r="S26" i="3" s="1"/>
  <c r="R10" i="3"/>
  <c r="S10" i="3" s="1"/>
  <c r="R110" i="3"/>
  <c r="S110" i="3" s="1"/>
  <c r="R116" i="3"/>
  <c r="S116" i="3" s="1"/>
  <c r="R151" i="3"/>
  <c r="S151" i="3" s="1"/>
  <c r="R63" i="3"/>
  <c r="S63" i="3" s="1"/>
  <c r="R99" i="3"/>
  <c r="S99" i="3" s="1"/>
  <c r="R131" i="3"/>
  <c r="S131" i="3" s="1"/>
  <c r="R129" i="3"/>
  <c r="S129" i="3" s="1"/>
  <c r="R141" i="3"/>
  <c r="S141" i="3" s="1"/>
  <c r="R125" i="3"/>
  <c r="S125" i="3" s="1"/>
  <c r="R109" i="3"/>
  <c r="S109" i="3" s="1"/>
  <c r="R93" i="3"/>
  <c r="S93" i="3" s="1"/>
  <c r="R77" i="3"/>
  <c r="S77" i="3" s="1"/>
  <c r="R61" i="3"/>
  <c r="S61" i="3" s="1"/>
  <c r="R59" i="3"/>
  <c r="S59" i="3" s="1"/>
  <c r="R51" i="3"/>
  <c r="S51" i="3" s="1"/>
  <c r="R43" i="3"/>
  <c r="S43" i="3" s="1"/>
  <c r="R35" i="3"/>
  <c r="S35" i="3" s="1"/>
  <c r="R27" i="3"/>
  <c r="S27" i="3" s="1"/>
  <c r="R19" i="3"/>
  <c r="S19" i="3" s="1"/>
  <c r="R11" i="3"/>
  <c r="S11" i="3" s="1"/>
  <c r="R159" i="3"/>
  <c r="S159" i="3" s="1"/>
  <c r="R127" i="3"/>
  <c r="S127" i="3" s="1"/>
  <c r="R95" i="3"/>
  <c r="S95" i="3" s="1"/>
  <c r="R170" i="3"/>
  <c r="S170" i="3" s="1"/>
  <c r="R106" i="3"/>
  <c r="S106" i="3" s="1"/>
  <c r="R54" i="3"/>
  <c r="S54" i="3" s="1"/>
  <c r="R38" i="3"/>
  <c r="S38" i="3" s="1"/>
  <c r="R22" i="3"/>
  <c r="S22" i="3" s="1"/>
  <c r="R158" i="3"/>
  <c r="S158" i="3" s="1"/>
  <c r="R94" i="3"/>
  <c r="S94" i="3" s="1"/>
  <c r="R67" i="3"/>
  <c r="S67" i="3" s="1"/>
  <c r="R103" i="3"/>
  <c r="S103" i="3" s="1"/>
  <c r="R147" i="3"/>
  <c r="S147" i="3" s="1"/>
  <c r="R145" i="3"/>
  <c r="S145" i="3" s="1"/>
  <c r="R157" i="3"/>
  <c r="S157" i="3" s="1"/>
  <c r="R153" i="3"/>
  <c r="S153" i="3" s="1"/>
  <c r="R121" i="3"/>
  <c r="S121" i="3" s="1"/>
  <c r="R105" i="3"/>
  <c r="S105" i="3" s="1"/>
  <c r="R89" i="3"/>
  <c r="S89" i="3" s="1"/>
  <c r="R73" i="3"/>
  <c r="S73" i="3" s="1"/>
  <c r="R57" i="3"/>
  <c r="S57" i="3" s="1"/>
  <c r="R49" i="3"/>
  <c r="S49" i="3" s="1"/>
  <c r="R41" i="3"/>
  <c r="S41" i="3" s="1"/>
  <c r="R33" i="3"/>
  <c r="S33" i="3" s="1"/>
  <c r="R25" i="3"/>
  <c r="S25" i="3" s="1"/>
  <c r="R17" i="3"/>
  <c r="S17" i="3" s="1"/>
  <c r="R9" i="3"/>
  <c r="S9" i="3" s="1"/>
  <c r="R150" i="3"/>
  <c r="S150" i="3" s="1"/>
  <c r="R118" i="3"/>
  <c r="S118" i="3" s="1"/>
  <c r="R154" i="3"/>
  <c r="S154" i="3" s="1"/>
  <c r="R90" i="3"/>
  <c r="S90" i="3" s="1"/>
  <c r="R50" i="3"/>
  <c r="S50" i="3" s="1"/>
  <c r="R34" i="3"/>
  <c r="S34" i="3" s="1"/>
  <c r="R18" i="3"/>
  <c r="S18" i="3" s="1"/>
  <c r="R142" i="3"/>
  <c r="S142" i="3" s="1"/>
  <c r="R78" i="3"/>
  <c r="S78" i="3" s="1"/>
  <c r="R124" i="3"/>
  <c r="S124" i="3" s="1"/>
  <c r="R71" i="3"/>
  <c r="S71" i="3" s="1"/>
  <c r="R163" i="3"/>
  <c r="S163" i="3" s="1"/>
  <c r="R115" i="3"/>
  <c r="S115" i="3" s="1"/>
  <c r="R161" i="3"/>
  <c r="S161" i="3" s="1"/>
  <c r="R173" i="3"/>
  <c r="S173" i="3" s="1"/>
  <c r="R169" i="3"/>
  <c r="S169" i="3" s="1"/>
  <c r="R137" i="3"/>
  <c r="S137" i="3" s="1"/>
  <c r="R165" i="3"/>
  <c r="S165" i="3" s="1"/>
  <c r="R149" i="3"/>
  <c r="S149" i="3" s="1"/>
  <c r="R133" i="3"/>
  <c r="S133" i="3" s="1"/>
  <c r="R117" i="3"/>
  <c r="S117" i="3" s="1"/>
  <c r="R101" i="3"/>
  <c r="S101" i="3" s="1"/>
  <c r="R85" i="3"/>
  <c r="S85" i="3" s="1"/>
  <c r="R69" i="3"/>
  <c r="S69" i="3" s="1"/>
  <c r="R55" i="3"/>
  <c r="S55" i="3" s="1"/>
  <c r="R47" i="3"/>
  <c r="S47" i="3" s="1"/>
  <c r="R39" i="3"/>
  <c r="S39" i="3" s="1"/>
  <c r="R31" i="3"/>
  <c r="S31" i="3" s="1"/>
  <c r="R23" i="3"/>
  <c r="S23" i="3" s="1"/>
  <c r="R15" i="3"/>
  <c r="S15" i="3" s="1"/>
  <c r="R143" i="3"/>
  <c r="S143" i="3" s="1"/>
  <c r="R111" i="3"/>
  <c r="S111" i="3" s="1"/>
  <c r="R79" i="3"/>
  <c r="S79" i="3" s="1"/>
  <c r="R138" i="3"/>
  <c r="S138" i="3" s="1"/>
  <c r="R74" i="3"/>
  <c r="S74" i="3" s="1"/>
  <c r="R46" i="3"/>
  <c r="S46" i="3" s="1"/>
  <c r="R30" i="3"/>
  <c r="S30" i="3" s="1"/>
  <c r="R14" i="3"/>
  <c r="S14" i="3" s="1"/>
  <c r="R126" i="3"/>
  <c r="S126" i="3" s="1"/>
  <c r="R87" i="3"/>
  <c r="S87" i="3" s="1"/>
  <c r="R120" i="3"/>
  <c r="S120" i="3" s="1"/>
  <c r="R83" i="3"/>
  <c r="S83" i="3" s="1"/>
  <c r="R92" i="3"/>
  <c r="S92" i="3" s="1"/>
  <c r="R135" i="3"/>
  <c r="S135" i="3" s="1"/>
  <c r="S7" i="3"/>
  <c r="S7" i="1"/>
  <c r="Q16" i="3"/>
  <c r="Q32" i="3"/>
  <c r="Q64" i="3"/>
  <c r="Q56" i="3"/>
  <c r="Q68" i="3"/>
  <c r="Q148" i="3"/>
  <c r="Q28" i="3"/>
  <c r="Q96" i="3"/>
  <c r="Q112" i="3"/>
  <c r="Q172" i="3"/>
  <c r="Q48" i="3"/>
  <c r="Q20" i="3"/>
  <c r="Q84" i="3"/>
  <c r="Q52" i="3"/>
  <c r="Q108" i="3"/>
  <c r="Q36" i="3"/>
  <c r="Q8" i="3"/>
  <c r="Q24" i="3"/>
  <c r="Q72" i="3"/>
  <c r="Q88" i="3"/>
  <c r="Q152" i="3"/>
  <c r="Q168" i="3"/>
  <c r="Q107" i="3"/>
  <c r="Q155" i="3"/>
  <c r="Q104" i="3"/>
  <c r="Q86" i="3"/>
  <c r="Q44" i="3"/>
  <c r="Q40" i="3"/>
  <c r="Q136" i="3"/>
  <c r="Q12" i="3"/>
  <c r="Q76" i="3"/>
  <c r="Q80" i="3"/>
  <c r="Q144" i="3"/>
  <c r="Q171" i="3"/>
  <c r="Q156" i="3"/>
  <c r="Q160" i="3"/>
  <c r="Q60" i="3"/>
  <c r="Q140" i="3"/>
  <c r="Q119" i="3"/>
  <c r="Q100" i="3"/>
  <c r="Q128" i="3"/>
  <c r="Q167" i="3"/>
  <c r="Q139" i="3"/>
  <c r="Q132" i="3"/>
  <c r="Q75" i="3"/>
  <c r="Q82" i="3"/>
  <c r="Q130" i="3"/>
  <c r="Q164" i="3"/>
  <c r="Q62" i="3"/>
  <c r="Q98" i="3"/>
  <c r="Q134" i="3"/>
  <c r="Q123" i="3"/>
  <c r="Q66" i="3"/>
  <c r="Q102" i="3"/>
  <c r="Q146" i="3"/>
  <c r="Q91" i="3"/>
  <c r="Q70" i="3"/>
  <c r="Q114" i="3"/>
  <c r="Q162" i="3"/>
  <c r="K3" i="3"/>
  <c r="R91" i="3" l="1"/>
  <c r="S91" i="3" s="1"/>
  <c r="R132" i="3"/>
  <c r="S132" i="3" s="1"/>
  <c r="R160" i="3"/>
  <c r="S160" i="3" s="1"/>
  <c r="R88" i="3"/>
  <c r="S88" i="3" s="1"/>
  <c r="R96" i="3"/>
  <c r="S96" i="3" s="1"/>
  <c r="R164" i="3"/>
  <c r="S164" i="3" s="1"/>
  <c r="R40" i="3"/>
  <c r="S40" i="3" s="1"/>
  <c r="R20" i="3"/>
  <c r="S20" i="3" s="1"/>
  <c r="R162" i="3"/>
  <c r="S162" i="3" s="1"/>
  <c r="R134" i="3"/>
  <c r="S134" i="3" s="1"/>
  <c r="R119" i="3"/>
  <c r="S119" i="3" s="1"/>
  <c r="R76" i="3"/>
  <c r="S76" i="3" s="1"/>
  <c r="R72" i="3"/>
  <c r="S72" i="3" s="1"/>
  <c r="R102" i="3"/>
  <c r="S102" i="3" s="1"/>
  <c r="R140" i="3"/>
  <c r="S140" i="3" s="1"/>
  <c r="R86" i="3"/>
  <c r="S86" i="3" s="1"/>
  <c r="R52" i="3"/>
  <c r="S52" i="3" s="1"/>
  <c r="R32" i="3"/>
  <c r="S32" i="3" s="1"/>
  <c r="R123" i="3"/>
  <c r="S123" i="3" s="1"/>
  <c r="R100" i="3"/>
  <c r="S100" i="3" s="1"/>
  <c r="R80" i="3"/>
  <c r="S80" i="3" s="1"/>
  <c r="R155" i="3"/>
  <c r="S155" i="3" s="1"/>
  <c r="R36" i="3"/>
  <c r="S36" i="3" s="1"/>
  <c r="R56" i="3"/>
  <c r="S56" i="3" s="1"/>
  <c r="R146" i="3"/>
  <c r="S146" i="3" s="1"/>
  <c r="R130" i="3"/>
  <c r="S130" i="3" s="1"/>
  <c r="R139" i="3"/>
  <c r="S139" i="3" s="1"/>
  <c r="R156" i="3"/>
  <c r="S156" i="3" s="1"/>
  <c r="R44" i="3"/>
  <c r="S44" i="3" s="1"/>
  <c r="R107" i="3"/>
  <c r="S107" i="3" s="1"/>
  <c r="R108" i="3"/>
  <c r="S108" i="3" s="1"/>
  <c r="R48" i="3"/>
  <c r="S48" i="3" s="1"/>
  <c r="R28" i="3"/>
  <c r="S28" i="3" s="1"/>
  <c r="R64" i="3"/>
  <c r="S64" i="3" s="1"/>
  <c r="R114" i="3"/>
  <c r="S114" i="3" s="1"/>
  <c r="R98" i="3"/>
  <c r="S98" i="3" s="1"/>
  <c r="R82" i="3"/>
  <c r="S82" i="3" s="1"/>
  <c r="R167" i="3"/>
  <c r="S167" i="3" s="1"/>
  <c r="R171" i="3"/>
  <c r="S171" i="3" s="1"/>
  <c r="R12" i="3"/>
  <c r="S12" i="3" s="1"/>
  <c r="R168" i="3"/>
  <c r="S168" i="3" s="1"/>
  <c r="R24" i="3"/>
  <c r="S24" i="3" s="1"/>
  <c r="R172" i="3"/>
  <c r="S172" i="3" s="1"/>
  <c r="R148" i="3"/>
  <c r="S148" i="3" s="1"/>
  <c r="R70" i="3"/>
  <c r="S70" i="3" s="1"/>
  <c r="R66" i="3"/>
  <c r="S66" i="3" s="1"/>
  <c r="R62" i="3"/>
  <c r="S62" i="3" s="1"/>
  <c r="R75" i="3"/>
  <c r="S75" i="3" s="1"/>
  <c r="R128" i="3"/>
  <c r="S128" i="3" s="1"/>
  <c r="R60" i="3"/>
  <c r="S60" i="3" s="1"/>
  <c r="R144" i="3"/>
  <c r="S144" i="3" s="1"/>
  <c r="R136" i="3"/>
  <c r="S136" i="3" s="1"/>
  <c r="R104" i="3"/>
  <c r="S104" i="3" s="1"/>
  <c r="R152" i="3"/>
  <c r="S152" i="3" s="1"/>
  <c r="R8" i="3"/>
  <c r="S8" i="3" s="1"/>
  <c r="R84" i="3"/>
  <c r="S84" i="3" s="1"/>
  <c r="R112" i="3"/>
  <c r="S112" i="3" s="1"/>
  <c r="R68" i="3"/>
  <c r="S68" i="3" s="1"/>
  <c r="R16" i="3"/>
  <c r="S16" i="3" s="1"/>
  <c r="R2" i="1"/>
  <c r="R3" i="3" l="1"/>
</calcChain>
</file>

<file path=xl/sharedStrings.xml><?xml version="1.0" encoding="utf-8"?>
<sst xmlns="http://schemas.openxmlformats.org/spreadsheetml/2006/main" count="3562" uniqueCount="199">
  <si>
    <t>IRLT</t>
  </si>
  <si>
    <t>Long-term interest rates, Per cent per annum</t>
  </si>
  <si>
    <t>ZAF</t>
  </si>
  <si>
    <t>South Africa</t>
  </si>
  <si>
    <t>M</t>
  </si>
  <si>
    <t>Monthly</t>
  </si>
  <si>
    <t>PC</t>
  </si>
  <si>
    <t>Percentage</t>
  </si>
  <si>
    <t>Units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</si>
  <si>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</si>
  <si>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</si>
  <si>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</si>
  <si>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</si>
  <si>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</si>
  <si>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</si>
  <si>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</si>
  <si>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</si>
  <si>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</si>
  <si>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</si>
  <si>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</si>
  <si>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</si>
  <si>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</si>
  <si>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</si>
  <si>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</si>
  <si>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</si>
  <si>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</si>
  <si>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</si>
  <si>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</si>
  <si>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</si>
  <si>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</si>
  <si>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</si>
  <si>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</si>
  <si>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</si>
  <si>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</si>
  <si>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</si>
  <si>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</si>
  <si>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</si>
  <si>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</si>
  <si>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</si>
  <si>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</si>
  <si>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</si>
  <si>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</si>
  <si>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</si>
  <si>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</si>
  <si>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</si>
  <si>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</si>
  <si>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</si>
  <si>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</si>
  <si>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</si>
  <si>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</si>
  <si>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</si>
  <si>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</si>
  <si>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</si>
  <si>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</si>
  <si>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</si>
  <si>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</si>
  <si>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</si>
  <si>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</si>
  <si>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</si>
  <si>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</si>
  <si>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</si>
  <si>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</si>
  <si>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</si>
  <si>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</si>
  <si>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</si>
  <si>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</si>
  <si>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</si>
  <si>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</si>
  <si>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</si>
  <si>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</si>
  <si>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</si>
  <si>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</si>
  <si>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</si>
  <si>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</si>
  <si>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</si>
  <si>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</si>
  <si>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</si>
  <si>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</si>
  <si>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</si>
  <si>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</si>
  <si>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</si>
  <si>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</si>
  <si>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</si>
  <si>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</si>
  <si>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</si>
  <si>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</si>
  <si>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</si>
  <si>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</si>
  <si>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</si>
  <si>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</si>
  <si>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</si>
  <si>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</si>
  <si>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</si>
  <si>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</si>
  <si>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</si>
  <si>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</si>
  <si>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</si>
  <si>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</si>
  <si>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</si>
  <si>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</si>
  <si>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</si>
  <si>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</si>
  <si>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</si>
  <si>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</si>
  <si>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</si>
  <si>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</si>
  <si>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</si>
  <si>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</si>
  <si>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</si>
  <si>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</si>
  <si>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</si>
  <si>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</si>
  <si>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</si>
  <si>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</si>
  <si>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</si>
  <si>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</si>
  <si>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</si>
  <si>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</si>
  <si>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</si>
  <si>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</si>
  <si>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</si>
  <si>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</si>
  <si>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</si>
  <si>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</si>
  <si>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</si>
  <si>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</si>
  <si>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</si>
  <si>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</si>
  <si>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</si>
  <si>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</si>
  <si>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</si>
  <si>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</si>
  <si>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</si>
  <si>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</si>
  <si>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</si>
  <si>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</si>
  <si>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</si>
  <si>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</si>
  <si>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</si>
  <si>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</si>
  <si>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</si>
  <si>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</si>
  <si>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</si>
  <si>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</si>
  <si>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</si>
  <si>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</si>
  <si>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</si>
  <si>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</si>
  <si>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</si>
  <si>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</si>
  <si>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</si>
  <si>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</si>
  <si>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</si>
  <si>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</si>
  <si>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</si>
  <si>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</si>
  <si>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</si>
  <si>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</si>
  <si>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</si>
  <si>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</si>
  <si>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</si>
  <si>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</si>
  <si>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</si>
  <si>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</si>
  <si>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</si>
  <si>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</si>
  <si>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</si>
  <si>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</si>
  <si>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</si>
  <si>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</si>
  <si>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</si>
  <si>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</si>
  <si>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</si>
  <si>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</si>
  <si>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</si>
  <si>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</si>
  <si>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</si>
  <si>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a</t>
  </si>
  <si>
    <t>b</t>
  </si>
  <si>
    <t>vol</t>
  </si>
  <si>
    <t>r(t)</t>
  </si>
  <si>
    <t>r(t+1)-r(t)</t>
  </si>
  <si>
    <t>a*[b-r(t)]</t>
  </si>
  <si>
    <t>x</t>
  </si>
  <si>
    <t>pdf</t>
  </si>
  <si>
    <t>ln(pdf)</t>
  </si>
  <si>
    <t>A</t>
  </si>
  <si>
    <t>Annual</t>
  </si>
  <si>
    <t>ln pdf</t>
  </si>
  <si>
    <t>8.86,8.524,0.939</t>
  </si>
  <si>
    <t>aVas</t>
  </si>
  <si>
    <t>bVas</t>
  </si>
  <si>
    <t>sigmaVas</t>
  </si>
  <si>
    <t>aCIR</t>
  </si>
  <si>
    <t>bCIR</t>
  </si>
  <si>
    <t>sigmaCIR</t>
  </si>
  <si>
    <t>StartDate</t>
  </si>
  <si>
    <t>EndDate</t>
  </si>
  <si>
    <t>EndValue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</si>
</sst>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'CIR monthly'!$N$2:$N$5</c:f>
              <c:strCache>
                <c:ptCount val="4"/>
                <c:pt idx="3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'CIR monthly'!$N$6:$N$173</c:f>
              <c:numCache>
                <c:formatCode>General</c:formatCode>
                <c:ptCount val="168"/>
                <c:pt idx="0">
                  <c:v>8.199999999999999E-2</c:v>
                </c:pt>
                <c:pt idx="1">
                  <c:v>7.85E-2</c:v>
                </c:pt>
                <c:pt idx="2">
                  <c:v>8.2100000000000006E-2</c:v>
                </c:pt>
                <c:pt idx="3">
                  <c:v>8.4499999999999992E-2</c:v>
                </c:pt>
                <c:pt idx="4">
                  <c:v>8.4000000000000005E-2</c:v>
                </c:pt>
                <c:pt idx="5">
                  <c:v>8.0799999999999997E-2</c:v>
                </c:pt>
                <c:pt idx="6">
                  <c:v>8.1199999999999994E-2</c:v>
                </c:pt>
                <c:pt idx="7">
                  <c:v>7.9000000000000001E-2</c:v>
                </c:pt>
                <c:pt idx="8">
                  <c:v>8.0399999999999985E-2</c:v>
                </c:pt>
                <c:pt idx="9">
                  <c:v>8.1000000000000003E-2</c:v>
                </c:pt>
                <c:pt idx="10">
                  <c:v>7.8799999999999995E-2</c:v>
                </c:pt>
                <c:pt idx="11">
                  <c:v>7.5700000000000003E-2</c:v>
                </c:pt>
                <c:pt idx="12">
                  <c:v>7.3700000000000002E-2</c:v>
                </c:pt>
                <c:pt idx="13">
                  <c:v>7.2599999999999998E-2</c:v>
                </c:pt>
                <c:pt idx="14">
                  <c:v>7.3599999999999999E-2</c:v>
                </c:pt>
                <c:pt idx="15">
                  <c:v>7.46E-2</c:v>
                </c:pt>
                <c:pt idx="16">
                  <c:v>7.6299999999999993E-2</c:v>
                </c:pt>
                <c:pt idx="17">
                  <c:v>8.2899999999999988E-2</c:v>
                </c:pt>
                <c:pt idx="18">
                  <c:v>8.5800000000000001E-2</c:v>
                </c:pt>
                <c:pt idx="19">
                  <c:v>8.5900000000000004E-2</c:v>
                </c:pt>
                <c:pt idx="20">
                  <c:v>8.6400000000000005E-2</c:v>
                </c:pt>
                <c:pt idx="21">
                  <c:v>8.3900000000000002E-2</c:v>
                </c:pt>
                <c:pt idx="22">
                  <c:v>7.8700000000000006E-2</c:v>
                </c:pt>
                <c:pt idx="23">
                  <c:v>7.8100000000000003E-2</c:v>
                </c:pt>
                <c:pt idx="24">
                  <c:v>7.6499999999999999E-2</c:v>
                </c:pt>
                <c:pt idx="25">
                  <c:v>7.4999999999999997E-2</c:v>
                </c:pt>
                <c:pt idx="26">
                  <c:v>7.5899999999999995E-2</c:v>
                </c:pt>
                <c:pt idx="27">
                  <c:v>7.6399999999999996E-2</c:v>
                </c:pt>
                <c:pt idx="28">
                  <c:v>7.5800000000000006E-2</c:v>
                </c:pt>
                <c:pt idx="29">
                  <c:v>8.1000000000000003E-2</c:v>
                </c:pt>
                <c:pt idx="30">
                  <c:v>8.3400000000000002E-2</c:v>
                </c:pt>
                <c:pt idx="31">
                  <c:v>8.3699999999999997E-2</c:v>
                </c:pt>
                <c:pt idx="32">
                  <c:v>8.4499999999999992E-2</c:v>
                </c:pt>
                <c:pt idx="33">
                  <c:v>8.1199999999999994E-2</c:v>
                </c:pt>
                <c:pt idx="34">
                  <c:v>8.1900000000000001E-2</c:v>
                </c:pt>
                <c:pt idx="35">
                  <c:v>8.2899999999999988E-2</c:v>
                </c:pt>
                <c:pt idx="36">
                  <c:v>8.3599999999999994E-2</c:v>
                </c:pt>
                <c:pt idx="37">
                  <c:v>8.6899999999999991E-2</c:v>
                </c:pt>
                <c:pt idx="38">
                  <c:v>9.1600000000000001E-2</c:v>
                </c:pt>
                <c:pt idx="39">
                  <c:v>9.1499999999999998E-2</c:v>
                </c:pt>
                <c:pt idx="40">
                  <c:v>9.5100000000000004E-2</c:v>
                </c:pt>
                <c:pt idx="41">
                  <c:v>0.10349999999999999</c:v>
                </c:pt>
                <c:pt idx="42">
                  <c:v>0.10099999999999999</c:v>
                </c:pt>
                <c:pt idx="43">
                  <c:v>9.1999999999999998E-2</c:v>
                </c:pt>
                <c:pt idx="44">
                  <c:v>9.0399999999999994E-2</c:v>
                </c:pt>
                <c:pt idx="45">
                  <c:v>9.2399999999999996E-2</c:v>
                </c:pt>
                <c:pt idx="46">
                  <c:v>8.5800000000000001E-2</c:v>
                </c:pt>
                <c:pt idx="47">
                  <c:v>7.8200000000000006E-2</c:v>
                </c:pt>
                <c:pt idx="48">
                  <c:v>7.85E-2</c:v>
                </c:pt>
                <c:pt idx="49">
                  <c:v>8.2599999999999993E-2</c:v>
                </c:pt>
                <c:pt idx="50">
                  <c:v>8.43E-2</c:v>
                </c:pt>
                <c:pt idx="51">
                  <c:v>8.5699999999999998E-2</c:v>
                </c:pt>
                <c:pt idx="52">
                  <c:v>8.6999999999999994E-2</c:v>
                </c:pt>
                <c:pt idx="53">
                  <c:v>8.8800000000000004E-2</c:v>
                </c:pt>
                <c:pt idx="54">
                  <c:v>9.11E-2</c:v>
                </c:pt>
                <c:pt idx="55">
                  <c:v>8.8000000000000009E-2</c:v>
                </c:pt>
                <c:pt idx="56">
                  <c:v>8.6999999999999994E-2</c:v>
                </c:pt>
                <c:pt idx="57">
                  <c:v>9.11E-2</c:v>
                </c:pt>
                <c:pt idx="58">
                  <c:v>0.09</c:v>
                </c:pt>
                <c:pt idx="59">
                  <c:v>9.0299999999999991E-2</c:v>
                </c:pt>
                <c:pt idx="60">
                  <c:v>9.2399999999999996E-2</c:v>
                </c:pt>
                <c:pt idx="61">
                  <c:v>9.11E-2</c:v>
                </c:pt>
                <c:pt idx="62">
                  <c:v>8.9200000000000002E-2</c:v>
                </c:pt>
                <c:pt idx="63">
                  <c:v>8.7499999999999994E-2</c:v>
                </c:pt>
                <c:pt idx="64">
                  <c:v>8.9700000000000002E-2</c:v>
                </c:pt>
                <c:pt idx="65">
                  <c:v>8.9900000000000008E-2</c:v>
                </c:pt>
                <c:pt idx="66">
                  <c:v>8.7799999999999989E-2</c:v>
                </c:pt>
                <c:pt idx="67">
                  <c:v>8.1699999999999995E-2</c:v>
                </c:pt>
                <c:pt idx="68">
                  <c:v>7.9199999999999993E-2</c:v>
                </c:pt>
                <c:pt idx="69">
                  <c:v>8.0299999999999996E-2</c:v>
                </c:pt>
                <c:pt idx="70">
                  <c:v>8.1199999999999994E-2</c:v>
                </c:pt>
                <c:pt idx="71">
                  <c:v>8.3800000000000013E-2</c:v>
                </c:pt>
                <c:pt idx="72">
                  <c:v>8.5199999999999998E-2</c:v>
                </c:pt>
                <c:pt idx="73">
                  <c:v>8.6999999999999994E-2</c:v>
                </c:pt>
                <c:pt idx="74">
                  <c:v>8.9399999999999993E-2</c:v>
                </c:pt>
                <c:pt idx="75">
                  <c:v>8.7300000000000003E-2</c:v>
                </c:pt>
                <c:pt idx="76">
                  <c:v>8.5600000000000009E-2</c:v>
                </c:pt>
                <c:pt idx="77">
                  <c:v>8.5000000000000006E-2</c:v>
                </c:pt>
                <c:pt idx="78">
                  <c:v>8.5500000000000007E-2</c:v>
                </c:pt>
                <c:pt idx="79">
                  <c:v>8.1000000000000003E-2</c:v>
                </c:pt>
                <c:pt idx="80">
                  <c:v>8.2500000000000004E-2</c:v>
                </c:pt>
                <c:pt idx="81">
                  <c:v>8.4100000000000008E-2</c:v>
                </c:pt>
                <c:pt idx="82">
                  <c:v>8.4700000000000011E-2</c:v>
                </c:pt>
                <c:pt idx="83">
                  <c:v>8.5099999999999995E-2</c:v>
                </c:pt>
                <c:pt idx="84">
                  <c:v>8.4000000000000005E-2</c:v>
                </c:pt>
                <c:pt idx="85">
                  <c:v>8.2299999999999998E-2</c:v>
                </c:pt>
                <c:pt idx="86">
                  <c:v>8.3699999999999997E-2</c:v>
                </c:pt>
                <c:pt idx="87">
                  <c:v>8.2799999999999999E-2</c:v>
                </c:pt>
                <c:pt idx="88">
                  <c:v>8.2799999999999999E-2</c:v>
                </c:pt>
                <c:pt idx="89">
                  <c:v>8.1600000000000006E-2</c:v>
                </c:pt>
                <c:pt idx="90">
                  <c:v>7.5199999999999989E-2</c:v>
                </c:pt>
                <c:pt idx="91">
                  <c:v>7.4800000000000005E-2</c:v>
                </c:pt>
                <c:pt idx="92">
                  <c:v>7.400000000000001E-2</c:v>
                </c:pt>
                <c:pt idx="93">
                  <c:v>7.6700000000000004E-2</c:v>
                </c:pt>
                <c:pt idx="94">
                  <c:v>7.6399999999999996E-2</c:v>
                </c:pt>
                <c:pt idx="95">
                  <c:v>7.3700000000000002E-2</c:v>
                </c:pt>
                <c:pt idx="96">
                  <c:v>7.2599999999999998E-2</c:v>
                </c:pt>
                <c:pt idx="97">
                  <c:v>7.2900000000000006E-2</c:v>
                </c:pt>
                <c:pt idx="98">
                  <c:v>7.3899999999999993E-2</c:v>
                </c:pt>
                <c:pt idx="99">
                  <c:v>6.9699999999999998E-2</c:v>
                </c:pt>
                <c:pt idx="100">
                  <c:v>6.9599999999999995E-2</c:v>
                </c:pt>
                <c:pt idx="101">
                  <c:v>7.9399999999999998E-2</c:v>
                </c:pt>
                <c:pt idx="102">
                  <c:v>7.9699999999999993E-2</c:v>
                </c:pt>
                <c:pt idx="103">
                  <c:v>8.3699999999999997E-2</c:v>
                </c:pt>
                <c:pt idx="104">
                  <c:v>8.1500000000000003E-2</c:v>
                </c:pt>
                <c:pt idx="105">
                  <c:v>7.8700000000000006E-2</c:v>
                </c:pt>
                <c:pt idx="106">
                  <c:v>8.1799999999999998E-2</c:v>
                </c:pt>
                <c:pt idx="107">
                  <c:v>8.3199999999999996E-2</c:v>
                </c:pt>
                <c:pt idx="108">
                  <c:v>8.48E-2</c:v>
                </c:pt>
                <c:pt idx="109">
                  <c:v>8.6699999999999999E-2</c:v>
                </c:pt>
                <c:pt idx="110">
                  <c:v>8.5199999999999998E-2</c:v>
                </c:pt>
                <c:pt idx="111">
                  <c:v>8.4100000000000008E-2</c:v>
                </c:pt>
                <c:pt idx="112">
                  <c:v>8.1600000000000006E-2</c:v>
                </c:pt>
                <c:pt idx="113">
                  <c:v>8.3400000000000002E-2</c:v>
                </c:pt>
                <c:pt idx="114">
                  <c:v>8.2500000000000004E-2</c:v>
                </c:pt>
                <c:pt idx="115">
                  <c:v>8.2100000000000006E-2</c:v>
                </c:pt>
                <c:pt idx="116">
                  <c:v>8.199999999999999E-2</c:v>
                </c:pt>
                <c:pt idx="117">
                  <c:v>8.0600000000000005E-2</c:v>
                </c:pt>
                <c:pt idx="118">
                  <c:v>7.8600000000000003E-2</c:v>
                </c:pt>
                <c:pt idx="119">
                  <c:v>7.8399999999999997E-2</c:v>
                </c:pt>
                <c:pt idx="120">
                  <c:v>7.3899999999999993E-2</c:v>
                </c:pt>
                <c:pt idx="121">
                  <c:v>7.4900000000000008E-2</c:v>
                </c:pt>
                <c:pt idx="122">
                  <c:v>7.8100000000000003E-2</c:v>
                </c:pt>
                <c:pt idx="123">
                  <c:v>7.85E-2</c:v>
                </c:pt>
                <c:pt idx="124">
                  <c:v>8.0799999999999997E-2</c:v>
                </c:pt>
                <c:pt idx="125">
                  <c:v>8.3299999999999999E-2</c:v>
                </c:pt>
                <c:pt idx="126">
                  <c:v>8.1799999999999998E-2</c:v>
                </c:pt>
                <c:pt idx="127">
                  <c:v>8.2799999999999999E-2</c:v>
                </c:pt>
                <c:pt idx="128">
                  <c:v>8.4700000000000011E-2</c:v>
                </c:pt>
                <c:pt idx="129">
                  <c:v>8.2799999999999999E-2</c:v>
                </c:pt>
                <c:pt idx="130">
                  <c:v>8.4900000000000003E-2</c:v>
                </c:pt>
                <c:pt idx="131">
                  <c:v>9.3399999999999997E-2</c:v>
                </c:pt>
                <c:pt idx="132">
                  <c:v>9.6199999999999994E-2</c:v>
                </c:pt>
                <c:pt idx="133">
                  <c:v>9.2300000000000007E-2</c:v>
                </c:pt>
                <c:pt idx="134">
                  <c:v>9.2699999999999991E-2</c:v>
                </c:pt>
                <c:pt idx="135">
                  <c:v>9.0700000000000003E-2</c:v>
                </c:pt>
                <c:pt idx="136">
                  <c:v>9.2899999999999996E-2</c:v>
                </c:pt>
                <c:pt idx="137">
                  <c:v>9.0500000000000011E-2</c:v>
                </c:pt>
                <c:pt idx="138">
                  <c:v>8.72E-2</c:v>
                </c:pt>
                <c:pt idx="139">
                  <c:v>8.6999999999999994E-2</c:v>
                </c:pt>
                <c:pt idx="140">
                  <c:v>8.6800000000000002E-2</c:v>
                </c:pt>
                <c:pt idx="141">
                  <c:v>8.7599999999999997E-2</c:v>
                </c:pt>
                <c:pt idx="142">
                  <c:v>8.9099999999999999E-2</c:v>
                </c:pt>
                <c:pt idx="143">
                  <c:v>8.9499999999999996E-2</c:v>
                </c:pt>
                <c:pt idx="144">
                  <c:v>8.7499999999999994E-2</c:v>
                </c:pt>
                <c:pt idx="145">
                  <c:v>8.7300000000000003E-2</c:v>
                </c:pt>
                <c:pt idx="146">
                  <c:v>8.6199999999999999E-2</c:v>
                </c:pt>
                <c:pt idx="147">
                  <c:v>8.8399999999999992E-2</c:v>
                </c:pt>
                <c:pt idx="148">
                  <c:v>8.6199999999999999E-2</c:v>
                </c:pt>
                <c:pt idx="149">
                  <c:v>9.01E-2</c:v>
                </c:pt>
                <c:pt idx="150">
                  <c:v>9.2399999999999996E-2</c:v>
                </c:pt>
                <c:pt idx="151">
                  <c:v>9.1199999999999989E-2</c:v>
                </c:pt>
                <c:pt idx="152">
                  <c:v>0.09</c:v>
                </c:pt>
                <c:pt idx="153">
                  <c:v>9.4E-2</c:v>
                </c:pt>
                <c:pt idx="154">
                  <c:v>9.8000000000000004E-2</c:v>
                </c:pt>
                <c:pt idx="155">
                  <c:v>9.5000000000000001E-2</c:v>
                </c:pt>
                <c:pt idx="156">
                  <c:v>9.0800000000000006E-2</c:v>
                </c:pt>
                <c:pt idx="157">
                  <c:v>8.6999999999999994E-2</c:v>
                </c:pt>
                <c:pt idx="158">
                  <c:v>8.5099999999999995E-2</c:v>
                </c:pt>
                <c:pt idx="159">
                  <c:v>8.48E-2</c:v>
                </c:pt>
                <c:pt idx="160">
                  <c:v>8.900000000000001E-2</c:v>
                </c:pt>
                <c:pt idx="161">
                  <c:v>9.3000000000000013E-2</c:v>
                </c:pt>
                <c:pt idx="162">
                  <c:v>9.0899999999999995E-2</c:v>
                </c:pt>
                <c:pt idx="163">
                  <c:v>9.2799999999999994E-2</c:v>
                </c:pt>
                <c:pt idx="164">
                  <c:v>9.5299999999999996E-2</c:v>
                </c:pt>
                <c:pt idx="165">
                  <c:v>9.6199999999999994E-2</c:v>
                </c:pt>
                <c:pt idx="166">
                  <c:v>9.5500000000000002E-2</c:v>
                </c:pt>
                <c:pt idx="167">
                  <c:v>9.5399999999999985E-2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3-417C-AF4E-F8260FCE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11711"/>
        <c:axId val="766908383"/>
      </c:lineChart>
      <c:catAx>
        <c:axId val="76691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08383"/>
        <c:crosses val="autoZero"/>
        <c:auto val="1"/>
        <c:lblAlgn val="ctr"/>
        <c:lblOffset val="100"/>
        <c:noMultiLvlLbl val="0"/>
      </c:catAx>
      <c:valAx>
        <c:axId val="7669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104774</xdr:colOff>
      <xdr:row>2</xdr:row>
      <xdr:rowOff>100011</xdr:rowOff>
    </xdr:from>
    <xdr:to>
      <xdr:col>29</xdr:col>
      <xdr:colOff>123825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CCE2F-F41F-494D-8C0E-2BDE061B7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9C6E-89CB-4E54-815D-6C1663D5C9D7}">
  <sheetPr codeName="Sheet1"/>
  <dimension ref="A2:S173"/>
  <sheetViews>
    <sheetView topLeftCell="B153" workbookViewId="0">
      <selection activeCell="J3" sqref="J3"/>
    </sheetView>
  </sheetViews>
  <sheetFormatPr defaultRowHeight="15" x14ac:dyDescent="0.25"/>
  <cols>
    <col min="18" max="18" width="8.7109375" customWidth="1"/>
  </cols>
  <sheetData>
    <row r="2" spans="1:19" x14ac:dyDescent="0.25">
      <c r="B2" t="s">
        <v>177</v>
      </c>
      <c r="C2">
        <v>4.6362249895453098E-3</v>
      </c>
      <c r="E2">
        <f>100*a</f>
        <v>0.463622498954531</v>
      </c>
      <c r="J2">
        <f>AVERAGE(N:N)</f>
        <v>8.4407738095238063E-2</v>
      </c>
      <c r="L2">
        <f>AVERAGE(M:M)</f>
        <v>8.4407738095238045</v>
      </c>
      <c r="R2">
        <f>SUM(S6:S173)</f>
        <v>609.00008928954389</v>
      </c>
    </row>
    <row r="3" spans="1:19" x14ac:dyDescent="0.25">
      <c r="B3" t="s">
        <v>178</v>
      </c>
      <c r="C3">
        <v>8.602366066686197E-2</v>
      </c>
      <c r="E3">
        <f>100*b</f>
        <v>8.6023660666861979</v>
      </c>
      <c r="J3">
        <v>9.1582894736842196E-2</v>
      </c>
      <c r="L3">
        <f>_xlfn.VAR.S(M:M)</f>
        <v>0.4005209545195324</v>
      </c>
    </row>
    <row r="4" spans="1:19" x14ac:dyDescent="0.25">
      <c r="B4" t="s">
        <v>179</v>
      </c>
      <c r="C4">
        <v>1.0009499999999999E-2</v>
      </c>
      <c r="E4">
        <f>100*vol</f>
        <v>1.00095</v>
      </c>
    </row>
    <row r="5" spans="1:19" x14ac:dyDescent="0.25">
      <c r="N5" t="s">
        <v>180</v>
      </c>
      <c r="O5" t="s">
        <v>181</v>
      </c>
      <c r="P5" t="s">
        <v>182</v>
      </c>
      <c r="Q5" t="s">
        <v>183</v>
      </c>
      <c r="R5" t="s">
        <v>184</v>
      </c>
      <c r="S5" t="s">
        <v>185</v>
      </c>
    </row>
    <row r="6" spans="1:19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9</v>
      </c>
      <c r="H6" s="1">
        <v>38353</v>
      </c>
      <c r="I6" t="s">
        <v>6</v>
      </c>
      <c r="J6" t="s">
        <v>7</v>
      </c>
      <c r="K6">
        <v>0</v>
      </c>
      <c r="L6" t="s">
        <v>8</v>
      </c>
      <c r="M6">
        <v>8.1999999999999993</v>
      </c>
      <c r="N6">
        <f t="shared" ref="N6:N69" si="0">M6/100</f>
        <v>8.199999999999999E-2</v>
      </c>
    </row>
    <row r="7" spans="1:19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10</v>
      </c>
      <c r="H7" s="1">
        <v>38384</v>
      </c>
      <c r="I7" t="s">
        <v>6</v>
      </c>
      <c r="J7" t="s">
        <v>7</v>
      </c>
      <c r="K7">
        <v>0</v>
      </c>
      <c r="L7" t="s">
        <v>8</v>
      </c>
      <c r="M7">
        <v>7.85</v>
      </c>
      <c r="N7">
        <f t="shared" si="0"/>
        <v>7.85E-2</v>
      </c>
      <c r="O7">
        <f>N7-N6</f>
        <v>-3.4999999999999892E-3</v>
      </c>
      <c r="P7">
        <f t="shared" ref="P7:P38" si="1">a*(b-N6)</f>
        <v>1.8654596133156061E-5</v>
      </c>
      <c r="Q7">
        <f>O7-P7</f>
        <v>-3.5186545961331454E-3</v>
      </c>
      <c r="R7">
        <f t="shared" ref="R7:R38" si="2">_xlfn.NORM.DIST(Q7,0,vol,FALSE)</f>
        <v>37.468287343504628</v>
      </c>
      <c r="S7">
        <f t="shared" ref="S7:S69" si="3">LN(R7)</f>
        <v>3.6234949043551796</v>
      </c>
    </row>
    <row r="8" spans="1:19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11</v>
      </c>
      <c r="H8" s="1">
        <v>38412</v>
      </c>
      <c r="I8" t="s">
        <v>6</v>
      </c>
      <c r="J8" t="s">
        <v>7</v>
      </c>
      <c r="K8">
        <v>0</v>
      </c>
      <c r="L8" t="s">
        <v>8</v>
      </c>
      <c r="M8">
        <v>8.2100000000000009</v>
      </c>
      <c r="N8">
        <f t="shared" si="0"/>
        <v>8.2100000000000006E-2</v>
      </c>
      <c r="O8">
        <f t="shared" ref="O8:O71" si="4">N8-N7</f>
        <v>3.600000000000006E-3</v>
      </c>
      <c r="P8">
        <f t="shared" si="1"/>
        <v>3.4881383596564595E-5</v>
      </c>
      <c r="Q8">
        <f t="shared" ref="Q8:Q71" si="5">O8-P8</f>
        <v>3.5651186164034412E-3</v>
      </c>
      <c r="R8">
        <f t="shared" si="2"/>
        <v>37.406793182781037</v>
      </c>
      <c r="S8">
        <f t="shared" si="3"/>
        <v>3.621852323829919</v>
      </c>
    </row>
    <row r="9" spans="1:19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12</v>
      </c>
      <c r="H9" s="1">
        <v>38443</v>
      </c>
      <c r="I9" t="s">
        <v>6</v>
      </c>
      <c r="J9" t="s">
        <v>7</v>
      </c>
      <c r="K9">
        <v>0</v>
      </c>
      <c r="L9" t="s">
        <v>8</v>
      </c>
      <c r="M9">
        <v>8.4499999999999993</v>
      </c>
      <c r="N9">
        <f t="shared" si="0"/>
        <v>8.4499999999999992E-2</v>
      </c>
      <c r="O9">
        <f t="shared" si="4"/>
        <v>2.3999999999999855E-3</v>
      </c>
      <c r="P9">
        <f t="shared" si="1"/>
        <v>1.8190973634201451E-5</v>
      </c>
      <c r="Q9">
        <f t="shared" si="5"/>
        <v>2.381809026365784E-3</v>
      </c>
      <c r="R9">
        <f t="shared" si="2"/>
        <v>38.74380412596102</v>
      </c>
      <c r="S9">
        <f t="shared" si="3"/>
        <v>3.656970849491437</v>
      </c>
    </row>
    <row r="10" spans="1:19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13</v>
      </c>
      <c r="H10" s="1">
        <v>38473</v>
      </c>
      <c r="I10" t="s">
        <v>6</v>
      </c>
      <c r="J10" t="s">
        <v>7</v>
      </c>
      <c r="K10">
        <v>0</v>
      </c>
      <c r="L10" t="s">
        <v>8</v>
      </c>
      <c r="M10">
        <v>8.4</v>
      </c>
      <c r="N10">
        <f t="shared" si="0"/>
        <v>8.4000000000000005E-2</v>
      </c>
      <c r="O10">
        <f t="shared" si="4"/>
        <v>-4.9999999999998657E-4</v>
      </c>
      <c r="P10">
        <f t="shared" si="1"/>
        <v>7.0640336592927759E-6</v>
      </c>
      <c r="Q10">
        <f t="shared" si="5"/>
        <v>-5.0706403365927935E-4</v>
      </c>
      <c r="R10">
        <f t="shared" si="2"/>
        <v>39.805256370589717</v>
      </c>
      <c r="S10">
        <f t="shared" si="3"/>
        <v>3.6839989731827756</v>
      </c>
    </row>
    <row r="11" spans="1:19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14</v>
      </c>
      <c r="H11" s="1">
        <v>38504</v>
      </c>
      <c r="I11" t="s">
        <v>6</v>
      </c>
      <c r="J11" t="s">
        <v>7</v>
      </c>
      <c r="K11">
        <v>0</v>
      </c>
      <c r="L11" t="s">
        <v>8</v>
      </c>
      <c r="M11">
        <v>8.08</v>
      </c>
      <c r="N11">
        <f t="shared" si="0"/>
        <v>8.0799999999999997E-2</v>
      </c>
      <c r="O11">
        <f t="shared" si="4"/>
        <v>-3.2000000000000084E-3</v>
      </c>
      <c r="P11">
        <f t="shared" si="1"/>
        <v>9.3821461540653679E-6</v>
      </c>
      <c r="Q11">
        <f t="shared" si="5"/>
        <v>-3.2093821461540739E-3</v>
      </c>
      <c r="R11">
        <f t="shared" si="2"/>
        <v>37.859394289348366</v>
      </c>
      <c r="S11">
        <f t="shared" si="3"/>
        <v>3.6338791469566396</v>
      </c>
    </row>
    <row r="12" spans="1:19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15</v>
      </c>
      <c r="H12" s="1">
        <v>38534</v>
      </c>
      <c r="I12" t="s">
        <v>6</v>
      </c>
      <c r="J12" t="s">
        <v>7</v>
      </c>
      <c r="K12">
        <v>0</v>
      </c>
      <c r="L12" t="s">
        <v>8</v>
      </c>
      <c r="M12">
        <v>8.1199999999999992</v>
      </c>
      <c r="N12">
        <f t="shared" si="0"/>
        <v>8.1199999999999994E-2</v>
      </c>
      <c r="O12">
        <f t="shared" si="4"/>
        <v>3.9999999999999758E-4</v>
      </c>
      <c r="P12">
        <f t="shared" si="1"/>
        <v>2.4218066120610398E-5</v>
      </c>
      <c r="Q12">
        <f t="shared" si="5"/>
        <v>3.7578193387938718E-4</v>
      </c>
      <c r="R12">
        <f t="shared" si="2"/>
        <v>39.828286783270947</v>
      </c>
      <c r="S12">
        <f t="shared" si="3"/>
        <v>3.6845773830440276</v>
      </c>
    </row>
    <row r="13" spans="1:19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16</v>
      </c>
      <c r="H13" s="1">
        <v>38565</v>
      </c>
      <c r="I13" t="s">
        <v>6</v>
      </c>
      <c r="J13" t="s">
        <v>7</v>
      </c>
      <c r="K13">
        <v>0</v>
      </c>
      <c r="L13" t="s">
        <v>8</v>
      </c>
      <c r="M13">
        <v>7.9</v>
      </c>
      <c r="N13">
        <f t="shared" si="0"/>
        <v>7.9000000000000001E-2</v>
      </c>
      <c r="O13">
        <f t="shared" si="4"/>
        <v>-2.1999999999999936E-3</v>
      </c>
      <c r="P13">
        <f t="shared" si="1"/>
        <v>2.2363576124792285E-5</v>
      </c>
      <c r="Q13">
        <f t="shared" si="5"/>
        <v>-2.2223635761247861E-3</v>
      </c>
      <c r="R13">
        <f t="shared" si="2"/>
        <v>38.886006553252457</v>
      </c>
      <c r="S13">
        <f t="shared" si="3"/>
        <v>3.6606344571983449</v>
      </c>
    </row>
    <row r="14" spans="1:19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17</v>
      </c>
      <c r="H14" s="1">
        <v>38596</v>
      </c>
      <c r="I14" t="s">
        <v>6</v>
      </c>
      <c r="J14" t="s">
        <v>7</v>
      </c>
      <c r="K14">
        <v>0</v>
      </c>
      <c r="L14" t="s">
        <v>8</v>
      </c>
      <c r="M14">
        <v>8.0399999999999991</v>
      </c>
      <c r="N14">
        <f t="shared" si="0"/>
        <v>8.0399999999999985E-2</v>
      </c>
      <c r="O14">
        <f t="shared" si="4"/>
        <v>1.3999999999999846E-3</v>
      </c>
      <c r="P14">
        <f t="shared" si="1"/>
        <v>3.2563271101791935E-5</v>
      </c>
      <c r="Q14">
        <f t="shared" si="5"/>
        <v>1.3674367288981928E-3</v>
      </c>
      <c r="R14">
        <f t="shared" si="2"/>
        <v>39.486167721762968</v>
      </c>
      <c r="S14">
        <f t="shared" si="3"/>
        <v>3.6759504263190852</v>
      </c>
    </row>
    <row r="15" spans="1:19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18</v>
      </c>
      <c r="H15" s="1">
        <v>38626</v>
      </c>
      <c r="I15" t="s">
        <v>6</v>
      </c>
      <c r="J15" t="s">
        <v>7</v>
      </c>
      <c r="K15">
        <v>0</v>
      </c>
      <c r="L15" t="s">
        <v>8</v>
      </c>
      <c r="M15">
        <v>8.1</v>
      </c>
      <c r="N15">
        <f t="shared" si="0"/>
        <v>8.1000000000000003E-2</v>
      </c>
      <c r="O15">
        <f t="shared" si="4"/>
        <v>6.0000000000001719E-4</v>
      </c>
      <c r="P15">
        <f t="shared" si="1"/>
        <v>2.6072556116428576E-5</v>
      </c>
      <c r="Q15">
        <f t="shared" si="5"/>
        <v>5.7392744388358864E-4</v>
      </c>
      <c r="R15">
        <f t="shared" si="2"/>
        <v>39.790900876967214</v>
      </c>
      <c r="S15">
        <f t="shared" si="3"/>
        <v>3.6836382649708574</v>
      </c>
    </row>
    <row r="16" spans="1:19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19</v>
      </c>
      <c r="H16" s="1">
        <v>38657</v>
      </c>
      <c r="I16" t="s">
        <v>6</v>
      </c>
      <c r="J16" t="s">
        <v>7</v>
      </c>
      <c r="K16">
        <v>0</v>
      </c>
      <c r="L16" t="s">
        <v>8</v>
      </c>
      <c r="M16">
        <v>7.88</v>
      </c>
      <c r="N16">
        <f t="shared" si="0"/>
        <v>7.8799999999999995E-2</v>
      </c>
      <c r="O16">
        <f t="shared" si="4"/>
        <v>-2.2000000000000075E-3</v>
      </c>
      <c r="P16">
        <f t="shared" si="1"/>
        <v>2.3290821122701309E-5</v>
      </c>
      <c r="Q16">
        <f t="shared" si="5"/>
        <v>-2.2232908211227086E-3</v>
      </c>
      <c r="R16">
        <f t="shared" si="2"/>
        <v>38.88520660054715</v>
      </c>
      <c r="S16">
        <f t="shared" si="3"/>
        <v>3.6606138852496017</v>
      </c>
    </row>
    <row r="17" spans="1:19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20</v>
      </c>
      <c r="H17" s="1">
        <v>38687</v>
      </c>
      <c r="I17" t="s">
        <v>6</v>
      </c>
      <c r="J17" t="s">
        <v>7</v>
      </c>
      <c r="K17">
        <v>0</v>
      </c>
      <c r="L17" t="s">
        <v>8</v>
      </c>
      <c r="M17">
        <v>7.57</v>
      </c>
      <c r="N17">
        <f t="shared" si="0"/>
        <v>7.5700000000000003E-2</v>
      </c>
      <c r="O17">
        <f t="shared" si="4"/>
        <v>-3.0999999999999917E-3</v>
      </c>
      <c r="P17">
        <f t="shared" si="1"/>
        <v>3.3490516099701027E-5</v>
      </c>
      <c r="Q17">
        <f t="shared" si="5"/>
        <v>-3.1334905160996926E-3</v>
      </c>
      <c r="R17">
        <f t="shared" si="2"/>
        <v>37.950452796567014</v>
      </c>
      <c r="S17">
        <f t="shared" si="3"/>
        <v>3.6362814351688004</v>
      </c>
    </row>
    <row r="18" spans="1:19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21</v>
      </c>
      <c r="H18" s="1">
        <v>38718</v>
      </c>
      <c r="I18" t="s">
        <v>6</v>
      </c>
      <c r="J18" t="s">
        <v>7</v>
      </c>
      <c r="K18">
        <v>0</v>
      </c>
      <c r="L18" t="s">
        <v>8</v>
      </c>
      <c r="M18">
        <v>7.37</v>
      </c>
      <c r="N18">
        <f t="shared" si="0"/>
        <v>7.3700000000000002E-2</v>
      </c>
      <c r="O18">
        <f t="shared" si="4"/>
        <v>-2.0000000000000018E-3</v>
      </c>
      <c r="P18">
        <f t="shared" si="1"/>
        <v>4.7862813567291447E-5</v>
      </c>
      <c r="Q18">
        <f t="shared" si="5"/>
        <v>-2.0478628135672931E-3</v>
      </c>
      <c r="R18">
        <f t="shared" si="2"/>
        <v>39.030881927487073</v>
      </c>
      <c r="S18">
        <f t="shared" si="3"/>
        <v>3.664353177080895</v>
      </c>
    </row>
    <row r="19" spans="1:19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22</v>
      </c>
      <c r="H19" s="1">
        <v>38749</v>
      </c>
      <c r="I19" t="s">
        <v>6</v>
      </c>
      <c r="J19" t="s">
        <v>7</v>
      </c>
      <c r="K19">
        <v>0</v>
      </c>
      <c r="L19" t="s">
        <v>8</v>
      </c>
      <c r="M19">
        <v>7.26</v>
      </c>
      <c r="N19">
        <f t="shared" si="0"/>
        <v>7.2599999999999998E-2</v>
      </c>
      <c r="O19">
        <f t="shared" si="4"/>
        <v>-1.1000000000000038E-3</v>
      </c>
      <c r="P19">
        <f t="shared" si="1"/>
        <v>5.7135263546382079E-5</v>
      </c>
      <c r="Q19">
        <f t="shared" si="5"/>
        <v>-1.1571352635463858E-3</v>
      </c>
      <c r="R19">
        <f t="shared" si="2"/>
        <v>39.590927785694753</v>
      </c>
      <c r="S19">
        <f t="shared" si="3"/>
        <v>3.6785999956930246</v>
      </c>
    </row>
    <row r="20" spans="1:19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23</v>
      </c>
      <c r="H20" s="1">
        <v>38777</v>
      </c>
      <c r="I20" t="s">
        <v>6</v>
      </c>
      <c r="J20" t="s">
        <v>7</v>
      </c>
      <c r="K20">
        <v>0</v>
      </c>
      <c r="L20" t="s">
        <v>8</v>
      </c>
      <c r="M20">
        <v>7.36</v>
      </c>
      <c r="N20">
        <f t="shared" si="0"/>
        <v>7.3599999999999999E-2</v>
      </c>
      <c r="O20">
        <f t="shared" si="4"/>
        <v>1.0000000000000009E-3</v>
      </c>
      <c r="P20">
        <f t="shared" si="1"/>
        <v>6.2235111034881935E-5</v>
      </c>
      <c r="Q20">
        <f t="shared" si="5"/>
        <v>9.3776488896511897E-4</v>
      </c>
      <c r="R20">
        <f t="shared" si="2"/>
        <v>39.68183122801905</v>
      </c>
      <c r="S20">
        <f t="shared" si="3"/>
        <v>3.6808934312514716</v>
      </c>
    </row>
    <row r="21" spans="1:19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24</v>
      </c>
      <c r="H21" s="1">
        <v>38808</v>
      </c>
      <c r="I21" t="s">
        <v>6</v>
      </c>
      <c r="J21" t="s">
        <v>7</v>
      </c>
      <c r="K21">
        <v>0</v>
      </c>
      <c r="L21" t="s">
        <v>8</v>
      </c>
      <c r="M21">
        <v>7.46</v>
      </c>
      <c r="N21">
        <f t="shared" si="0"/>
        <v>7.46E-2</v>
      </c>
      <c r="O21">
        <f t="shared" si="4"/>
        <v>1.0000000000000009E-3</v>
      </c>
      <c r="P21">
        <f t="shared" si="1"/>
        <v>5.7598886045336622E-5</v>
      </c>
      <c r="Q21">
        <f t="shared" si="5"/>
        <v>9.4240111395466422E-4</v>
      </c>
      <c r="R21">
        <f t="shared" si="2"/>
        <v>39.680105039614403</v>
      </c>
      <c r="S21">
        <f t="shared" si="3"/>
        <v>3.6808499295808699</v>
      </c>
    </row>
    <row r="22" spans="1:19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25</v>
      </c>
      <c r="H22" s="1">
        <v>38838</v>
      </c>
      <c r="I22" t="s">
        <v>6</v>
      </c>
      <c r="J22" t="s">
        <v>7</v>
      </c>
      <c r="K22">
        <v>0</v>
      </c>
      <c r="L22" t="s">
        <v>8</v>
      </c>
      <c r="M22">
        <v>7.63</v>
      </c>
      <c r="N22">
        <f t="shared" si="0"/>
        <v>7.6299999999999993E-2</v>
      </c>
      <c r="O22">
        <f t="shared" si="4"/>
        <v>1.6999999999999932E-3</v>
      </c>
      <c r="P22">
        <f t="shared" si="1"/>
        <v>5.2962661055791309E-5</v>
      </c>
      <c r="Q22">
        <f t="shared" si="5"/>
        <v>1.6470373389442018E-3</v>
      </c>
      <c r="R22">
        <f t="shared" si="2"/>
        <v>39.320427912699174</v>
      </c>
      <c r="S22">
        <f t="shared" si="3"/>
        <v>3.6717441780452615</v>
      </c>
    </row>
    <row r="23" spans="1:19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26</v>
      </c>
      <c r="H23" s="1">
        <v>38869</v>
      </c>
      <c r="I23" t="s">
        <v>6</v>
      </c>
      <c r="J23" t="s">
        <v>7</v>
      </c>
      <c r="K23">
        <v>0</v>
      </c>
      <c r="L23" t="s">
        <v>8</v>
      </c>
      <c r="M23">
        <v>8.2899999999999991</v>
      </c>
      <c r="N23">
        <f t="shared" si="0"/>
        <v>8.2899999999999988E-2</v>
      </c>
      <c r="O23">
        <f t="shared" si="4"/>
        <v>6.5999999999999948E-3</v>
      </c>
      <c r="P23">
        <f t="shared" si="1"/>
        <v>4.5081078573564312E-5</v>
      </c>
      <c r="Q23">
        <f t="shared" si="5"/>
        <v>6.5549189214264307E-3</v>
      </c>
      <c r="R23">
        <f t="shared" si="2"/>
        <v>32.164227848648089</v>
      </c>
      <c r="S23">
        <f t="shared" si="3"/>
        <v>3.4708548986257441</v>
      </c>
    </row>
    <row r="24" spans="1:19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27</v>
      </c>
      <c r="H24" s="1">
        <v>38899</v>
      </c>
      <c r="I24" t="s">
        <v>6</v>
      </c>
      <c r="J24" t="s">
        <v>7</v>
      </c>
      <c r="K24">
        <v>0</v>
      </c>
      <c r="L24" t="s">
        <v>8</v>
      </c>
      <c r="M24">
        <v>8.58</v>
      </c>
      <c r="N24">
        <f t="shared" si="0"/>
        <v>8.5800000000000001E-2</v>
      </c>
      <c r="O24">
        <f t="shared" si="4"/>
        <v>2.9000000000000137E-3</v>
      </c>
      <c r="P24">
        <f t="shared" si="1"/>
        <v>1.4481993642565291E-5</v>
      </c>
      <c r="Q24">
        <f t="shared" si="5"/>
        <v>2.8855180063574485E-3</v>
      </c>
      <c r="R24">
        <f t="shared" si="2"/>
        <v>38.234185331237477</v>
      </c>
      <c r="S24">
        <f t="shared" si="3"/>
        <v>3.6437300193838129</v>
      </c>
    </row>
    <row r="25" spans="1:19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28</v>
      </c>
      <c r="H25" s="1">
        <v>38930</v>
      </c>
      <c r="I25" t="s">
        <v>6</v>
      </c>
      <c r="J25" t="s">
        <v>7</v>
      </c>
      <c r="K25">
        <v>0</v>
      </c>
      <c r="L25" t="s">
        <v>8</v>
      </c>
      <c r="M25">
        <v>8.59</v>
      </c>
      <c r="N25">
        <f t="shared" si="0"/>
        <v>8.5900000000000004E-2</v>
      </c>
      <c r="O25">
        <f t="shared" si="4"/>
        <v>1.0000000000000286E-4</v>
      </c>
      <c r="P25">
        <f t="shared" si="1"/>
        <v>1.0369411728838289E-6</v>
      </c>
      <c r="Q25">
        <f t="shared" si="5"/>
        <v>9.8963058827119033E-5</v>
      </c>
      <c r="R25">
        <f t="shared" si="2"/>
        <v>39.854416540641232</v>
      </c>
      <c r="S25">
        <f t="shared" si="3"/>
        <v>3.6852332282203806</v>
      </c>
    </row>
    <row r="26" spans="1:19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29</v>
      </c>
      <c r="H26" s="1">
        <v>38961</v>
      </c>
      <c r="I26" t="s">
        <v>6</v>
      </c>
      <c r="J26" t="s">
        <v>7</v>
      </c>
      <c r="K26">
        <v>0</v>
      </c>
      <c r="L26" t="s">
        <v>8</v>
      </c>
      <c r="M26">
        <v>8.64</v>
      </c>
      <c r="N26">
        <f t="shared" si="0"/>
        <v>8.6400000000000005E-2</v>
      </c>
      <c r="O26">
        <f t="shared" si="4"/>
        <v>5.0000000000000044E-4</v>
      </c>
      <c r="P26">
        <f t="shared" si="1"/>
        <v>5.7331867392928477E-7</v>
      </c>
      <c r="Q26">
        <f t="shared" si="5"/>
        <v>4.9942668132607116E-4</v>
      </c>
      <c r="R26">
        <f t="shared" si="2"/>
        <v>39.806783397150753</v>
      </c>
      <c r="S26">
        <f t="shared" si="3"/>
        <v>3.6840373348819777</v>
      </c>
    </row>
    <row r="27" spans="1:19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30</v>
      </c>
      <c r="H27" s="1">
        <v>38991</v>
      </c>
      <c r="I27" t="s">
        <v>6</v>
      </c>
      <c r="J27" t="s">
        <v>7</v>
      </c>
      <c r="K27">
        <v>0</v>
      </c>
      <c r="L27" t="s">
        <v>8</v>
      </c>
      <c r="M27">
        <v>8.39</v>
      </c>
      <c r="N27">
        <f t="shared" si="0"/>
        <v>8.3900000000000002E-2</v>
      </c>
      <c r="O27">
        <f t="shared" si="4"/>
        <v>-2.5000000000000022E-3</v>
      </c>
      <c r="P27">
        <f t="shared" si="1"/>
        <v>-1.7447938208433723E-6</v>
      </c>
      <c r="Q27">
        <f t="shared" si="5"/>
        <v>-2.4982552061791588E-3</v>
      </c>
      <c r="R27">
        <f t="shared" si="2"/>
        <v>38.634084931321773</v>
      </c>
      <c r="S27">
        <f t="shared" si="3"/>
        <v>3.6541349161386187</v>
      </c>
    </row>
    <row r="28" spans="1:19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31</v>
      </c>
      <c r="H28" s="1">
        <v>39022</v>
      </c>
      <c r="I28" t="s">
        <v>6</v>
      </c>
      <c r="J28" t="s">
        <v>7</v>
      </c>
      <c r="K28">
        <v>0</v>
      </c>
      <c r="L28" t="s">
        <v>8</v>
      </c>
      <c r="M28">
        <v>7.87</v>
      </c>
      <c r="N28">
        <f t="shared" si="0"/>
        <v>7.8700000000000006E-2</v>
      </c>
      <c r="O28">
        <f t="shared" si="4"/>
        <v>-5.1999999999999963E-3</v>
      </c>
      <c r="P28">
        <f t="shared" si="1"/>
        <v>9.8457686530199124E-6</v>
      </c>
      <c r="Q28">
        <f t="shared" si="5"/>
        <v>-5.2098457686530165E-3</v>
      </c>
      <c r="R28">
        <f t="shared" si="2"/>
        <v>34.807299682961734</v>
      </c>
      <c r="S28">
        <f t="shared" si="3"/>
        <v>3.5498271257883127</v>
      </c>
    </row>
    <row r="29" spans="1:19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32</v>
      </c>
      <c r="H29" s="1">
        <v>39052</v>
      </c>
      <c r="I29" t="s">
        <v>6</v>
      </c>
      <c r="J29" t="s">
        <v>7</v>
      </c>
      <c r="K29">
        <v>0</v>
      </c>
      <c r="L29" t="s">
        <v>8</v>
      </c>
      <c r="M29">
        <v>7.81</v>
      </c>
      <c r="N29">
        <f t="shared" si="0"/>
        <v>7.8100000000000003E-2</v>
      </c>
      <c r="O29">
        <f t="shared" si="4"/>
        <v>-6.0000000000000331E-4</v>
      </c>
      <c r="P29">
        <f t="shared" si="1"/>
        <v>3.3954138598655509E-5</v>
      </c>
      <c r="Q29">
        <f t="shared" si="5"/>
        <v>-6.3395413859865886E-4</v>
      </c>
      <c r="R29">
        <f t="shared" si="2"/>
        <v>39.776505626420615</v>
      </c>
      <c r="S29">
        <f t="shared" si="3"/>
        <v>3.6832764270943636</v>
      </c>
    </row>
    <row r="30" spans="1:19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33</v>
      </c>
      <c r="H30" s="1">
        <v>39083</v>
      </c>
      <c r="I30" t="s">
        <v>6</v>
      </c>
      <c r="J30" t="s">
        <v>7</v>
      </c>
      <c r="K30">
        <v>0</v>
      </c>
      <c r="L30" t="s">
        <v>8</v>
      </c>
      <c r="M30">
        <v>7.65</v>
      </c>
      <c r="N30">
        <f t="shared" si="0"/>
        <v>7.6499999999999999E-2</v>
      </c>
      <c r="O30">
        <f t="shared" si="4"/>
        <v>-1.6000000000000042E-3</v>
      </c>
      <c r="P30">
        <f t="shared" si="1"/>
        <v>3.6735873592382705E-5</v>
      </c>
      <c r="Q30">
        <f t="shared" si="5"/>
        <v>-1.6367358735923869E-3</v>
      </c>
      <c r="R30">
        <f t="shared" si="2"/>
        <v>39.327066448362508</v>
      </c>
      <c r="S30">
        <f t="shared" si="3"/>
        <v>3.6719129955195631</v>
      </c>
    </row>
    <row r="31" spans="1:19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34</v>
      </c>
      <c r="H31" s="1">
        <v>39114</v>
      </c>
      <c r="I31" t="s">
        <v>6</v>
      </c>
      <c r="J31" t="s">
        <v>7</v>
      </c>
      <c r="K31">
        <v>0</v>
      </c>
      <c r="L31" t="s">
        <v>8</v>
      </c>
      <c r="M31">
        <v>7.5</v>
      </c>
      <c r="N31">
        <f t="shared" si="0"/>
        <v>7.4999999999999997E-2</v>
      </c>
      <c r="O31">
        <f t="shared" si="4"/>
        <v>-1.5000000000000013E-3</v>
      </c>
      <c r="P31">
        <f t="shared" si="1"/>
        <v>4.415383357565522E-5</v>
      </c>
      <c r="Q31">
        <f t="shared" si="5"/>
        <v>-1.5441538335756566E-3</v>
      </c>
      <c r="R31">
        <f t="shared" si="2"/>
        <v>39.384906852646267</v>
      </c>
      <c r="S31">
        <f t="shared" si="3"/>
        <v>3.6733826681060586</v>
      </c>
    </row>
    <row r="32" spans="1:19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35</v>
      </c>
      <c r="H32" s="1">
        <v>39142</v>
      </c>
      <c r="I32" t="s">
        <v>6</v>
      </c>
      <c r="J32" t="s">
        <v>7</v>
      </c>
      <c r="K32">
        <v>0</v>
      </c>
      <c r="L32" t="s">
        <v>8</v>
      </c>
      <c r="M32">
        <v>7.59</v>
      </c>
      <c r="N32">
        <f t="shared" si="0"/>
        <v>7.5899999999999995E-2</v>
      </c>
      <c r="O32">
        <f t="shared" si="4"/>
        <v>8.9999999999999802E-4</v>
      </c>
      <c r="P32">
        <f t="shared" si="1"/>
        <v>5.1108171059973192E-5</v>
      </c>
      <c r="Q32">
        <f t="shared" si="5"/>
        <v>8.4889182894002486E-4</v>
      </c>
      <c r="R32">
        <f t="shared" si="2"/>
        <v>39.713288443427395</v>
      </c>
      <c r="S32">
        <f t="shared" si="3"/>
        <v>3.6816858531833137</v>
      </c>
    </row>
    <row r="33" spans="1:19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36</v>
      </c>
      <c r="H33" s="1">
        <v>39173</v>
      </c>
      <c r="I33" t="s">
        <v>6</v>
      </c>
      <c r="J33" t="s">
        <v>7</v>
      </c>
      <c r="K33">
        <v>0</v>
      </c>
      <c r="L33" t="s">
        <v>8</v>
      </c>
      <c r="M33">
        <v>7.64</v>
      </c>
      <c r="N33">
        <f t="shared" si="0"/>
        <v>7.6399999999999996E-2</v>
      </c>
      <c r="O33">
        <f t="shared" si="4"/>
        <v>5.0000000000000044E-4</v>
      </c>
      <c r="P33">
        <f t="shared" si="1"/>
        <v>4.6935568569382422E-5</v>
      </c>
      <c r="Q33">
        <f t="shared" si="5"/>
        <v>4.5306443143061799E-4</v>
      </c>
      <c r="R33">
        <f t="shared" si="2"/>
        <v>39.815556952363686</v>
      </c>
      <c r="S33">
        <f t="shared" si="3"/>
        <v>3.6842577141175021</v>
      </c>
    </row>
    <row r="34" spans="1:19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37</v>
      </c>
      <c r="H34" s="1">
        <v>39203</v>
      </c>
      <c r="I34" t="s">
        <v>6</v>
      </c>
      <c r="J34" t="s">
        <v>7</v>
      </c>
      <c r="K34">
        <v>0</v>
      </c>
      <c r="L34" t="s">
        <v>8</v>
      </c>
      <c r="M34">
        <v>7.58</v>
      </c>
      <c r="N34">
        <f t="shared" si="0"/>
        <v>7.5800000000000006E-2</v>
      </c>
      <c r="O34">
        <f t="shared" si="4"/>
        <v>-5.9999999999998943E-4</v>
      </c>
      <c r="P34">
        <f t="shared" si="1"/>
        <v>4.461745607460977E-5</v>
      </c>
      <c r="Q34">
        <f t="shared" si="5"/>
        <v>-6.446174560745992E-4</v>
      </c>
      <c r="R34">
        <f t="shared" si="2"/>
        <v>39.77379933549809</v>
      </c>
      <c r="S34">
        <f t="shared" si="3"/>
        <v>3.6832083873571215</v>
      </c>
    </row>
    <row r="35" spans="1:19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38</v>
      </c>
      <c r="H35" s="1">
        <v>39234</v>
      </c>
      <c r="I35" t="s">
        <v>6</v>
      </c>
      <c r="J35" t="s">
        <v>7</v>
      </c>
      <c r="K35">
        <v>0</v>
      </c>
      <c r="L35" t="s">
        <v>8</v>
      </c>
      <c r="M35">
        <v>8.1</v>
      </c>
      <c r="N35">
        <f t="shared" si="0"/>
        <v>8.1000000000000003E-2</v>
      </c>
      <c r="O35">
        <f t="shared" si="4"/>
        <v>5.1999999999999963E-3</v>
      </c>
      <c r="P35">
        <f t="shared" si="1"/>
        <v>4.7399191068336904E-5</v>
      </c>
      <c r="Q35">
        <f t="shared" si="5"/>
        <v>5.1526008089316597E-3</v>
      </c>
      <c r="R35">
        <f t="shared" si="2"/>
        <v>34.910494555910375</v>
      </c>
      <c r="S35">
        <f t="shared" si="3"/>
        <v>3.5527874876138603</v>
      </c>
    </row>
    <row r="36" spans="1:19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39</v>
      </c>
      <c r="H36" s="1">
        <v>39264</v>
      </c>
      <c r="I36" t="s">
        <v>6</v>
      </c>
      <c r="J36" t="s">
        <v>7</v>
      </c>
      <c r="K36">
        <v>0</v>
      </c>
      <c r="L36" t="s">
        <v>8</v>
      </c>
      <c r="M36">
        <v>8.34</v>
      </c>
      <c r="N36">
        <f t="shared" si="0"/>
        <v>8.3400000000000002E-2</v>
      </c>
      <c r="O36">
        <f t="shared" si="4"/>
        <v>2.3999999999999994E-3</v>
      </c>
      <c r="P36">
        <f t="shared" si="1"/>
        <v>2.3290821122701309E-5</v>
      </c>
      <c r="Q36">
        <f t="shared" si="5"/>
        <v>2.3767091788772982E-3</v>
      </c>
      <c r="R36">
        <f t="shared" si="2"/>
        <v>38.748496609085009</v>
      </c>
      <c r="S36">
        <f t="shared" si="3"/>
        <v>3.6570919578618226</v>
      </c>
    </row>
    <row r="37" spans="1:19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40</v>
      </c>
      <c r="H37" s="1">
        <v>39295</v>
      </c>
      <c r="I37" t="s">
        <v>6</v>
      </c>
      <c r="J37" t="s">
        <v>7</v>
      </c>
      <c r="K37">
        <v>0</v>
      </c>
      <c r="L37" t="s">
        <v>8</v>
      </c>
      <c r="M37">
        <v>8.3699999999999992</v>
      </c>
      <c r="N37">
        <f t="shared" si="0"/>
        <v>8.3699999999999997E-2</v>
      </c>
      <c r="O37">
        <f t="shared" si="4"/>
        <v>2.9999999999999472E-4</v>
      </c>
      <c r="P37">
        <f t="shared" si="1"/>
        <v>1.216388114779257E-5</v>
      </c>
      <c r="Q37">
        <f t="shared" si="5"/>
        <v>2.8783611885220214E-4</v>
      </c>
      <c r="R37">
        <f t="shared" si="2"/>
        <v>39.839888799790721</v>
      </c>
      <c r="S37">
        <f t="shared" si="3"/>
        <v>3.6848686415425904</v>
      </c>
    </row>
    <row r="38" spans="1:19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41</v>
      </c>
      <c r="H38" s="1">
        <v>39326</v>
      </c>
      <c r="I38" t="s">
        <v>6</v>
      </c>
      <c r="J38" t="s">
        <v>7</v>
      </c>
      <c r="K38">
        <v>0</v>
      </c>
      <c r="L38" t="s">
        <v>8</v>
      </c>
      <c r="M38">
        <v>8.4499999999999993</v>
      </c>
      <c r="N38">
        <f t="shared" si="0"/>
        <v>8.4499999999999992E-2</v>
      </c>
      <c r="O38">
        <f t="shared" si="4"/>
        <v>7.9999999999999516E-4</v>
      </c>
      <c r="P38">
        <f t="shared" si="1"/>
        <v>1.0773013650929001E-5</v>
      </c>
      <c r="Q38">
        <f t="shared" si="5"/>
        <v>7.8922698634906619E-4</v>
      </c>
      <c r="R38">
        <f t="shared" si="2"/>
        <v>39.732663853602546</v>
      </c>
      <c r="S38">
        <f t="shared" si="3"/>
        <v>3.6821736164991048</v>
      </c>
    </row>
    <row r="39" spans="1:19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42</v>
      </c>
      <c r="H39" s="1">
        <v>39356</v>
      </c>
      <c r="I39" t="s">
        <v>6</v>
      </c>
      <c r="J39" t="s">
        <v>7</v>
      </c>
      <c r="K39">
        <v>0</v>
      </c>
      <c r="L39" t="s">
        <v>8</v>
      </c>
      <c r="M39">
        <v>8.1199999999999992</v>
      </c>
      <c r="N39">
        <f t="shared" si="0"/>
        <v>8.1199999999999994E-2</v>
      </c>
      <c r="O39">
        <f t="shared" si="4"/>
        <v>-3.2999999999999974E-3</v>
      </c>
      <c r="P39">
        <f t="shared" ref="P39:P70" si="6">a*(b-N38)</f>
        <v>7.0640336592927759E-6</v>
      </c>
      <c r="Q39">
        <f t="shared" si="5"/>
        <v>-3.3070640336592899E-3</v>
      </c>
      <c r="R39">
        <f t="shared" ref="R39:R70" si="7">_xlfn.NORM.DIST(Q39,0,vol,FALSE)</f>
        <v>37.739318863866558</v>
      </c>
      <c r="S39">
        <f t="shared" si="3"/>
        <v>3.6307024916552919</v>
      </c>
    </row>
    <row r="40" spans="1:19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43</v>
      </c>
      <c r="H40" s="1">
        <v>39387</v>
      </c>
      <c r="I40" t="s">
        <v>6</v>
      </c>
      <c r="J40" t="s">
        <v>7</v>
      </c>
      <c r="K40">
        <v>0</v>
      </c>
      <c r="L40" t="s">
        <v>8</v>
      </c>
      <c r="M40">
        <v>8.19</v>
      </c>
      <c r="N40">
        <f t="shared" si="0"/>
        <v>8.1900000000000001E-2</v>
      </c>
      <c r="O40">
        <f t="shared" si="4"/>
        <v>7.0000000000000617E-4</v>
      </c>
      <c r="P40">
        <f t="shared" si="6"/>
        <v>2.2363576124792285E-5</v>
      </c>
      <c r="Q40">
        <f t="shared" si="5"/>
        <v>6.7763642387521392E-4</v>
      </c>
      <c r="R40">
        <f t="shared" si="7"/>
        <v>39.765134240152385</v>
      </c>
      <c r="S40">
        <f t="shared" si="3"/>
        <v>3.6829905042402515</v>
      </c>
    </row>
    <row r="41" spans="1:19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44</v>
      </c>
      <c r="H41" s="1">
        <v>39417</v>
      </c>
      <c r="I41" t="s">
        <v>6</v>
      </c>
      <c r="J41" t="s">
        <v>7</v>
      </c>
      <c r="K41">
        <v>0</v>
      </c>
      <c r="L41" t="s">
        <v>8</v>
      </c>
      <c r="M41">
        <v>8.2899999999999991</v>
      </c>
      <c r="N41">
        <f t="shared" si="0"/>
        <v>8.2899999999999988E-2</v>
      </c>
      <c r="O41">
        <f t="shared" si="4"/>
        <v>9.9999999999998701E-4</v>
      </c>
      <c r="P41">
        <f t="shared" si="6"/>
        <v>1.911821863211054E-5</v>
      </c>
      <c r="Q41">
        <f t="shared" si="5"/>
        <v>9.808817813678765E-4</v>
      </c>
      <c r="R41">
        <f t="shared" si="7"/>
        <v>39.665452138619798</v>
      </c>
      <c r="S41">
        <f t="shared" si="3"/>
        <v>3.6804805856205456</v>
      </c>
    </row>
    <row r="42" spans="1:19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45</v>
      </c>
      <c r="H42" s="1">
        <v>39448</v>
      </c>
      <c r="I42" t="s">
        <v>6</v>
      </c>
      <c r="J42" t="s">
        <v>7</v>
      </c>
      <c r="K42">
        <v>0</v>
      </c>
      <c r="L42" t="s">
        <v>8</v>
      </c>
      <c r="M42">
        <v>8.36</v>
      </c>
      <c r="N42">
        <f t="shared" si="0"/>
        <v>8.3599999999999994E-2</v>
      </c>
      <c r="O42">
        <f t="shared" si="4"/>
        <v>7.0000000000000617E-4</v>
      </c>
      <c r="P42">
        <f t="shared" si="6"/>
        <v>1.4481993642565291E-5</v>
      </c>
      <c r="Q42">
        <f t="shared" si="5"/>
        <v>6.8551800635744092E-4</v>
      </c>
      <c r="R42">
        <f t="shared" si="7"/>
        <v>39.763002204165637</v>
      </c>
      <c r="S42">
        <f t="shared" si="3"/>
        <v>3.6829368870908357</v>
      </c>
    </row>
    <row r="43" spans="1:19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46</v>
      </c>
      <c r="H43" s="1">
        <v>39479</v>
      </c>
      <c r="I43" t="s">
        <v>6</v>
      </c>
      <c r="J43" t="s">
        <v>7</v>
      </c>
      <c r="K43">
        <v>0</v>
      </c>
      <c r="L43" t="s">
        <v>8</v>
      </c>
      <c r="M43">
        <v>8.69</v>
      </c>
      <c r="N43">
        <f t="shared" si="0"/>
        <v>8.6899999999999991E-2</v>
      </c>
      <c r="O43">
        <f t="shared" si="4"/>
        <v>3.2999999999999974E-3</v>
      </c>
      <c r="P43">
        <f t="shared" si="6"/>
        <v>1.1236636149883546E-5</v>
      </c>
      <c r="Q43">
        <f t="shared" si="5"/>
        <v>3.2887633638501138E-3</v>
      </c>
      <c r="R43">
        <f t="shared" si="7"/>
        <v>37.76205969727576</v>
      </c>
      <c r="S43">
        <f t="shared" si="3"/>
        <v>3.6313048868573472</v>
      </c>
    </row>
    <row r="44" spans="1:19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47</v>
      </c>
      <c r="H44" s="1">
        <v>39508</v>
      </c>
      <c r="I44" t="s">
        <v>6</v>
      </c>
      <c r="J44" t="s">
        <v>7</v>
      </c>
      <c r="K44">
        <v>0</v>
      </c>
      <c r="L44" t="s">
        <v>8</v>
      </c>
      <c r="M44">
        <v>9.16</v>
      </c>
      <c r="N44">
        <f t="shared" si="0"/>
        <v>9.1600000000000001E-2</v>
      </c>
      <c r="O44">
        <f t="shared" si="4"/>
        <v>4.7000000000000097E-3</v>
      </c>
      <c r="P44">
        <f t="shared" si="6"/>
        <v>-4.0629063156159647E-6</v>
      </c>
      <c r="Q44">
        <f t="shared" si="5"/>
        <v>4.704062906315626E-3</v>
      </c>
      <c r="R44">
        <f t="shared" si="7"/>
        <v>35.689302121194828</v>
      </c>
      <c r="S44">
        <f t="shared" si="3"/>
        <v>3.57485098340769</v>
      </c>
    </row>
    <row r="45" spans="1:19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48</v>
      </c>
      <c r="H45" s="1">
        <v>39539</v>
      </c>
      <c r="I45" t="s">
        <v>6</v>
      </c>
      <c r="J45" t="s">
        <v>7</v>
      </c>
      <c r="K45">
        <v>0</v>
      </c>
      <c r="L45" t="s">
        <v>8</v>
      </c>
      <c r="M45">
        <v>9.15</v>
      </c>
      <c r="N45">
        <f t="shared" si="0"/>
        <v>9.1499999999999998E-2</v>
      </c>
      <c r="O45">
        <f t="shared" si="4"/>
        <v>-1.0000000000000286E-4</v>
      </c>
      <c r="P45">
        <f t="shared" si="6"/>
        <v>-2.5853163766478966E-5</v>
      </c>
      <c r="Q45">
        <f t="shared" si="5"/>
        <v>-7.4146836233523892E-5</v>
      </c>
      <c r="R45">
        <f t="shared" si="7"/>
        <v>39.855270985255245</v>
      </c>
      <c r="S45">
        <f t="shared" si="3"/>
        <v>3.6852546671355384</v>
      </c>
    </row>
    <row r="46" spans="1:19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49</v>
      </c>
      <c r="H46" s="1">
        <v>39569</v>
      </c>
      <c r="I46" t="s">
        <v>6</v>
      </c>
      <c r="J46" t="s">
        <v>7</v>
      </c>
      <c r="K46">
        <v>0</v>
      </c>
      <c r="L46" t="s">
        <v>8</v>
      </c>
      <c r="M46">
        <v>9.51</v>
      </c>
      <c r="N46">
        <f t="shared" si="0"/>
        <v>9.5100000000000004E-2</v>
      </c>
      <c r="O46">
        <f t="shared" si="4"/>
        <v>3.600000000000006E-3</v>
      </c>
      <c r="P46">
        <f t="shared" si="6"/>
        <v>-2.5389541267524423E-5</v>
      </c>
      <c r="Q46">
        <f t="shared" si="5"/>
        <v>3.6253895412675305E-3</v>
      </c>
      <c r="R46">
        <f t="shared" si="7"/>
        <v>37.325977881421231</v>
      </c>
      <c r="S46">
        <f t="shared" si="3"/>
        <v>3.6196895421824316</v>
      </c>
    </row>
    <row r="47" spans="1:19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50</v>
      </c>
      <c r="H47" s="1">
        <v>39600</v>
      </c>
      <c r="I47" t="s">
        <v>6</v>
      </c>
      <c r="J47" t="s">
        <v>7</v>
      </c>
      <c r="K47">
        <v>0</v>
      </c>
      <c r="L47" t="s">
        <v>8</v>
      </c>
      <c r="M47">
        <v>10.35</v>
      </c>
      <c r="N47">
        <f t="shared" si="0"/>
        <v>0.10349999999999999</v>
      </c>
      <c r="O47">
        <f t="shared" si="4"/>
        <v>8.3999999999999908E-3</v>
      </c>
      <c r="P47">
        <f t="shared" si="6"/>
        <v>-4.2079951229887564E-5</v>
      </c>
      <c r="Q47">
        <f t="shared" si="5"/>
        <v>8.4420799512298778E-3</v>
      </c>
      <c r="R47">
        <f t="shared" si="7"/>
        <v>27.927576995460413</v>
      </c>
      <c r="S47">
        <f t="shared" si="3"/>
        <v>3.3296146234355377</v>
      </c>
    </row>
    <row r="48" spans="1:19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51</v>
      </c>
      <c r="H48" s="1">
        <v>39630</v>
      </c>
      <c r="I48" t="s">
        <v>6</v>
      </c>
      <c r="J48" t="s">
        <v>7</v>
      </c>
      <c r="K48">
        <v>0</v>
      </c>
      <c r="L48" t="s">
        <v>8</v>
      </c>
      <c r="M48">
        <v>10.1</v>
      </c>
      <c r="N48">
        <f t="shared" si="0"/>
        <v>0.10099999999999999</v>
      </c>
      <c r="O48">
        <f t="shared" si="4"/>
        <v>-2.5000000000000022E-3</v>
      </c>
      <c r="P48">
        <f t="shared" si="6"/>
        <v>-8.1024241142068121E-5</v>
      </c>
      <c r="Q48">
        <f t="shared" si="5"/>
        <v>-2.4189757588579342E-3</v>
      </c>
      <c r="R48">
        <f t="shared" si="7"/>
        <v>38.709319877089861</v>
      </c>
      <c r="S48">
        <f t="shared" si="3"/>
        <v>3.6560803947397766</v>
      </c>
    </row>
    <row r="49" spans="1:19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52</v>
      </c>
      <c r="H49" s="1">
        <v>39661</v>
      </c>
      <c r="I49" t="s">
        <v>6</v>
      </c>
      <c r="J49" t="s">
        <v>7</v>
      </c>
      <c r="K49">
        <v>0</v>
      </c>
      <c r="L49" t="s">
        <v>8</v>
      </c>
      <c r="M49">
        <v>9.1999999999999993</v>
      </c>
      <c r="N49">
        <f t="shared" si="0"/>
        <v>9.1999999999999998E-2</v>
      </c>
      <c r="O49">
        <f t="shared" si="4"/>
        <v>-8.9999999999999941E-3</v>
      </c>
      <c r="P49">
        <f t="shared" si="6"/>
        <v>-6.9433678668204843E-5</v>
      </c>
      <c r="Q49">
        <f t="shared" si="5"/>
        <v>-8.9305663213317885E-3</v>
      </c>
      <c r="R49">
        <f t="shared" si="7"/>
        <v>26.769511892056617</v>
      </c>
      <c r="S49">
        <f t="shared" si="3"/>
        <v>3.2872636239725535</v>
      </c>
    </row>
    <row r="50" spans="1:19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53</v>
      </c>
      <c r="H50" s="1">
        <v>39692</v>
      </c>
      <c r="I50" t="s">
        <v>6</v>
      </c>
      <c r="J50" t="s">
        <v>7</v>
      </c>
      <c r="K50">
        <v>0</v>
      </c>
      <c r="L50" t="s">
        <v>8</v>
      </c>
      <c r="M50">
        <v>9.0399999999999991</v>
      </c>
      <c r="N50">
        <f t="shared" si="0"/>
        <v>9.0399999999999994E-2</v>
      </c>
      <c r="O50">
        <f t="shared" si="4"/>
        <v>-1.6000000000000042E-3</v>
      </c>
      <c r="P50">
        <f t="shared" si="6"/>
        <v>-2.7707653762297079E-5</v>
      </c>
      <c r="Q50">
        <f t="shared" si="5"/>
        <v>-1.5722923462377072E-3</v>
      </c>
      <c r="R50">
        <f t="shared" si="7"/>
        <v>39.367674649658426</v>
      </c>
      <c r="S50">
        <f t="shared" si="3"/>
        <v>3.6729450391944942</v>
      </c>
    </row>
    <row r="51" spans="1:19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54</v>
      </c>
      <c r="H51" s="1">
        <v>39722</v>
      </c>
      <c r="I51" t="s">
        <v>6</v>
      </c>
      <c r="J51" t="s">
        <v>7</v>
      </c>
      <c r="K51">
        <v>0</v>
      </c>
      <c r="L51" t="s">
        <v>8</v>
      </c>
      <c r="M51">
        <v>9.24</v>
      </c>
      <c r="N51">
        <f t="shared" si="0"/>
        <v>9.2399999999999996E-2</v>
      </c>
      <c r="O51">
        <f t="shared" si="4"/>
        <v>2.0000000000000018E-3</v>
      </c>
      <c r="P51">
        <f t="shared" si="6"/>
        <v>-2.0289693779024564E-5</v>
      </c>
      <c r="Q51">
        <f t="shared" si="5"/>
        <v>2.0202896937790262E-3</v>
      </c>
      <c r="R51">
        <f t="shared" si="7"/>
        <v>39.052737304242655</v>
      </c>
      <c r="S51">
        <f t="shared" si="3"/>
        <v>3.6649129712487718</v>
      </c>
    </row>
    <row r="52" spans="1:19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55</v>
      </c>
      <c r="H52" s="1">
        <v>39753</v>
      </c>
      <c r="I52" t="s">
        <v>6</v>
      </c>
      <c r="J52" t="s">
        <v>7</v>
      </c>
      <c r="K52">
        <v>0</v>
      </c>
      <c r="L52" t="s">
        <v>8</v>
      </c>
      <c r="M52">
        <v>8.58</v>
      </c>
      <c r="N52">
        <f t="shared" si="0"/>
        <v>8.5800000000000001E-2</v>
      </c>
      <c r="O52">
        <f t="shared" si="4"/>
        <v>-6.5999999999999948E-3</v>
      </c>
      <c r="P52">
        <f t="shared" si="6"/>
        <v>-2.9562143758115193E-5</v>
      </c>
      <c r="Q52">
        <f t="shared" si="5"/>
        <v>-6.5704378562418796E-3</v>
      </c>
      <c r="R52">
        <f t="shared" si="7"/>
        <v>32.131548704366594</v>
      </c>
      <c r="S52">
        <f t="shared" si="3"/>
        <v>3.4698383731602318</v>
      </c>
    </row>
    <row r="53" spans="1:19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56</v>
      </c>
      <c r="H53" s="1">
        <v>39783</v>
      </c>
      <c r="I53" t="s">
        <v>6</v>
      </c>
      <c r="J53" t="s">
        <v>7</v>
      </c>
      <c r="K53">
        <v>0</v>
      </c>
      <c r="L53" t="s">
        <v>8</v>
      </c>
      <c r="M53">
        <v>7.82</v>
      </c>
      <c r="N53">
        <f t="shared" si="0"/>
        <v>7.8200000000000006E-2</v>
      </c>
      <c r="O53">
        <f t="shared" si="4"/>
        <v>-7.5999999999999956E-3</v>
      </c>
      <c r="P53">
        <f t="shared" si="6"/>
        <v>1.0369411728838289E-6</v>
      </c>
      <c r="Q53">
        <f t="shared" si="5"/>
        <v>-7.6010369411728795E-3</v>
      </c>
      <c r="R53">
        <f t="shared" si="7"/>
        <v>29.872889978932477</v>
      </c>
      <c r="S53">
        <f t="shared" si="3"/>
        <v>3.3969513794371258</v>
      </c>
    </row>
    <row r="54" spans="1:19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57</v>
      </c>
      <c r="H54" s="1">
        <v>39814</v>
      </c>
      <c r="I54" t="s">
        <v>6</v>
      </c>
      <c r="J54" t="s">
        <v>7</v>
      </c>
      <c r="K54">
        <v>0</v>
      </c>
      <c r="L54" t="s">
        <v>8</v>
      </c>
      <c r="M54">
        <v>7.85</v>
      </c>
      <c r="N54">
        <f t="shared" si="0"/>
        <v>7.85E-2</v>
      </c>
      <c r="O54">
        <f t="shared" si="4"/>
        <v>2.9999999999999472E-4</v>
      </c>
      <c r="P54">
        <f t="shared" si="6"/>
        <v>3.6272251093428162E-5</v>
      </c>
      <c r="Q54">
        <f t="shared" si="5"/>
        <v>2.6372774890656654E-4</v>
      </c>
      <c r="R54">
        <f t="shared" si="7"/>
        <v>39.842532677843067</v>
      </c>
      <c r="S54">
        <f t="shared" si="3"/>
        <v>3.6849350019268332</v>
      </c>
    </row>
    <row r="55" spans="1:19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58</v>
      </c>
      <c r="H55" s="1">
        <v>39845</v>
      </c>
      <c r="I55" t="s">
        <v>6</v>
      </c>
      <c r="J55" t="s">
        <v>7</v>
      </c>
      <c r="K55">
        <v>0</v>
      </c>
      <c r="L55" t="s">
        <v>8</v>
      </c>
      <c r="M55">
        <v>8.26</v>
      </c>
      <c r="N55">
        <f t="shared" si="0"/>
        <v>8.2599999999999993E-2</v>
      </c>
      <c r="O55">
        <f t="shared" si="4"/>
        <v>4.0999999999999925E-3</v>
      </c>
      <c r="P55">
        <f t="shared" si="6"/>
        <v>3.4881383596564595E-5</v>
      </c>
      <c r="Q55">
        <f t="shared" si="5"/>
        <v>4.0651186164034278E-3</v>
      </c>
      <c r="R55">
        <f t="shared" si="7"/>
        <v>36.701327379783372</v>
      </c>
      <c r="S55">
        <f t="shared" si="3"/>
        <v>3.602812922792932</v>
      </c>
    </row>
    <row r="56" spans="1:19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59</v>
      </c>
      <c r="H56" s="1">
        <v>39873</v>
      </c>
      <c r="I56" t="s">
        <v>6</v>
      </c>
      <c r="J56" t="s">
        <v>7</v>
      </c>
      <c r="K56">
        <v>0</v>
      </c>
      <c r="L56" t="s">
        <v>8</v>
      </c>
      <c r="M56">
        <v>8.43</v>
      </c>
      <c r="N56">
        <f t="shared" si="0"/>
        <v>8.43E-2</v>
      </c>
      <c r="O56">
        <f t="shared" si="4"/>
        <v>1.7000000000000071E-3</v>
      </c>
      <c r="P56">
        <f t="shared" si="6"/>
        <v>1.5872861139428859E-5</v>
      </c>
      <c r="Q56">
        <f t="shared" si="5"/>
        <v>1.6841271388605783E-3</v>
      </c>
      <c r="R56">
        <f t="shared" si="7"/>
        <v>39.296190840559554</v>
      </c>
      <c r="S56">
        <f t="shared" si="3"/>
        <v>3.6711275890010655</v>
      </c>
    </row>
    <row r="57" spans="1:19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60</v>
      </c>
      <c r="H57" s="1">
        <v>39904</v>
      </c>
      <c r="I57" t="s">
        <v>6</v>
      </c>
      <c r="J57" t="s">
        <v>7</v>
      </c>
      <c r="K57">
        <v>0</v>
      </c>
      <c r="L57" t="s">
        <v>8</v>
      </c>
      <c r="M57">
        <v>8.57</v>
      </c>
      <c r="N57">
        <f t="shared" si="0"/>
        <v>8.5699999999999998E-2</v>
      </c>
      <c r="O57">
        <f t="shared" si="4"/>
        <v>1.3999999999999985E-3</v>
      </c>
      <c r="P57">
        <f t="shared" si="6"/>
        <v>7.9912786572018005E-6</v>
      </c>
      <c r="Q57">
        <f t="shared" si="5"/>
        <v>1.3920087213427966E-3</v>
      </c>
      <c r="R57">
        <f t="shared" si="7"/>
        <v>39.472808568508519</v>
      </c>
      <c r="S57">
        <f t="shared" si="3"/>
        <v>3.6756120441867535</v>
      </c>
    </row>
    <row r="58" spans="1:19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61</v>
      </c>
      <c r="H58" s="1">
        <v>39934</v>
      </c>
      <c r="I58" t="s">
        <v>6</v>
      </c>
      <c r="J58" t="s">
        <v>7</v>
      </c>
      <c r="K58">
        <v>0</v>
      </c>
      <c r="L58" t="s">
        <v>8</v>
      </c>
      <c r="M58">
        <v>8.6999999999999993</v>
      </c>
      <c r="N58">
        <f t="shared" si="0"/>
        <v>8.6999999999999994E-2</v>
      </c>
      <c r="O58">
        <f t="shared" si="4"/>
        <v>1.2999999999999956E-3</v>
      </c>
      <c r="P58">
        <f t="shared" si="6"/>
        <v>1.5005636718383732E-6</v>
      </c>
      <c r="Q58">
        <f t="shared" si="5"/>
        <v>1.2984994363281572E-3</v>
      </c>
      <c r="R58">
        <f t="shared" si="7"/>
        <v>39.522399810180801</v>
      </c>
      <c r="S58">
        <f t="shared" si="3"/>
        <v>3.6768675949778649</v>
      </c>
    </row>
    <row r="59" spans="1:19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62</v>
      </c>
      <c r="H59" s="1">
        <v>39965</v>
      </c>
      <c r="I59" t="s">
        <v>6</v>
      </c>
      <c r="J59" t="s">
        <v>7</v>
      </c>
      <c r="K59">
        <v>0</v>
      </c>
      <c r="L59" t="s">
        <v>8</v>
      </c>
      <c r="M59">
        <v>8.8800000000000008</v>
      </c>
      <c r="N59">
        <f t="shared" si="0"/>
        <v>8.8800000000000004E-2</v>
      </c>
      <c r="O59">
        <f t="shared" si="4"/>
        <v>1.8000000000000099E-3</v>
      </c>
      <c r="P59">
        <f t="shared" si="6"/>
        <v>-4.5265288145705092E-6</v>
      </c>
      <c r="Q59">
        <f t="shared" si="5"/>
        <v>1.8045265288145805E-3</v>
      </c>
      <c r="R59">
        <f t="shared" si="7"/>
        <v>39.213905449824978</v>
      </c>
      <c r="S59">
        <f t="shared" si="3"/>
        <v>3.6690314147571814</v>
      </c>
    </row>
    <row r="60" spans="1:19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63</v>
      </c>
      <c r="H60" s="1">
        <v>39995</v>
      </c>
      <c r="I60" t="s">
        <v>6</v>
      </c>
      <c r="J60" t="s">
        <v>7</v>
      </c>
      <c r="K60">
        <v>0</v>
      </c>
      <c r="L60" t="s">
        <v>8</v>
      </c>
      <c r="M60">
        <v>9.11</v>
      </c>
      <c r="N60">
        <f t="shared" si="0"/>
        <v>9.11E-2</v>
      </c>
      <c r="O60">
        <f t="shared" si="4"/>
        <v>2.2999999999999965E-3</v>
      </c>
      <c r="P60">
        <f t="shared" si="6"/>
        <v>-1.2871733795752113E-5</v>
      </c>
      <c r="Q60">
        <f t="shared" si="5"/>
        <v>2.3128717337957488E-3</v>
      </c>
      <c r="R60">
        <f t="shared" si="7"/>
        <v>38.80643068523095</v>
      </c>
      <c r="S60">
        <f t="shared" si="3"/>
        <v>3.6585859722060619</v>
      </c>
    </row>
    <row r="61" spans="1:19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64</v>
      </c>
      <c r="H61" s="1">
        <v>40026</v>
      </c>
      <c r="I61" t="s">
        <v>6</v>
      </c>
      <c r="J61" t="s">
        <v>7</v>
      </c>
      <c r="K61">
        <v>0</v>
      </c>
      <c r="L61" t="s">
        <v>8</v>
      </c>
      <c r="M61">
        <v>8.8000000000000007</v>
      </c>
      <c r="N61">
        <f t="shared" si="0"/>
        <v>8.8000000000000009E-2</v>
      </c>
      <c r="O61">
        <f t="shared" si="4"/>
        <v>-3.0999999999999917E-3</v>
      </c>
      <c r="P61">
        <f t="shared" si="6"/>
        <v>-2.353505127170631E-5</v>
      </c>
      <c r="Q61">
        <f t="shared" si="5"/>
        <v>-3.0764649487282853E-3</v>
      </c>
      <c r="R61">
        <f t="shared" si="7"/>
        <v>38.017580859266722</v>
      </c>
      <c r="S61">
        <f t="shared" si="3"/>
        <v>3.6380487069261638</v>
      </c>
    </row>
    <row r="62" spans="1:19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65</v>
      </c>
      <c r="H62" s="1">
        <v>40057</v>
      </c>
      <c r="I62" t="s">
        <v>6</v>
      </c>
      <c r="J62" t="s">
        <v>7</v>
      </c>
      <c r="K62">
        <v>0</v>
      </c>
      <c r="L62" t="s">
        <v>8</v>
      </c>
      <c r="M62">
        <v>8.6999999999999993</v>
      </c>
      <c r="N62">
        <f t="shared" si="0"/>
        <v>8.6999999999999994E-2</v>
      </c>
      <c r="O62">
        <f t="shared" si="4"/>
        <v>-1.0000000000000148E-3</v>
      </c>
      <c r="P62">
        <f t="shared" si="6"/>
        <v>-9.162753804115888E-6</v>
      </c>
      <c r="Q62">
        <f t="shared" si="5"/>
        <v>-9.9083724619589879E-4</v>
      </c>
      <c r="R62">
        <f t="shared" si="7"/>
        <v>39.661566674133809</v>
      </c>
      <c r="S62">
        <f t="shared" si="3"/>
        <v>3.680382624937105</v>
      </c>
    </row>
    <row r="63" spans="1:19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66</v>
      </c>
      <c r="H63" s="1">
        <v>40087</v>
      </c>
      <c r="I63" t="s">
        <v>6</v>
      </c>
      <c r="J63" t="s">
        <v>7</v>
      </c>
      <c r="K63">
        <v>0</v>
      </c>
      <c r="L63" t="s">
        <v>8</v>
      </c>
      <c r="M63">
        <v>9.11</v>
      </c>
      <c r="N63">
        <f t="shared" si="0"/>
        <v>9.11E-2</v>
      </c>
      <c r="O63">
        <f t="shared" si="4"/>
        <v>4.1000000000000064E-3</v>
      </c>
      <c r="P63">
        <f t="shared" si="6"/>
        <v>-4.5265288145705092E-6</v>
      </c>
      <c r="Q63">
        <f t="shared" si="5"/>
        <v>4.104526528814577E-3</v>
      </c>
      <c r="R63">
        <f t="shared" si="7"/>
        <v>36.642407101540137</v>
      </c>
      <c r="S63">
        <f t="shared" si="3"/>
        <v>3.6012062336507746</v>
      </c>
    </row>
    <row r="64" spans="1:19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67</v>
      </c>
      <c r="H64" s="1">
        <v>40118</v>
      </c>
      <c r="I64" t="s">
        <v>6</v>
      </c>
      <c r="J64" t="s">
        <v>7</v>
      </c>
      <c r="K64">
        <v>0</v>
      </c>
      <c r="L64" t="s">
        <v>8</v>
      </c>
      <c r="M64">
        <v>9</v>
      </c>
      <c r="N64">
        <f t="shared" si="0"/>
        <v>0.09</v>
      </c>
      <c r="O64">
        <f t="shared" si="4"/>
        <v>-1.1000000000000038E-3</v>
      </c>
      <c r="P64">
        <f t="shared" si="6"/>
        <v>-2.353505127170631E-5</v>
      </c>
      <c r="Q64">
        <f t="shared" si="5"/>
        <v>-1.0764649487282974E-3</v>
      </c>
      <c r="R64">
        <f t="shared" si="7"/>
        <v>39.6265446258219</v>
      </c>
      <c r="S64">
        <f t="shared" si="3"/>
        <v>3.6794992125309989</v>
      </c>
    </row>
    <row r="65" spans="1:19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68</v>
      </c>
      <c r="H65" s="1">
        <v>40148</v>
      </c>
      <c r="I65" t="s">
        <v>6</v>
      </c>
      <c r="J65" t="s">
        <v>7</v>
      </c>
      <c r="K65">
        <v>0</v>
      </c>
      <c r="L65" t="s">
        <v>8</v>
      </c>
      <c r="M65">
        <v>9.0299999999999994</v>
      </c>
      <c r="N65">
        <f t="shared" si="0"/>
        <v>9.0299999999999991E-2</v>
      </c>
      <c r="O65">
        <f t="shared" si="4"/>
        <v>2.9999999999999472E-4</v>
      </c>
      <c r="P65">
        <f t="shared" si="6"/>
        <v>-1.8435203783206451E-5</v>
      </c>
      <c r="Q65">
        <f t="shared" si="5"/>
        <v>3.1843520378320119E-4</v>
      </c>
      <c r="R65">
        <f t="shared" si="7"/>
        <v>39.836200563679199</v>
      </c>
      <c r="S65">
        <f t="shared" si="3"/>
        <v>3.6847760607911098</v>
      </c>
    </row>
    <row r="66" spans="1:19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69</v>
      </c>
      <c r="H66" s="1">
        <v>40179</v>
      </c>
      <c r="I66" t="s">
        <v>6</v>
      </c>
      <c r="J66" t="s">
        <v>7</v>
      </c>
      <c r="K66">
        <v>0</v>
      </c>
      <c r="L66" t="s">
        <v>8</v>
      </c>
      <c r="M66">
        <v>9.24</v>
      </c>
      <c r="N66">
        <f t="shared" si="0"/>
        <v>9.2399999999999996E-2</v>
      </c>
      <c r="O66">
        <f t="shared" si="4"/>
        <v>2.1000000000000046E-3</v>
      </c>
      <c r="P66">
        <f t="shared" si="6"/>
        <v>-1.9826071280070018E-5</v>
      </c>
      <c r="Q66">
        <f t="shared" si="5"/>
        <v>2.1198260712800747E-3</v>
      </c>
      <c r="R66">
        <f t="shared" si="7"/>
        <v>38.972505873903806</v>
      </c>
      <c r="S66">
        <f t="shared" si="3"/>
        <v>3.662856419923882</v>
      </c>
    </row>
    <row r="67" spans="1:19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70</v>
      </c>
      <c r="H67" s="1">
        <v>40210</v>
      </c>
      <c r="I67" t="s">
        <v>6</v>
      </c>
      <c r="J67" t="s">
        <v>7</v>
      </c>
      <c r="K67">
        <v>0</v>
      </c>
      <c r="L67" t="s">
        <v>8</v>
      </c>
      <c r="M67">
        <v>9.11</v>
      </c>
      <c r="N67">
        <f t="shared" si="0"/>
        <v>9.11E-2</v>
      </c>
      <c r="O67">
        <f t="shared" si="4"/>
        <v>-1.2999999999999956E-3</v>
      </c>
      <c r="P67">
        <f t="shared" si="6"/>
        <v>-2.9562143758115193E-5</v>
      </c>
      <c r="Q67">
        <f t="shared" si="5"/>
        <v>-1.2704378562418805E-3</v>
      </c>
      <c r="R67">
        <f t="shared" si="7"/>
        <v>39.53662088074779</v>
      </c>
      <c r="S67">
        <f t="shared" si="3"/>
        <v>3.677227353310212</v>
      </c>
    </row>
    <row r="68" spans="1:19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71</v>
      </c>
      <c r="H68" s="1">
        <v>40238</v>
      </c>
      <c r="I68" t="s">
        <v>6</v>
      </c>
      <c r="J68" t="s">
        <v>7</v>
      </c>
      <c r="K68">
        <v>0</v>
      </c>
      <c r="L68" t="s">
        <v>8</v>
      </c>
      <c r="M68">
        <v>8.92</v>
      </c>
      <c r="N68">
        <f t="shared" si="0"/>
        <v>8.9200000000000002E-2</v>
      </c>
      <c r="O68">
        <f t="shared" si="4"/>
        <v>-1.8999999999999989E-3</v>
      </c>
      <c r="P68">
        <f t="shared" si="6"/>
        <v>-2.353505127170631E-5</v>
      </c>
      <c r="Q68">
        <f t="shared" si="5"/>
        <v>-1.8764649487282925E-3</v>
      </c>
      <c r="R68">
        <f t="shared" si="7"/>
        <v>39.162118049620702</v>
      </c>
      <c r="S68">
        <f t="shared" si="3"/>
        <v>3.6677099032686229</v>
      </c>
    </row>
    <row r="69" spans="1:19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72</v>
      </c>
      <c r="H69" s="1">
        <v>40269</v>
      </c>
      <c r="I69" t="s">
        <v>6</v>
      </c>
      <c r="J69" t="s">
        <v>7</v>
      </c>
      <c r="K69">
        <v>0</v>
      </c>
      <c r="L69" t="s">
        <v>8</v>
      </c>
      <c r="M69">
        <v>8.75</v>
      </c>
      <c r="N69">
        <f t="shared" si="0"/>
        <v>8.7499999999999994E-2</v>
      </c>
      <c r="O69">
        <f t="shared" si="4"/>
        <v>-1.7000000000000071E-3</v>
      </c>
      <c r="P69">
        <f t="shared" si="6"/>
        <v>-1.4726223791570225E-5</v>
      </c>
      <c r="Q69">
        <f t="shared" si="5"/>
        <v>-1.6852737762084369E-3</v>
      </c>
      <c r="R69">
        <f t="shared" si="7"/>
        <v>39.295433187682271</v>
      </c>
      <c r="S69">
        <f t="shared" si="3"/>
        <v>3.6711083082472529</v>
      </c>
    </row>
    <row r="70" spans="1:19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73</v>
      </c>
      <c r="H70" s="1">
        <v>40299</v>
      </c>
      <c r="I70" t="s">
        <v>6</v>
      </c>
      <c r="J70" t="s">
        <v>7</v>
      </c>
      <c r="K70">
        <v>0</v>
      </c>
      <c r="L70" t="s">
        <v>8</v>
      </c>
      <c r="M70">
        <v>8.9700000000000006</v>
      </c>
      <c r="N70">
        <f t="shared" ref="N70:N133" si="8">M70/100</f>
        <v>8.9700000000000002E-2</v>
      </c>
      <c r="O70">
        <f t="shared" si="4"/>
        <v>2.2000000000000075E-3</v>
      </c>
      <c r="P70">
        <f t="shared" si="6"/>
        <v>-6.8446413093431664E-6</v>
      </c>
      <c r="Q70">
        <f t="shared" si="5"/>
        <v>2.2068446413093506E-3</v>
      </c>
      <c r="R70">
        <f t="shared" si="7"/>
        <v>38.899347943192048</v>
      </c>
      <c r="S70">
        <f t="shared" ref="S70:S133" si="9">LN(R70)</f>
        <v>3.6609774880981019</v>
      </c>
    </row>
    <row r="71" spans="1:19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74</v>
      </c>
      <c r="H71" s="1">
        <v>40330</v>
      </c>
      <c r="I71" t="s">
        <v>6</v>
      </c>
      <c r="J71" t="s">
        <v>7</v>
      </c>
      <c r="K71">
        <v>0</v>
      </c>
      <c r="L71" t="s">
        <v>8</v>
      </c>
      <c r="M71">
        <v>8.99</v>
      </c>
      <c r="N71">
        <f t="shared" si="8"/>
        <v>8.9900000000000008E-2</v>
      </c>
      <c r="O71">
        <f t="shared" si="4"/>
        <v>2.0000000000000573E-4</v>
      </c>
      <c r="P71">
        <f t="shared" ref="P71:P102" si="10">a*(b-N70)</f>
        <v>-1.7044336286342883E-5</v>
      </c>
      <c r="Q71">
        <f t="shared" si="5"/>
        <v>2.170443362863486E-4</v>
      </c>
      <c r="R71">
        <f t="shared" ref="R71:R102" si="11">_xlfn.NORM.DIST(Q71,0,vol,FALSE)</f>
        <v>39.846995589971193</v>
      </c>
      <c r="S71">
        <f t="shared" si="9"/>
        <v>3.685047009419657</v>
      </c>
    </row>
    <row r="72" spans="1:19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75</v>
      </c>
      <c r="H72" s="1">
        <v>40360</v>
      </c>
      <c r="I72" t="s">
        <v>6</v>
      </c>
      <c r="J72" t="s">
        <v>7</v>
      </c>
      <c r="K72">
        <v>0</v>
      </c>
      <c r="L72" t="s">
        <v>8</v>
      </c>
      <c r="M72">
        <v>8.7799999999999994</v>
      </c>
      <c r="N72">
        <f t="shared" si="8"/>
        <v>8.7799999999999989E-2</v>
      </c>
      <c r="O72">
        <f t="shared" ref="O72:O135" si="12">N72-N71</f>
        <v>-2.1000000000000185E-3</v>
      </c>
      <c r="P72">
        <f t="shared" si="10"/>
        <v>-1.7971581284251972E-5</v>
      </c>
      <c r="Q72">
        <f t="shared" ref="Q72:Q135" si="13">O72-P72</f>
        <v>-2.0820284187157666E-3</v>
      </c>
      <c r="R72">
        <f t="shared" si="11"/>
        <v>39.00340751372201</v>
      </c>
      <c r="S72">
        <f t="shared" si="9"/>
        <v>3.663649014459641</v>
      </c>
    </row>
    <row r="73" spans="1:19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76</v>
      </c>
      <c r="H73" s="1">
        <v>40391</v>
      </c>
      <c r="I73" t="s">
        <v>6</v>
      </c>
      <c r="J73" t="s">
        <v>7</v>
      </c>
      <c r="K73">
        <v>0</v>
      </c>
      <c r="L73" t="s">
        <v>8</v>
      </c>
      <c r="M73">
        <v>8.17</v>
      </c>
      <c r="N73">
        <f t="shared" si="8"/>
        <v>8.1699999999999995E-2</v>
      </c>
      <c r="O73">
        <f t="shared" si="12"/>
        <v>-6.0999999999999943E-3</v>
      </c>
      <c r="P73">
        <f t="shared" si="10"/>
        <v>-8.2355088062067346E-6</v>
      </c>
      <c r="Q73">
        <f t="shared" si="13"/>
        <v>-6.0917644911937874E-3</v>
      </c>
      <c r="R73">
        <f t="shared" si="11"/>
        <v>33.118305642795484</v>
      </c>
      <c r="S73">
        <f t="shared" si="9"/>
        <v>3.5000861700802814</v>
      </c>
    </row>
    <row r="74" spans="1:19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77</v>
      </c>
      <c r="H74" s="1">
        <v>40422</v>
      </c>
      <c r="I74" t="s">
        <v>6</v>
      </c>
      <c r="J74" t="s">
        <v>7</v>
      </c>
      <c r="K74">
        <v>0</v>
      </c>
      <c r="L74" t="s">
        <v>8</v>
      </c>
      <c r="M74">
        <v>7.92</v>
      </c>
      <c r="N74">
        <f t="shared" si="8"/>
        <v>7.9199999999999993E-2</v>
      </c>
      <c r="O74">
        <f t="shared" si="12"/>
        <v>-2.5000000000000022E-3</v>
      </c>
      <c r="P74">
        <f t="shared" si="10"/>
        <v>2.0045463630019628E-5</v>
      </c>
      <c r="Q74">
        <f t="shared" si="13"/>
        <v>-2.5200454636300218E-3</v>
      </c>
      <c r="R74">
        <f t="shared" si="11"/>
        <v>38.613007561685443</v>
      </c>
      <c r="S74">
        <f t="shared" si="9"/>
        <v>3.653589203167964</v>
      </c>
    </row>
    <row r="75" spans="1:19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78</v>
      </c>
      <c r="H75" s="1">
        <v>40452</v>
      </c>
      <c r="I75" t="s">
        <v>6</v>
      </c>
      <c r="J75" t="s">
        <v>7</v>
      </c>
      <c r="K75">
        <v>0</v>
      </c>
      <c r="L75" t="s">
        <v>8</v>
      </c>
      <c r="M75">
        <v>8.0299999999999994</v>
      </c>
      <c r="N75">
        <f t="shared" si="8"/>
        <v>8.0299999999999996E-2</v>
      </c>
      <c r="O75">
        <f t="shared" si="12"/>
        <v>1.1000000000000038E-3</v>
      </c>
      <c r="P75">
        <f t="shared" si="10"/>
        <v>3.1636026103882917E-5</v>
      </c>
      <c r="Q75">
        <f t="shared" si="13"/>
        <v>1.0683639738961208E-3</v>
      </c>
      <c r="R75">
        <f t="shared" si="11"/>
        <v>39.629980839879813</v>
      </c>
      <c r="S75">
        <f t="shared" si="9"/>
        <v>3.6795859237270769</v>
      </c>
    </row>
    <row r="76" spans="1:19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79</v>
      </c>
      <c r="H76" s="1">
        <v>40483</v>
      </c>
      <c r="I76" t="s">
        <v>6</v>
      </c>
      <c r="J76" t="s">
        <v>7</v>
      </c>
      <c r="K76">
        <v>0</v>
      </c>
      <c r="L76" t="s">
        <v>8</v>
      </c>
      <c r="M76">
        <v>8.1199999999999992</v>
      </c>
      <c r="N76">
        <f t="shared" si="8"/>
        <v>8.1199999999999994E-2</v>
      </c>
      <c r="O76">
        <f t="shared" si="12"/>
        <v>8.9999999999999802E-4</v>
      </c>
      <c r="P76">
        <f t="shared" si="10"/>
        <v>2.6536178615383055E-5</v>
      </c>
      <c r="Q76">
        <f t="shared" si="13"/>
        <v>8.7346382138461494E-4</v>
      </c>
      <c r="R76">
        <f t="shared" si="11"/>
        <v>39.704901602001598</v>
      </c>
      <c r="S76">
        <f t="shared" si="9"/>
        <v>3.6814746461172203</v>
      </c>
    </row>
    <row r="77" spans="1:19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80</v>
      </c>
      <c r="H77" s="1">
        <v>40513</v>
      </c>
      <c r="I77" t="s">
        <v>6</v>
      </c>
      <c r="J77" t="s">
        <v>7</v>
      </c>
      <c r="K77">
        <v>0</v>
      </c>
      <c r="L77" t="s">
        <v>8</v>
      </c>
      <c r="M77">
        <v>8.3800000000000008</v>
      </c>
      <c r="N77">
        <f t="shared" si="8"/>
        <v>8.3800000000000013E-2</v>
      </c>
      <c r="O77">
        <f t="shared" si="12"/>
        <v>2.600000000000019E-3</v>
      </c>
      <c r="P77">
        <f t="shared" si="10"/>
        <v>2.2363576124792285E-5</v>
      </c>
      <c r="Q77">
        <f t="shared" si="13"/>
        <v>2.5776364238752265E-3</v>
      </c>
      <c r="R77">
        <f t="shared" si="11"/>
        <v>38.556476413064878</v>
      </c>
      <c r="S77">
        <f t="shared" si="9"/>
        <v>3.6521240862377691</v>
      </c>
    </row>
    <row r="78" spans="1:19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81</v>
      </c>
      <c r="H78" s="1">
        <v>40544</v>
      </c>
      <c r="I78" t="s">
        <v>6</v>
      </c>
      <c r="J78" t="s">
        <v>7</v>
      </c>
      <c r="K78">
        <v>0</v>
      </c>
      <c r="L78" t="s">
        <v>8</v>
      </c>
      <c r="M78">
        <v>8.52</v>
      </c>
      <c r="N78">
        <f t="shared" si="8"/>
        <v>8.5199999999999998E-2</v>
      </c>
      <c r="O78">
        <f t="shared" si="12"/>
        <v>1.3999999999999846E-3</v>
      </c>
      <c r="P78">
        <f t="shared" si="10"/>
        <v>1.0309391151974393E-5</v>
      </c>
      <c r="Q78">
        <f t="shared" si="13"/>
        <v>1.3896906088480103E-3</v>
      </c>
      <c r="R78">
        <f t="shared" si="11"/>
        <v>39.474078835306138</v>
      </c>
      <c r="S78">
        <f t="shared" si="9"/>
        <v>3.6756442244750334</v>
      </c>
    </row>
    <row r="79" spans="1:19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82</v>
      </c>
      <c r="H79" s="1">
        <v>40575</v>
      </c>
      <c r="I79" t="s">
        <v>6</v>
      </c>
      <c r="J79" t="s">
        <v>7</v>
      </c>
      <c r="K79">
        <v>0</v>
      </c>
      <c r="L79" t="s">
        <v>8</v>
      </c>
      <c r="M79">
        <v>8.6999999999999993</v>
      </c>
      <c r="N79">
        <f t="shared" si="8"/>
        <v>8.6999999999999994E-2</v>
      </c>
      <c r="O79">
        <f t="shared" si="12"/>
        <v>1.799999999999996E-3</v>
      </c>
      <c r="P79">
        <f t="shared" si="10"/>
        <v>3.8186761666110306E-6</v>
      </c>
      <c r="Q79">
        <f t="shared" si="13"/>
        <v>1.796181323833385E-3</v>
      </c>
      <c r="R79">
        <f t="shared" si="11"/>
        <v>39.219786336244667</v>
      </c>
      <c r="S79">
        <f t="shared" si="9"/>
        <v>3.6691813729268605</v>
      </c>
    </row>
    <row r="80" spans="1:19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83</v>
      </c>
      <c r="H80" s="1">
        <v>40603</v>
      </c>
      <c r="I80" t="s">
        <v>6</v>
      </c>
      <c r="J80" t="s">
        <v>7</v>
      </c>
      <c r="K80">
        <v>0</v>
      </c>
      <c r="L80" t="s">
        <v>8</v>
      </c>
      <c r="M80">
        <v>8.94</v>
      </c>
      <c r="N80">
        <f t="shared" si="8"/>
        <v>8.9399999999999993E-2</v>
      </c>
      <c r="O80">
        <f t="shared" si="12"/>
        <v>2.3999999999999994E-3</v>
      </c>
      <c r="P80">
        <f t="shared" si="10"/>
        <v>-4.5265288145705092E-6</v>
      </c>
      <c r="Q80">
        <f t="shared" si="13"/>
        <v>2.40452652881457E-3</v>
      </c>
      <c r="R80">
        <f t="shared" si="11"/>
        <v>38.722786028758769</v>
      </c>
      <c r="S80">
        <f t="shared" si="9"/>
        <v>3.6564282130419432</v>
      </c>
    </row>
    <row r="81" spans="1:19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84</v>
      </c>
      <c r="H81" s="1">
        <v>40634</v>
      </c>
      <c r="I81" t="s">
        <v>6</v>
      </c>
      <c r="J81" t="s">
        <v>7</v>
      </c>
      <c r="K81">
        <v>0</v>
      </c>
      <c r="L81" t="s">
        <v>8</v>
      </c>
      <c r="M81">
        <v>8.73</v>
      </c>
      <c r="N81">
        <f t="shared" si="8"/>
        <v>8.7300000000000003E-2</v>
      </c>
      <c r="O81">
        <f t="shared" si="12"/>
        <v>-2.0999999999999908E-3</v>
      </c>
      <c r="P81">
        <f t="shared" si="10"/>
        <v>-1.5653468789479248E-5</v>
      </c>
      <c r="Q81">
        <f t="shared" si="13"/>
        <v>-2.0843465312105117E-3</v>
      </c>
      <c r="R81">
        <f t="shared" si="11"/>
        <v>39.001527633494014</v>
      </c>
      <c r="S81">
        <f t="shared" si="9"/>
        <v>3.6636008154521087</v>
      </c>
    </row>
    <row r="82" spans="1:19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85</v>
      </c>
      <c r="H82" s="1">
        <v>40664</v>
      </c>
      <c r="I82" t="s">
        <v>6</v>
      </c>
      <c r="J82" t="s">
        <v>7</v>
      </c>
      <c r="K82">
        <v>0</v>
      </c>
      <c r="L82" t="s">
        <v>8</v>
      </c>
      <c r="M82">
        <v>8.56</v>
      </c>
      <c r="N82">
        <f t="shared" si="8"/>
        <v>8.5600000000000009E-2</v>
      </c>
      <c r="O82">
        <f t="shared" si="12"/>
        <v>-1.6999999999999932E-3</v>
      </c>
      <c r="P82">
        <f t="shared" si="10"/>
        <v>-5.9173963114341418E-6</v>
      </c>
      <c r="Q82">
        <f t="shared" si="13"/>
        <v>-1.694082603688559E-3</v>
      </c>
      <c r="R82">
        <f t="shared" si="11"/>
        <v>39.289595952961548</v>
      </c>
      <c r="S82">
        <f t="shared" si="9"/>
        <v>3.6709597498056441</v>
      </c>
    </row>
    <row r="83" spans="1:19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86</v>
      </c>
      <c r="H83" s="1">
        <v>40695</v>
      </c>
      <c r="I83" t="s">
        <v>6</v>
      </c>
      <c r="J83" t="s">
        <v>7</v>
      </c>
      <c r="K83">
        <v>0</v>
      </c>
      <c r="L83" t="s">
        <v>8</v>
      </c>
      <c r="M83">
        <v>8.5</v>
      </c>
      <c r="N83">
        <f t="shared" si="8"/>
        <v>8.5000000000000006E-2</v>
      </c>
      <c r="O83">
        <f t="shared" si="12"/>
        <v>-6.0000000000000331E-4</v>
      </c>
      <c r="P83">
        <f t="shared" si="10"/>
        <v>1.9641861707928531E-6</v>
      </c>
      <c r="Q83">
        <f t="shared" si="13"/>
        <v>-6.019641861707962E-4</v>
      </c>
      <c r="R83">
        <f t="shared" si="11"/>
        <v>39.78435469413639</v>
      </c>
      <c r="S83">
        <f t="shared" si="9"/>
        <v>3.6834737368697885</v>
      </c>
    </row>
    <row r="84" spans="1:19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87</v>
      </c>
      <c r="H84" s="1">
        <v>40725</v>
      </c>
      <c r="I84" t="s">
        <v>6</v>
      </c>
      <c r="J84" t="s">
        <v>7</v>
      </c>
      <c r="K84">
        <v>0</v>
      </c>
      <c r="L84" t="s">
        <v>8</v>
      </c>
      <c r="M84">
        <v>8.5500000000000007</v>
      </c>
      <c r="N84">
        <f t="shared" si="8"/>
        <v>8.5500000000000007E-2</v>
      </c>
      <c r="O84">
        <f t="shared" si="12"/>
        <v>5.0000000000000044E-4</v>
      </c>
      <c r="P84">
        <f t="shared" si="10"/>
        <v>4.7459211645200544E-6</v>
      </c>
      <c r="Q84">
        <f t="shared" si="13"/>
        <v>4.9525407883548034E-4</v>
      </c>
      <c r="R84">
        <f t="shared" si="11"/>
        <v>39.807607910232242</v>
      </c>
      <c r="S84">
        <f t="shared" si="9"/>
        <v>3.6840580475463085</v>
      </c>
    </row>
    <row r="85" spans="1:19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88</v>
      </c>
      <c r="H85" s="1">
        <v>40756</v>
      </c>
      <c r="I85" t="s">
        <v>6</v>
      </c>
      <c r="J85" t="s">
        <v>7</v>
      </c>
      <c r="K85">
        <v>0</v>
      </c>
      <c r="L85" t="s">
        <v>8</v>
      </c>
      <c r="M85">
        <v>8.1</v>
      </c>
      <c r="N85">
        <f t="shared" si="8"/>
        <v>8.1000000000000003E-2</v>
      </c>
      <c r="O85">
        <f t="shared" si="12"/>
        <v>-4.500000000000004E-3</v>
      </c>
      <c r="P85">
        <f t="shared" si="10"/>
        <v>2.4278086697473976E-6</v>
      </c>
      <c r="Q85">
        <f t="shared" si="13"/>
        <v>-4.5024278086697516E-3</v>
      </c>
      <c r="R85">
        <f t="shared" si="11"/>
        <v>36.021469346612996</v>
      </c>
      <c r="S85">
        <f t="shared" si="9"/>
        <v>3.5841151314370001</v>
      </c>
    </row>
    <row r="86" spans="1:19" x14ac:dyDescent="0.2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89</v>
      </c>
      <c r="H86" s="1">
        <v>40787</v>
      </c>
      <c r="I86" t="s">
        <v>6</v>
      </c>
      <c r="J86" t="s">
        <v>7</v>
      </c>
      <c r="K86">
        <v>0</v>
      </c>
      <c r="L86" t="s">
        <v>8</v>
      </c>
      <c r="M86">
        <v>8.25</v>
      </c>
      <c r="N86">
        <f t="shared" si="8"/>
        <v>8.2500000000000004E-2</v>
      </c>
      <c r="O86">
        <f t="shared" si="12"/>
        <v>1.5000000000000013E-3</v>
      </c>
      <c r="P86">
        <f t="shared" si="10"/>
        <v>2.3290821122701309E-5</v>
      </c>
      <c r="Q86">
        <f t="shared" si="13"/>
        <v>1.4767091788773E-3</v>
      </c>
      <c r="R86">
        <f t="shared" si="11"/>
        <v>39.424972709446671</v>
      </c>
      <c r="S86">
        <f t="shared" si="9"/>
        <v>3.6743994406344469</v>
      </c>
    </row>
    <row r="87" spans="1:19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90</v>
      </c>
      <c r="H87" s="1">
        <v>40817</v>
      </c>
      <c r="I87" t="s">
        <v>6</v>
      </c>
      <c r="J87" t="s">
        <v>7</v>
      </c>
      <c r="K87">
        <v>0</v>
      </c>
      <c r="L87" t="s">
        <v>8</v>
      </c>
      <c r="M87">
        <v>8.41</v>
      </c>
      <c r="N87">
        <f t="shared" si="8"/>
        <v>8.4100000000000008E-2</v>
      </c>
      <c r="O87">
        <f t="shared" si="12"/>
        <v>1.6000000000000042E-3</v>
      </c>
      <c r="P87">
        <f t="shared" si="10"/>
        <v>1.633648363838334E-5</v>
      </c>
      <c r="Q87">
        <f t="shared" si="13"/>
        <v>1.5836635163616209E-3</v>
      </c>
      <c r="R87">
        <f t="shared" si="11"/>
        <v>39.360624762137299</v>
      </c>
      <c r="S87">
        <f t="shared" si="9"/>
        <v>3.6727659450798584</v>
      </c>
    </row>
    <row r="88" spans="1:19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91</v>
      </c>
      <c r="H88" s="1">
        <v>40848</v>
      </c>
      <c r="I88" t="s">
        <v>6</v>
      </c>
      <c r="J88" t="s">
        <v>7</v>
      </c>
      <c r="K88">
        <v>0</v>
      </c>
      <c r="L88" t="s">
        <v>8</v>
      </c>
      <c r="M88">
        <v>8.4700000000000006</v>
      </c>
      <c r="N88">
        <f t="shared" si="8"/>
        <v>8.4700000000000011E-2</v>
      </c>
      <c r="O88">
        <f t="shared" si="12"/>
        <v>6.0000000000000331E-4</v>
      </c>
      <c r="P88">
        <f t="shared" si="10"/>
        <v>8.9185236551108234E-6</v>
      </c>
      <c r="Q88">
        <f t="shared" si="13"/>
        <v>5.9108147634489249E-4</v>
      </c>
      <c r="R88">
        <f t="shared" si="11"/>
        <v>39.786932592199896</v>
      </c>
      <c r="S88">
        <f t="shared" si="9"/>
        <v>3.6835385315501896</v>
      </c>
    </row>
    <row r="89" spans="1:19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92</v>
      </c>
      <c r="H89" s="1">
        <v>40878</v>
      </c>
      <c r="I89" t="s">
        <v>6</v>
      </c>
      <c r="J89" t="s">
        <v>7</v>
      </c>
      <c r="K89">
        <v>0</v>
      </c>
      <c r="L89" t="s">
        <v>8</v>
      </c>
      <c r="M89">
        <v>8.51</v>
      </c>
      <c r="N89">
        <f t="shared" si="8"/>
        <v>8.5099999999999995E-2</v>
      </c>
      <c r="O89">
        <f t="shared" si="12"/>
        <v>3.999999999999837E-4</v>
      </c>
      <c r="P89">
        <f t="shared" si="10"/>
        <v>6.1367886613836226E-6</v>
      </c>
      <c r="Q89">
        <f t="shared" si="13"/>
        <v>3.938632113386001E-4</v>
      </c>
      <c r="R89">
        <f t="shared" si="11"/>
        <v>39.82552085173235</v>
      </c>
      <c r="S89">
        <f t="shared" si="9"/>
        <v>3.684507934222387</v>
      </c>
    </row>
    <row r="90" spans="1:19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93</v>
      </c>
      <c r="H90" s="1">
        <v>40909</v>
      </c>
      <c r="I90" t="s">
        <v>6</v>
      </c>
      <c r="J90" t="s">
        <v>7</v>
      </c>
      <c r="K90">
        <v>0</v>
      </c>
      <c r="L90" t="s">
        <v>8</v>
      </c>
      <c r="M90">
        <v>8.4</v>
      </c>
      <c r="N90">
        <f t="shared" si="8"/>
        <v>8.4000000000000005E-2</v>
      </c>
      <c r="O90">
        <f t="shared" si="12"/>
        <v>-1.0999999999999899E-3</v>
      </c>
      <c r="P90">
        <f t="shared" si="10"/>
        <v>4.2822986655655743E-6</v>
      </c>
      <c r="Q90">
        <f t="shared" si="13"/>
        <v>-1.1042822986655554E-3</v>
      </c>
      <c r="R90">
        <f t="shared" si="11"/>
        <v>39.614549997622213</v>
      </c>
      <c r="S90">
        <f t="shared" si="9"/>
        <v>3.6791964749590789</v>
      </c>
    </row>
    <row r="91" spans="1:19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94</v>
      </c>
      <c r="H91" s="1">
        <v>40940</v>
      </c>
      <c r="I91" t="s">
        <v>6</v>
      </c>
      <c r="J91" t="s">
        <v>7</v>
      </c>
      <c r="K91">
        <v>0</v>
      </c>
      <c r="L91" t="s">
        <v>8</v>
      </c>
      <c r="M91">
        <v>8.23</v>
      </c>
      <c r="N91">
        <f t="shared" si="8"/>
        <v>8.2299999999999998E-2</v>
      </c>
      <c r="O91">
        <f t="shared" si="12"/>
        <v>-1.7000000000000071E-3</v>
      </c>
      <c r="P91">
        <f t="shared" si="10"/>
        <v>9.3821461540653679E-6</v>
      </c>
      <c r="Q91">
        <f t="shared" si="13"/>
        <v>-1.7093821461540725E-3</v>
      </c>
      <c r="R91">
        <f t="shared" si="11"/>
        <v>39.279387355670849</v>
      </c>
      <c r="S91">
        <f t="shared" si="9"/>
        <v>3.6706998865130762</v>
      </c>
    </row>
    <row r="92" spans="1:19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95</v>
      </c>
      <c r="H92" s="1">
        <v>40969</v>
      </c>
      <c r="I92" t="s">
        <v>6</v>
      </c>
      <c r="J92" t="s">
        <v>7</v>
      </c>
      <c r="K92">
        <v>0</v>
      </c>
      <c r="L92" t="s">
        <v>8</v>
      </c>
      <c r="M92">
        <v>8.3699999999999992</v>
      </c>
      <c r="N92">
        <f t="shared" si="8"/>
        <v>8.3699999999999997E-2</v>
      </c>
      <c r="O92">
        <f t="shared" si="12"/>
        <v>1.3999999999999985E-3</v>
      </c>
      <c r="P92">
        <f t="shared" si="10"/>
        <v>1.7263728636292429E-5</v>
      </c>
      <c r="Q92">
        <f t="shared" si="13"/>
        <v>1.3827362713637061E-3</v>
      </c>
      <c r="R92">
        <f t="shared" si="11"/>
        <v>39.477877176713868</v>
      </c>
      <c r="S92">
        <f t="shared" si="9"/>
        <v>3.6757404435328631</v>
      </c>
    </row>
    <row r="93" spans="1:19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96</v>
      </c>
      <c r="H93" s="1">
        <v>41000</v>
      </c>
      <c r="I93" t="s">
        <v>6</v>
      </c>
      <c r="J93" t="s">
        <v>7</v>
      </c>
      <c r="K93">
        <v>0</v>
      </c>
      <c r="L93" t="s">
        <v>8</v>
      </c>
      <c r="M93">
        <v>8.2799999999999994</v>
      </c>
      <c r="N93">
        <f t="shared" si="8"/>
        <v>8.2799999999999999E-2</v>
      </c>
      <c r="O93">
        <f t="shared" si="12"/>
        <v>-8.9999999999999802E-4</v>
      </c>
      <c r="P93">
        <f t="shared" si="10"/>
        <v>1.0773013650929001E-5</v>
      </c>
      <c r="Q93">
        <f t="shared" si="13"/>
        <v>-9.1077301365092699E-4</v>
      </c>
      <c r="R93">
        <f t="shared" si="11"/>
        <v>39.691713400570443</v>
      </c>
      <c r="S93">
        <f t="shared" si="9"/>
        <v>3.6811424354416888</v>
      </c>
    </row>
    <row r="94" spans="1:19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97</v>
      </c>
      <c r="H94" s="1">
        <v>41030</v>
      </c>
      <c r="I94" t="s">
        <v>6</v>
      </c>
      <c r="J94" t="s">
        <v>7</v>
      </c>
      <c r="K94">
        <v>0</v>
      </c>
      <c r="L94" t="s">
        <v>8</v>
      </c>
      <c r="M94">
        <v>8.2799999999999994</v>
      </c>
      <c r="N94">
        <f t="shared" si="8"/>
        <v>8.2799999999999999E-2</v>
      </c>
      <c r="O94">
        <f t="shared" si="12"/>
        <v>0</v>
      </c>
      <c r="P94">
        <f t="shared" si="10"/>
        <v>1.4945616141519771E-5</v>
      </c>
      <c r="Q94">
        <f t="shared" si="13"/>
        <v>-1.4945616141519771E-5</v>
      </c>
      <c r="R94">
        <f t="shared" si="11"/>
        <v>39.856320064486823</v>
      </c>
      <c r="S94">
        <f t="shared" si="9"/>
        <v>3.6852809890096303</v>
      </c>
    </row>
    <row r="95" spans="1:19" x14ac:dyDescent="0.2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98</v>
      </c>
      <c r="H95" s="1">
        <v>41061</v>
      </c>
      <c r="I95" t="s">
        <v>6</v>
      </c>
      <c r="J95" t="s">
        <v>7</v>
      </c>
      <c r="K95">
        <v>0</v>
      </c>
      <c r="L95" t="s">
        <v>8</v>
      </c>
      <c r="M95">
        <v>8.16</v>
      </c>
      <c r="N95">
        <f t="shared" si="8"/>
        <v>8.1600000000000006E-2</v>
      </c>
      <c r="O95">
        <f t="shared" si="12"/>
        <v>-1.1999999999999927E-3</v>
      </c>
      <c r="P95">
        <f t="shared" si="10"/>
        <v>1.4945616141519771E-5</v>
      </c>
      <c r="Q95">
        <f t="shared" si="13"/>
        <v>-1.2149456161415124E-3</v>
      </c>
      <c r="R95">
        <f t="shared" si="11"/>
        <v>39.563842873629987</v>
      </c>
      <c r="S95">
        <f t="shared" si="9"/>
        <v>3.6779156424216741</v>
      </c>
    </row>
    <row r="96" spans="1:19" x14ac:dyDescent="0.25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99</v>
      </c>
      <c r="H96" s="1">
        <v>41091</v>
      </c>
      <c r="I96" t="s">
        <v>6</v>
      </c>
      <c r="J96" t="s">
        <v>7</v>
      </c>
      <c r="K96">
        <v>0</v>
      </c>
      <c r="L96" t="s">
        <v>8</v>
      </c>
      <c r="M96">
        <v>7.52</v>
      </c>
      <c r="N96">
        <f t="shared" si="8"/>
        <v>7.5199999999999989E-2</v>
      </c>
      <c r="O96">
        <f t="shared" si="12"/>
        <v>-6.4000000000000168E-3</v>
      </c>
      <c r="P96">
        <f t="shared" si="10"/>
        <v>2.050908612897411E-5</v>
      </c>
      <c r="Q96">
        <f t="shared" si="13"/>
        <v>-6.4205090861289907E-3</v>
      </c>
      <c r="R96">
        <f t="shared" si="11"/>
        <v>32.445393612171813</v>
      </c>
      <c r="S96">
        <f t="shared" si="9"/>
        <v>3.4795584796738175</v>
      </c>
    </row>
    <row r="97" spans="1:19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100</v>
      </c>
      <c r="H97" s="1">
        <v>41122</v>
      </c>
      <c r="I97" t="s">
        <v>6</v>
      </c>
      <c r="J97" t="s">
        <v>7</v>
      </c>
      <c r="K97">
        <v>0</v>
      </c>
      <c r="L97" t="s">
        <v>8</v>
      </c>
      <c r="M97">
        <v>7.48</v>
      </c>
      <c r="N97">
        <f t="shared" si="8"/>
        <v>7.4800000000000005E-2</v>
      </c>
      <c r="O97">
        <f t="shared" si="12"/>
        <v>-3.999999999999837E-4</v>
      </c>
      <c r="P97">
        <f t="shared" si="10"/>
        <v>5.0180926062064168E-5</v>
      </c>
      <c r="Q97">
        <f t="shared" si="13"/>
        <v>-4.5018092606204785E-4</v>
      </c>
      <c r="R97">
        <f t="shared" si="11"/>
        <v>39.816074472623917</v>
      </c>
      <c r="S97">
        <f t="shared" si="9"/>
        <v>3.6842707119740314</v>
      </c>
    </row>
    <row r="98" spans="1:19" x14ac:dyDescent="0.25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101</v>
      </c>
      <c r="H98" s="1">
        <v>41153</v>
      </c>
      <c r="I98" t="s">
        <v>6</v>
      </c>
      <c r="J98" t="s">
        <v>7</v>
      </c>
      <c r="K98">
        <v>0</v>
      </c>
      <c r="L98" t="s">
        <v>8</v>
      </c>
      <c r="M98">
        <v>7.4</v>
      </c>
      <c r="N98">
        <f t="shared" si="8"/>
        <v>7.400000000000001E-2</v>
      </c>
      <c r="O98">
        <f t="shared" si="12"/>
        <v>-7.9999999999999516E-4</v>
      </c>
      <c r="P98">
        <f t="shared" si="10"/>
        <v>5.2035416057882217E-5</v>
      </c>
      <c r="Q98">
        <f t="shared" si="13"/>
        <v>-8.520354160578774E-4</v>
      </c>
      <c r="R98">
        <f t="shared" si="11"/>
        <v>39.712228734653117</v>
      </c>
      <c r="S98">
        <f t="shared" si="9"/>
        <v>3.6816591688427645</v>
      </c>
    </row>
    <row r="99" spans="1:19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102</v>
      </c>
      <c r="H99" s="1">
        <v>41183</v>
      </c>
      <c r="I99" t="s">
        <v>6</v>
      </c>
      <c r="J99" t="s">
        <v>7</v>
      </c>
      <c r="K99">
        <v>0</v>
      </c>
      <c r="L99" t="s">
        <v>8</v>
      </c>
      <c r="M99">
        <v>7.67</v>
      </c>
      <c r="N99">
        <f t="shared" si="8"/>
        <v>7.6700000000000004E-2</v>
      </c>
      <c r="O99">
        <f t="shared" si="12"/>
        <v>2.6999999999999941E-3</v>
      </c>
      <c r="P99">
        <f t="shared" si="10"/>
        <v>5.5744396049518444E-5</v>
      </c>
      <c r="Q99">
        <f t="shared" si="13"/>
        <v>2.6442556039504754E-3</v>
      </c>
      <c r="R99">
        <f t="shared" si="11"/>
        <v>38.489596944628609</v>
      </c>
      <c r="S99">
        <f t="shared" si="9"/>
        <v>3.6503879955502212</v>
      </c>
    </row>
    <row r="100" spans="1:19" x14ac:dyDescent="0.25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103</v>
      </c>
      <c r="H100" s="1">
        <v>41214</v>
      </c>
      <c r="I100" t="s">
        <v>6</v>
      </c>
      <c r="J100" t="s">
        <v>7</v>
      </c>
      <c r="K100">
        <v>0</v>
      </c>
      <c r="L100" t="s">
        <v>8</v>
      </c>
      <c r="M100">
        <v>7.64</v>
      </c>
      <c r="N100">
        <f t="shared" si="8"/>
        <v>7.6399999999999996E-2</v>
      </c>
      <c r="O100">
        <f t="shared" si="12"/>
        <v>-3.0000000000000859E-4</v>
      </c>
      <c r="P100">
        <f t="shared" si="10"/>
        <v>4.3226588577746134E-5</v>
      </c>
      <c r="Q100">
        <f t="shared" si="13"/>
        <v>-3.4322658857775475E-4</v>
      </c>
      <c r="R100">
        <f t="shared" si="11"/>
        <v>39.832939628139059</v>
      </c>
      <c r="S100">
        <f t="shared" si="9"/>
        <v>3.6846941988422017</v>
      </c>
    </row>
    <row r="101" spans="1:19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104</v>
      </c>
      <c r="H101" s="1">
        <v>41244</v>
      </c>
      <c r="I101" t="s">
        <v>6</v>
      </c>
      <c r="J101" t="s">
        <v>7</v>
      </c>
      <c r="K101">
        <v>0</v>
      </c>
      <c r="L101" t="s">
        <v>8</v>
      </c>
      <c r="M101">
        <v>7.37</v>
      </c>
      <c r="N101">
        <f t="shared" si="8"/>
        <v>7.3700000000000002E-2</v>
      </c>
      <c r="O101">
        <f t="shared" si="12"/>
        <v>-2.6999999999999941E-3</v>
      </c>
      <c r="P101">
        <f t="shared" si="10"/>
        <v>4.461745607460977E-5</v>
      </c>
      <c r="Q101">
        <f t="shared" si="13"/>
        <v>-2.7446174560746038E-3</v>
      </c>
      <c r="R101">
        <f t="shared" si="11"/>
        <v>38.385851446565511</v>
      </c>
      <c r="S101">
        <f t="shared" si="9"/>
        <v>3.6476889397862409</v>
      </c>
    </row>
    <row r="102" spans="1:19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105</v>
      </c>
      <c r="H102" s="1">
        <v>41275</v>
      </c>
      <c r="I102" t="s">
        <v>6</v>
      </c>
      <c r="J102" t="s">
        <v>7</v>
      </c>
      <c r="K102">
        <v>0</v>
      </c>
      <c r="L102" t="s">
        <v>8</v>
      </c>
      <c r="M102">
        <v>7.26</v>
      </c>
      <c r="N102">
        <f t="shared" si="8"/>
        <v>7.2599999999999998E-2</v>
      </c>
      <c r="O102">
        <f t="shared" si="12"/>
        <v>-1.1000000000000038E-3</v>
      </c>
      <c r="P102">
        <f t="shared" si="10"/>
        <v>5.7135263546382079E-5</v>
      </c>
      <c r="Q102">
        <f t="shared" si="13"/>
        <v>-1.1571352635463858E-3</v>
      </c>
      <c r="R102">
        <f t="shared" si="11"/>
        <v>39.590927785694753</v>
      </c>
      <c r="S102">
        <f t="shared" si="9"/>
        <v>3.6785999956930246</v>
      </c>
    </row>
    <row r="103" spans="1:19" x14ac:dyDescent="0.2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106</v>
      </c>
      <c r="H103" s="1">
        <v>41306</v>
      </c>
      <c r="I103" t="s">
        <v>6</v>
      </c>
      <c r="J103" t="s">
        <v>7</v>
      </c>
      <c r="K103">
        <v>0</v>
      </c>
      <c r="L103" t="s">
        <v>8</v>
      </c>
      <c r="M103">
        <v>7.29</v>
      </c>
      <c r="N103">
        <f t="shared" si="8"/>
        <v>7.2900000000000006E-2</v>
      </c>
      <c r="O103">
        <f t="shared" si="12"/>
        <v>3.0000000000000859E-4</v>
      </c>
      <c r="P103">
        <f t="shared" ref="P103:P134" si="14">a*(b-N102)</f>
        <v>6.2235111034881935E-5</v>
      </c>
      <c r="Q103">
        <f t="shared" si="13"/>
        <v>2.3776488896512667E-4</v>
      </c>
      <c r="R103">
        <f t="shared" ref="R103:R134" si="15">_xlfn.NORM.DIST(Q103,0,vol,FALSE)</f>
        <v>39.845121626132233</v>
      </c>
      <c r="S103">
        <f t="shared" si="9"/>
        <v>3.684999979326725</v>
      </c>
    </row>
    <row r="104" spans="1:19" x14ac:dyDescent="0.25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107</v>
      </c>
      <c r="H104" s="1">
        <v>41334</v>
      </c>
      <c r="I104" t="s">
        <v>6</v>
      </c>
      <c r="J104" t="s">
        <v>7</v>
      </c>
      <c r="K104">
        <v>0</v>
      </c>
      <c r="L104" t="s">
        <v>8</v>
      </c>
      <c r="M104">
        <v>7.39</v>
      </c>
      <c r="N104">
        <f t="shared" si="8"/>
        <v>7.3899999999999993E-2</v>
      </c>
      <c r="O104">
        <f t="shared" si="12"/>
        <v>9.9999999999998701E-4</v>
      </c>
      <c r="P104">
        <f t="shared" si="14"/>
        <v>6.08442435380183E-5</v>
      </c>
      <c r="Q104">
        <f t="shared" si="13"/>
        <v>9.391557564619687E-4</v>
      </c>
      <c r="R104">
        <f t="shared" si="15"/>
        <v>39.68131425749371</v>
      </c>
      <c r="S104">
        <f t="shared" si="9"/>
        <v>3.6808804032767819</v>
      </c>
    </row>
    <row r="105" spans="1:19" x14ac:dyDescent="0.2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108</v>
      </c>
      <c r="H105" s="1">
        <v>41365</v>
      </c>
      <c r="I105" t="s">
        <v>6</v>
      </c>
      <c r="J105" t="s">
        <v>7</v>
      </c>
      <c r="K105">
        <v>0</v>
      </c>
      <c r="L105" t="s">
        <v>8</v>
      </c>
      <c r="M105">
        <v>6.97</v>
      </c>
      <c r="N105">
        <f t="shared" si="8"/>
        <v>6.9699999999999998E-2</v>
      </c>
      <c r="O105">
        <f t="shared" si="12"/>
        <v>-4.1999999999999954E-3</v>
      </c>
      <c r="P105">
        <f t="shared" si="14"/>
        <v>5.6208018548473055E-5</v>
      </c>
      <c r="Q105">
        <f t="shared" si="13"/>
        <v>-4.2562080185484684E-3</v>
      </c>
      <c r="R105">
        <f t="shared" si="15"/>
        <v>36.411236452259288</v>
      </c>
      <c r="S105">
        <f t="shared" si="9"/>
        <v>3.5948774207499716</v>
      </c>
    </row>
    <row r="106" spans="1:19" x14ac:dyDescent="0.25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109</v>
      </c>
      <c r="H106" s="1">
        <v>41395</v>
      </c>
      <c r="I106" t="s">
        <v>6</v>
      </c>
      <c r="J106" t="s">
        <v>7</v>
      </c>
      <c r="K106">
        <v>0</v>
      </c>
      <c r="L106" t="s">
        <v>8</v>
      </c>
      <c r="M106">
        <v>6.96</v>
      </c>
      <c r="N106">
        <f t="shared" si="8"/>
        <v>6.9599999999999995E-2</v>
      </c>
      <c r="O106">
        <f t="shared" si="12"/>
        <v>-1.0000000000000286E-4</v>
      </c>
      <c r="P106">
        <f t="shared" si="14"/>
        <v>7.568016350456333E-5</v>
      </c>
      <c r="Q106">
        <f t="shared" si="13"/>
        <v>-1.7568016350456619E-4</v>
      </c>
      <c r="R106">
        <f t="shared" si="15"/>
        <v>39.850226097527184</v>
      </c>
      <c r="S106">
        <f t="shared" si="9"/>
        <v>3.685128078934738</v>
      </c>
    </row>
    <row r="107" spans="1:19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110</v>
      </c>
      <c r="H107" s="1">
        <v>41426</v>
      </c>
      <c r="I107" t="s">
        <v>6</v>
      </c>
      <c r="J107" t="s">
        <v>7</v>
      </c>
      <c r="K107">
        <v>0</v>
      </c>
      <c r="L107" t="s">
        <v>8</v>
      </c>
      <c r="M107">
        <v>7.94</v>
      </c>
      <c r="N107">
        <f t="shared" si="8"/>
        <v>7.9399999999999998E-2</v>
      </c>
      <c r="O107">
        <f t="shared" si="12"/>
        <v>9.8000000000000032E-3</v>
      </c>
      <c r="P107">
        <f t="shared" si="14"/>
        <v>7.614378600351788E-5</v>
      </c>
      <c r="Q107">
        <f t="shared" si="13"/>
        <v>9.7238562139964849E-3</v>
      </c>
      <c r="R107">
        <f t="shared" si="15"/>
        <v>24.863781444414585</v>
      </c>
      <c r="S107">
        <f t="shared" si="9"/>
        <v>3.2134121841053633</v>
      </c>
    </row>
    <row r="108" spans="1:19" x14ac:dyDescent="0.25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 t="s">
        <v>111</v>
      </c>
      <c r="H108" s="1">
        <v>41456</v>
      </c>
      <c r="I108" t="s">
        <v>6</v>
      </c>
      <c r="J108" t="s">
        <v>7</v>
      </c>
      <c r="K108">
        <v>0</v>
      </c>
      <c r="L108" t="s">
        <v>8</v>
      </c>
      <c r="M108">
        <v>7.97</v>
      </c>
      <c r="N108">
        <f t="shared" si="8"/>
        <v>7.9699999999999993E-2</v>
      </c>
      <c r="O108">
        <f t="shared" si="12"/>
        <v>2.9999999999999472E-4</v>
      </c>
      <c r="P108">
        <f t="shared" si="14"/>
        <v>3.0708781105973825E-5</v>
      </c>
      <c r="Q108">
        <f t="shared" si="13"/>
        <v>2.6929121889402092E-4</v>
      </c>
      <c r="R108">
        <f t="shared" si="15"/>
        <v>39.841943050827346</v>
      </c>
      <c r="S108">
        <f t="shared" si="9"/>
        <v>3.6849202028832218</v>
      </c>
    </row>
    <row r="109" spans="1:19" x14ac:dyDescent="0.2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112</v>
      </c>
      <c r="H109" s="1">
        <v>41487</v>
      </c>
      <c r="I109" t="s">
        <v>6</v>
      </c>
      <c r="J109" t="s">
        <v>7</v>
      </c>
      <c r="K109">
        <v>0</v>
      </c>
      <c r="L109" t="s">
        <v>8</v>
      </c>
      <c r="M109">
        <v>8.3699999999999992</v>
      </c>
      <c r="N109">
        <f t="shared" si="8"/>
        <v>8.3699999999999997E-2</v>
      </c>
      <c r="O109">
        <f t="shared" si="12"/>
        <v>4.0000000000000036E-3</v>
      </c>
      <c r="P109">
        <f t="shared" si="14"/>
        <v>2.9317913609110257E-5</v>
      </c>
      <c r="Q109">
        <f t="shared" si="13"/>
        <v>3.9706820863908933E-3</v>
      </c>
      <c r="R109">
        <f t="shared" si="15"/>
        <v>36.840584951730342</v>
      </c>
      <c r="S109">
        <f t="shared" si="9"/>
        <v>3.6066000894296253</v>
      </c>
    </row>
    <row r="110" spans="1:19" x14ac:dyDescent="0.2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113</v>
      </c>
      <c r="H110" s="1">
        <v>41518</v>
      </c>
      <c r="I110" t="s">
        <v>6</v>
      </c>
      <c r="J110" t="s">
        <v>7</v>
      </c>
      <c r="K110">
        <v>0</v>
      </c>
      <c r="L110" t="s">
        <v>8</v>
      </c>
      <c r="M110">
        <v>8.15</v>
      </c>
      <c r="N110">
        <f t="shared" si="8"/>
        <v>8.1500000000000003E-2</v>
      </c>
      <c r="O110">
        <f t="shared" si="12"/>
        <v>-2.1999999999999936E-3</v>
      </c>
      <c r="P110">
        <f t="shared" si="14"/>
        <v>1.0773013650929001E-5</v>
      </c>
      <c r="Q110">
        <f t="shared" si="13"/>
        <v>-2.2107730136509225E-3</v>
      </c>
      <c r="R110">
        <f t="shared" si="15"/>
        <v>38.895979187459623</v>
      </c>
      <c r="S110">
        <f t="shared" si="9"/>
        <v>3.660890882491858</v>
      </c>
    </row>
    <row r="111" spans="1:19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114</v>
      </c>
      <c r="H111" s="1">
        <v>41548</v>
      </c>
      <c r="I111" t="s">
        <v>6</v>
      </c>
      <c r="J111" t="s">
        <v>7</v>
      </c>
      <c r="K111">
        <v>0</v>
      </c>
      <c r="L111" t="s">
        <v>8</v>
      </c>
      <c r="M111">
        <v>7.87</v>
      </c>
      <c r="N111">
        <f t="shared" si="8"/>
        <v>7.8700000000000006E-2</v>
      </c>
      <c r="O111">
        <f t="shared" si="12"/>
        <v>-2.7999999999999969E-3</v>
      </c>
      <c r="P111">
        <f t="shared" si="14"/>
        <v>2.0972708627928653E-5</v>
      </c>
      <c r="Q111">
        <f t="shared" si="13"/>
        <v>-2.8209727086279256E-3</v>
      </c>
      <c r="R111">
        <f t="shared" si="15"/>
        <v>38.304529808935946</v>
      </c>
      <c r="S111">
        <f t="shared" si="9"/>
        <v>3.64556816096683</v>
      </c>
    </row>
    <row r="112" spans="1:19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115</v>
      </c>
      <c r="H112" s="1">
        <v>41579</v>
      </c>
      <c r="I112" t="s">
        <v>6</v>
      </c>
      <c r="J112" t="s">
        <v>7</v>
      </c>
      <c r="K112">
        <v>0</v>
      </c>
      <c r="L112" t="s">
        <v>8</v>
      </c>
      <c r="M112">
        <v>8.18</v>
      </c>
      <c r="N112">
        <f t="shared" si="8"/>
        <v>8.1799999999999998E-2</v>
      </c>
      <c r="O112">
        <f t="shared" si="12"/>
        <v>3.0999999999999917E-3</v>
      </c>
      <c r="P112">
        <f t="shared" si="14"/>
        <v>3.3954138598655509E-5</v>
      </c>
      <c r="Q112">
        <f t="shared" si="13"/>
        <v>3.066045861401336E-3</v>
      </c>
      <c r="R112">
        <f t="shared" si="15"/>
        <v>38.029725220555349</v>
      </c>
      <c r="S112">
        <f t="shared" si="9"/>
        <v>3.6383680965802592</v>
      </c>
    </row>
    <row r="113" spans="1:19" x14ac:dyDescent="0.25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116</v>
      </c>
      <c r="H113" s="1">
        <v>41609</v>
      </c>
      <c r="I113" t="s">
        <v>6</v>
      </c>
      <c r="J113" t="s">
        <v>7</v>
      </c>
      <c r="K113">
        <v>0</v>
      </c>
      <c r="L113" t="s">
        <v>8</v>
      </c>
      <c r="M113">
        <v>8.32</v>
      </c>
      <c r="N113">
        <f t="shared" si="8"/>
        <v>8.3199999999999996E-2</v>
      </c>
      <c r="O113">
        <f t="shared" si="12"/>
        <v>1.3999999999999985E-3</v>
      </c>
      <c r="P113">
        <f t="shared" si="14"/>
        <v>1.9581841131065086E-5</v>
      </c>
      <c r="Q113">
        <f t="shared" si="13"/>
        <v>1.3804181588689334E-3</v>
      </c>
      <c r="R113">
        <f t="shared" si="15"/>
        <v>39.47913913684669</v>
      </c>
      <c r="S113">
        <f t="shared" si="9"/>
        <v>3.6757724092831374</v>
      </c>
    </row>
    <row r="114" spans="1:19" x14ac:dyDescent="0.25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117</v>
      </c>
      <c r="H114" s="1">
        <v>41640</v>
      </c>
      <c r="I114" t="s">
        <v>6</v>
      </c>
      <c r="J114" t="s">
        <v>7</v>
      </c>
      <c r="K114">
        <v>0</v>
      </c>
      <c r="L114" t="s">
        <v>8</v>
      </c>
      <c r="M114">
        <v>8.48</v>
      </c>
      <c r="N114">
        <f t="shared" si="8"/>
        <v>8.48E-2</v>
      </c>
      <c r="O114">
        <f t="shared" si="12"/>
        <v>1.6000000000000042E-3</v>
      </c>
      <c r="P114">
        <f t="shared" si="14"/>
        <v>1.3091126145701658E-5</v>
      </c>
      <c r="Q114">
        <f t="shared" si="13"/>
        <v>1.5869088738543024E-3</v>
      </c>
      <c r="R114">
        <f t="shared" si="15"/>
        <v>39.358603622654179</v>
      </c>
      <c r="S114">
        <f t="shared" si="9"/>
        <v>3.6727145944880135</v>
      </c>
    </row>
    <row r="115" spans="1:19" x14ac:dyDescent="0.25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118</v>
      </c>
      <c r="H115" s="1">
        <v>41671</v>
      </c>
      <c r="I115" t="s">
        <v>6</v>
      </c>
      <c r="J115" t="s">
        <v>7</v>
      </c>
      <c r="K115">
        <v>0</v>
      </c>
      <c r="L115" t="s">
        <v>8</v>
      </c>
      <c r="M115">
        <v>8.67</v>
      </c>
      <c r="N115">
        <f t="shared" si="8"/>
        <v>8.6699999999999999E-2</v>
      </c>
      <c r="O115">
        <f t="shared" si="12"/>
        <v>1.8999999999999989E-3</v>
      </c>
      <c r="P115">
        <f t="shared" si="14"/>
        <v>5.6731661624291433E-6</v>
      </c>
      <c r="Q115">
        <f t="shared" si="13"/>
        <v>1.8943268338375697E-3</v>
      </c>
      <c r="R115">
        <f t="shared" si="15"/>
        <v>39.148956765487782</v>
      </c>
      <c r="S115">
        <f t="shared" si="9"/>
        <v>3.6673737749677939</v>
      </c>
    </row>
    <row r="116" spans="1:19" x14ac:dyDescent="0.25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119</v>
      </c>
      <c r="H116" s="1">
        <v>41699</v>
      </c>
      <c r="I116" t="s">
        <v>6</v>
      </c>
      <c r="J116" t="s">
        <v>7</v>
      </c>
      <c r="K116">
        <v>0</v>
      </c>
      <c r="L116" t="s">
        <v>8</v>
      </c>
      <c r="M116">
        <v>8.52</v>
      </c>
      <c r="N116">
        <f t="shared" si="8"/>
        <v>8.5199999999999998E-2</v>
      </c>
      <c r="O116">
        <f t="shared" si="12"/>
        <v>-1.5000000000000013E-3</v>
      </c>
      <c r="P116">
        <f t="shared" si="14"/>
        <v>-3.1356613177069405E-6</v>
      </c>
      <c r="Q116">
        <f t="shared" si="13"/>
        <v>-1.4968643386822943E-3</v>
      </c>
      <c r="R116">
        <f t="shared" si="15"/>
        <v>39.413182633085022</v>
      </c>
      <c r="S116">
        <f t="shared" si="9"/>
        <v>3.6741003449390108</v>
      </c>
    </row>
    <row r="117" spans="1:19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120</v>
      </c>
      <c r="H117" s="1">
        <v>41730</v>
      </c>
      <c r="I117" t="s">
        <v>6</v>
      </c>
      <c r="J117" t="s">
        <v>7</v>
      </c>
      <c r="K117">
        <v>0</v>
      </c>
      <c r="L117" t="s">
        <v>8</v>
      </c>
      <c r="M117">
        <v>8.41</v>
      </c>
      <c r="N117">
        <f t="shared" si="8"/>
        <v>8.4100000000000008E-2</v>
      </c>
      <c r="O117">
        <f t="shared" si="12"/>
        <v>-1.0999999999999899E-3</v>
      </c>
      <c r="P117">
        <f t="shared" si="14"/>
        <v>3.8186761666110306E-6</v>
      </c>
      <c r="Q117">
        <f t="shared" si="13"/>
        <v>-1.1038186761666009E-3</v>
      </c>
      <c r="R117">
        <f t="shared" si="15"/>
        <v>39.614752385504353</v>
      </c>
      <c r="S117">
        <f t="shared" si="9"/>
        <v>3.6792015838739891</v>
      </c>
    </row>
    <row r="118" spans="1:19" x14ac:dyDescent="0.2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121</v>
      </c>
      <c r="H118" s="1">
        <v>41760</v>
      </c>
      <c r="I118" t="s">
        <v>6</v>
      </c>
      <c r="J118" t="s">
        <v>7</v>
      </c>
      <c r="K118">
        <v>0</v>
      </c>
      <c r="L118" t="s">
        <v>8</v>
      </c>
      <c r="M118">
        <v>8.16</v>
      </c>
      <c r="N118">
        <f t="shared" si="8"/>
        <v>8.1600000000000006E-2</v>
      </c>
      <c r="O118">
        <f t="shared" si="12"/>
        <v>-2.5000000000000022E-3</v>
      </c>
      <c r="P118">
        <f t="shared" si="14"/>
        <v>8.9185236551108234E-6</v>
      </c>
      <c r="Q118">
        <f t="shared" si="13"/>
        <v>-2.5089185236551129E-3</v>
      </c>
      <c r="R118">
        <f t="shared" si="15"/>
        <v>38.623791906816002</v>
      </c>
      <c r="S118">
        <f t="shared" si="9"/>
        <v>3.6538684572353217</v>
      </c>
    </row>
    <row r="119" spans="1:19" x14ac:dyDescent="0.25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 t="s">
        <v>122</v>
      </c>
      <c r="H119" s="1">
        <v>41791</v>
      </c>
      <c r="I119" t="s">
        <v>6</v>
      </c>
      <c r="J119" t="s">
        <v>7</v>
      </c>
      <c r="K119">
        <v>0</v>
      </c>
      <c r="L119" t="s">
        <v>8</v>
      </c>
      <c r="M119">
        <v>8.34</v>
      </c>
      <c r="N119">
        <f t="shared" si="8"/>
        <v>8.3400000000000002E-2</v>
      </c>
      <c r="O119">
        <f t="shared" si="12"/>
        <v>1.799999999999996E-3</v>
      </c>
      <c r="P119">
        <f t="shared" si="14"/>
        <v>2.050908612897411E-5</v>
      </c>
      <c r="Q119">
        <f t="shared" si="13"/>
        <v>1.7794909138710219E-3</v>
      </c>
      <c r="R119">
        <f t="shared" si="15"/>
        <v>39.231468945238689</v>
      </c>
      <c r="S119">
        <f t="shared" si="9"/>
        <v>3.6694792039568029</v>
      </c>
    </row>
    <row r="120" spans="1:19" x14ac:dyDescent="0.25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123</v>
      </c>
      <c r="H120" s="1">
        <v>41821</v>
      </c>
      <c r="I120" t="s">
        <v>6</v>
      </c>
      <c r="J120" t="s">
        <v>7</v>
      </c>
      <c r="K120">
        <v>0</v>
      </c>
      <c r="L120" t="s">
        <v>8</v>
      </c>
      <c r="M120">
        <v>8.25</v>
      </c>
      <c r="N120">
        <f t="shared" si="8"/>
        <v>8.2500000000000004E-2</v>
      </c>
      <c r="O120">
        <f t="shared" si="12"/>
        <v>-8.9999999999999802E-4</v>
      </c>
      <c r="P120">
        <f t="shared" si="14"/>
        <v>1.216388114779257E-5</v>
      </c>
      <c r="Q120">
        <f t="shared" si="13"/>
        <v>-9.121638811477906E-4</v>
      </c>
      <c r="R120">
        <f t="shared" si="15"/>
        <v>39.691211173949945</v>
      </c>
      <c r="S120">
        <f t="shared" si="9"/>
        <v>3.6811297821759346</v>
      </c>
    </row>
    <row r="121" spans="1:19" x14ac:dyDescent="0.25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124</v>
      </c>
      <c r="H121" s="1">
        <v>41852</v>
      </c>
      <c r="I121" t="s">
        <v>6</v>
      </c>
      <c r="J121" t="s">
        <v>7</v>
      </c>
      <c r="K121">
        <v>0</v>
      </c>
      <c r="L121" t="s">
        <v>8</v>
      </c>
      <c r="M121">
        <v>8.2100000000000009</v>
      </c>
      <c r="N121">
        <f t="shared" si="8"/>
        <v>8.2100000000000006E-2</v>
      </c>
      <c r="O121">
        <f t="shared" si="12"/>
        <v>-3.9999999999999758E-4</v>
      </c>
      <c r="P121">
        <f t="shared" si="14"/>
        <v>1.633648363838334E-5</v>
      </c>
      <c r="Q121">
        <f t="shared" si="13"/>
        <v>-4.1633648363838092E-4</v>
      </c>
      <c r="R121">
        <f t="shared" si="15"/>
        <v>39.821902211903527</v>
      </c>
      <c r="S121">
        <f t="shared" si="9"/>
        <v>3.6844170677588628</v>
      </c>
    </row>
    <row r="122" spans="1:19" x14ac:dyDescent="0.25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125</v>
      </c>
      <c r="H122" s="1">
        <v>41883</v>
      </c>
      <c r="I122" t="s">
        <v>6</v>
      </c>
      <c r="J122" t="s">
        <v>7</v>
      </c>
      <c r="K122">
        <v>0</v>
      </c>
      <c r="L122" t="s">
        <v>8</v>
      </c>
      <c r="M122">
        <v>8.1999999999999993</v>
      </c>
      <c r="N122">
        <f t="shared" si="8"/>
        <v>8.199999999999999E-2</v>
      </c>
      <c r="O122">
        <f t="shared" si="12"/>
        <v>-1.0000000000001674E-4</v>
      </c>
      <c r="P122">
        <f t="shared" si="14"/>
        <v>1.8190973634201451E-5</v>
      </c>
      <c r="Q122">
        <f t="shared" si="13"/>
        <v>-1.1819097363421819E-4</v>
      </c>
      <c r="R122">
        <f t="shared" si="15"/>
        <v>39.853586083440845</v>
      </c>
      <c r="S122">
        <f t="shared" si="9"/>
        <v>3.6852123907342293</v>
      </c>
    </row>
    <row r="123" spans="1:19" x14ac:dyDescent="0.25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126</v>
      </c>
      <c r="H123" s="1">
        <v>41913</v>
      </c>
      <c r="I123" t="s">
        <v>6</v>
      </c>
      <c r="J123" t="s">
        <v>7</v>
      </c>
      <c r="K123">
        <v>0</v>
      </c>
      <c r="L123" t="s">
        <v>8</v>
      </c>
      <c r="M123">
        <v>8.06</v>
      </c>
      <c r="N123">
        <f t="shared" si="8"/>
        <v>8.0600000000000005E-2</v>
      </c>
      <c r="O123">
        <f t="shared" si="12"/>
        <v>-1.3999999999999846E-3</v>
      </c>
      <c r="P123">
        <f t="shared" si="14"/>
        <v>1.8654596133156061E-5</v>
      </c>
      <c r="Q123">
        <f t="shared" si="13"/>
        <v>-1.4186545961331406E-3</v>
      </c>
      <c r="R123">
        <f t="shared" si="15"/>
        <v>39.458058266360055</v>
      </c>
      <c r="S123">
        <f t="shared" si="9"/>
        <v>3.6752382917395381</v>
      </c>
    </row>
    <row r="124" spans="1:19" x14ac:dyDescent="0.25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127</v>
      </c>
      <c r="H124" s="1">
        <v>41944</v>
      </c>
      <c r="I124" t="s">
        <v>6</v>
      </c>
      <c r="J124" t="s">
        <v>7</v>
      </c>
      <c r="K124">
        <v>0</v>
      </c>
      <c r="L124" t="s">
        <v>8</v>
      </c>
      <c r="M124">
        <v>7.86</v>
      </c>
      <c r="N124">
        <f t="shared" si="8"/>
        <v>7.8600000000000003E-2</v>
      </c>
      <c r="O124">
        <f t="shared" si="12"/>
        <v>-2.0000000000000018E-3</v>
      </c>
      <c r="P124">
        <f t="shared" si="14"/>
        <v>2.5145311118519423E-5</v>
      </c>
      <c r="Q124">
        <f t="shared" si="13"/>
        <v>-2.025145311118521E-3</v>
      </c>
      <c r="R124">
        <f t="shared" si="15"/>
        <v>39.048909188045485</v>
      </c>
      <c r="S124">
        <f t="shared" si="9"/>
        <v>3.6648149421707137</v>
      </c>
    </row>
    <row r="125" spans="1:19" x14ac:dyDescent="0.25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128</v>
      </c>
      <c r="H125" s="1">
        <v>41974</v>
      </c>
      <c r="I125" t="s">
        <v>6</v>
      </c>
      <c r="J125" t="s">
        <v>7</v>
      </c>
      <c r="K125">
        <v>0</v>
      </c>
      <c r="L125" t="s">
        <v>8</v>
      </c>
      <c r="M125">
        <v>7.84</v>
      </c>
      <c r="N125">
        <f t="shared" si="8"/>
        <v>7.8399999999999997E-2</v>
      </c>
      <c r="O125">
        <f t="shared" si="12"/>
        <v>-2.0000000000000573E-4</v>
      </c>
      <c r="P125">
        <f t="shared" si="14"/>
        <v>3.4417761097610052E-5</v>
      </c>
      <c r="Q125">
        <f t="shared" si="13"/>
        <v>-2.3441776109761579E-4</v>
      </c>
      <c r="R125">
        <f t="shared" si="15"/>
        <v>39.845435897224526</v>
      </c>
      <c r="S125">
        <f t="shared" si="9"/>
        <v>3.6850078666122972</v>
      </c>
    </row>
    <row r="126" spans="1:19" x14ac:dyDescent="0.25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t="s">
        <v>129</v>
      </c>
      <c r="H126" s="1">
        <v>42005</v>
      </c>
      <c r="I126" t="s">
        <v>6</v>
      </c>
      <c r="J126" t="s">
        <v>7</v>
      </c>
      <c r="K126">
        <v>0</v>
      </c>
      <c r="L126" t="s">
        <v>8</v>
      </c>
      <c r="M126">
        <v>7.39</v>
      </c>
      <c r="N126">
        <f t="shared" si="8"/>
        <v>7.3899999999999993E-2</v>
      </c>
      <c r="O126">
        <f t="shared" si="12"/>
        <v>-4.500000000000004E-3</v>
      </c>
      <c r="P126">
        <f t="shared" si="14"/>
        <v>3.5345006095519137E-5</v>
      </c>
      <c r="Q126">
        <f t="shared" si="13"/>
        <v>-4.535345006095523E-3</v>
      </c>
      <c r="R126">
        <f t="shared" si="15"/>
        <v>35.968029084303708</v>
      </c>
      <c r="S126">
        <f t="shared" si="9"/>
        <v>3.582630462886994</v>
      </c>
    </row>
    <row r="127" spans="1:19" x14ac:dyDescent="0.25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130</v>
      </c>
      <c r="H127" s="1">
        <v>42036</v>
      </c>
      <c r="I127" t="s">
        <v>6</v>
      </c>
      <c r="J127" t="s">
        <v>7</v>
      </c>
      <c r="K127">
        <v>0</v>
      </c>
      <c r="L127" t="s">
        <v>8</v>
      </c>
      <c r="M127">
        <v>7.49</v>
      </c>
      <c r="N127">
        <f t="shared" si="8"/>
        <v>7.4900000000000008E-2</v>
      </c>
      <c r="O127">
        <f t="shared" si="12"/>
        <v>1.0000000000000148E-3</v>
      </c>
      <c r="P127">
        <f t="shared" si="14"/>
        <v>5.6208018548473055E-5</v>
      </c>
      <c r="Q127">
        <f t="shared" si="13"/>
        <v>9.437919814515417E-4</v>
      </c>
      <c r="R127">
        <f t="shared" si="15"/>
        <v>39.679585537743819</v>
      </c>
      <c r="S127">
        <f t="shared" si="9"/>
        <v>3.6808368372447782</v>
      </c>
    </row>
    <row r="128" spans="1:19" x14ac:dyDescent="0.25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131</v>
      </c>
      <c r="H128" s="1">
        <v>42064</v>
      </c>
      <c r="I128" t="s">
        <v>6</v>
      </c>
      <c r="J128" t="s">
        <v>7</v>
      </c>
      <c r="K128">
        <v>0</v>
      </c>
      <c r="L128" t="s">
        <v>8</v>
      </c>
      <c r="M128">
        <v>7.81</v>
      </c>
      <c r="N128">
        <f t="shared" si="8"/>
        <v>7.8100000000000003E-2</v>
      </c>
      <c r="O128">
        <f t="shared" si="12"/>
        <v>3.1999999999999945E-3</v>
      </c>
      <c r="P128">
        <f t="shared" si="14"/>
        <v>5.1571793558927674E-5</v>
      </c>
      <c r="Q128">
        <f t="shared" si="13"/>
        <v>3.1484282064410669E-3</v>
      </c>
      <c r="R128">
        <f t="shared" si="15"/>
        <v>37.932684889319127</v>
      </c>
      <c r="S128">
        <f t="shared" si="9"/>
        <v>3.6358131385718373</v>
      </c>
    </row>
    <row r="129" spans="1:19" x14ac:dyDescent="0.25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132</v>
      </c>
      <c r="H129" s="1">
        <v>42095</v>
      </c>
      <c r="I129" t="s">
        <v>6</v>
      </c>
      <c r="J129" t="s">
        <v>7</v>
      </c>
      <c r="K129">
        <v>0</v>
      </c>
      <c r="L129" t="s">
        <v>8</v>
      </c>
      <c r="M129">
        <v>7.85</v>
      </c>
      <c r="N129">
        <f t="shared" si="8"/>
        <v>7.85E-2</v>
      </c>
      <c r="O129">
        <f t="shared" si="12"/>
        <v>3.9999999999999758E-4</v>
      </c>
      <c r="P129">
        <f t="shared" si="14"/>
        <v>3.6735873592382705E-5</v>
      </c>
      <c r="Q129">
        <f t="shared" si="13"/>
        <v>3.6326412640761487E-4</v>
      </c>
      <c r="R129">
        <f t="shared" si="15"/>
        <v>39.830125634783684</v>
      </c>
      <c r="S129">
        <f t="shared" si="9"/>
        <v>3.6846235514638401</v>
      </c>
    </row>
    <row r="130" spans="1:19" x14ac:dyDescent="0.25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133</v>
      </c>
      <c r="H130" s="1">
        <v>42125</v>
      </c>
      <c r="I130" t="s">
        <v>6</v>
      </c>
      <c r="J130" t="s">
        <v>7</v>
      </c>
      <c r="K130">
        <v>0</v>
      </c>
      <c r="L130" t="s">
        <v>8</v>
      </c>
      <c r="M130">
        <v>8.08</v>
      </c>
      <c r="N130">
        <f t="shared" si="8"/>
        <v>8.0799999999999997E-2</v>
      </c>
      <c r="O130">
        <f t="shared" si="12"/>
        <v>2.2999999999999965E-3</v>
      </c>
      <c r="P130">
        <f t="shared" si="14"/>
        <v>3.4881383596564595E-5</v>
      </c>
      <c r="Q130">
        <f t="shared" si="13"/>
        <v>2.2651186164034318E-3</v>
      </c>
      <c r="R130">
        <f t="shared" si="15"/>
        <v>38.848791320506614</v>
      </c>
      <c r="S130">
        <f t="shared" si="9"/>
        <v>3.6596769648884142</v>
      </c>
    </row>
    <row r="131" spans="1:19" x14ac:dyDescent="0.2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134</v>
      </c>
      <c r="H131" s="1">
        <v>42156</v>
      </c>
      <c r="I131" t="s">
        <v>6</v>
      </c>
      <c r="J131" t="s">
        <v>7</v>
      </c>
      <c r="K131">
        <v>0</v>
      </c>
      <c r="L131" t="s">
        <v>8</v>
      </c>
      <c r="M131">
        <v>8.33</v>
      </c>
      <c r="N131">
        <f t="shared" si="8"/>
        <v>8.3299999999999999E-2</v>
      </c>
      <c r="O131">
        <f t="shared" si="12"/>
        <v>2.5000000000000022E-3</v>
      </c>
      <c r="P131">
        <f t="shared" si="14"/>
        <v>2.4218066120610398E-5</v>
      </c>
      <c r="Q131">
        <f t="shared" si="13"/>
        <v>2.475781933879392E-3</v>
      </c>
      <c r="R131">
        <f t="shared" si="15"/>
        <v>38.655643123871059</v>
      </c>
      <c r="S131">
        <f t="shared" si="9"/>
        <v>3.654692770167888</v>
      </c>
    </row>
    <row r="132" spans="1:19" x14ac:dyDescent="0.25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135</v>
      </c>
      <c r="H132" s="1">
        <v>42186</v>
      </c>
      <c r="I132" t="s">
        <v>6</v>
      </c>
      <c r="J132" t="s">
        <v>7</v>
      </c>
      <c r="K132">
        <v>0</v>
      </c>
      <c r="L132" t="s">
        <v>8</v>
      </c>
      <c r="M132">
        <v>8.18</v>
      </c>
      <c r="N132">
        <f t="shared" si="8"/>
        <v>8.1799999999999998E-2</v>
      </c>
      <c r="O132">
        <f t="shared" si="12"/>
        <v>-1.5000000000000013E-3</v>
      </c>
      <c r="P132">
        <f t="shared" si="14"/>
        <v>1.2627503646747113E-5</v>
      </c>
      <c r="Q132">
        <f t="shared" si="13"/>
        <v>-1.5126275036467486E-3</v>
      </c>
      <c r="R132">
        <f t="shared" si="15"/>
        <v>39.403852841857599</v>
      </c>
      <c r="S132">
        <f t="shared" si="9"/>
        <v>3.6738635993873725</v>
      </c>
    </row>
    <row r="133" spans="1:19" x14ac:dyDescent="0.25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136</v>
      </c>
      <c r="H133" s="1">
        <v>42217</v>
      </c>
      <c r="I133" t="s">
        <v>6</v>
      </c>
      <c r="J133" t="s">
        <v>7</v>
      </c>
      <c r="K133">
        <v>0</v>
      </c>
      <c r="L133" t="s">
        <v>8</v>
      </c>
      <c r="M133">
        <v>8.2799999999999994</v>
      </c>
      <c r="N133">
        <f t="shared" si="8"/>
        <v>8.2799999999999999E-2</v>
      </c>
      <c r="O133">
        <f t="shared" si="12"/>
        <v>1.0000000000000009E-3</v>
      </c>
      <c r="P133">
        <f t="shared" si="14"/>
        <v>1.9581841131065086E-5</v>
      </c>
      <c r="Q133">
        <f t="shared" si="13"/>
        <v>9.8041815886893585E-4</v>
      </c>
      <c r="R133">
        <f t="shared" si="15"/>
        <v>39.665632136400134</v>
      </c>
      <c r="S133">
        <f t="shared" si="9"/>
        <v>3.6804851235083604</v>
      </c>
    </row>
    <row r="134" spans="1:19" x14ac:dyDescent="0.25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137</v>
      </c>
      <c r="H134" s="1">
        <v>42248</v>
      </c>
      <c r="I134" t="s">
        <v>6</v>
      </c>
      <c r="J134" t="s">
        <v>7</v>
      </c>
      <c r="K134">
        <v>0</v>
      </c>
      <c r="L134" t="s">
        <v>8</v>
      </c>
      <c r="M134">
        <v>8.4700000000000006</v>
      </c>
      <c r="N134">
        <f t="shared" ref="N134:N173" si="16">M134/100</f>
        <v>8.4700000000000011E-2</v>
      </c>
      <c r="O134">
        <f t="shared" si="12"/>
        <v>1.9000000000000128E-3</v>
      </c>
      <c r="P134">
        <f t="shared" si="14"/>
        <v>1.4945616141519771E-5</v>
      </c>
      <c r="Q134">
        <f t="shared" si="13"/>
        <v>1.8850543838584931E-3</v>
      </c>
      <c r="R134">
        <f t="shared" si="15"/>
        <v>39.155804053674494</v>
      </c>
      <c r="S134">
        <f t="shared" ref="S134:S173" si="17">LN(R134)</f>
        <v>3.6675486631388972</v>
      </c>
    </row>
    <row r="135" spans="1:19" x14ac:dyDescent="0.25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138</v>
      </c>
      <c r="H135" s="1">
        <v>42278</v>
      </c>
      <c r="I135" t="s">
        <v>6</v>
      </c>
      <c r="J135" t="s">
        <v>7</v>
      </c>
      <c r="K135">
        <v>0</v>
      </c>
      <c r="L135" t="s">
        <v>8</v>
      </c>
      <c r="M135">
        <v>8.2799999999999994</v>
      </c>
      <c r="N135">
        <f t="shared" si="16"/>
        <v>8.2799999999999999E-2</v>
      </c>
      <c r="O135">
        <f t="shared" si="12"/>
        <v>-1.9000000000000128E-3</v>
      </c>
      <c r="P135">
        <f t="shared" ref="P135:P166" si="18">a*(b-N134)</f>
        <v>6.1367886613836226E-6</v>
      </c>
      <c r="Q135">
        <f t="shared" si="13"/>
        <v>-1.9061367886613965E-3</v>
      </c>
      <c r="R135">
        <f t="shared" ref="R135:R166" si="19">_xlfn.NORM.DIST(Q135,0,vol,FALSE)</f>
        <v>39.140188743944499</v>
      </c>
      <c r="S135">
        <f t="shared" si="17"/>
        <v>3.6671497842338834</v>
      </c>
    </row>
    <row r="136" spans="1:19" x14ac:dyDescent="0.25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139</v>
      </c>
      <c r="H136" s="1">
        <v>42309</v>
      </c>
      <c r="I136" t="s">
        <v>6</v>
      </c>
      <c r="J136" t="s">
        <v>7</v>
      </c>
      <c r="K136">
        <v>0</v>
      </c>
      <c r="L136" t="s">
        <v>8</v>
      </c>
      <c r="M136">
        <v>8.49</v>
      </c>
      <c r="N136">
        <f t="shared" si="16"/>
        <v>8.4900000000000003E-2</v>
      </c>
      <c r="O136">
        <f t="shared" ref="O136:O173" si="20">N136-N135</f>
        <v>2.1000000000000046E-3</v>
      </c>
      <c r="P136">
        <f t="shared" si="18"/>
        <v>1.4945616141519771E-5</v>
      </c>
      <c r="Q136">
        <f t="shared" ref="Q136:Q173" si="21">O136-P136</f>
        <v>2.0850543838584847E-3</v>
      </c>
      <c r="R136">
        <f t="shared" si="19"/>
        <v>39.000953199444567</v>
      </c>
      <c r="S136">
        <f t="shared" si="17"/>
        <v>3.6635860868423689</v>
      </c>
    </row>
    <row r="137" spans="1:19" x14ac:dyDescent="0.25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140</v>
      </c>
      <c r="H137" s="1">
        <v>42339</v>
      </c>
      <c r="I137" t="s">
        <v>6</v>
      </c>
      <c r="J137" t="s">
        <v>7</v>
      </c>
      <c r="K137">
        <v>0</v>
      </c>
      <c r="L137" t="s">
        <v>8</v>
      </c>
      <c r="M137">
        <v>9.34</v>
      </c>
      <c r="N137">
        <f t="shared" si="16"/>
        <v>9.3399999999999997E-2</v>
      </c>
      <c r="O137">
        <f t="shared" si="20"/>
        <v>8.4999999999999937E-3</v>
      </c>
      <c r="P137">
        <f t="shared" si="18"/>
        <v>5.2095436634745989E-6</v>
      </c>
      <c r="Q137">
        <f t="shared" si="21"/>
        <v>8.4947904563365192E-3</v>
      </c>
      <c r="R137">
        <f t="shared" si="19"/>
        <v>27.80342841933065</v>
      </c>
      <c r="S137">
        <f t="shared" si="17"/>
        <v>3.3251593375291124</v>
      </c>
    </row>
    <row r="138" spans="1:19" x14ac:dyDescent="0.25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141</v>
      </c>
      <c r="H138" s="1">
        <v>42370</v>
      </c>
      <c r="I138" t="s">
        <v>6</v>
      </c>
      <c r="J138" t="s">
        <v>7</v>
      </c>
      <c r="K138">
        <v>0</v>
      </c>
      <c r="L138" t="s">
        <v>8</v>
      </c>
      <c r="M138">
        <v>9.6199999999999992</v>
      </c>
      <c r="N138">
        <f t="shared" si="16"/>
        <v>9.6199999999999994E-2</v>
      </c>
      <c r="O138">
        <f t="shared" si="20"/>
        <v>2.7999999999999969E-3</v>
      </c>
      <c r="P138">
        <f t="shared" si="18"/>
        <v>-3.4198368747660506E-5</v>
      </c>
      <c r="Q138">
        <f t="shared" si="21"/>
        <v>2.8341983687476574E-3</v>
      </c>
      <c r="R138">
        <f t="shared" si="19"/>
        <v>38.290235030502885</v>
      </c>
      <c r="S138">
        <f t="shared" si="17"/>
        <v>3.6451949036396747</v>
      </c>
    </row>
    <row r="139" spans="1:19" x14ac:dyDescent="0.25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142</v>
      </c>
      <c r="H139" s="1">
        <v>42401</v>
      </c>
      <c r="I139" t="s">
        <v>6</v>
      </c>
      <c r="J139" t="s">
        <v>7</v>
      </c>
      <c r="K139">
        <v>0</v>
      </c>
      <c r="L139" t="s">
        <v>8</v>
      </c>
      <c r="M139">
        <v>9.23</v>
      </c>
      <c r="N139">
        <f t="shared" si="16"/>
        <v>9.2300000000000007E-2</v>
      </c>
      <c r="O139">
        <f t="shared" si="20"/>
        <v>-3.8999999999999868E-3</v>
      </c>
      <c r="P139">
        <f t="shared" si="18"/>
        <v>-4.7179798718387358E-5</v>
      </c>
      <c r="Q139">
        <f t="shared" si="21"/>
        <v>-3.8528202012815993E-3</v>
      </c>
      <c r="R139">
        <f t="shared" si="19"/>
        <v>37.010505532539142</v>
      </c>
      <c r="S139">
        <f t="shared" si="17"/>
        <v>3.6112018056546589</v>
      </c>
    </row>
    <row r="140" spans="1:19" x14ac:dyDescent="0.25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143</v>
      </c>
      <c r="H140" s="1">
        <v>42430</v>
      </c>
      <c r="I140" t="s">
        <v>6</v>
      </c>
      <c r="J140" t="s">
        <v>7</v>
      </c>
      <c r="K140">
        <v>0</v>
      </c>
      <c r="L140" t="s">
        <v>8</v>
      </c>
      <c r="M140">
        <v>9.27</v>
      </c>
      <c r="N140">
        <f t="shared" si="16"/>
        <v>9.2699999999999991E-2</v>
      </c>
      <c r="O140">
        <f t="shared" si="20"/>
        <v>3.999999999999837E-4</v>
      </c>
      <c r="P140">
        <f t="shared" si="18"/>
        <v>-2.9098521259160711E-5</v>
      </c>
      <c r="Q140">
        <f t="shared" si="21"/>
        <v>4.290985212591444E-4</v>
      </c>
      <c r="R140">
        <f t="shared" si="19"/>
        <v>39.819758058804737</v>
      </c>
      <c r="S140">
        <f t="shared" si="17"/>
        <v>3.6843632227462897</v>
      </c>
    </row>
    <row r="141" spans="1:19" x14ac:dyDescent="0.25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144</v>
      </c>
      <c r="H141" s="1">
        <v>42461</v>
      </c>
      <c r="I141" t="s">
        <v>6</v>
      </c>
      <c r="J141" t="s">
        <v>7</v>
      </c>
      <c r="K141">
        <v>0</v>
      </c>
      <c r="L141" t="s">
        <v>8</v>
      </c>
      <c r="M141">
        <v>9.07</v>
      </c>
      <c r="N141">
        <f t="shared" si="16"/>
        <v>9.0700000000000003E-2</v>
      </c>
      <c r="O141">
        <f t="shared" si="20"/>
        <v>-1.9999999999999879E-3</v>
      </c>
      <c r="P141">
        <f t="shared" si="18"/>
        <v>-3.095301125497876E-5</v>
      </c>
      <c r="Q141">
        <f t="shared" si="21"/>
        <v>-1.9690469887450089E-3</v>
      </c>
      <c r="R141">
        <f t="shared" si="19"/>
        <v>39.092598562474159</v>
      </c>
      <c r="S141">
        <f t="shared" si="17"/>
        <v>3.6659331539953586</v>
      </c>
    </row>
    <row r="142" spans="1:19" x14ac:dyDescent="0.25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145</v>
      </c>
      <c r="H142" s="1">
        <v>42491</v>
      </c>
      <c r="I142" t="s">
        <v>6</v>
      </c>
      <c r="J142" t="s">
        <v>7</v>
      </c>
      <c r="K142">
        <v>0</v>
      </c>
      <c r="L142" t="s">
        <v>8</v>
      </c>
      <c r="M142">
        <v>9.2899999999999991</v>
      </c>
      <c r="N142">
        <f t="shared" si="16"/>
        <v>9.2899999999999996E-2</v>
      </c>
      <c r="O142">
        <f t="shared" si="20"/>
        <v>2.1999999999999936E-3</v>
      </c>
      <c r="P142">
        <f t="shared" si="18"/>
        <v>-2.1680561275888196E-5</v>
      </c>
      <c r="Q142">
        <f t="shared" si="21"/>
        <v>2.2216805612758819E-3</v>
      </c>
      <c r="R142">
        <f t="shared" si="19"/>
        <v>38.886595600837687</v>
      </c>
      <c r="S142">
        <f t="shared" si="17"/>
        <v>3.6606496051442519</v>
      </c>
    </row>
    <row r="143" spans="1:19" x14ac:dyDescent="0.25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146</v>
      </c>
      <c r="H143" s="1">
        <v>42522</v>
      </c>
      <c r="I143" t="s">
        <v>6</v>
      </c>
      <c r="J143" t="s">
        <v>7</v>
      </c>
      <c r="K143">
        <v>0</v>
      </c>
      <c r="L143" t="s">
        <v>8</v>
      </c>
      <c r="M143">
        <v>9.0500000000000007</v>
      </c>
      <c r="N143">
        <f t="shared" si="16"/>
        <v>9.0500000000000011E-2</v>
      </c>
      <c r="O143">
        <f t="shared" si="20"/>
        <v>-2.3999999999999855E-3</v>
      </c>
      <c r="P143">
        <f t="shared" si="18"/>
        <v>-3.1880256252887846E-5</v>
      </c>
      <c r="Q143">
        <f t="shared" si="21"/>
        <v>-2.3681197437470975E-3</v>
      </c>
      <c r="R143">
        <f t="shared" si="19"/>
        <v>38.756378481897244</v>
      </c>
      <c r="S143">
        <f t="shared" si="17"/>
        <v>3.6572953482377226</v>
      </c>
    </row>
    <row r="144" spans="1:19" x14ac:dyDescent="0.2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147</v>
      </c>
      <c r="H144" s="1">
        <v>42552</v>
      </c>
      <c r="I144" t="s">
        <v>6</v>
      </c>
      <c r="J144" t="s">
        <v>7</v>
      </c>
      <c r="K144">
        <v>0</v>
      </c>
      <c r="L144" t="s">
        <v>8</v>
      </c>
      <c r="M144">
        <v>8.7200000000000006</v>
      </c>
      <c r="N144">
        <f t="shared" si="16"/>
        <v>8.72E-2</v>
      </c>
      <c r="O144">
        <f t="shared" si="20"/>
        <v>-3.3000000000000113E-3</v>
      </c>
      <c r="P144">
        <f t="shared" si="18"/>
        <v>-2.0753316277979171E-5</v>
      </c>
      <c r="Q144">
        <f t="shared" si="21"/>
        <v>-3.2792466837220321E-3</v>
      </c>
      <c r="R144">
        <f t="shared" si="19"/>
        <v>37.773840853888046</v>
      </c>
      <c r="S144">
        <f t="shared" si="17"/>
        <v>3.6316168221522691</v>
      </c>
    </row>
    <row r="145" spans="1:19" x14ac:dyDescent="0.25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148</v>
      </c>
      <c r="H145" s="1">
        <v>42583</v>
      </c>
      <c r="I145" t="s">
        <v>6</v>
      </c>
      <c r="J145" t="s">
        <v>7</v>
      </c>
      <c r="K145">
        <v>0</v>
      </c>
      <c r="L145" t="s">
        <v>8</v>
      </c>
      <c r="M145">
        <v>8.6999999999999993</v>
      </c>
      <c r="N145">
        <f t="shared" si="16"/>
        <v>8.6999999999999994E-2</v>
      </c>
      <c r="O145">
        <f t="shared" si="20"/>
        <v>-2.0000000000000573E-4</v>
      </c>
      <c r="P145">
        <f t="shared" si="18"/>
        <v>-5.4537738124795973E-6</v>
      </c>
      <c r="Q145">
        <f t="shared" si="21"/>
        <v>-1.9454622618752612E-4</v>
      </c>
      <c r="R145">
        <f t="shared" si="19"/>
        <v>39.848837050011078</v>
      </c>
      <c r="S145">
        <f t="shared" si="17"/>
        <v>3.6850932216237133</v>
      </c>
    </row>
    <row r="146" spans="1:19" x14ac:dyDescent="0.25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149</v>
      </c>
      <c r="H146" s="1">
        <v>42614</v>
      </c>
      <c r="I146" t="s">
        <v>6</v>
      </c>
      <c r="J146" t="s">
        <v>7</v>
      </c>
      <c r="K146">
        <v>0</v>
      </c>
      <c r="L146" t="s">
        <v>8</v>
      </c>
      <c r="M146">
        <v>8.68</v>
      </c>
      <c r="N146">
        <f t="shared" si="16"/>
        <v>8.6800000000000002E-2</v>
      </c>
      <c r="O146">
        <f t="shared" si="20"/>
        <v>-1.9999999999999185E-4</v>
      </c>
      <c r="P146">
        <f t="shared" si="18"/>
        <v>-4.5265288145705092E-6</v>
      </c>
      <c r="Q146">
        <f t="shared" si="21"/>
        <v>-1.9547347118542135E-4</v>
      </c>
      <c r="R146">
        <f t="shared" si="19"/>
        <v>39.848765131359478</v>
      </c>
      <c r="S146">
        <f t="shared" si="17"/>
        <v>3.6850914168353728</v>
      </c>
    </row>
    <row r="147" spans="1:19" x14ac:dyDescent="0.25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150</v>
      </c>
      <c r="H147" s="1">
        <v>42644</v>
      </c>
      <c r="I147" t="s">
        <v>6</v>
      </c>
      <c r="J147" t="s">
        <v>7</v>
      </c>
      <c r="K147">
        <v>0</v>
      </c>
      <c r="L147" t="s">
        <v>8</v>
      </c>
      <c r="M147">
        <v>8.76</v>
      </c>
      <c r="N147">
        <f t="shared" si="16"/>
        <v>8.7599999999999997E-2</v>
      </c>
      <c r="O147">
        <f t="shared" si="20"/>
        <v>7.9999999999999516E-4</v>
      </c>
      <c r="P147">
        <f t="shared" si="18"/>
        <v>-3.599283816661485E-6</v>
      </c>
      <c r="Q147">
        <f t="shared" si="21"/>
        <v>8.0359928381665659E-4</v>
      </c>
      <c r="R147">
        <f t="shared" si="19"/>
        <v>39.728124827096707</v>
      </c>
      <c r="S147">
        <f t="shared" si="17"/>
        <v>3.6820593708041867</v>
      </c>
    </row>
    <row r="148" spans="1:19" x14ac:dyDescent="0.25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151</v>
      </c>
      <c r="H148" s="1">
        <v>42675</v>
      </c>
      <c r="I148" t="s">
        <v>6</v>
      </c>
      <c r="J148" t="s">
        <v>7</v>
      </c>
      <c r="K148">
        <v>0</v>
      </c>
      <c r="L148" t="s">
        <v>8</v>
      </c>
      <c r="M148">
        <v>8.91</v>
      </c>
      <c r="N148">
        <f t="shared" si="16"/>
        <v>8.9099999999999999E-2</v>
      </c>
      <c r="O148">
        <f t="shared" si="20"/>
        <v>1.5000000000000013E-3</v>
      </c>
      <c r="P148">
        <f t="shared" si="18"/>
        <v>-7.30826380829771E-6</v>
      </c>
      <c r="Q148">
        <f t="shared" si="21"/>
        <v>1.5073082638082989E-3</v>
      </c>
      <c r="R148">
        <f t="shared" si="19"/>
        <v>39.407011834478716</v>
      </c>
      <c r="S148">
        <f t="shared" si="17"/>
        <v>3.6739437658120346</v>
      </c>
    </row>
    <row r="149" spans="1:19" x14ac:dyDescent="0.25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t="s">
        <v>5</v>
      </c>
      <c r="G149" t="s">
        <v>152</v>
      </c>
      <c r="H149" s="1">
        <v>42705</v>
      </c>
      <c r="I149" t="s">
        <v>6</v>
      </c>
      <c r="J149" t="s">
        <v>7</v>
      </c>
      <c r="K149">
        <v>0</v>
      </c>
      <c r="L149" t="s">
        <v>8</v>
      </c>
      <c r="M149">
        <v>8.9499999999999993</v>
      </c>
      <c r="N149">
        <f t="shared" si="16"/>
        <v>8.9499999999999996E-2</v>
      </c>
      <c r="O149">
        <f t="shared" si="20"/>
        <v>3.9999999999999758E-4</v>
      </c>
      <c r="P149">
        <f t="shared" si="18"/>
        <v>-1.4262601292615681E-5</v>
      </c>
      <c r="Q149">
        <f t="shared" si="21"/>
        <v>4.1426260129261323E-4</v>
      </c>
      <c r="R149">
        <f t="shared" si="19"/>
        <v>39.822244541673072</v>
      </c>
      <c r="S149">
        <f t="shared" si="17"/>
        <v>3.6844256642416804</v>
      </c>
    </row>
    <row r="150" spans="1:19" x14ac:dyDescent="0.25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 t="s">
        <v>153</v>
      </c>
      <c r="H150" s="1">
        <v>42736</v>
      </c>
      <c r="I150" t="s">
        <v>6</v>
      </c>
      <c r="J150" t="s">
        <v>7</v>
      </c>
      <c r="K150">
        <v>0</v>
      </c>
      <c r="L150" t="s">
        <v>8</v>
      </c>
      <c r="M150">
        <v>8.75</v>
      </c>
      <c r="N150">
        <f t="shared" si="16"/>
        <v>8.7499999999999994E-2</v>
      </c>
      <c r="O150">
        <f t="shared" si="20"/>
        <v>-2.0000000000000018E-3</v>
      </c>
      <c r="P150">
        <f t="shared" si="18"/>
        <v>-1.6117091288433794E-5</v>
      </c>
      <c r="Q150">
        <f t="shared" si="21"/>
        <v>-1.983882908711568E-3</v>
      </c>
      <c r="R150">
        <f t="shared" si="19"/>
        <v>39.081158989326923</v>
      </c>
      <c r="S150">
        <f t="shared" si="17"/>
        <v>3.6656404835753311</v>
      </c>
    </row>
    <row r="151" spans="1:19" x14ac:dyDescent="0.25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154</v>
      </c>
      <c r="H151" s="1">
        <v>42767</v>
      </c>
      <c r="I151" t="s">
        <v>6</v>
      </c>
      <c r="J151" t="s">
        <v>7</v>
      </c>
      <c r="K151">
        <v>0</v>
      </c>
      <c r="L151" t="s">
        <v>8</v>
      </c>
      <c r="M151">
        <v>8.73</v>
      </c>
      <c r="N151">
        <f t="shared" si="16"/>
        <v>8.7300000000000003E-2</v>
      </c>
      <c r="O151">
        <f t="shared" si="20"/>
        <v>-1.9999999999999185E-4</v>
      </c>
      <c r="P151">
        <f t="shared" si="18"/>
        <v>-6.8446413093431664E-6</v>
      </c>
      <c r="Q151">
        <f t="shared" si="21"/>
        <v>-1.9315535869064869E-4</v>
      </c>
      <c r="R151">
        <f t="shared" si="19"/>
        <v>39.848944287048361</v>
      </c>
      <c r="S151">
        <f t="shared" si="17"/>
        <v>3.685095912715874</v>
      </c>
    </row>
    <row r="152" spans="1:19" x14ac:dyDescent="0.25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155</v>
      </c>
      <c r="H152" s="1">
        <v>42795</v>
      </c>
      <c r="I152" t="s">
        <v>6</v>
      </c>
      <c r="J152" t="s">
        <v>7</v>
      </c>
      <c r="K152">
        <v>0</v>
      </c>
      <c r="L152" t="s">
        <v>8</v>
      </c>
      <c r="M152">
        <v>8.6199999999999992</v>
      </c>
      <c r="N152">
        <f t="shared" si="16"/>
        <v>8.6199999999999999E-2</v>
      </c>
      <c r="O152">
        <f t="shared" si="20"/>
        <v>-1.1000000000000038E-3</v>
      </c>
      <c r="P152">
        <f t="shared" si="18"/>
        <v>-5.9173963114341418E-6</v>
      </c>
      <c r="Q152">
        <f t="shared" si="21"/>
        <v>-1.0940826036885695E-3</v>
      </c>
      <c r="R152">
        <f t="shared" si="19"/>
        <v>39.61898313539681</v>
      </c>
      <c r="S152">
        <f t="shared" si="17"/>
        <v>3.6793083755043132</v>
      </c>
    </row>
    <row r="153" spans="1:19" x14ac:dyDescent="0.25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156</v>
      </c>
      <c r="H153" s="1">
        <v>42826</v>
      </c>
      <c r="I153" t="s">
        <v>6</v>
      </c>
      <c r="J153" t="s">
        <v>7</v>
      </c>
      <c r="K153">
        <v>0</v>
      </c>
      <c r="L153" t="s">
        <v>8</v>
      </c>
      <c r="M153">
        <v>8.84</v>
      </c>
      <c r="N153">
        <f t="shared" si="16"/>
        <v>8.8399999999999992E-2</v>
      </c>
      <c r="O153">
        <f t="shared" si="20"/>
        <v>2.1999999999999936E-3</v>
      </c>
      <c r="P153">
        <f t="shared" si="18"/>
        <v>-8.1754882293428367E-7</v>
      </c>
      <c r="Q153">
        <f t="shared" si="21"/>
        <v>2.200817548822928E-3</v>
      </c>
      <c r="R153">
        <f t="shared" si="19"/>
        <v>38.904505363244844</v>
      </c>
      <c r="S153">
        <f t="shared" si="17"/>
        <v>3.6611100630244371</v>
      </c>
    </row>
    <row r="154" spans="1:19" x14ac:dyDescent="0.25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 t="s">
        <v>157</v>
      </c>
      <c r="H154" s="1">
        <v>42856</v>
      </c>
      <c r="I154" t="s">
        <v>6</v>
      </c>
      <c r="J154" t="s">
        <v>7</v>
      </c>
      <c r="K154">
        <v>0</v>
      </c>
      <c r="L154" t="s">
        <v>8</v>
      </c>
      <c r="M154">
        <v>8.6199999999999992</v>
      </c>
      <c r="N154">
        <f t="shared" si="16"/>
        <v>8.6199999999999999E-2</v>
      </c>
      <c r="O154">
        <f t="shared" si="20"/>
        <v>-2.1999999999999936E-3</v>
      </c>
      <c r="P154">
        <f t="shared" si="18"/>
        <v>-1.1017243799933935E-5</v>
      </c>
      <c r="Q154">
        <f t="shared" si="21"/>
        <v>-2.1889827562000595E-3</v>
      </c>
      <c r="R154">
        <f t="shared" si="19"/>
        <v>38.914593404554893</v>
      </c>
      <c r="S154">
        <f t="shared" si="17"/>
        <v>3.6613693320606067</v>
      </c>
    </row>
    <row r="155" spans="1:19" x14ac:dyDescent="0.25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158</v>
      </c>
      <c r="H155" s="1">
        <v>42887</v>
      </c>
      <c r="I155" t="s">
        <v>6</v>
      </c>
      <c r="J155" t="s">
        <v>7</v>
      </c>
      <c r="K155">
        <v>0</v>
      </c>
      <c r="L155" t="s">
        <v>8</v>
      </c>
      <c r="M155">
        <v>9.01</v>
      </c>
      <c r="N155">
        <f t="shared" si="16"/>
        <v>9.01E-2</v>
      </c>
      <c r="O155">
        <f t="shared" si="20"/>
        <v>3.9000000000000007E-3</v>
      </c>
      <c r="P155">
        <f t="shared" si="18"/>
        <v>-8.1754882293428367E-7</v>
      </c>
      <c r="Q155">
        <f t="shared" si="21"/>
        <v>3.900817548822935E-3</v>
      </c>
      <c r="R155">
        <f t="shared" si="19"/>
        <v>36.94183194015266</v>
      </c>
      <c r="S155">
        <f t="shared" si="17"/>
        <v>3.6093445658574255</v>
      </c>
    </row>
    <row r="156" spans="1:19" x14ac:dyDescent="0.25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159</v>
      </c>
      <c r="H156" s="1">
        <v>42917</v>
      </c>
      <c r="I156" t="s">
        <v>6</v>
      </c>
      <c r="J156" t="s">
        <v>7</v>
      </c>
      <c r="K156">
        <v>0</v>
      </c>
      <c r="L156" t="s">
        <v>8</v>
      </c>
      <c r="M156">
        <v>9.24</v>
      </c>
      <c r="N156">
        <f t="shared" si="16"/>
        <v>9.2399999999999996E-2</v>
      </c>
      <c r="O156">
        <f t="shared" si="20"/>
        <v>2.2999999999999965E-3</v>
      </c>
      <c r="P156">
        <f t="shared" si="18"/>
        <v>-1.8898826282160997E-5</v>
      </c>
      <c r="Q156">
        <f t="shared" si="21"/>
        <v>2.3188988262821575E-3</v>
      </c>
      <c r="R156">
        <f t="shared" si="19"/>
        <v>38.801024715894819</v>
      </c>
      <c r="S156">
        <f t="shared" si="17"/>
        <v>3.6584466564839593</v>
      </c>
    </row>
    <row r="157" spans="1:19" x14ac:dyDescent="0.2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160</v>
      </c>
      <c r="H157" s="1">
        <v>42948</v>
      </c>
      <c r="I157" t="s">
        <v>6</v>
      </c>
      <c r="J157" t="s">
        <v>7</v>
      </c>
      <c r="K157">
        <v>0</v>
      </c>
      <c r="L157" t="s">
        <v>8</v>
      </c>
      <c r="M157">
        <v>9.1199999999999992</v>
      </c>
      <c r="N157">
        <f t="shared" si="16"/>
        <v>9.1199999999999989E-2</v>
      </c>
      <c r="O157">
        <f t="shared" si="20"/>
        <v>-1.2000000000000066E-3</v>
      </c>
      <c r="P157">
        <f t="shared" si="18"/>
        <v>-2.9562143758115193E-5</v>
      </c>
      <c r="Q157">
        <f t="shared" si="21"/>
        <v>-1.1704378562418915E-3</v>
      </c>
      <c r="R157">
        <f t="shared" si="19"/>
        <v>39.5848106658445</v>
      </c>
      <c r="S157">
        <f t="shared" si="17"/>
        <v>3.6784454756346818</v>
      </c>
    </row>
    <row r="158" spans="1:19" x14ac:dyDescent="0.25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5</v>
      </c>
      <c r="G158" t="s">
        <v>161</v>
      </c>
      <c r="H158" s="1">
        <v>42979</v>
      </c>
      <c r="I158" t="s">
        <v>6</v>
      </c>
      <c r="J158" t="s">
        <v>7</v>
      </c>
      <c r="K158">
        <v>0</v>
      </c>
      <c r="L158" t="s">
        <v>8</v>
      </c>
      <c r="M158">
        <v>9</v>
      </c>
      <c r="N158">
        <f t="shared" si="16"/>
        <v>0.09</v>
      </c>
      <c r="O158">
        <f t="shared" si="20"/>
        <v>-1.1999999999999927E-3</v>
      </c>
      <c r="P158">
        <f t="shared" si="18"/>
        <v>-2.3998673770660788E-5</v>
      </c>
      <c r="Q158">
        <f t="shared" si="21"/>
        <v>-1.176001326229332E-3</v>
      </c>
      <c r="R158">
        <f t="shared" si="19"/>
        <v>39.582231883348385</v>
      </c>
      <c r="S158">
        <f t="shared" si="17"/>
        <v>3.6783803277546046</v>
      </c>
    </row>
    <row r="159" spans="1:19" x14ac:dyDescent="0.25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162</v>
      </c>
      <c r="H159" s="1">
        <v>43009</v>
      </c>
      <c r="I159" t="s">
        <v>6</v>
      </c>
      <c r="J159" t="s">
        <v>7</v>
      </c>
      <c r="K159">
        <v>0</v>
      </c>
      <c r="L159" t="s">
        <v>8</v>
      </c>
      <c r="M159">
        <v>9.4</v>
      </c>
      <c r="N159">
        <f t="shared" si="16"/>
        <v>9.4E-2</v>
      </c>
      <c r="O159">
        <f t="shared" si="20"/>
        <v>4.0000000000000036E-3</v>
      </c>
      <c r="P159">
        <f t="shared" si="18"/>
        <v>-1.8435203783206451E-5</v>
      </c>
      <c r="Q159">
        <f t="shared" si="21"/>
        <v>4.0184352037832098E-3</v>
      </c>
      <c r="R159">
        <f t="shared" si="19"/>
        <v>36.770510627770285</v>
      </c>
      <c r="S159">
        <f t="shared" si="17"/>
        <v>3.6046961822923689</v>
      </c>
    </row>
    <row r="160" spans="1:19" x14ac:dyDescent="0.25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t="s">
        <v>5</v>
      </c>
      <c r="G160" t="s">
        <v>163</v>
      </c>
      <c r="H160" s="1">
        <v>43040</v>
      </c>
      <c r="I160" t="s">
        <v>6</v>
      </c>
      <c r="J160" t="s">
        <v>7</v>
      </c>
      <c r="K160">
        <v>0</v>
      </c>
      <c r="L160" t="s">
        <v>8</v>
      </c>
      <c r="M160">
        <v>9.8000000000000007</v>
      </c>
      <c r="N160">
        <f t="shared" si="16"/>
        <v>9.8000000000000004E-2</v>
      </c>
      <c r="O160">
        <f t="shared" si="20"/>
        <v>4.0000000000000036E-3</v>
      </c>
      <c r="P160">
        <f t="shared" si="18"/>
        <v>-3.6980103741387708E-5</v>
      </c>
      <c r="Q160">
        <f t="shared" si="21"/>
        <v>4.0369801037413913E-3</v>
      </c>
      <c r="R160">
        <f t="shared" si="19"/>
        <v>36.743107795573813</v>
      </c>
      <c r="S160">
        <f t="shared" si="17"/>
        <v>3.6039506650928792</v>
      </c>
    </row>
    <row r="161" spans="1:19" x14ac:dyDescent="0.25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164</v>
      </c>
      <c r="H161" s="1">
        <v>43070</v>
      </c>
      <c r="I161" t="s">
        <v>6</v>
      </c>
      <c r="J161" t="s">
        <v>7</v>
      </c>
      <c r="K161">
        <v>0</v>
      </c>
      <c r="L161" t="s">
        <v>8</v>
      </c>
      <c r="M161">
        <v>9.5</v>
      </c>
      <c r="N161">
        <f t="shared" si="16"/>
        <v>9.5000000000000001E-2</v>
      </c>
      <c r="O161">
        <f t="shared" si="20"/>
        <v>-3.0000000000000027E-3</v>
      </c>
      <c r="P161">
        <f t="shared" si="18"/>
        <v>-5.5525003699568966E-5</v>
      </c>
      <c r="Q161">
        <f t="shared" si="21"/>
        <v>-2.9444749963004335E-3</v>
      </c>
      <c r="R161">
        <f t="shared" si="19"/>
        <v>38.168657169214335</v>
      </c>
      <c r="S161">
        <f t="shared" si="17"/>
        <v>3.6420146858714482</v>
      </c>
    </row>
    <row r="162" spans="1:19" x14ac:dyDescent="0.25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165</v>
      </c>
      <c r="H162" s="1">
        <v>43101</v>
      </c>
      <c r="I162" t="s">
        <v>6</v>
      </c>
      <c r="J162" t="s">
        <v>7</v>
      </c>
      <c r="K162">
        <v>0</v>
      </c>
      <c r="L162" t="s">
        <v>8</v>
      </c>
      <c r="M162">
        <v>9.08</v>
      </c>
      <c r="N162">
        <f t="shared" si="16"/>
        <v>9.0800000000000006E-2</v>
      </c>
      <c r="O162">
        <f t="shared" si="20"/>
        <v>-4.1999999999999954E-3</v>
      </c>
      <c r="P162">
        <f t="shared" si="18"/>
        <v>-4.1616328730933021E-5</v>
      </c>
      <c r="Q162">
        <f t="shared" si="21"/>
        <v>-4.1583836712690628E-3</v>
      </c>
      <c r="R162">
        <f t="shared" si="19"/>
        <v>36.561119668911154</v>
      </c>
      <c r="S162">
        <f t="shared" si="17"/>
        <v>3.598985371634261</v>
      </c>
    </row>
    <row r="163" spans="1:19" x14ac:dyDescent="0.25">
      <c r="A163" t="s">
        <v>0</v>
      </c>
      <c r="B163" t="s">
        <v>1</v>
      </c>
      <c r="C163" t="s">
        <v>2</v>
      </c>
      <c r="D163" t="s">
        <v>3</v>
      </c>
      <c r="E163" t="s">
        <v>4</v>
      </c>
      <c r="F163" t="s">
        <v>5</v>
      </c>
      <c r="G163" t="s">
        <v>166</v>
      </c>
      <c r="H163" s="1">
        <v>43132</v>
      </c>
      <c r="I163" t="s">
        <v>6</v>
      </c>
      <c r="J163" t="s">
        <v>7</v>
      </c>
      <c r="K163">
        <v>0</v>
      </c>
      <c r="L163" t="s">
        <v>8</v>
      </c>
      <c r="M163">
        <v>8.6999999999999993</v>
      </c>
      <c r="N163">
        <f t="shared" si="16"/>
        <v>8.6999999999999994E-2</v>
      </c>
      <c r="O163">
        <f t="shared" si="20"/>
        <v>-3.8000000000000117E-3</v>
      </c>
      <c r="P163">
        <f t="shared" si="18"/>
        <v>-2.2144183774842742E-5</v>
      </c>
      <c r="Q163">
        <f t="shared" si="21"/>
        <v>-3.7778558162251692E-3</v>
      </c>
      <c r="R163">
        <f t="shared" si="19"/>
        <v>37.116311044479964</v>
      </c>
      <c r="S163">
        <f t="shared" si="17"/>
        <v>3.6140565237899049</v>
      </c>
    </row>
    <row r="164" spans="1:19" x14ac:dyDescent="0.25">
      <c r="A164" t="s">
        <v>0</v>
      </c>
      <c r="B164" t="s">
        <v>1</v>
      </c>
      <c r="C164" t="s">
        <v>2</v>
      </c>
      <c r="D164" t="s">
        <v>3</v>
      </c>
      <c r="E164" t="s">
        <v>4</v>
      </c>
      <c r="F164" t="s">
        <v>5</v>
      </c>
      <c r="G164" t="s">
        <v>167</v>
      </c>
      <c r="H164" s="1">
        <v>43160</v>
      </c>
      <c r="I164" t="s">
        <v>6</v>
      </c>
      <c r="J164" t="s">
        <v>7</v>
      </c>
      <c r="K164">
        <v>0</v>
      </c>
      <c r="L164" t="s">
        <v>8</v>
      </c>
      <c r="M164">
        <v>8.51</v>
      </c>
      <c r="N164">
        <f t="shared" si="16"/>
        <v>8.5099999999999995E-2</v>
      </c>
      <c r="O164">
        <f t="shared" si="20"/>
        <v>-1.8999999999999989E-3</v>
      </c>
      <c r="P164">
        <f t="shared" si="18"/>
        <v>-4.5265288145705092E-6</v>
      </c>
      <c r="Q164">
        <f t="shared" si="21"/>
        <v>-1.8954734711854283E-3</v>
      </c>
      <c r="R164">
        <f t="shared" si="19"/>
        <v>39.148107774401183</v>
      </c>
      <c r="S164">
        <f t="shared" si="17"/>
        <v>3.6673520885586899</v>
      </c>
    </row>
    <row r="165" spans="1:19" x14ac:dyDescent="0.25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5</v>
      </c>
      <c r="G165" t="s">
        <v>168</v>
      </c>
      <c r="H165" s="1">
        <v>43191</v>
      </c>
      <c r="I165" t="s">
        <v>6</v>
      </c>
      <c r="J165" t="s">
        <v>7</v>
      </c>
      <c r="K165">
        <v>0</v>
      </c>
      <c r="L165" t="s">
        <v>8</v>
      </c>
      <c r="M165">
        <v>8.48</v>
      </c>
      <c r="N165">
        <f t="shared" si="16"/>
        <v>8.48E-2</v>
      </c>
      <c r="O165">
        <f t="shared" si="20"/>
        <v>-2.9999999999999472E-4</v>
      </c>
      <c r="P165">
        <f t="shared" si="18"/>
        <v>4.2822986655655743E-6</v>
      </c>
      <c r="Q165">
        <f t="shared" si="21"/>
        <v>-3.0428229866556029E-4</v>
      </c>
      <c r="R165">
        <f t="shared" si="19"/>
        <v>39.837952705941468</v>
      </c>
      <c r="S165">
        <f t="shared" si="17"/>
        <v>3.6848200434929184</v>
      </c>
    </row>
    <row r="166" spans="1:19" x14ac:dyDescent="0.25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169</v>
      </c>
      <c r="H166" s="1">
        <v>43221</v>
      </c>
      <c r="I166" t="s">
        <v>6</v>
      </c>
      <c r="J166" t="s">
        <v>7</v>
      </c>
      <c r="K166">
        <v>0</v>
      </c>
      <c r="L166" t="s">
        <v>8</v>
      </c>
      <c r="M166">
        <v>8.9</v>
      </c>
      <c r="N166">
        <f t="shared" si="16"/>
        <v>8.900000000000001E-2</v>
      </c>
      <c r="O166">
        <f t="shared" si="20"/>
        <v>4.2000000000000093E-3</v>
      </c>
      <c r="P166">
        <f t="shared" si="18"/>
        <v>5.6731661624291433E-6</v>
      </c>
      <c r="Q166">
        <f t="shared" si="21"/>
        <v>4.1943268338375805E-3</v>
      </c>
      <c r="R166">
        <f t="shared" si="19"/>
        <v>36.506382398467821</v>
      </c>
      <c r="S166">
        <f t="shared" si="17"/>
        <v>3.5974871055341726</v>
      </c>
    </row>
    <row r="167" spans="1:19" x14ac:dyDescent="0.25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170</v>
      </c>
      <c r="H167" s="1">
        <v>43252</v>
      </c>
      <c r="I167" t="s">
        <v>6</v>
      </c>
      <c r="J167" t="s">
        <v>7</v>
      </c>
      <c r="K167">
        <v>0</v>
      </c>
      <c r="L167" t="s">
        <v>8</v>
      </c>
      <c r="M167">
        <v>9.3000000000000007</v>
      </c>
      <c r="N167">
        <f t="shared" si="16"/>
        <v>9.3000000000000013E-2</v>
      </c>
      <c r="O167">
        <f t="shared" si="20"/>
        <v>4.0000000000000036E-3</v>
      </c>
      <c r="P167">
        <f t="shared" ref="P167:P173" si="22">a*(b-N166)</f>
        <v>-1.3798978793661201E-5</v>
      </c>
      <c r="Q167">
        <f t="shared" si="21"/>
        <v>4.0137989787936649E-3</v>
      </c>
      <c r="R167">
        <f t="shared" ref="R167:R173" si="23">_xlfn.NORM.DIST(Q167,0,vol,FALSE)</f>
        <v>36.777344803138995</v>
      </c>
      <c r="S167">
        <f t="shared" si="17"/>
        <v>3.6048820252472269</v>
      </c>
    </row>
    <row r="168" spans="1:19" x14ac:dyDescent="0.25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171</v>
      </c>
      <c r="H168" s="1">
        <v>43282</v>
      </c>
      <c r="I168" t="s">
        <v>6</v>
      </c>
      <c r="J168" t="s">
        <v>7</v>
      </c>
      <c r="K168">
        <v>0</v>
      </c>
      <c r="L168" t="s">
        <v>8</v>
      </c>
      <c r="M168">
        <v>9.09</v>
      </c>
      <c r="N168">
        <f t="shared" si="16"/>
        <v>9.0899999999999995E-2</v>
      </c>
      <c r="O168">
        <f t="shared" si="20"/>
        <v>-2.1000000000000185E-3</v>
      </c>
      <c r="P168">
        <f t="shared" si="22"/>
        <v>-3.2343878751842457E-5</v>
      </c>
      <c r="Q168">
        <f t="shared" si="21"/>
        <v>-2.0676561212481762E-3</v>
      </c>
      <c r="R168">
        <f t="shared" si="23"/>
        <v>39.015018087964776</v>
      </c>
      <c r="S168">
        <f t="shared" si="17"/>
        <v>3.663946651184272</v>
      </c>
    </row>
    <row r="169" spans="1:19" x14ac:dyDescent="0.25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172</v>
      </c>
      <c r="H169" s="1">
        <v>43313</v>
      </c>
      <c r="I169" t="s">
        <v>6</v>
      </c>
      <c r="J169" t="s">
        <v>7</v>
      </c>
      <c r="K169">
        <v>0</v>
      </c>
      <c r="L169" t="s">
        <v>8</v>
      </c>
      <c r="M169">
        <v>9.2799999999999994</v>
      </c>
      <c r="N169">
        <f t="shared" si="16"/>
        <v>9.2799999999999994E-2</v>
      </c>
      <c r="O169">
        <f t="shared" si="20"/>
        <v>1.8999999999999989E-3</v>
      </c>
      <c r="P169">
        <f t="shared" si="22"/>
        <v>-2.2607806273797221E-5</v>
      </c>
      <c r="Q169">
        <f t="shared" si="21"/>
        <v>1.9226078062737962E-3</v>
      </c>
      <c r="R169">
        <f t="shared" si="23"/>
        <v>39.127872546516684</v>
      </c>
      <c r="S169">
        <f t="shared" si="17"/>
        <v>3.6668350658844977</v>
      </c>
    </row>
    <row r="170" spans="1:19" x14ac:dyDescent="0.2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173</v>
      </c>
      <c r="H170" s="1">
        <v>43344</v>
      </c>
      <c r="I170" t="s">
        <v>6</v>
      </c>
      <c r="J170" t="s">
        <v>7</v>
      </c>
      <c r="K170">
        <v>0</v>
      </c>
      <c r="L170" t="s">
        <v>8</v>
      </c>
      <c r="M170">
        <v>9.5299999999999994</v>
      </c>
      <c r="N170">
        <f t="shared" si="16"/>
        <v>9.5299999999999996E-2</v>
      </c>
      <c r="O170">
        <f t="shared" si="20"/>
        <v>2.5000000000000022E-3</v>
      </c>
      <c r="P170">
        <f t="shared" si="22"/>
        <v>-3.1416633753933303E-5</v>
      </c>
      <c r="Q170">
        <f t="shared" si="21"/>
        <v>2.5314166337539355E-3</v>
      </c>
      <c r="R170">
        <f t="shared" si="23"/>
        <v>38.601940333194719</v>
      </c>
      <c r="S170">
        <f t="shared" si="17"/>
        <v>3.6533025429067516</v>
      </c>
    </row>
    <row r="171" spans="1:19" x14ac:dyDescent="0.25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174</v>
      </c>
      <c r="H171" s="1">
        <v>43374</v>
      </c>
      <c r="I171" t="s">
        <v>6</v>
      </c>
      <c r="J171" t="s">
        <v>7</v>
      </c>
      <c r="K171">
        <v>0</v>
      </c>
      <c r="L171" t="s">
        <v>8</v>
      </c>
      <c r="M171">
        <v>9.6199999999999992</v>
      </c>
      <c r="N171">
        <f t="shared" si="16"/>
        <v>9.6199999999999994E-2</v>
      </c>
      <c r="O171">
        <f t="shared" si="20"/>
        <v>8.9999999999999802E-4</v>
      </c>
      <c r="P171">
        <f t="shared" si="22"/>
        <v>-4.3007196227796588E-5</v>
      </c>
      <c r="Q171">
        <f t="shared" si="21"/>
        <v>9.4300719622779459E-4</v>
      </c>
      <c r="R171">
        <f t="shared" si="23"/>
        <v>39.679878755633688</v>
      </c>
      <c r="S171">
        <f t="shared" si="17"/>
        <v>3.6808442268584174</v>
      </c>
    </row>
    <row r="172" spans="1:19" x14ac:dyDescent="0.25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175</v>
      </c>
      <c r="H172" s="1">
        <v>43405</v>
      </c>
      <c r="I172" t="s">
        <v>6</v>
      </c>
      <c r="J172" t="s">
        <v>7</v>
      </c>
      <c r="K172">
        <v>0</v>
      </c>
      <c r="L172" t="s">
        <v>8</v>
      </c>
      <c r="M172">
        <v>9.5500000000000007</v>
      </c>
      <c r="N172">
        <f t="shared" si="16"/>
        <v>9.5500000000000002E-2</v>
      </c>
      <c r="O172">
        <f t="shared" si="20"/>
        <v>-6.999999999999923E-4</v>
      </c>
      <c r="P172">
        <f t="shared" si="22"/>
        <v>-4.7179798718387358E-5</v>
      </c>
      <c r="Q172">
        <f t="shared" si="21"/>
        <v>-6.5282020128160491E-4</v>
      </c>
      <c r="R172">
        <f t="shared" si="23"/>
        <v>39.771686933826516</v>
      </c>
      <c r="S172">
        <f t="shared" si="17"/>
        <v>3.6831552755648338</v>
      </c>
    </row>
    <row r="173" spans="1:19" x14ac:dyDescent="0.25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176</v>
      </c>
      <c r="H173" s="1">
        <v>43435</v>
      </c>
      <c r="I173" t="s">
        <v>6</v>
      </c>
      <c r="J173" t="s">
        <v>7</v>
      </c>
      <c r="K173">
        <v>0</v>
      </c>
      <c r="L173" t="s">
        <v>8</v>
      </c>
      <c r="M173">
        <v>9.5399999999999991</v>
      </c>
      <c r="N173">
        <f t="shared" si="16"/>
        <v>9.5399999999999985E-2</v>
      </c>
      <c r="O173">
        <f t="shared" si="20"/>
        <v>-1.0000000000001674E-4</v>
      </c>
      <c r="P173">
        <f t="shared" si="22"/>
        <v>-4.3934441225705681E-5</v>
      </c>
      <c r="Q173">
        <f t="shared" si="21"/>
        <v>-5.6065558774311061E-5</v>
      </c>
      <c r="R173">
        <f t="shared" si="23"/>
        <v>39.855739275371683</v>
      </c>
      <c r="S173">
        <f t="shared" si="17"/>
        <v>3.6852664168327234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BB29-3D47-40D9-A0DB-098A554DE358}">
  <sheetPr codeName="Sheet2"/>
  <dimension ref="A2:U21"/>
  <sheetViews>
    <sheetView topLeftCell="B1" workbookViewId="0">
      <selection activeCell="M9" sqref="M9"/>
    </sheetView>
  </sheetViews>
  <sheetFormatPr defaultRowHeight="15" x14ac:dyDescent="0.25"/>
  <sheetData>
    <row r="2" spans="1:21" x14ac:dyDescent="0.25">
      <c r="T2">
        <f>SUM(U:U)</f>
        <v>61.075691420222846</v>
      </c>
    </row>
    <row r="3" spans="1:21" x14ac:dyDescent="0.25">
      <c r="A3" t="s">
        <v>0</v>
      </c>
      <c r="B3" t="s">
        <v>1</v>
      </c>
      <c r="C3" t="s">
        <v>2</v>
      </c>
      <c r="D3" t="s">
        <v>3</v>
      </c>
      <c r="E3" t="s">
        <v>186</v>
      </c>
      <c r="F3" t="s">
        <v>187</v>
      </c>
      <c r="G3">
        <v>2000</v>
      </c>
      <c r="H3">
        <v>2000</v>
      </c>
      <c r="I3" t="s">
        <v>6</v>
      </c>
      <c r="J3" t="s">
        <v>7</v>
      </c>
      <c r="K3">
        <v>0</v>
      </c>
      <c r="L3" t="s">
        <v>8</v>
      </c>
      <c r="M3" t="s">
        <v>177</v>
      </c>
      <c r="N3">
        <v>0.23748831758337083</v>
      </c>
      <c r="O3">
        <v>13.786670000000001</v>
      </c>
      <c r="P3">
        <f>O3/100</f>
        <v>0.13786670000000001</v>
      </c>
    </row>
    <row r="4" spans="1:21" x14ac:dyDescent="0.25">
      <c r="A4" t="s">
        <v>0</v>
      </c>
      <c r="B4" t="s">
        <v>1</v>
      </c>
      <c r="C4" t="s">
        <v>2</v>
      </c>
      <c r="D4" t="s">
        <v>3</v>
      </c>
      <c r="E4" t="s">
        <v>186</v>
      </c>
      <c r="F4" t="s">
        <v>187</v>
      </c>
      <c r="G4">
        <v>2001</v>
      </c>
      <c r="H4">
        <v>2001</v>
      </c>
      <c r="I4" t="s">
        <v>6</v>
      </c>
      <c r="J4" t="s">
        <v>7</v>
      </c>
      <c r="K4">
        <v>0</v>
      </c>
      <c r="L4" t="s">
        <v>8</v>
      </c>
      <c r="M4" t="s">
        <v>178</v>
      </c>
      <c r="N4">
        <v>7.812209243775009E-2</v>
      </c>
      <c r="O4">
        <v>11.40667</v>
      </c>
      <c r="P4">
        <f t="shared" ref="P4:P21" si="0">O4/100</f>
        <v>0.11406670000000001</v>
      </c>
      <c r="Q4">
        <f>P4-P3</f>
        <v>-2.3800000000000002E-2</v>
      </c>
      <c r="R4">
        <f>$N$3*($N$4-P4)</f>
        <v>-8.5364243761532413E-3</v>
      </c>
      <c r="S4">
        <f>Q4-R4</f>
        <v>-1.526357562384676E-2</v>
      </c>
      <c r="T4">
        <f>_xlfn.NORM.DIST(S4,0,$N$5,FALSE)</f>
        <v>8.4255783844237637</v>
      </c>
      <c r="U4">
        <f>LN(T4)</f>
        <v>2.1312721248522353</v>
      </c>
    </row>
    <row r="5" spans="1:21" x14ac:dyDescent="0.25">
      <c r="A5" t="s">
        <v>0</v>
      </c>
      <c r="B5" t="s">
        <v>1</v>
      </c>
      <c r="C5" t="s">
        <v>2</v>
      </c>
      <c r="D5" t="s">
        <v>3</v>
      </c>
      <c r="E5" t="s">
        <v>186</v>
      </c>
      <c r="F5" t="s">
        <v>187</v>
      </c>
      <c r="G5">
        <v>2002</v>
      </c>
      <c r="H5">
        <v>2002</v>
      </c>
      <c r="I5" t="s">
        <v>6</v>
      </c>
      <c r="J5" t="s">
        <v>7</v>
      </c>
      <c r="K5">
        <v>0</v>
      </c>
      <c r="L5" t="s">
        <v>8</v>
      </c>
      <c r="M5" t="s">
        <v>179</v>
      </c>
      <c r="N5">
        <v>8.1313016525878436E-3</v>
      </c>
      <c r="O5">
        <v>11.500830000000001</v>
      </c>
      <c r="P5">
        <f t="shared" si="0"/>
        <v>0.11500830000000001</v>
      </c>
      <c r="Q5">
        <f t="shared" ref="Q5:Q21" si="1">P5-P4</f>
        <v>9.4160000000000077E-4</v>
      </c>
      <c r="R5">
        <f t="shared" ref="R5:R21" si="2">$N$3*($N$4-P5)</f>
        <v>-8.7600433759897432E-3</v>
      </c>
      <c r="S5">
        <f t="shared" ref="S5:S21" si="3">Q5-R5</f>
        <v>9.7016433759897439E-3</v>
      </c>
      <c r="T5">
        <f>_xlfn.NORM.DIST(S5,0,$N$5,FALSE)</f>
        <v>24.078622932212848</v>
      </c>
      <c r="U5">
        <f t="shared" ref="U5:U21" si="4">LN(T5)</f>
        <v>3.181324431604907</v>
      </c>
    </row>
    <row r="6" spans="1:21" x14ac:dyDescent="0.25">
      <c r="A6" t="s">
        <v>0</v>
      </c>
      <c r="B6" t="s">
        <v>1</v>
      </c>
      <c r="C6" t="s">
        <v>2</v>
      </c>
      <c r="D6" t="s">
        <v>3</v>
      </c>
      <c r="E6" t="s">
        <v>186</v>
      </c>
      <c r="F6" t="s">
        <v>187</v>
      </c>
      <c r="G6">
        <v>2003</v>
      </c>
      <c r="H6">
        <v>2003</v>
      </c>
      <c r="I6" t="s">
        <v>6</v>
      </c>
      <c r="J6" t="s">
        <v>7</v>
      </c>
      <c r="K6">
        <v>0</v>
      </c>
      <c r="L6" t="s">
        <v>8</v>
      </c>
      <c r="O6">
        <v>9.6158330000000003</v>
      </c>
      <c r="P6">
        <f t="shared" si="0"/>
        <v>9.615833E-2</v>
      </c>
      <c r="Q6">
        <f t="shared" si="1"/>
        <v>-1.8849970000000008E-2</v>
      </c>
      <c r="R6">
        <f t="shared" si="2"/>
        <v>-4.283395714192729E-3</v>
      </c>
      <c r="S6">
        <f t="shared" si="3"/>
        <v>-1.4566574285807279E-2</v>
      </c>
      <c r="T6">
        <f t="shared" ref="T6:T21" si="5">_xlfn.NORM.DIST(S6,0,$N$5,FALSE)</f>
        <v>9.8601697961616139</v>
      </c>
      <c r="U6">
        <f t="shared" si="4"/>
        <v>2.2885033891723152</v>
      </c>
    </row>
    <row r="7" spans="1:21" x14ac:dyDescent="0.25">
      <c r="A7" t="s">
        <v>0</v>
      </c>
      <c r="B7" t="s">
        <v>1</v>
      </c>
      <c r="C7" t="s">
        <v>2</v>
      </c>
      <c r="D7" t="s">
        <v>3</v>
      </c>
      <c r="E7" t="s">
        <v>186</v>
      </c>
      <c r="F7" t="s">
        <v>187</v>
      </c>
      <c r="G7">
        <v>2004</v>
      </c>
      <c r="H7">
        <v>2004</v>
      </c>
      <c r="I7" t="s">
        <v>6</v>
      </c>
      <c r="J7" t="s">
        <v>7</v>
      </c>
      <c r="K7">
        <v>0</v>
      </c>
      <c r="L7" t="s">
        <v>8</v>
      </c>
      <c r="O7">
        <v>9.5266669999999998</v>
      </c>
      <c r="P7">
        <f t="shared" si="0"/>
        <v>9.5266669999999998E-2</v>
      </c>
      <c r="Q7">
        <f t="shared" si="1"/>
        <v>-8.9166000000000245E-4</v>
      </c>
      <c r="R7">
        <f t="shared" si="2"/>
        <v>-4.0716368809363395E-3</v>
      </c>
      <c r="S7">
        <f t="shared" si="3"/>
        <v>3.1799768809363371E-3</v>
      </c>
      <c r="T7">
        <f t="shared" si="5"/>
        <v>45.45053317117727</v>
      </c>
      <c r="U7">
        <f t="shared" si="4"/>
        <v>3.8166245514936747</v>
      </c>
    </row>
    <row r="8" spans="1:21" x14ac:dyDescent="0.25">
      <c r="A8" t="s">
        <v>0</v>
      </c>
      <c r="B8" t="s">
        <v>1</v>
      </c>
      <c r="C8" t="s">
        <v>2</v>
      </c>
      <c r="D8" t="s">
        <v>3</v>
      </c>
      <c r="E8" t="s">
        <v>186</v>
      </c>
      <c r="F8" t="s">
        <v>187</v>
      </c>
      <c r="G8">
        <v>2005</v>
      </c>
      <c r="H8">
        <v>2005</v>
      </c>
      <c r="I8" t="s">
        <v>6</v>
      </c>
      <c r="J8" t="s">
        <v>7</v>
      </c>
      <c r="K8">
        <v>0</v>
      </c>
      <c r="L8" t="s">
        <v>8</v>
      </c>
      <c r="O8">
        <v>8.0666670000000007</v>
      </c>
      <c r="P8">
        <f t="shared" si="0"/>
        <v>8.066667000000001E-2</v>
      </c>
      <c r="Q8">
        <f t="shared" si="1"/>
        <v>-1.4599999999999988E-2</v>
      </c>
      <c r="R8">
        <f t="shared" si="2"/>
        <v>-6.0430744421912839E-4</v>
      </c>
      <c r="S8">
        <f t="shared" si="3"/>
        <v>-1.3995692555780859E-2</v>
      </c>
      <c r="T8">
        <f t="shared" si="5"/>
        <v>11.154139193985035</v>
      </c>
      <c r="U8">
        <f t="shared" si="4"/>
        <v>2.4118106571780955</v>
      </c>
    </row>
    <row r="9" spans="1:21" x14ac:dyDescent="0.25">
      <c r="A9" t="s">
        <v>0</v>
      </c>
      <c r="B9" t="s">
        <v>1</v>
      </c>
      <c r="C9" t="s">
        <v>2</v>
      </c>
      <c r="D9" t="s">
        <v>3</v>
      </c>
      <c r="E9" t="s">
        <v>186</v>
      </c>
      <c r="F9" t="s">
        <v>187</v>
      </c>
      <c r="G9">
        <v>2006</v>
      </c>
      <c r="H9">
        <v>2006</v>
      </c>
      <c r="I9" t="s">
        <v>6</v>
      </c>
      <c r="J9" t="s">
        <v>7</v>
      </c>
      <c r="K9">
        <v>0</v>
      </c>
      <c r="L9" t="s">
        <v>8</v>
      </c>
      <c r="O9">
        <v>7.9375</v>
      </c>
      <c r="P9">
        <f t="shared" si="0"/>
        <v>7.9375000000000001E-2</v>
      </c>
      <c r="Q9">
        <f t="shared" si="1"/>
        <v>-1.2916700000000086E-3</v>
      </c>
      <c r="R9">
        <f t="shared" si="2"/>
        <v>-2.9755090904621379E-4</v>
      </c>
      <c r="S9">
        <f t="shared" si="3"/>
        <v>-9.9411909095379475E-4</v>
      </c>
      <c r="T9">
        <f t="shared" si="5"/>
        <v>48.697231703072966</v>
      </c>
      <c r="U9">
        <f t="shared" si="4"/>
        <v>3.8856221845934642</v>
      </c>
    </row>
    <row r="10" spans="1:21" x14ac:dyDescent="0.25">
      <c r="A10" t="s">
        <v>0</v>
      </c>
      <c r="B10" t="s">
        <v>1</v>
      </c>
      <c r="C10" t="s">
        <v>2</v>
      </c>
      <c r="D10" t="s">
        <v>3</v>
      </c>
      <c r="E10" t="s">
        <v>186</v>
      </c>
      <c r="F10" t="s">
        <v>187</v>
      </c>
      <c r="G10">
        <v>2007</v>
      </c>
      <c r="H10">
        <v>2007</v>
      </c>
      <c r="I10" t="s">
        <v>6</v>
      </c>
      <c r="J10" t="s">
        <v>7</v>
      </c>
      <c r="K10">
        <v>0</v>
      </c>
      <c r="L10" t="s">
        <v>8</v>
      </c>
      <c r="O10">
        <v>7.9850000000000003</v>
      </c>
      <c r="P10">
        <f t="shared" si="0"/>
        <v>7.9850000000000004E-2</v>
      </c>
      <c r="Q10">
        <f t="shared" si="1"/>
        <v>4.750000000000032E-4</v>
      </c>
      <c r="R10">
        <f t="shared" si="2"/>
        <v>-4.1035785989831567E-4</v>
      </c>
      <c r="S10">
        <f t="shared" si="3"/>
        <v>8.8535785989831881E-4</v>
      </c>
      <c r="T10">
        <f t="shared" si="5"/>
        <v>48.77256742712018</v>
      </c>
      <c r="U10">
        <f t="shared" si="4"/>
        <v>3.8871680119106689</v>
      </c>
    </row>
    <row r="11" spans="1:21" x14ac:dyDescent="0.25">
      <c r="A11" t="s">
        <v>0</v>
      </c>
      <c r="B11" t="s">
        <v>1</v>
      </c>
      <c r="C11" t="s">
        <v>2</v>
      </c>
      <c r="D11" t="s">
        <v>3</v>
      </c>
      <c r="E11" t="s">
        <v>186</v>
      </c>
      <c r="F11" t="s">
        <v>187</v>
      </c>
      <c r="G11">
        <v>2008</v>
      </c>
      <c r="H11">
        <v>2008</v>
      </c>
      <c r="I11" t="s">
        <v>6</v>
      </c>
      <c r="J11" t="s">
        <v>7</v>
      </c>
      <c r="K11">
        <v>0</v>
      </c>
      <c r="L11" t="s">
        <v>8</v>
      </c>
      <c r="O11">
        <v>9.1</v>
      </c>
      <c r="P11">
        <f t="shared" si="0"/>
        <v>9.0999999999999998E-2</v>
      </c>
      <c r="Q11">
        <f t="shared" si="1"/>
        <v>1.1149999999999993E-2</v>
      </c>
      <c r="R11">
        <f t="shared" si="2"/>
        <v>-3.0583526009528988E-3</v>
      </c>
      <c r="S11">
        <f t="shared" si="3"/>
        <v>1.4208352600952892E-2</v>
      </c>
      <c r="T11">
        <f t="shared" si="5"/>
        <v>10.659519690403027</v>
      </c>
      <c r="U11">
        <f t="shared" si="4"/>
        <v>2.3664533605371361</v>
      </c>
    </row>
    <row r="12" spans="1:21" x14ac:dyDescent="0.25">
      <c r="A12" t="s">
        <v>0</v>
      </c>
      <c r="B12" t="s">
        <v>1</v>
      </c>
      <c r="C12" t="s">
        <v>2</v>
      </c>
      <c r="D12" t="s">
        <v>3</v>
      </c>
      <c r="E12" t="s">
        <v>186</v>
      </c>
      <c r="F12" t="s">
        <v>187</v>
      </c>
      <c r="G12">
        <v>2009</v>
      </c>
      <c r="H12">
        <v>2009</v>
      </c>
      <c r="I12" t="s">
        <v>6</v>
      </c>
      <c r="J12" t="s">
        <v>7</v>
      </c>
      <c r="K12">
        <v>0</v>
      </c>
      <c r="L12" t="s">
        <v>8</v>
      </c>
      <c r="O12">
        <v>8.7033330000000007</v>
      </c>
      <c r="P12">
        <f t="shared" si="0"/>
        <v>8.7033330000000006E-2</v>
      </c>
      <c r="Q12">
        <f t="shared" si="1"/>
        <v>-3.9666699999999916E-3</v>
      </c>
      <c r="R12">
        <f t="shared" si="2"/>
        <v>-2.1163148162444711E-3</v>
      </c>
      <c r="S12">
        <f t="shared" si="3"/>
        <v>-1.8503551837555205E-3</v>
      </c>
      <c r="T12">
        <f t="shared" si="5"/>
        <v>47.80852927417007</v>
      </c>
      <c r="U12">
        <f t="shared" si="4"/>
        <v>3.867204060277595</v>
      </c>
    </row>
    <row r="13" spans="1:21" x14ac:dyDescent="0.25">
      <c r="A13" t="s">
        <v>0</v>
      </c>
      <c r="B13" t="s">
        <v>1</v>
      </c>
      <c r="C13" t="s">
        <v>2</v>
      </c>
      <c r="D13" t="s">
        <v>3</v>
      </c>
      <c r="E13" t="s">
        <v>186</v>
      </c>
      <c r="F13" t="s">
        <v>187</v>
      </c>
      <c r="G13">
        <v>2010</v>
      </c>
      <c r="H13">
        <v>2010</v>
      </c>
      <c r="I13" t="s">
        <v>6</v>
      </c>
      <c r="J13" t="s">
        <v>7</v>
      </c>
      <c r="K13">
        <v>0</v>
      </c>
      <c r="L13" t="s">
        <v>8</v>
      </c>
      <c r="O13">
        <v>8.6150000000000002</v>
      </c>
      <c r="P13">
        <f t="shared" si="0"/>
        <v>8.6150000000000004E-2</v>
      </c>
      <c r="Q13">
        <f t="shared" si="1"/>
        <v>-8.8333000000000161E-4</v>
      </c>
      <c r="R13">
        <f t="shared" si="2"/>
        <v>-1.9065342606735518E-3</v>
      </c>
      <c r="S13">
        <f t="shared" si="3"/>
        <v>1.0232042606735502E-3</v>
      </c>
      <c r="T13">
        <f t="shared" si="5"/>
        <v>48.675629158780389</v>
      </c>
      <c r="U13">
        <f t="shared" si="4"/>
        <v>3.885178476881566</v>
      </c>
    </row>
    <row r="14" spans="1:21" x14ac:dyDescent="0.25">
      <c r="A14" t="s">
        <v>0</v>
      </c>
      <c r="B14" t="s">
        <v>1</v>
      </c>
      <c r="C14" t="s">
        <v>2</v>
      </c>
      <c r="D14" t="s">
        <v>3</v>
      </c>
      <c r="E14" t="s">
        <v>186</v>
      </c>
      <c r="F14" t="s">
        <v>187</v>
      </c>
      <c r="G14">
        <v>2011</v>
      </c>
      <c r="H14">
        <v>2011</v>
      </c>
      <c r="I14" t="s">
        <v>6</v>
      </c>
      <c r="J14" t="s">
        <v>7</v>
      </c>
      <c r="K14">
        <v>0</v>
      </c>
      <c r="L14" t="s">
        <v>8</v>
      </c>
      <c r="O14">
        <v>8.52</v>
      </c>
      <c r="P14">
        <f t="shared" si="0"/>
        <v>8.5199999999999998E-2</v>
      </c>
      <c r="Q14">
        <f t="shared" si="1"/>
        <v>-9.5000000000000639E-4</v>
      </c>
      <c r="R14">
        <f t="shared" si="2"/>
        <v>-1.6809203589693482E-3</v>
      </c>
      <c r="S14">
        <f t="shared" si="3"/>
        <v>7.309203589693418E-4</v>
      </c>
      <c r="T14">
        <f t="shared" si="5"/>
        <v>48.864719333145665</v>
      </c>
      <c r="U14">
        <f t="shared" si="4"/>
        <v>3.8890556500547842</v>
      </c>
    </row>
    <row r="15" spans="1:21" x14ac:dyDescent="0.25">
      <c r="A15" t="s">
        <v>0</v>
      </c>
      <c r="B15" t="s">
        <v>1</v>
      </c>
      <c r="C15" t="s">
        <v>2</v>
      </c>
      <c r="D15" t="s">
        <v>3</v>
      </c>
      <c r="E15" t="s">
        <v>186</v>
      </c>
      <c r="F15" t="s">
        <v>187</v>
      </c>
      <c r="G15">
        <v>2012</v>
      </c>
      <c r="H15">
        <v>2012</v>
      </c>
      <c r="I15" t="s">
        <v>6</v>
      </c>
      <c r="J15" t="s">
        <v>7</v>
      </c>
      <c r="K15">
        <v>0</v>
      </c>
      <c r="L15" t="s">
        <v>8</v>
      </c>
      <c r="O15">
        <v>7.9</v>
      </c>
      <c r="P15">
        <f t="shared" si="0"/>
        <v>7.9000000000000001E-2</v>
      </c>
      <c r="Q15">
        <f t="shared" si="1"/>
        <v>-6.1999999999999972E-3</v>
      </c>
      <c r="R15">
        <f t="shared" si="2"/>
        <v>-2.0849278995244965E-4</v>
      </c>
      <c r="S15">
        <f t="shared" si="3"/>
        <v>-5.9915072100475471E-3</v>
      </c>
      <c r="T15">
        <f t="shared" si="5"/>
        <v>37.398313592379033</v>
      </c>
      <c r="U15">
        <f t="shared" si="4"/>
        <v>3.6216256122909916</v>
      </c>
    </row>
    <row r="16" spans="1:21" x14ac:dyDescent="0.25">
      <c r="A16" t="s">
        <v>0</v>
      </c>
      <c r="B16" t="s">
        <v>1</v>
      </c>
      <c r="C16" t="s">
        <v>2</v>
      </c>
      <c r="D16" t="s">
        <v>3</v>
      </c>
      <c r="E16" t="s">
        <v>186</v>
      </c>
      <c r="F16" t="s">
        <v>187</v>
      </c>
      <c r="G16">
        <v>2013</v>
      </c>
      <c r="H16">
        <v>2013</v>
      </c>
      <c r="I16" t="s">
        <v>6</v>
      </c>
      <c r="J16" t="s">
        <v>7</v>
      </c>
      <c r="K16">
        <v>0</v>
      </c>
      <c r="L16" t="s">
        <v>8</v>
      </c>
      <c r="O16">
        <v>7.7225000000000001</v>
      </c>
      <c r="P16">
        <f t="shared" si="0"/>
        <v>7.7225000000000002E-2</v>
      </c>
      <c r="Q16">
        <f t="shared" si="1"/>
        <v>-1.7749999999999988E-3</v>
      </c>
      <c r="R16">
        <f t="shared" si="2"/>
        <v>2.130489737580333E-4</v>
      </c>
      <c r="S16">
        <f t="shared" si="3"/>
        <v>-1.9880489737580322E-3</v>
      </c>
      <c r="T16">
        <f t="shared" si="5"/>
        <v>47.617828398294925</v>
      </c>
      <c r="U16">
        <f t="shared" si="4"/>
        <v>3.8632072372951289</v>
      </c>
    </row>
    <row r="17" spans="1:21" x14ac:dyDescent="0.25">
      <c r="A17" t="s">
        <v>0</v>
      </c>
      <c r="B17" t="s">
        <v>1</v>
      </c>
      <c r="C17" t="s">
        <v>2</v>
      </c>
      <c r="D17" t="s">
        <v>3</v>
      </c>
      <c r="E17" t="s">
        <v>186</v>
      </c>
      <c r="F17" t="s">
        <v>187</v>
      </c>
      <c r="G17">
        <v>2014</v>
      </c>
      <c r="H17">
        <v>2014</v>
      </c>
      <c r="I17" t="s">
        <v>6</v>
      </c>
      <c r="J17" t="s">
        <v>7</v>
      </c>
      <c r="K17">
        <v>0</v>
      </c>
      <c r="L17" t="s">
        <v>8</v>
      </c>
      <c r="O17">
        <v>8.25</v>
      </c>
      <c r="P17">
        <f t="shared" si="0"/>
        <v>8.2500000000000004E-2</v>
      </c>
      <c r="Q17">
        <f t="shared" si="1"/>
        <v>5.2750000000000019E-3</v>
      </c>
      <c r="R17">
        <f t="shared" si="2"/>
        <v>-1.0397019014942483E-3</v>
      </c>
      <c r="S17">
        <f t="shared" si="3"/>
        <v>6.3147019014942497E-3</v>
      </c>
      <c r="T17">
        <f t="shared" si="5"/>
        <v>36.29022225031904</v>
      </c>
      <c r="U17">
        <f t="shared" si="4"/>
        <v>3.5915483454916775</v>
      </c>
    </row>
    <row r="18" spans="1:21" x14ac:dyDescent="0.25">
      <c r="A18" t="s">
        <v>0</v>
      </c>
      <c r="B18" t="s">
        <v>1</v>
      </c>
      <c r="C18" t="s">
        <v>2</v>
      </c>
      <c r="D18" t="s">
        <v>3</v>
      </c>
      <c r="E18" t="s">
        <v>186</v>
      </c>
      <c r="F18" t="s">
        <v>187</v>
      </c>
      <c r="G18">
        <v>2015</v>
      </c>
      <c r="H18">
        <v>2015</v>
      </c>
      <c r="I18" t="s">
        <v>6</v>
      </c>
      <c r="J18" t="s">
        <v>7</v>
      </c>
      <c r="K18">
        <v>0</v>
      </c>
      <c r="L18" t="s">
        <v>8</v>
      </c>
      <c r="O18">
        <v>8.1658329999999992</v>
      </c>
      <c r="P18">
        <f t="shared" si="0"/>
        <v>8.1658329999999987E-2</v>
      </c>
      <c r="Q18">
        <f t="shared" si="1"/>
        <v>-8.4167000000001657E-4</v>
      </c>
      <c r="R18">
        <f t="shared" si="2"/>
        <v>-8.3981510923384858E-4</v>
      </c>
      <c r="S18">
        <f t="shared" si="3"/>
        <v>-1.8548907661679933E-6</v>
      </c>
      <c r="T18">
        <f t="shared" si="5"/>
        <v>49.062534765818782</v>
      </c>
      <c r="U18">
        <f t="shared" si="4"/>
        <v>3.8930957041450518</v>
      </c>
    </row>
    <row r="19" spans="1:21" x14ac:dyDescent="0.25">
      <c r="A19" t="s">
        <v>0</v>
      </c>
      <c r="B19" t="s">
        <v>1</v>
      </c>
      <c r="C19" t="s">
        <v>2</v>
      </c>
      <c r="D19" t="s">
        <v>3</v>
      </c>
      <c r="E19" t="s">
        <v>186</v>
      </c>
      <c r="F19" t="s">
        <v>187</v>
      </c>
      <c r="G19">
        <v>2016</v>
      </c>
      <c r="H19">
        <v>2016</v>
      </c>
      <c r="I19" t="s">
        <v>6</v>
      </c>
      <c r="J19" t="s">
        <v>7</v>
      </c>
      <c r="K19">
        <v>0</v>
      </c>
      <c r="L19" t="s">
        <v>8</v>
      </c>
      <c r="O19">
        <v>9.0208329999999997</v>
      </c>
      <c r="P19">
        <f t="shared" si="0"/>
        <v>9.0208330000000003E-2</v>
      </c>
      <c r="Q19">
        <f t="shared" si="1"/>
        <v>8.5500000000000159E-3</v>
      </c>
      <c r="R19">
        <f t="shared" si="2"/>
        <v>-2.8703402245716732E-3</v>
      </c>
      <c r="S19">
        <f t="shared" si="3"/>
        <v>1.1420340224571689E-2</v>
      </c>
      <c r="T19">
        <f t="shared" si="5"/>
        <v>18.298117852967721</v>
      </c>
      <c r="U19">
        <f t="shared" si="4"/>
        <v>2.9067982049933905</v>
      </c>
    </row>
    <row r="20" spans="1:21" x14ac:dyDescent="0.25">
      <c r="A20" t="s">
        <v>0</v>
      </c>
      <c r="B20" t="s">
        <v>1</v>
      </c>
      <c r="C20" t="s">
        <v>2</v>
      </c>
      <c r="D20" t="s">
        <v>3</v>
      </c>
      <c r="E20" t="s">
        <v>186</v>
      </c>
      <c r="F20" t="s">
        <v>187</v>
      </c>
      <c r="G20">
        <v>2017</v>
      </c>
      <c r="H20">
        <v>2017</v>
      </c>
      <c r="I20" t="s">
        <v>6</v>
      </c>
      <c r="J20" t="s">
        <v>7</v>
      </c>
      <c r="K20">
        <v>0</v>
      </c>
      <c r="L20" t="s">
        <v>8</v>
      </c>
      <c r="O20">
        <v>9.0525000000000002</v>
      </c>
      <c r="P20">
        <f t="shared" si="0"/>
        <v>9.0525000000000008E-2</v>
      </c>
      <c r="Q20">
        <f t="shared" si="1"/>
        <v>3.16670000000005E-4</v>
      </c>
      <c r="R20">
        <f t="shared" si="2"/>
        <v>-2.9455456501008004E-3</v>
      </c>
      <c r="S20">
        <f t="shared" si="3"/>
        <v>3.2622156501008054E-3</v>
      </c>
      <c r="T20">
        <f t="shared" si="5"/>
        <v>45.268801992664002</v>
      </c>
      <c r="U20">
        <f t="shared" si="4"/>
        <v>3.8126180974940773</v>
      </c>
    </row>
    <row r="21" spans="1:21" x14ac:dyDescent="0.25">
      <c r="A21" t="s">
        <v>0</v>
      </c>
      <c r="B21" t="s">
        <v>1</v>
      </c>
      <c r="C21" t="s">
        <v>2</v>
      </c>
      <c r="D21" t="s">
        <v>3</v>
      </c>
      <c r="E21" t="s">
        <v>186</v>
      </c>
      <c r="F21" t="s">
        <v>187</v>
      </c>
      <c r="G21">
        <v>2018</v>
      </c>
      <c r="H21">
        <v>2018</v>
      </c>
      <c r="I21" t="s">
        <v>6</v>
      </c>
      <c r="J21" t="s">
        <v>7</v>
      </c>
      <c r="K21">
        <v>0</v>
      </c>
      <c r="L21" t="s">
        <v>8</v>
      </c>
      <c r="O21">
        <v>9.1316670000000002</v>
      </c>
      <c r="P21">
        <f t="shared" si="0"/>
        <v>9.1316670000000003E-2</v>
      </c>
      <c r="Q21">
        <f t="shared" si="1"/>
        <v>7.9166999999999432E-4</v>
      </c>
      <c r="R21">
        <f t="shared" si="2"/>
        <v>-3.133558026482026E-3</v>
      </c>
      <c r="S21">
        <f t="shared" si="3"/>
        <v>3.9252280264820208E-3</v>
      </c>
      <c r="T21">
        <f t="shared" si="5"/>
        <v>43.666504463774153</v>
      </c>
      <c r="U21">
        <f t="shared" si="4"/>
        <v>3.7765813199560854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95F1-8371-4DF7-A9EF-74E6F0D94564}">
  <sheetPr codeName="Sheet3"/>
  <dimension ref="A1:S173"/>
  <sheetViews>
    <sheetView workbookViewId="0">
      <selection activeCell="H8" sqref="H8"/>
    </sheetView>
  </sheetViews>
  <sheetFormatPr defaultRowHeight="15" x14ac:dyDescent="0.25"/>
  <sheetData>
    <row r="1" spans="1:19" x14ac:dyDescent="0.25">
      <c r="G1" t="s">
        <v>189</v>
      </c>
    </row>
    <row r="2" spans="1:19" x14ac:dyDescent="0.25">
      <c r="B2" t="s">
        <v>177</v>
      </c>
      <c r="C2">
        <v>8.8597119075047664E-2</v>
      </c>
      <c r="E2">
        <f>C2*100</f>
        <v>8.8597119075047672</v>
      </c>
    </row>
    <row r="3" spans="1:19" x14ac:dyDescent="0.25">
      <c r="B3" t="s">
        <v>178</v>
      </c>
      <c r="C3">
        <v>8.5247579805223073E-2</v>
      </c>
      <c r="E3">
        <f>C3*100</f>
        <v>8.5247579805223079</v>
      </c>
      <c r="G3">
        <v>9.1582889999999999</v>
      </c>
      <c r="K3">
        <f>AVERAGE(N:N)</f>
        <v>8.4407738095238063E-2</v>
      </c>
      <c r="R3">
        <f>SUM(S:S)</f>
        <v>749.52407251078114</v>
      </c>
    </row>
    <row r="4" spans="1:19" x14ac:dyDescent="0.25">
      <c r="B4" t="s">
        <v>179</v>
      </c>
      <c r="C4">
        <v>9.3789837228142013E-3</v>
      </c>
      <c r="E4">
        <f>C4*100</f>
        <v>0.93789837228142015</v>
      </c>
      <c r="G4" s="2">
        <v>1.559955</v>
      </c>
      <c r="K4">
        <f>_xlfn.VAR.P(M:M)</f>
        <v>0.39813690121882089</v>
      </c>
    </row>
    <row r="5" spans="1:19" x14ac:dyDescent="0.25">
      <c r="K5">
        <f>_xlfn.STDEV.P(M:M)</f>
        <v>0.63098090400488416</v>
      </c>
      <c r="N5" t="s">
        <v>180</v>
      </c>
      <c r="O5" t="s">
        <v>181</v>
      </c>
      <c r="P5" t="s">
        <v>182</v>
      </c>
      <c r="Q5" t="s">
        <v>183</v>
      </c>
      <c r="R5" t="s">
        <v>184</v>
      </c>
      <c r="S5" t="s">
        <v>188</v>
      </c>
    </row>
    <row r="6" spans="1:19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9</v>
      </c>
      <c r="H6" s="1">
        <v>38353</v>
      </c>
      <c r="I6" t="s">
        <v>6</v>
      </c>
      <c r="J6" t="s">
        <v>7</v>
      </c>
      <c r="K6">
        <v>0</v>
      </c>
      <c r="L6" t="s">
        <v>8</v>
      </c>
      <c r="M6">
        <v>8.1999999999999993</v>
      </c>
      <c r="N6">
        <f t="shared" ref="N6:N69" si="0">M6/100</f>
        <v>8.199999999999999E-2</v>
      </c>
    </row>
    <row r="7" spans="1:19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10</v>
      </c>
      <c r="H7" s="1">
        <v>38384</v>
      </c>
      <c r="I7" t="s">
        <v>6</v>
      </c>
      <c r="J7" t="s">
        <v>7</v>
      </c>
      <c r="K7">
        <v>0</v>
      </c>
      <c r="L7" t="s">
        <v>8</v>
      </c>
      <c r="M7">
        <v>7.85</v>
      </c>
      <c r="N7">
        <f t="shared" si="0"/>
        <v>7.85E-2</v>
      </c>
      <c r="O7">
        <f>N7-N6</f>
        <v>-3.4999999999999892E-3</v>
      </c>
      <c r="P7">
        <f>$C$2*($C$3-N6)</f>
        <v>2.8772621470906962E-4</v>
      </c>
      <c r="Q7">
        <f>O7-P7</f>
        <v>-3.7877262147090586E-3</v>
      </c>
      <c r="R7">
        <f>_xlfn.NORM.DIST(Q7,0,$C$4*N6^0.5,FALSE)</f>
        <v>54.947067453297706</v>
      </c>
      <c r="S7">
        <f t="shared" ref="S7:S11" si="1">LN(R7)</f>
        <v>4.00637031187863</v>
      </c>
    </row>
    <row r="8" spans="1:19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11</v>
      </c>
      <c r="H8" s="1">
        <v>38412</v>
      </c>
      <c r="I8" t="s">
        <v>6</v>
      </c>
      <c r="J8" t="s">
        <v>7</v>
      </c>
      <c r="K8">
        <v>0</v>
      </c>
      <c r="L8" t="s">
        <v>8</v>
      </c>
      <c r="M8">
        <v>8.2100000000000009</v>
      </c>
      <c r="N8">
        <f t="shared" si="0"/>
        <v>8.2100000000000006E-2</v>
      </c>
      <c r="O8">
        <f>N8-N7</f>
        <v>3.600000000000006E-3</v>
      </c>
      <c r="P8">
        <f>$C$2*($C$3-N7)</f>
        <v>5.9781613147173545E-4</v>
      </c>
      <c r="Q8">
        <f t="shared" ref="Q8:Q11" si="2">O8-P8</f>
        <v>3.0021838685282704E-3</v>
      </c>
      <c r="R8">
        <f t="shared" ref="R8:R71" si="3">_xlfn.NORM.DIST(Q8,0,$C$4*N7^0.5,FALSE)</f>
        <v>79.047519556231904</v>
      </c>
      <c r="S8">
        <f t="shared" si="1"/>
        <v>4.3700491850003917</v>
      </c>
    </row>
    <row r="9" spans="1:19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12</v>
      </c>
      <c r="H9" s="1">
        <v>38443</v>
      </c>
      <c r="I9" t="s">
        <v>6</v>
      </c>
      <c r="J9" t="s">
        <v>7</v>
      </c>
      <c r="K9">
        <v>0</v>
      </c>
      <c r="L9" t="s">
        <v>8</v>
      </c>
      <c r="M9">
        <v>8.4499999999999993</v>
      </c>
      <c r="N9">
        <f t="shared" si="0"/>
        <v>8.4499999999999992E-2</v>
      </c>
      <c r="O9">
        <f>N9-N8</f>
        <v>2.3999999999999855E-3</v>
      </c>
      <c r="P9">
        <f t="shared" ref="P9:P71" si="4">$C$2*($C$3-N8)</f>
        <v>2.7886650280156336E-4</v>
      </c>
      <c r="Q9">
        <f t="shared" si="2"/>
        <v>2.1211334971984221E-3</v>
      </c>
      <c r="R9">
        <f t="shared" si="3"/>
        <v>108.71815678144698</v>
      </c>
      <c r="S9">
        <f t="shared" si="1"/>
        <v>4.6887588158861373</v>
      </c>
    </row>
    <row r="10" spans="1:19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13</v>
      </c>
      <c r="H10" s="1">
        <v>38473</v>
      </c>
      <c r="I10" t="s">
        <v>6</v>
      </c>
      <c r="J10" t="s">
        <v>7</v>
      </c>
      <c r="K10">
        <v>0</v>
      </c>
      <c r="L10" t="s">
        <v>8</v>
      </c>
      <c r="M10">
        <v>8.4</v>
      </c>
      <c r="N10">
        <f t="shared" si="0"/>
        <v>8.4000000000000005E-2</v>
      </c>
      <c r="O10">
        <f>N10-N9</f>
        <v>-4.9999999999998657E-4</v>
      </c>
      <c r="P10">
        <f t="shared" si="4"/>
        <v>6.6233417021450237E-5</v>
      </c>
      <c r="Q10">
        <f t="shared" si="2"/>
        <v>-5.6623341702143678E-4</v>
      </c>
      <c r="R10">
        <f t="shared" si="3"/>
        <v>143.20541353186655</v>
      </c>
      <c r="S10">
        <f t="shared" si="1"/>
        <v>4.9642800578054738</v>
      </c>
    </row>
    <row r="11" spans="1:19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14</v>
      </c>
      <c r="H11" s="1">
        <v>38504</v>
      </c>
      <c r="I11" t="s">
        <v>6</v>
      </c>
      <c r="J11" t="s">
        <v>7</v>
      </c>
      <c r="K11">
        <v>0</v>
      </c>
      <c r="L11" t="s">
        <v>8</v>
      </c>
      <c r="M11">
        <v>8.08</v>
      </c>
      <c r="N11">
        <f t="shared" si="0"/>
        <v>8.0799999999999997E-2</v>
      </c>
      <c r="O11">
        <f>N11-N10</f>
        <v>-3.2000000000000084E-3</v>
      </c>
      <c r="P11">
        <f t="shared" si="4"/>
        <v>1.1053197655897288E-4</v>
      </c>
      <c r="Q11">
        <f t="shared" si="2"/>
        <v>-3.3105319765589815E-3</v>
      </c>
      <c r="R11">
        <f t="shared" si="3"/>
        <v>69.909812865148652</v>
      </c>
      <c r="S11">
        <f t="shared" si="1"/>
        <v>4.2472060237236962</v>
      </c>
    </row>
    <row r="12" spans="1:19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15</v>
      </c>
      <c r="H12" s="1">
        <v>38534</v>
      </c>
      <c r="I12" t="s">
        <v>6</v>
      </c>
      <c r="J12" t="s">
        <v>7</v>
      </c>
      <c r="K12">
        <v>0</v>
      </c>
      <c r="L12" t="s">
        <v>8</v>
      </c>
      <c r="M12">
        <v>8.1199999999999992</v>
      </c>
      <c r="N12">
        <f t="shared" si="0"/>
        <v>8.1199999999999994E-2</v>
      </c>
      <c r="O12">
        <f t="shared" ref="O12:O75" si="5">N12-N11</f>
        <v>3.9999999999999758E-4</v>
      </c>
      <c r="P12">
        <f t="shared" si="4"/>
        <v>3.9404275759912617E-4</v>
      </c>
      <c r="Q12">
        <f t="shared" ref="Q12:Q75" si="6">O12-P12</f>
        <v>5.9572424008714131E-6</v>
      </c>
      <c r="R12">
        <f t="shared" si="3"/>
        <v>149.63993781825539</v>
      </c>
      <c r="S12">
        <f t="shared" ref="S12:S75" si="7">LN(R12)</f>
        <v>5.0082319939375939</v>
      </c>
    </row>
    <row r="13" spans="1:19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16</v>
      </c>
      <c r="H13" s="1">
        <v>38565</v>
      </c>
      <c r="I13" t="s">
        <v>6</v>
      </c>
      <c r="J13" t="s">
        <v>7</v>
      </c>
      <c r="K13">
        <v>0</v>
      </c>
      <c r="L13" t="s">
        <v>8</v>
      </c>
      <c r="M13">
        <v>7.9</v>
      </c>
      <c r="N13">
        <f t="shared" si="0"/>
        <v>7.9000000000000001E-2</v>
      </c>
      <c r="O13">
        <f t="shared" si="5"/>
        <v>-2.1999999999999936E-3</v>
      </c>
      <c r="P13">
        <f t="shared" si="4"/>
        <v>3.5860390996910732E-4</v>
      </c>
      <c r="Q13">
        <f t="shared" si="6"/>
        <v>-2.5586039099691009E-3</v>
      </c>
      <c r="R13">
        <f t="shared" si="3"/>
        <v>94.39696856334524</v>
      </c>
      <c r="S13">
        <f t="shared" si="7"/>
        <v>4.5475089599594041</v>
      </c>
    </row>
    <row r="14" spans="1:19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17</v>
      </c>
      <c r="H14" s="1">
        <v>38596</v>
      </c>
      <c r="I14" t="s">
        <v>6</v>
      </c>
      <c r="J14" t="s">
        <v>7</v>
      </c>
      <c r="K14">
        <v>0</v>
      </c>
      <c r="L14" t="s">
        <v>8</v>
      </c>
      <c r="M14">
        <v>8.0399999999999991</v>
      </c>
      <c r="N14">
        <f t="shared" si="0"/>
        <v>8.0399999999999985E-2</v>
      </c>
      <c r="O14">
        <f t="shared" si="5"/>
        <v>1.3999999999999846E-3</v>
      </c>
      <c r="P14">
        <f t="shared" si="4"/>
        <v>5.5351757193421159E-4</v>
      </c>
      <c r="Q14">
        <f t="shared" si="6"/>
        <v>8.46482428065773E-4</v>
      </c>
      <c r="R14">
        <f t="shared" si="3"/>
        <v>143.73113958840389</v>
      </c>
      <c r="S14">
        <f t="shared" si="7"/>
        <v>4.9679444682063343</v>
      </c>
    </row>
    <row r="15" spans="1:19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18</v>
      </c>
      <c r="H15" s="1">
        <v>38626</v>
      </c>
      <c r="I15" t="s">
        <v>6</v>
      </c>
      <c r="J15" t="s">
        <v>7</v>
      </c>
      <c r="K15">
        <v>0</v>
      </c>
      <c r="L15" t="s">
        <v>8</v>
      </c>
      <c r="M15">
        <v>8.1</v>
      </c>
      <c r="N15">
        <f t="shared" si="0"/>
        <v>8.1000000000000003E-2</v>
      </c>
      <c r="O15">
        <f t="shared" si="5"/>
        <v>6.0000000000001719E-4</v>
      </c>
      <c r="P15">
        <f t="shared" si="4"/>
        <v>4.2948160522914621E-4</v>
      </c>
      <c r="Q15">
        <f t="shared" si="6"/>
        <v>1.7051839477087098E-4</v>
      </c>
      <c r="R15">
        <f t="shared" si="3"/>
        <v>149.70403658295376</v>
      </c>
      <c r="S15">
        <f t="shared" si="7"/>
        <v>5.0086602555440365</v>
      </c>
    </row>
    <row r="16" spans="1:19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19</v>
      </c>
      <c r="H16" s="1">
        <v>38657</v>
      </c>
      <c r="I16" t="s">
        <v>6</v>
      </c>
      <c r="J16" t="s">
        <v>7</v>
      </c>
      <c r="K16">
        <v>0</v>
      </c>
      <c r="L16" t="s">
        <v>8</v>
      </c>
      <c r="M16">
        <v>7.88</v>
      </c>
      <c r="N16">
        <f t="shared" si="0"/>
        <v>7.8799999999999995E-2</v>
      </c>
      <c r="O16">
        <f t="shared" si="5"/>
        <v>-2.2000000000000075E-3</v>
      </c>
      <c r="P16">
        <f t="shared" si="4"/>
        <v>3.7632333378411609E-4</v>
      </c>
      <c r="Q16">
        <f t="shared" si="6"/>
        <v>-2.5763233337841238E-3</v>
      </c>
      <c r="R16">
        <f t="shared" si="3"/>
        <v>93.805694369248357</v>
      </c>
      <c r="S16">
        <f t="shared" si="7"/>
        <v>4.5412255617308324</v>
      </c>
    </row>
    <row r="17" spans="1:19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20</v>
      </c>
      <c r="H17" s="1">
        <v>38687</v>
      </c>
      <c r="I17" t="s">
        <v>6</v>
      </c>
      <c r="J17" t="s">
        <v>7</v>
      </c>
      <c r="K17">
        <v>0</v>
      </c>
      <c r="L17" t="s">
        <v>8</v>
      </c>
      <c r="M17">
        <v>7.57</v>
      </c>
      <c r="N17">
        <f t="shared" si="0"/>
        <v>7.5700000000000003E-2</v>
      </c>
      <c r="O17">
        <f t="shared" si="5"/>
        <v>-3.0999999999999917E-3</v>
      </c>
      <c r="P17">
        <f t="shared" si="4"/>
        <v>5.7123699574922161E-4</v>
      </c>
      <c r="Q17">
        <f t="shared" si="6"/>
        <v>-3.6712369957492131E-3</v>
      </c>
      <c r="R17">
        <f t="shared" si="3"/>
        <v>57.31504948529615</v>
      </c>
      <c r="S17">
        <f t="shared" si="7"/>
        <v>4.0485632329583154</v>
      </c>
    </row>
    <row r="18" spans="1:19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21</v>
      </c>
      <c r="H18" s="1">
        <v>38718</v>
      </c>
      <c r="I18" t="s">
        <v>6</v>
      </c>
      <c r="J18" t="s">
        <v>7</v>
      </c>
      <c r="K18">
        <v>0</v>
      </c>
      <c r="L18" t="s">
        <v>8</v>
      </c>
      <c r="M18">
        <v>7.37</v>
      </c>
      <c r="N18">
        <f t="shared" si="0"/>
        <v>7.3700000000000002E-2</v>
      </c>
      <c r="O18">
        <f t="shared" si="5"/>
        <v>-2.0000000000000018E-3</v>
      </c>
      <c r="P18">
        <f t="shared" si="4"/>
        <v>8.4588806488186869E-4</v>
      </c>
      <c r="Q18">
        <f t="shared" si="6"/>
        <v>-2.8458880648818703E-3</v>
      </c>
      <c r="R18">
        <f t="shared" si="3"/>
        <v>84.158458068632044</v>
      </c>
      <c r="S18">
        <f t="shared" si="7"/>
        <v>4.4327014273937095</v>
      </c>
    </row>
    <row r="19" spans="1:19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22</v>
      </c>
      <c r="H19" s="1">
        <v>38749</v>
      </c>
      <c r="I19" t="s">
        <v>6</v>
      </c>
      <c r="J19" t="s">
        <v>7</v>
      </c>
      <c r="K19">
        <v>0</v>
      </c>
      <c r="L19" t="s">
        <v>8</v>
      </c>
      <c r="M19">
        <v>7.26</v>
      </c>
      <c r="N19">
        <f t="shared" si="0"/>
        <v>7.2599999999999998E-2</v>
      </c>
      <c r="O19">
        <f t="shared" si="5"/>
        <v>-1.1000000000000038E-3</v>
      </c>
      <c r="P19">
        <f t="shared" si="4"/>
        <v>1.0230823030319641E-3</v>
      </c>
      <c r="Q19">
        <f t="shared" si="6"/>
        <v>-2.1230823030319677E-3</v>
      </c>
      <c r="R19">
        <f t="shared" si="3"/>
        <v>110.67363873014017</v>
      </c>
      <c r="S19">
        <f t="shared" si="7"/>
        <v>4.7065856788374818</v>
      </c>
    </row>
    <row r="20" spans="1:19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23</v>
      </c>
      <c r="H20" s="1">
        <v>38777</v>
      </c>
      <c r="I20" t="s">
        <v>6</v>
      </c>
      <c r="J20" t="s">
        <v>7</v>
      </c>
      <c r="K20">
        <v>0</v>
      </c>
      <c r="L20" t="s">
        <v>8</v>
      </c>
      <c r="M20">
        <v>7.36</v>
      </c>
      <c r="N20">
        <f t="shared" si="0"/>
        <v>7.3599999999999999E-2</v>
      </c>
      <c r="O20">
        <f t="shared" si="5"/>
        <v>1.0000000000000009E-3</v>
      </c>
      <c r="P20">
        <f t="shared" si="4"/>
        <v>1.120539134014517E-3</v>
      </c>
      <c r="Q20">
        <f t="shared" si="6"/>
        <v>-1.2053913401451608E-4</v>
      </c>
      <c r="R20">
        <f t="shared" si="3"/>
        <v>157.68556303896625</v>
      </c>
      <c r="S20">
        <f t="shared" si="7"/>
        <v>5.0606029427838042</v>
      </c>
    </row>
    <row r="21" spans="1:19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24</v>
      </c>
      <c r="H21" s="1">
        <v>38808</v>
      </c>
      <c r="I21" t="s">
        <v>6</v>
      </c>
      <c r="J21" t="s">
        <v>7</v>
      </c>
      <c r="K21">
        <v>0</v>
      </c>
      <c r="L21" t="s">
        <v>8</v>
      </c>
      <c r="M21">
        <v>7.46</v>
      </c>
      <c r="N21">
        <f t="shared" si="0"/>
        <v>7.46E-2</v>
      </c>
      <c r="O21">
        <f t="shared" si="5"/>
        <v>1.0000000000000009E-3</v>
      </c>
      <c r="P21">
        <f t="shared" si="4"/>
        <v>1.0319420149394693E-3</v>
      </c>
      <c r="Q21">
        <f t="shared" si="6"/>
        <v>-3.1942014939468364E-5</v>
      </c>
      <c r="R21">
        <f t="shared" si="3"/>
        <v>156.7765689720849</v>
      </c>
      <c r="S21">
        <f t="shared" si="7"/>
        <v>5.0548216641741588</v>
      </c>
    </row>
    <row r="22" spans="1:19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25</v>
      </c>
      <c r="H22" s="1">
        <v>38838</v>
      </c>
      <c r="I22" t="s">
        <v>6</v>
      </c>
      <c r="J22" t="s">
        <v>7</v>
      </c>
      <c r="K22">
        <v>0</v>
      </c>
      <c r="L22" t="s">
        <v>8</v>
      </c>
      <c r="M22">
        <v>7.63</v>
      </c>
      <c r="N22">
        <f t="shared" si="0"/>
        <v>7.6299999999999993E-2</v>
      </c>
      <c r="O22">
        <f t="shared" si="5"/>
        <v>1.6999999999999932E-3</v>
      </c>
      <c r="P22">
        <f t="shared" si="4"/>
        <v>9.4334489586442142E-4</v>
      </c>
      <c r="Q22">
        <f t="shared" si="6"/>
        <v>7.5665510413557176E-4</v>
      </c>
      <c r="R22">
        <f t="shared" si="3"/>
        <v>149.08695377029684</v>
      </c>
      <c r="S22">
        <f t="shared" si="7"/>
        <v>5.0045297180784853</v>
      </c>
    </row>
    <row r="23" spans="1:19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26</v>
      </c>
      <c r="H23" s="1">
        <v>38869</v>
      </c>
      <c r="I23" t="s">
        <v>6</v>
      </c>
      <c r="J23" t="s">
        <v>7</v>
      </c>
      <c r="K23">
        <v>0</v>
      </c>
      <c r="L23" t="s">
        <v>8</v>
      </c>
      <c r="M23">
        <v>8.2899999999999991</v>
      </c>
      <c r="N23">
        <f t="shared" si="0"/>
        <v>8.2899999999999988E-2</v>
      </c>
      <c r="O23">
        <f t="shared" si="5"/>
        <v>6.5999999999999948E-3</v>
      </c>
      <c r="P23">
        <f t="shared" si="4"/>
        <v>7.9272979343684102E-4</v>
      </c>
      <c r="Q23">
        <f t="shared" si="6"/>
        <v>5.8072702065631535E-3</v>
      </c>
      <c r="R23">
        <f t="shared" si="3"/>
        <v>12.485263995155957</v>
      </c>
      <c r="S23">
        <f t="shared" si="7"/>
        <v>2.524549068494645</v>
      </c>
    </row>
    <row r="24" spans="1:19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27</v>
      </c>
      <c r="H24" s="1">
        <v>38899</v>
      </c>
      <c r="I24" t="s">
        <v>6</v>
      </c>
      <c r="J24" t="s">
        <v>7</v>
      </c>
      <c r="K24">
        <v>0</v>
      </c>
      <c r="L24" t="s">
        <v>8</v>
      </c>
      <c r="M24">
        <v>8.58</v>
      </c>
      <c r="N24">
        <f t="shared" si="0"/>
        <v>8.5800000000000001E-2</v>
      </c>
      <c r="O24">
        <f t="shared" si="5"/>
        <v>2.9000000000000137E-3</v>
      </c>
      <c r="P24">
        <f t="shared" si="4"/>
        <v>2.0798880754152688E-4</v>
      </c>
      <c r="Q24">
        <f t="shared" si="6"/>
        <v>2.6920111924584869E-3</v>
      </c>
      <c r="R24">
        <f t="shared" si="3"/>
        <v>89.883864726517388</v>
      </c>
      <c r="S24">
        <f t="shared" si="7"/>
        <v>4.4985184451301077</v>
      </c>
    </row>
    <row r="25" spans="1:19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28</v>
      </c>
      <c r="H25" s="1">
        <v>38930</v>
      </c>
      <c r="I25" t="s">
        <v>6</v>
      </c>
      <c r="J25" t="s">
        <v>7</v>
      </c>
      <c r="K25">
        <v>0</v>
      </c>
      <c r="L25" t="s">
        <v>8</v>
      </c>
      <c r="M25">
        <v>8.59</v>
      </c>
      <c r="N25">
        <f t="shared" si="0"/>
        <v>8.5900000000000004E-2</v>
      </c>
      <c r="O25">
        <f t="shared" si="5"/>
        <v>1.0000000000000286E-4</v>
      </c>
      <c r="P25">
        <f t="shared" si="4"/>
        <v>-4.8942837776112569E-5</v>
      </c>
      <c r="Q25">
        <f t="shared" si="6"/>
        <v>1.4894283777611543E-4</v>
      </c>
      <c r="R25">
        <f t="shared" si="3"/>
        <v>145.00146298128041</v>
      </c>
      <c r="S25">
        <f t="shared" si="7"/>
        <v>4.9767438318957469</v>
      </c>
    </row>
    <row r="26" spans="1:19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29</v>
      </c>
      <c r="H26" s="1">
        <v>38961</v>
      </c>
      <c r="I26" t="s">
        <v>6</v>
      </c>
      <c r="J26" t="s">
        <v>7</v>
      </c>
      <c r="K26">
        <v>0</v>
      </c>
      <c r="L26" t="s">
        <v>8</v>
      </c>
      <c r="M26">
        <v>8.64</v>
      </c>
      <c r="N26">
        <f t="shared" si="0"/>
        <v>8.6400000000000005E-2</v>
      </c>
      <c r="O26">
        <f t="shared" si="5"/>
        <v>5.0000000000000044E-4</v>
      </c>
      <c r="P26">
        <f t="shared" si="4"/>
        <v>-5.7802549683617586E-5</v>
      </c>
      <c r="Q26">
        <f t="shared" si="6"/>
        <v>5.57802549683618E-4</v>
      </c>
      <c r="R26">
        <f t="shared" si="3"/>
        <v>142.17269559090997</v>
      </c>
      <c r="S26">
        <f t="shared" si="7"/>
        <v>4.9570424848034458</v>
      </c>
    </row>
    <row r="27" spans="1:19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30</v>
      </c>
      <c r="H27" s="1">
        <v>38991</v>
      </c>
      <c r="I27" t="s">
        <v>6</v>
      </c>
      <c r="J27" t="s">
        <v>7</v>
      </c>
      <c r="K27">
        <v>0</v>
      </c>
      <c r="L27" t="s">
        <v>8</v>
      </c>
      <c r="M27">
        <v>8.39</v>
      </c>
      <c r="N27">
        <f t="shared" si="0"/>
        <v>8.3900000000000002E-2</v>
      </c>
      <c r="O27">
        <f t="shared" si="5"/>
        <v>-2.5000000000000022E-3</v>
      </c>
      <c r="P27">
        <f t="shared" si="4"/>
        <v>-1.0210110922114145E-4</v>
      </c>
      <c r="Q27">
        <f t="shared" si="6"/>
        <v>-2.3978988907788607E-3</v>
      </c>
      <c r="R27">
        <f t="shared" si="3"/>
        <v>99.132286772090808</v>
      </c>
      <c r="S27">
        <f t="shared" si="7"/>
        <v>4.596455188194863</v>
      </c>
    </row>
    <row r="28" spans="1:19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31</v>
      </c>
      <c r="H28" s="1">
        <v>39022</v>
      </c>
      <c r="I28" t="s">
        <v>6</v>
      </c>
      <c r="J28" t="s">
        <v>7</v>
      </c>
      <c r="K28">
        <v>0</v>
      </c>
      <c r="L28" t="s">
        <v>8</v>
      </c>
      <c r="M28">
        <v>7.87</v>
      </c>
      <c r="N28">
        <f t="shared" si="0"/>
        <v>7.8700000000000006E-2</v>
      </c>
      <c r="O28">
        <f t="shared" si="5"/>
        <v>-5.1999999999999963E-3</v>
      </c>
      <c r="P28">
        <f t="shared" si="4"/>
        <v>1.193916884664779E-4</v>
      </c>
      <c r="Q28">
        <f t="shared" si="6"/>
        <v>-5.3193916884664745E-3</v>
      </c>
      <c r="R28">
        <f t="shared" si="3"/>
        <v>21.594046228641893</v>
      </c>
      <c r="S28">
        <f t="shared" si="7"/>
        <v>3.0724176391322291</v>
      </c>
    </row>
    <row r="29" spans="1:19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32</v>
      </c>
      <c r="H29" s="1">
        <v>39052</v>
      </c>
      <c r="I29" t="s">
        <v>6</v>
      </c>
      <c r="J29" t="s">
        <v>7</v>
      </c>
      <c r="K29">
        <v>0</v>
      </c>
      <c r="L29" t="s">
        <v>8</v>
      </c>
      <c r="M29">
        <v>7.81</v>
      </c>
      <c r="N29">
        <f t="shared" si="0"/>
        <v>7.8100000000000003E-2</v>
      </c>
      <c r="O29">
        <f t="shared" si="5"/>
        <v>-6.0000000000000331E-4</v>
      </c>
      <c r="P29">
        <f t="shared" si="4"/>
        <v>5.8009670765672542E-4</v>
      </c>
      <c r="Q29">
        <f t="shared" si="6"/>
        <v>-1.1800967076567286E-3</v>
      </c>
      <c r="R29">
        <f t="shared" si="3"/>
        <v>137.1149617658528</v>
      </c>
      <c r="S29">
        <f t="shared" si="7"/>
        <v>4.9208197109265557</v>
      </c>
    </row>
    <row r="30" spans="1:19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33</v>
      </c>
      <c r="H30" s="1">
        <v>39083</v>
      </c>
      <c r="I30" t="s">
        <v>6</v>
      </c>
      <c r="J30" t="s">
        <v>7</v>
      </c>
      <c r="K30">
        <v>0</v>
      </c>
      <c r="L30" t="s">
        <v>8</v>
      </c>
      <c r="M30">
        <v>7.65</v>
      </c>
      <c r="N30">
        <f t="shared" si="0"/>
        <v>7.6499999999999999E-2</v>
      </c>
      <c r="O30">
        <f t="shared" si="5"/>
        <v>-1.6000000000000042E-3</v>
      </c>
      <c r="P30">
        <f t="shared" si="4"/>
        <v>6.332549791017543E-4</v>
      </c>
      <c r="Q30">
        <f t="shared" si="6"/>
        <v>-2.2332549791017585E-3</v>
      </c>
      <c r="R30">
        <f t="shared" si="3"/>
        <v>105.87369549980376</v>
      </c>
      <c r="S30">
        <f t="shared" si="7"/>
        <v>4.6622468317610473</v>
      </c>
    </row>
    <row r="31" spans="1:19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34</v>
      </c>
      <c r="H31" s="1">
        <v>39114</v>
      </c>
      <c r="I31" t="s">
        <v>6</v>
      </c>
      <c r="J31" t="s">
        <v>7</v>
      </c>
      <c r="K31">
        <v>0</v>
      </c>
      <c r="L31" t="s">
        <v>8</v>
      </c>
      <c r="M31">
        <v>7.5</v>
      </c>
      <c r="N31">
        <f t="shared" si="0"/>
        <v>7.4999999999999997E-2</v>
      </c>
      <c r="O31">
        <f t="shared" si="5"/>
        <v>-1.5000000000000013E-3</v>
      </c>
      <c r="P31">
        <f t="shared" si="4"/>
        <v>7.7501036962183099E-4</v>
      </c>
      <c r="Q31">
        <f t="shared" si="6"/>
        <v>-2.2750103696218323E-3</v>
      </c>
      <c r="R31">
        <f t="shared" si="3"/>
        <v>104.69149753265917</v>
      </c>
      <c r="S31">
        <f t="shared" si="7"/>
        <v>4.6510179066769375</v>
      </c>
    </row>
    <row r="32" spans="1:19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35</v>
      </c>
      <c r="H32" s="1">
        <v>39142</v>
      </c>
      <c r="I32" t="s">
        <v>6</v>
      </c>
      <c r="J32" t="s">
        <v>7</v>
      </c>
      <c r="K32">
        <v>0</v>
      </c>
      <c r="L32" t="s">
        <v>8</v>
      </c>
      <c r="M32">
        <v>7.59</v>
      </c>
      <c r="N32">
        <f t="shared" si="0"/>
        <v>7.5899999999999995E-2</v>
      </c>
      <c r="O32">
        <f t="shared" si="5"/>
        <v>8.9999999999999802E-4</v>
      </c>
      <c r="P32">
        <f t="shared" si="4"/>
        <v>9.0790604823440257E-4</v>
      </c>
      <c r="Q32">
        <f t="shared" si="6"/>
        <v>-7.9060482344045502E-6</v>
      </c>
      <c r="R32">
        <f t="shared" si="3"/>
        <v>155.31793029179377</v>
      </c>
      <c r="S32">
        <f t="shared" si="7"/>
        <v>5.0454741793291102</v>
      </c>
    </row>
    <row r="33" spans="1:19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36</v>
      </c>
      <c r="H33" s="1">
        <v>39173</v>
      </c>
      <c r="I33" t="s">
        <v>6</v>
      </c>
      <c r="J33" t="s">
        <v>7</v>
      </c>
      <c r="K33">
        <v>0</v>
      </c>
      <c r="L33" t="s">
        <v>8</v>
      </c>
      <c r="M33">
        <v>7.64</v>
      </c>
      <c r="N33">
        <f t="shared" si="0"/>
        <v>7.6399999999999996E-2</v>
      </c>
      <c r="O33">
        <f t="shared" si="5"/>
        <v>5.0000000000000044E-4</v>
      </c>
      <c r="P33">
        <f t="shared" si="4"/>
        <v>8.2816864106685986E-4</v>
      </c>
      <c r="Q33">
        <f t="shared" si="6"/>
        <v>-3.2816864106685942E-4</v>
      </c>
      <c r="R33">
        <f t="shared" si="3"/>
        <v>153.15485155969165</v>
      </c>
      <c r="S33">
        <f t="shared" si="7"/>
        <v>5.0314495112601634</v>
      </c>
    </row>
    <row r="34" spans="1:19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37</v>
      </c>
      <c r="H34" s="1">
        <v>39203</v>
      </c>
      <c r="I34" t="s">
        <v>6</v>
      </c>
      <c r="J34" t="s">
        <v>7</v>
      </c>
      <c r="K34">
        <v>0</v>
      </c>
      <c r="L34" t="s">
        <v>8</v>
      </c>
      <c r="M34">
        <v>7.58</v>
      </c>
      <c r="N34">
        <f t="shared" si="0"/>
        <v>7.5800000000000006E-2</v>
      </c>
      <c r="O34">
        <f t="shared" si="5"/>
        <v>-5.9999999999998943E-4</v>
      </c>
      <c r="P34">
        <f t="shared" si="4"/>
        <v>7.83870081529336E-4</v>
      </c>
      <c r="Q34">
        <f t="shared" si="6"/>
        <v>-1.3838700815293255E-3</v>
      </c>
      <c r="R34">
        <f t="shared" si="3"/>
        <v>133.45322334852111</v>
      </c>
      <c r="S34">
        <f t="shared" si="7"/>
        <v>4.8937510295380067</v>
      </c>
    </row>
    <row r="35" spans="1:19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38</v>
      </c>
      <c r="H35" s="1">
        <v>39234</v>
      </c>
      <c r="I35" t="s">
        <v>6</v>
      </c>
      <c r="J35" t="s">
        <v>7</v>
      </c>
      <c r="K35">
        <v>0</v>
      </c>
      <c r="L35" t="s">
        <v>8</v>
      </c>
      <c r="M35">
        <v>8.1</v>
      </c>
      <c r="N35">
        <f t="shared" si="0"/>
        <v>8.1000000000000003E-2</v>
      </c>
      <c r="O35">
        <f t="shared" si="5"/>
        <v>5.1999999999999963E-3</v>
      </c>
      <c r="P35">
        <f t="shared" si="4"/>
        <v>8.3702835297436368E-4</v>
      </c>
      <c r="Q35">
        <f t="shared" si="6"/>
        <v>4.3629716470256329E-3</v>
      </c>
      <c r="R35">
        <f t="shared" si="3"/>
        <v>37.067718516068865</v>
      </c>
      <c r="S35">
        <f t="shared" si="7"/>
        <v>3.6127464699778198</v>
      </c>
    </row>
    <row r="36" spans="1:19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39</v>
      </c>
      <c r="H36" s="1">
        <v>39264</v>
      </c>
      <c r="I36" t="s">
        <v>6</v>
      </c>
      <c r="J36" t="s">
        <v>7</v>
      </c>
      <c r="K36">
        <v>0</v>
      </c>
      <c r="L36" t="s">
        <v>8</v>
      </c>
      <c r="M36">
        <v>8.34</v>
      </c>
      <c r="N36">
        <f t="shared" si="0"/>
        <v>8.3400000000000002E-2</v>
      </c>
      <c r="O36">
        <f t="shared" si="5"/>
        <v>2.3999999999999994E-3</v>
      </c>
      <c r="P36">
        <f t="shared" si="4"/>
        <v>3.7632333378411609E-4</v>
      </c>
      <c r="Q36">
        <f t="shared" si="6"/>
        <v>2.0236766662158831E-3</v>
      </c>
      <c r="R36">
        <f t="shared" si="3"/>
        <v>112.12552159410869</v>
      </c>
      <c r="S36">
        <f t="shared" si="7"/>
        <v>4.7196189722665451</v>
      </c>
    </row>
    <row r="37" spans="1:19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40</v>
      </c>
      <c r="H37" s="1">
        <v>39295</v>
      </c>
      <c r="I37" t="s">
        <v>6</v>
      </c>
      <c r="J37" t="s">
        <v>7</v>
      </c>
      <c r="K37">
        <v>0</v>
      </c>
      <c r="L37" t="s">
        <v>8</v>
      </c>
      <c r="M37">
        <v>8.3699999999999992</v>
      </c>
      <c r="N37">
        <f t="shared" si="0"/>
        <v>8.3699999999999997E-2</v>
      </c>
      <c r="O37">
        <f t="shared" si="5"/>
        <v>2.9999999999999472E-4</v>
      </c>
      <c r="P37">
        <f t="shared" si="4"/>
        <v>1.6369024800400177E-4</v>
      </c>
      <c r="Q37">
        <f t="shared" si="6"/>
        <v>1.3630975199599294E-4</v>
      </c>
      <c r="R37">
        <f t="shared" si="3"/>
        <v>147.10292185341274</v>
      </c>
      <c r="S37">
        <f t="shared" si="7"/>
        <v>4.9911324904516796</v>
      </c>
    </row>
    <row r="38" spans="1:19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41</v>
      </c>
      <c r="H38" s="1">
        <v>39326</v>
      </c>
      <c r="I38" t="s">
        <v>6</v>
      </c>
      <c r="J38" t="s">
        <v>7</v>
      </c>
      <c r="K38">
        <v>0</v>
      </c>
      <c r="L38" t="s">
        <v>8</v>
      </c>
      <c r="M38">
        <v>8.4499999999999993</v>
      </c>
      <c r="N38">
        <f t="shared" si="0"/>
        <v>8.4499999999999992E-2</v>
      </c>
      <c r="O38">
        <f t="shared" si="5"/>
        <v>7.9999999999999516E-4</v>
      </c>
      <c r="P38">
        <f t="shared" si="4"/>
        <v>1.3711111228148794E-4</v>
      </c>
      <c r="Q38">
        <f t="shared" si="6"/>
        <v>6.6288888771850725E-4</v>
      </c>
      <c r="R38">
        <f t="shared" si="3"/>
        <v>142.70255225708667</v>
      </c>
      <c r="S38">
        <f t="shared" si="7"/>
        <v>4.9607624097964749</v>
      </c>
    </row>
    <row r="39" spans="1:19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42</v>
      </c>
      <c r="H39" s="1">
        <v>39356</v>
      </c>
      <c r="I39" t="s">
        <v>6</v>
      </c>
      <c r="J39" t="s">
        <v>7</v>
      </c>
      <c r="K39">
        <v>0</v>
      </c>
      <c r="L39" t="s">
        <v>8</v>
      </c>
      <c r="M39">
        <v>8.1199999999999992</v>
      </c>
      <c r="N39">
        <f t="shared" si="0"/>
        <v>8.1199999999999994E-2</v>
      </c>
      <c r="O39">
        <f t="shared" si="5"/>
        <v>-3.2999999999999974E-3</v>
      </c>
      <c r="P39">
        <f t="shared" si="4"/>
        <v>6.6233417021450237E-5</v>
      </c>
      <c r="Q39">
        <f t="shared" si="6"/>
        <v>-3.3662334170214475E-3</v>
      </c>
      <c r="R39">
        <f t="shared" si="3"/>
        <v>68.279524042674396</v>
      </c>
      <c r="S39">
        <f t="shared" si="7"/>
        <v>4.2236099272322667</v>
      </c>
    </row>
    <row r="40" spans="1:19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43</v>
      </c>
      <c r="H40" s="1">
        <v>39387</v>
      </c>
      <c r="I40" t="s">
        <v>6</v>
      </c>
      <c r="J40" t="s">
        <v>7</v>
      </c>
      <c r="K40">
        <v>0</v>
      </c>
      <c r="L40" t="s">
        <v>8</v>
      </c>
      <c r="M40">
        <v>8.19</v>
      </c>
      <c r="N40">
        <f t="shared" si="0"/>
        <v>8.1900000000000001E-2</v>
      </c>
      <c r="O40">
        <f t="shared" si="5"/>
        <v>7.0000000000000617E-4</v>
      </c>
      <c r="P40">
        <f t="shared" si="4"/>
        <v>3.5860390996910732E-4</v>
      </c>
      <c r="Q40">
        <f t="shared" si="6"/>
        <v>3.4139609003089886E-4</v>
      </c>
      <c r="R40">
        <f t="shared" si="3"/>
        <v>148.05838322434911</v>
      </c>
      <c r="S40">
        <f t="shared" si="7"/>
        <v>4.9976066772224472</v>
      </c>
    </row>
    <row r="41" spans="1:19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44</v>
      </c>
      <c r="H41" s="1">
        <v>39417</v>
      </c>
      <c r="I41" t="s">
        <v>6</v>
      </c>
      <c r="J41" t="s">
        <v>7</v>
      </c>
      <c r="K41">
        <v>0</v>
      </c>
      <c r="L41" t="s">
        <v>8</v>
      </c>
      <c r="M41">
        <v>8.2899999999999991</v>
      </c>
      <c r="N41">
        <f t="shared" si="0"/>
        <v>8.2899999999999988E-2</v>
      </c>
      <c r="O41">
        <f t="shared" si="5"/>
        <v>9.9999999999998701E-4</v>
      </c>
      <c r="P41">
        <f t="shared" si="4"/>
        <v>2.9658592661657338E-4</v>
      </c>
      <c r="Q41">
        <f t="shared" si="6"/>
        <v>7.0341407338341357E-4</v>
      </c>
      <c r="R41">
        <f t="shared" si="3"/>
        <v>143.61466367406982</v>
      </c>
      <c r="S41">
        <f t="shared" si="7"/>
        <v>4.9671337661227053</v>
      </c>
    </row>
    <row r="42" spans="1:19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45</v>
      </c>
      <c r="H42" s="1">
        <v>39448</v>
      </c>
      <c r="I42" t="s">
        <v>6</v>
      </c>
      <c r="J42" t="s">
        <v>7</v>
      </c>
      <c r="K42">
        <v>0</v>
      </c>
      <c r="L42" t="s">
        <v>8</v>
      </c>
      <c r="M42">
        <v>8.36</v>
      </c>
      <c r="N42">
        <f t="shared" si="0"/>
        <v>8.3599999999999994E-2</v>
      </c>
      <c r="O42">
        <f t="shared" si="5"/>
        <v>7.0000000000000617E-4</v>
      </c>
      <c r="P42">
        <f t="shared" si="4"/>
        <v>2.0798880754152688E-4</v>
      </c>
      <c r="Q42">
        <f t="shared" si="6"/>
        <v>4.9201119245847926E-4</v>
      </c>
      <c r="R42">
        <f t="shared" si="3"/>
        <v>145.3010089185569</v>
      </c>
      <c r="S42">
        <f t="shared" si="7"/>
        <v>4.978807514244882</v>
      </c>
    </row>
    <row r="43" spans="1:19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46</v>
      </c>
      <c r="H43" s="1">
        <v>39479</v>
      </c>
      <c r="I43" t="s">
        <v>6</v>
      </c>
      <c r="J43" t="s">
        <v>7</v>
      </c>
      <c r="K43">
        <v>0</v>
      </c>
      <c r="L43" t="s">
        <v>8</v>
      </c>
      <c r="M43">
        <v>8.69</v>
      </c>
      <c r="N43">
        <f t="shared" si="0"/>
        <v>8.6899999999999991E-2</v>
      </c>
      <c r="O43">
        <f t="shared" si="5"/>
        <v>3.2999999999999974E-3</v>
      </c>
      <c r="P43">
        <f t="shared" si="4"/>
        <v>1.4597082418899295E-4</v>
      </c>
      <c r="Q43">
        <f t="shared" si="6"/>
        <v>3.1540291758110042E-3</v>
      </c>
      <c r="R43">
        <f t="shared" si="3"/>
        <v>74.80108562177908</v>
      </c>
      <c r="S43">
        <f t="shared" si="7"/>
        <v>4.3148323985352572</v>
      </c>
    </row>
    <row r="44" spans="1:19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47</v>
      </c>
      <c r="H44" s="1">
        <v>39508</v>
      </c>
      <c r="I44" t="s">
        <v>6</v>
      </c>
      <c r="J44" t="s">
        <v>7</v>
      </c>
      <c r="K44">
        <v>0</v>
      </c>
      <c r="L44" t="s">
        <v>8</v>
      </c>
      <c r="M44">
        <v>9.16</v>
      </c>
      <c r="N44">
        <f t="shared" si="0"/>
        <v>9.1600000000000001E-2</v>
      </c>
      <c r="O44">
        <f t="shared" si="5"/>
        <v>4.7000000000000097E-3</v>
      </c>
      <c r="P44">
        <f t="shared" si="4"/>
        <v>-1.4639966875866411E-4</v>
      </c>
      <c r="Q44">
        <f t="shared" si="6"/>
        <v>4.8463996687586738E-3</v>
      </c>
      <c r="R44">
        <f t="shared" si="3"/>
        <v>31.048177674552068</v>
      </c>
      <c r="S44">
        <f t="shared" si="7"/>
        <v>3.4355401166266315</v>
      </c>
    </row>
    <row r="45" spans="1:19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48</v>
      </c>
      <c r="H45" s="1">
        <v>39539</v>
      </c>
      <c r="I45" t="s">
        <v>6</v>
      </c>
      <c r="J45" t="s">
        <v>7</v>
      </c>
      <c r="K45">
        <v>0</v>
      </c>
      <c r="L45" t="s">
        <v>8</v>
      </c>
      <c r="M45">
        <v>9.15</v>
      </c>
      <c r="N45">
        <f t="shared" si="0"/>
        <v>9.1499999999999998E-2</v>
      </c>
      <c r="O45">
        <f t="shared" si="5"/>
        <v>-1.0000000000000286E-4</v>
      </c>
      <c r="P45">
        <f t="shared" si="4"/>
        <v>-5.6280612841138895E-4</v>
      </c>
      <c r="Q45">
        <f t="shared" si="6"/>
        <v>4.6280612841138608E-4</v>
      </c>
      <c r="R45">
        <f t="shared" si="3"/>
        <v>138.68653324902093</v>
      </c>
      <c r="S45">
        <f t="shared" si="7"/>
        <v>4.9322162299539318</v>
      </c>
    </row>
    <row r="46" spans="1:19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49</v>
      </c>
      <c r="H46" s="1">
        <v>39569</v>
      </c>
      <c r="I46" t="s">
        <v>6</v>
      </c>
      <c r="J46" t="s">
        <v>7</v>
      </c>
      <c r="K46">
        <v>0</v>
      </c>
      <c r="L46" t="s">
        <v>8</v>
      </c>
      <c r="M46">
        <v>9.51</v>
      </c>
      <c r="N46">
        <f t="shared" si="0"/>
        <v>9.5100000000000004E-2</v>
      </c>
      <c r="O46">
        <f t="shared" si="5"/>
        <v>3.600000000000006E-3</v>
      </c>
      <c r="P46">
        <f t="shared" si="4"/>
        <v>-5.5394641650388394E-4</v>
      </c>
      <c r="Q46">
        <f t="shared" si="6"/>
        <v>4.1539464165038899E-3</v>
      </c>
      <c r="R46">
        <f t="shared" si="3"/>
        <v>48.141351369631309</v>
      </c>
      <c r="S46">
        <f t="shared" si="7"/>
        <v>3.8741415036192399</v>
      </c>
    </row>
    <row r="47" spans="1:19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50</v>
      </c>
      <c r="H47" s="1">
        <v>39600</v>
      </c>
      <c r="I47" t="s">
        <v>6</v>
      </c>
      <c r="J47" t="s">
        <v>7</v>
      </c>
      <c r="K47">
        <v>0</v>
      </c>
      <c r="L47" t="s">
        <v>8</v>
      </c>
      <c r="M47">
        <v>10.35</v>
      </c>
      <c r="N47">
        <f t="shared" si="0"/>
        <v>0.10349999999999999</v>
      </c>
      <c r="O47">
        <f t="shared" si="5"/>
        <v>8.3999999999999908E-3</v>
      </c>
      <c r="P47">
        <f t="shared" si="4"/>
        <v>-8.7289604517405608E-4</v>
      </c>
      <c r="Q47">
        <f t="shared" si="6"/>
        <v>9.2728960451740478E-3</v>
      </c>
      <c r="R47">
        <f t="shared" si="3"/>
        <v>0.80848144480069817</v>
      </c>
      <c r="S47">
        <f t="shared" si="7"/>
        <v>-0.21259755038207809</v>
      </c>
    </row>
    <row r="48" spans="1:19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51</v>
      </c>
      <c r="H48" s="1">
        <v>39630</v>
      </c>
      <c r="I48" t="s">
        <v>6</v>
      </c>
      <c r="J48" t="s">
        <v>7</v>
      </c>
      <c r="K48">
        <v>0</v>
      </c>
      <c r="L48" t="s">
        <v>8</v>
      </c>
      <c r="M48">
        <v>10.1</v>
      </c>
      <c r="N48">
        <f t="shared" si="0"/>
        <v>0.10099999999999999</v>
      </c>
      <c r="O48">
        <f t="shared" si="5"/>
        <v>-2.5000000000000022E-3</v>
      </c>
      <c r="P48">
        <f t="shared" si="4"/>
        <v>-1.6171118454044557E-3</v>
      </c>
      <c r="Q48">
        <f t="shared" si="6"/>
        <v>-8.8288815459554651E-4</v>
      </c>
      <c r="R48">
        <f t="shared" si="3"/>
        <v>126.67550274363153</v>
      </c>
      <c r="S48">
        <f t="shared" si="7"/>
        <v>4.8416287201216646</v>
      </c>
    </row>
    <row r="49" spans="1:19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52</v>
      </c>
      <c r="H49" s="1">
        <v>39661</v>
      </c>
      <c r="I49" t="s">
        <v>6</v>
      </c>
      <c r="J49" t="s">
        <v>7</v>
      </c>
      <c r="K49">
        <v>0</v>
      </c>
      <c r="L49" t="s">
        <v>8</v>
      </c>
      <c r="M49">
        <v>9.1999999999999993</v>
      </c>
      <c r="N49">
        <f t="shared" si="0"/>
        <v>9.1999999999999998E-2</v>
      </c>
      <c r="O49">
        <f t="shared" si="5"/>
        <v>-8.9999999999999941E-3</v>
      </c>
      <c r="P49">
        <f t="shared" si="4"/>
        <v>-1.3956190477168362E-3</v>
      </c>
      <c r="Q49">
        <f t="shared" si="6"/>
        <v>-7.6043809522831577E-3</v>
      </c>
      <c r="R49">
        <f t="shared" si="3"/>
        <v>5.1670849088095885</v>
      </c>
      <c r="S49">
        <f t="shared" si="7"/>
        <v>1.6423086820729877</v>
      </c>
    </row>
    <row r="50" spans="1:19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53</v>
      </c>
      <c r="H50" s="1">
        <v>39692</v>
      </c>
      <c r="I50" t="s">
        <v>6</v>
      </c>
      <c r="J50" t="s">
        <v>7</v>
      </c>
      <c r="K50">
        <v>0</v>
      </c>
      <c r="L50" t="s">
        <v>8</v>
      </c>
      <c r="M50">
        <v>9.0399999999999991</v>
      </c>
      <c r="N50">
        <f t="shared" si="0"/>
        <v>9.0399999999999994E-2</v>
      </c>
      <c r="O50">
        <f t="shared" si="5"/>
        <v>-1.6000000000000042E-3</v>
      </c>
      <c r="P50">
        <f t="shared" si="4"/>
        <v>-5.982449760414078E-4</v>
      </c>
      <c r="Q50">
        <f t="shared" si="6"/>
        <v>-1.0017550239585964E-3</v>
      </c>
      <c r="R50">
        <f t="shared" si="3"/>
        <v>131.80563849269839</v>
      </c>
      <c r="S50">
        <f t="shared" si="7"/>
        <v>4.881328401826317</v>
      </c>
    </row>
    <row r="51" spans="1:19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54</v>
      </c>
      <c r="H51" s="1">
        <v>39722</v>
      </c>
      <c r="I51" t="s">
        <v>6</v>
      </c>
      <c r="J51" t="s">
        <v>7</v>
      </c>
      <c r="K51">
        <v>0</v>
      </c>
      <c r="L51" t="s">
        <v>8</v>
      </c>
      <c r="M51">
        <v>9.24</v>
      </c>
      <c r="N51">
        <f t="shared" si="0"/>
        <v>9.2399999999999996E-2</v>
      </c>
      <c r="O51">
        <f t="shared" si="5"/>
        <v>2.0000000000000018E-3</v>
      </c>
      <c r="P51">
        <f t="shared" si="4"/>
        <v>-4.5648958552133121E-4</v>
      </c>
      <c r="Q51">
        <f t="shared" si="6"/>
        <v>2.4564895855213329E-3</v>
      </c>
      <c r="R51">
        <f t="shared" si="3"/>
        <v>96.803306352333223</v>
      </c>
      <c r="S51">
        <f t="shared" si="7"/>
        <v>4.5726811502315785</v>
      </c>
    </row>
    <row r="52" spans="1:19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55</v>
      </c>
      <c r="H52" s="1">
        <v>39753</v>
      </c>
      <c r="I52" t="s">
        <v>6</v>
      </c>
      <c r="J52" t="s">
        <v>7</v>
      </c>
      <c r="K52">
        <v>0</v>
      </c>
      <c r="L52" t="s">
        <v>8</v>
      </c>
      <c r="M52">
        <v>8.58</v>
      </c>
      <c r="N52">
        <f t="shared" si="0"/>
        <v>8.5800000000000001E-2</v>
      </c>
      <c r="O52">
        <f t="shared" si="5"/>
        <v>-6.5999999999999948E-3</v>
      </c>
      <c r="P52">
        <f t="shared" si="4"/>
        <v>-6.3368382367142665E-4</v>
      </c>
      <c r="Q52">
        <f t="shared" si="6"/>
        <v>-5.9663161763285682E-3</v>
      </c>
      <c r="R52">
        <f t="shared" si="3"/>
        <v>15.664342993086821</v>
      </c>
      <c r="S52">
        <f t="shared" si="7"/>
        <v>2.751386982451308</v>
      </c>
    </row>
    <row r="53" spans="1:19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56</v>
      </c>
      <c r="H53" s="1">
        <v>39783</v>
      </c>
      <c r="I53" t="s">
        <v>6</v>
      </c>
      <c r="J53" t="s">
        <v>7</v>
      </c>
      <c r="K53">
        <v>0</v>
      </c>
      <c r="L53" t="s">
        <v>8</v>
      </c>
      <c r="M53">
        <v>7.82</v>
      </c>
      <c r="N53">
        <f t="shared" si="0"/>
        <v>7.8200000000000006E-2</v>
      </c>
      <c r="O53">
        <f t="shared" si="5"/>
        <v>-7.5999999999999956E-3</v>
      </c>
      <c r="P53">
        <f t="shared" si="4"/>
        <v>-4.8942837776112569E-5</v>
      </c>
      <c r="Q53">
        <f t="shared" si="6"/>
        <v>-7.5510571622238827E-3</v>
      </c>
      <c r="R53">
        <f t="shared" si="3"/>
        <v>3.3230011469713987</v>
      </c>
      <c r="S53">
        <f t="shared" si="7"/>
        <v>1.2008683345338176</v>
      </c>
    </row>
    <row r="54" spans="1:19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57</v>
      </c>
      <c r="H54" s="1">
        <v>39814</v>
      </c>
      <c r="I54" t="s">
        <v>6</v>
      </c>
      <c r="J54" t="s">
        <v>7</v>
      </c>
      <c r="K54">
        <v>0</v>
      </c>
      <c r="L54" t="s">
        <v>8</v>
      </c>
      <c r="M54">
        <v>7.85</v>
      </c>
      <c r="N54">
        <f t="shared" si="0"/>
        <v>7.85E-2</v>
      </c>
      <c r="O54">
        <f t="shared" si="5"/>
        <v>2.9999999999999472E-4</v>
      </c>
      <c r="P54">
        <f t="shared" si="4"/>
        <v>6.2439526719424928E-4</v>
      </c>
      <c r="Q54">
        <f t="shared" si="6"/>
        <v>-3.2439526719425457E-4</v>
      </c>
      <c r="R54">
        <f t="shared" si="3"/>
        <v>150.94857548660841</v>
      </c>
      <c r="S54">
        <f t="shared" si="7"/>
        <v>5.0169392191199682</v>
      </c>
    </row>
    <row r="55" spans="1:19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58</v>
      </c>
      <c r="H55" s="1">
        <v>39845</v>
      </c>
      <c r="I55" t="s">
        <v>6</v>
      </c>
      <c r="J55" t="s">
        <v>7</v>
      </c>
      <c r="K55">
        <v>0</v>
      </c>
      <c r="L55" t="s">
        <v>8</v>
      </c>
      <c r="M55">
        <v>8.26</v>
      </c>
      <c r="N55">
        <f t="shared" si="0"/>
        <v>8.2599999999999993E-2</v>
      </c>
      <c r="O55">
        <f t="shared" si="5"/>
        <v>4.0999999999999925E-3</v>
      </c>
      <c r="P55">
        <f t="shared" si="4"/>
        <v>5.9781613147173545E-4</v>
      </c>
      <c r="Q55">
        <f t="shared" si="6"/>
        <v>3.502183868528257E-3</v>
      </c>
      <c r="R55">
        <f t="shared" si="3"/>
        <v>62.462341898307272</v>
      </c>
      <c r="S55">
        <f t="shared" si="7"/>
        <v>4.1345638455213489</v>
      </c>
    </row>
    <row r="56" spans="1:19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59</v>
      </c>
      <c r="H56" s="1">
        <v>39873</v>
      </c>
      <c r="I56" t="s">
        <v>6</v>
      </c>
      <c r="J56" t="s">
        <v>7</v>
      </c>
      <c r="K56">
        <v>0</v>
      </c>
      <c r="L56" t="s">
        <v>8</v>
      </c>
      <c r="M56">
        <v>8.43</v>
      </c>
      <c r="N56">
        <f t="shared" si="0"/>
        <v>8.43E-2</v>
      </c>
      <c r="O56">
        <f t="shared" si="5"/>
        <v>1.7000000000000071E-3</v>
      </c>
      <c r="P56">
        <f t="shared" si="4"/>
        <v>2.3456794326404069E-4</v>
      </c>
      <c r="Q56">
        <f t="shared" si="6"/>
        <v>1.4654320567359664E-3</v>
      </c>
      <c r="R56">
        <f t="shared" si="3"/>
        <v>127.66889295271622</v>
      </c>
      <c r="S56">
        <f t="shared" si="7"/>
        <v>4.8494401386324197</v>
      </c>
    </row>
    <row r="57" spans="1:19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60</v>
      </c>
      <c r="H57" s="1">
        <v>39904</v>
      </c>
      <c r="I57" t="s">
        <v>6</v>
      </c>
      <c r="J57" t="s">
        <v>7</v>
      </c>
      <c r="K57">
        <v>0</v>
      </c>
      <c r="L57" t="s">
        <v>8</v>
      </c>
      <c r="M57">
        <v>8.57</v>
      </c>
      <c r="N57">
        <f t="shared" si="0"/>
        <v>8.5699999999999998E-2</v>
      </c>
      <c r="O57">
        <f t="shared" si="5"/>
        <v>1.3999999999999985E-3</v>
      </c>
      <c r="P57">
        <f t="shared" si="4"/>
        <v>8.3952840836459052E-5</v>
      </c>
      <c r="Q57">
        <f t="shared" si="6"/>
        <v>1.3160471591635394E-3</v>
      </c>
      <c r="R57">
        <f t="shared" si="3"/>
        <v>130.35358149029418</v>
      </c>
      <c r="S57">
        <f t="shared" si="7"/>
        <v>4.8702506159536778</v>
      </c>
    </row>
    <row r="58" spans="1:19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61</v>
      </c>
      <c r="H58" s="1">
        <v>39934</v>
      </c>
      <c r="I58" t="s">
        <v>6</v>
      </c>
      <c r="J58" t="s">
        <v>7</v>
      </c>
      <c r="K58">
        <v>0</v>
      </c>
      <c r="L58" t="s">
        <v>8</v>
      </c>
      <c r="M58">
        <v>8.6999999999999993</v>
      </c>
      <c r="N58">
        <f t="shared" si="0"/>
        <v>8.6999999999999994E-2</v>
      </c>
      <c r="O58">
        <f t="shared" si="5"/>
        <v>1.2999999999999956E-3</v>
      </c>
      <c r="P58">
        <f t="shared" si="4"/>
        <v>-4.0083125868607545E-5</v>
      </c>
      <c r="Q58">
        <f t="shared" si="6"/>
        <v>1.3400831258686032E-3</v>
      </c>
      <c r="R58">
        <f t="shared" si="3"/>
        <v>128.98401935030665</v>
      </c>
      <c r="S58">
        <f t="shared" si="7"/>
        <v>4.8596885156824117</v>
      </c>
    </row>
    <row r="59" spans="1:19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62</v>
      </c>
      <c r="H59" s="1">
        <v>39965</v>
      </c>
      <c r="I59" t="s">
        <v>6</v>
      </c>
      <c r="J59" t="s">
        <v>7</v>
      </c>
      <c r="K59">
        <v>0</v>
      </c>
      <c r="L59" t="s">
        <v>8</v>
      </c>
      <c r="M59">
        <v>8.8800000000000008</v>
      </c>
      <c r="N59">
        <f t="shared" si="0"/>
        <v>8.8800000000000004E-2</v>
      </c>
      <c r="O59">
        <f t="shared" si="5"/>
        <v>1.8000000000000099E-3</v>
      </c>
      <c r="P59">
        <f t="shared" si="4"/>
        <v>-1.5525938066616912E-4</v>
      </c>
      <c r="Q59">
        <f t="shared" si="6"/>
        <v>1.9552593806661791E-3</v>
      </c>
      <c r="R59">
        <f t="shared" si="3"/>
        <v>112.33601376133812</v>
      </c>
      <c r="S59">
        <f t="shared" si="7"/>
        <v>4.721494502776471</v>
      </c>
    </row>
    <row r="60" spans="1:19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63</v>
      </c>
      <c r="H60" s="1">
        <v>39995</v>
      </c>
      <c r="I60" t="s">
        <v>6</v>
      </c>
      <c r="J60" t="s">
        <v>7</v>
      </c>
      <c r="K60">
        <v>0</v>
      </c>
      <c r="L60" t="s">
        <v>8</v>
      </c>
      <c r="M60">
        <v>9.11</v>
      </c>
      <c r="N60">
        <f t="shared" si="0"/>
        <v>9.11E-2</v>
      </c>
      <c r="O60">
        <f t="shared" si="5"/>
        <v>2.2999999999999965E-3</v>
      </c>
      <c r="P60">
        <f t="shared" si="4"/>
        <v>-3.1473419500125581E-4</v>
      </c>
      <c r="Q60">
        <f t="shared" si="6"/>
        <v>2.6147341950012522E-3</v>
      </c>
      <c r="R60">
        <f t="shared" si="3"/>
        <v>92.148943272954284</v>
      </c>
      <c r="S60">
        <f t="shared" si="7"/>
        <v>4.5234062165834965</v>
      </c>
    </row>
    <row r="61" spans="1:19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64</v>
      </c>
      <c r="H61" s="1">
        <v>40026</v>
      </c>
      <c r="I61" t="s">
        <v>6</v>
      </c>
      <c r="J61" t="s">
        <v>7</v>
      </c>
      <c r="K61">
        <v>0</v>
      </c>
      <c r="L61" t="s">
        <v>8</v>
      </c>
      <c r="M61">
        <v>8.8000000000000007</v>
      </c>
      <c r="N61">
        <f t="shared" si="0"/>
        <v>8.8000000000000009E-2</v>
      </c>
      <c r="O61">
        <f t="shared" si="5"/>
        <v>-3.0999999999999917E-3</v>
      </c>
      <c r="P61">
        <f t="shared" si="4"/>
        <v>-5.1850756887386509E-4</v>
      </c>
      <c r="Q61">
        <f t="shared" si="6"/>
        <v>-2.5814924311261265E-3</v>
      </c>
      <c r="R61">
        <f t="shared" si="3"/>
        <v>92.98578811690507</v>
      </c>
      <c r="S61">
        <f t="shared" si="7"/>
        <v>4.5324466655284521</v>
      </c>
    </row>
    <row r="62" spans="1:19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65</v>
      </c>
      <c r="H62" s="1">
        <v>40057</v>
      </c>
      <c r="I62" t="s">
        <v>6</v>
      </c>
      <c r="J62" t="s">
        <v>7</v>
      </c>
      <c r="K62">
        <v>0</v>
      </c>
      <c r="L62" t="s">
        <v>8</v>
      </c>
      <c r="M62">
        <v>8.6999999999999993</v>
      </c>
      <c r="N62">
        <f t="shared" si="0"/>
        <v>8.6999999999999994E-2</v>
      </c>
      <c r="O62">
        <f t="shared" si="5"/>
        <v>-1.0000000000000148E-3</v>
      </c>
      <c r="P62">
        <f t="shared" si="4"/>
        <v>-2.4385649974121808E-4</v>
      </c>
      <c r="Q62">
        <f t="shared" si="6"/>
        <v>-7.5614350025879665E-4</v>
      </c>
      <c r="R62">
        <f t="shared" si="3"/>
        <v>138.18925362660423</v>
      </c>
      <c r="S62">
        <f t="shared" si="7"/>
        <v>4.9286241487341904</v>
      </c>
    </row>
    <row r="63" spans="1:19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66</v>
      </c>
      <c r="H63" s="1">
        <v>40087</v>
      </c>
      <c r="I63" t="s">
        <v>6</v>
      </c>
      <c r="J63" t="s">
        <v>7</v>
      </c>
      <c r="K63">
        <v>0</v>
      </c>
      <c r="L63" t="s">
        <v>8</v>
      </c>
      <c r="M63">
        <v>9.11</v>
      </c>
      <c r="N63">
        <f t="shared" si="0"/>
        <v>9.11E-2</v>
      </c>
      <c r="O63">
        <f t="shared" si="5"/>
        <v>4.1000000000000064E-3</v>
      </c>
      <c r="P63">
        <f t="shared" si="4"/>
        <v>-1.5525938066616912E-4</v>
      </c>
      <c r="Q63">
        <f t="shared" si="6"/>
        <v>4.2552593806661756E-3</v>
      </c>
      <c r="R63">
        <f t="shared" si="3"/>
        <v>44.179070463488308</v>
      </c>
      <c r="S63">
        <f t="shared" si="7"/>
        <v>3.7882511580125589</v>
      </c>
    </row>
    <row r="64" spans="1:19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67</v>
      </c>
      <c r="H64" s="1">
        <v>40118</v>
      </c>
      <c r="I64" t="s">
        <v>6</v>
      </c>
      <c r="J64" t="s">
        <v>7</v>
      </c>
      <c r="K64">
        <v>0</v>
      </c>
      <c r="L64" t="s">
        <v>8</v>
      </c>
      <c r="M64">
        <v>9</v>
      </c>
      <c r="N64">
        <f t="shared" si="0"/>
        <v>0.09</v>
      </c>
      <c r="O64">
        <f t="shared" si="5"/>
        <v>-1.1000000000000038E-3</v>
      </c>
      <c r="P64">
        <f t="shared" si="4"/>
        <v>-5.1850756887386509E-4</v>
      </c>
      <c r="Q64">
        <f t="shared" si="6"/>
        <v>-5.8149243112613866E-4</v>
      </c>
      <c r="R64">
        <f t="shared" si="3"/>
        <v>137.98523782149371</v>
      </c>
      <c r="S64">
        <f t="shared" si="7"/>
        <v>4.9271467071272426</v>
      </c>
    </row>
    <row r="65" spans="1:19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68</v>
      </c>
      <c r="H65" s="1">
        <v>40148</v>
      </c>
      <c r="I65" t="s">
        <v>6</v>
      </c>
      <c r="J65" t="s">
        <v>7</v>
      </c>
      <c r="K65">
        <v>0</v>
      </c>
      <c r="L65" t="s">
        <v>8</v>
      </c>
      <c r="M65">
        <v>9.0299999999999994</v>
      </c>
      <c r="N65">
        <f t="shared" si="0"/>
        <v>9.0299999999999991E-2</v>
      </c>
      <c r="O65">
        <f t="shared" si="5"/>
        <v>2.9999999999999472E-4</v>
      </c>
      <c r="P65">
        <f t="shared" si="4"/>
        <v>-4.2105073789131236E-4</v>
      </c>
      <c r="Q65">
        <f t="shared" si="6"/>
        <v>7.2105073789130707E-4</v>
      </c>
      <c r="R65">
        <f t="shared" si="3"/>
        <v>137.20584817633073</v>
      </c>
      <c r="S65">
        <f t="shared" si="7"/>
        <v>4.921482339575272</v>
      </c>
    </row>
    <row r="66" spans="1:19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69</v>
      </c>
      <c r="H66" s="1">
        <v>40179</v>
      </c>
      <c r="I66" t="s">
        <v>6</v>
      </c>
      <c r="J66" t="s">
        <v>7</v>
      </c>
      <c r="K66">
        <v>0</v>
      </c>
      <c r="L66" t="s">
        <v>8</v>
      </c>
      <c r="M66">
        <v>9.24</v>
      </c>
      <c r="N66">
        <f t="shared" si="0"/>
        <v>9.2399999999999996E-2</v>
      </c>
      <c r="O66">
        <f t="shared" si="5"/>
        <v>2.1000000000000046E-3</v>
      </c>
      <c r="P66">
        <f t="shared" si="4"/>
        <v>-4.476298736138262E-4</v>
      </c>
      <c r="Q66">
        <f t="shared" si="6"/>
        <v>2.5476298736138306E-3</v>
      </c>
      <c r="R66">
        <f t="shared" si="3"/>
        <v>94.076284679560743</v>
      </c>
      <c r="S66">
        <f t="shared" si="7"/>
        <v>4.5441059922944262</v>
      </c>
    </row>
    <row r="67" spans="1:19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70</v>
      </c>
      <c r="H67" s="1">
        <v>40210</v>
      </c>
      <c r="I67" t="s">
        <v>6</v>
      </c>
      <c r="J67" t="s">
        <v>7</v>
      </c>
      <c r="K67">
        <v>0</v>
      </c>
      <c r="L67" t="s">
        <v>8</v>
      </c>
      <c r="M67">
        <v>9.11</v>
      </c>
      <c r="N67">
        <f t="shared" si="0"/>
        <v>9.11E-2</v>
      </c>
      <c r="O67">
        <f t="shared" si="5"/>
        <v>-1.2999999999999956E-3</v>
      </c>
      <c r="P67">
        <f t="shared" si="4"/>
        <v>-6.3368382367142665E-4</v>
      </c>
      <c r="Q67">
        <f t="shared" si="6"/>
        <v>-6.6631617632856896E-4</v>
      </c>
      <c r="R67">
        <f t="shared" si="3"/>
        <v>136.16234423415756</v>
      </c>
      <c r="S67">
        <f t="shared" si="7"/>
        <v>4.9138478814377091</v>
      </c>
    </row>
    <row r="68" spans="1:19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71</v>
      </c>
      <c r="H68" s="1">
        <v>40238</v>
      </c>
      <c r="I68" t="s">
        <v>6</v>
      </c>
      <c r="J68" t="s">
        <v>7</v>
      </c>
      <c r="K68">
        <v>0</v>
      </c>
      <c r="L68" t="s">
        <v>8</v>
      </c>
      <c r="M68">
        <v>8.92</v>
      </c>
      <c r="N68">
        <f t="shared" si="0"/>
        <v>8.9200000000000002E-2</v>
      </c>
      <c r="O68">
        <f t="shared" si="5"/>
        <v>-1.8999999999999989E-3</v>
      </c>
      <c r="P68">
        <f t="shared" si="4"/>
        <v>-5.1850756887386509E-4</v>
      </c>
      <c r="Q68">
        <f t="shared" si="6"/>
        <v>-1.3814924311261337E-3</v>
      </c>
      <c r="R68">
        <f t="shared" si="3"/>
        <v>125.10639672595626</v>
      </c>
      <c r="S68">
        <f t="shared" si="7"/>
        <v>4.8291645490669524</v>
      </c>
    </row>
    <row r="69" spans="1:19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72</v>
      </c>
      <c r="H69" s="1">
        <v>40269</v>
      </c>
      <c r="I69" t="s">
        <v>6</v>
      </c>
      <c r="J69" t="s">
        <v>7</v>
      </c>
      <c r="K69">
        <v>0</v>
      </c>
      <c r="L69" t="s">
        <v>8</v>
      </c>
      <c r="M69">
        <v>8.75</v>
      </c>
      <c r="N69">
        <f t="shared" si="0"/>
        <v>8.7499999999999994E-2</v>
      </c>
      <c r="O69">
        <f t="shared" si="5"/>
        <v>-1.7000000000000071E-3</v>
      </c>
      <c r="P69">
        <f t="shared" si="4"/>
        <v>-3.5017304263127466E-4</v>
      </c>
      <c r="Q69">
        <f t="shared" si="6"/>
        <v>-1.3498269573687324E-3</v>
      </c>
      <c r="R69">
        <f t="shared" si="3"/>
        <v>126.80845999146625</v>
      </c>
      <c r="S69">
        <f t="shared" si="7"/>
        <v>4.8426777589531014</v>
      </c>
    </row>
    <row r="70" spans="1:19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73</v>
      </c>
      <c r="H70" s="1">
        <v>40299</v>
      </c>
      <c r="I70" t="s">
        <v>6</v>
      </c>
      <c r="J70" t="s">
        <v>7</v>
      </c>
      <c r="K70">
        <v>0</v>
      </c>
      <c r="L70" t="s">
        <v>8</v>
      </c>
      <c r="M70">
        <v>8.9700000000000006</v>
      </c>
      <c r="N70">
        <f t="shared" ref="N70:N133" si="8">M70/100</f>
        <v>8.9700000000000002E-2</v>
      </c>
      <c r="O70">
        <f t="shared" si="5"/>
        <v>2.2000000000000075E-3</v>
      </c>
      <c r="P70">
        <f t="shared" si="4"/>
        <v>-1.99557940203693E-4</v>
      </c>
      <c r="Q70">
        <f t="shared" si="6"/>
        <v>2.3995579402037006E-3</v>
      </c>
      <c r="R70">
        <f t="shared" si="3"/>
        <v>98.925598502901096</v>
      </c>
      <c r="S70">
        <f t="shared" si="7"/>
        <v>4.5943680373204199</v>
      </c>
    </row>
    <row r="71" spans="1:19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74</v>
      </c>
      <c r="H71" s="1">
        <v>40330</v>
      </c>
      <c r="I71" t="s">
        <v>6</v>
      </c>
      <c r="J71" t="s">
        <v>7</v>
      </c>
      <c r="K71">
        <v>0</v>
      </c>
      <c r="L71" t="s">
        <v>8</v>
      </c>
      <c r="M71">
        <v>8.99</v>
      </c>
      <c r="N71">
        <f t="shared" si="8"/>
        <v>8.9900000000000008E-2</v>
      </c>
      <c r="O71">
        <f t="shared" si="5"/>
        <v>2.0000000000000573E-4</v>
      </c>
      <c r="P71">
        <f t="shared" si="4"/>
        <v>-3.9447160216879852E-4</v>
      </c>
      <c r="Q71">
        <f t="shared" si="6"/>
        <v>5.9447160216880425E-4</v>
      </c>
      <c r="R71">
        <f t="shared" si="3"/>
        <v>138.87771067997258</v>
      </c>
      <c r="S71">
        <f t="shared" si="7"/>
        <v>4.9335937666169913</v>
      </c>
    </row>
    <row r="72" spans="1:19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75</v>
      </c>
      <c r="H72" s="1">
        <v>40360</v>
      </c>
      <c r="I72" t="s">
        <v>6</v>
      </c>
      <c r="J72" t="s">
        <v>7</v>
      </c>
      <c r="K72">
        <v>0</v>
      </c>
      <c r="L72" t="s">
        <v>8</v>
      </c>
      <c r="M72">
        <v>8.7799999999999994</v>
      </c>
      <c r="N72">
        <f t="shared" si="8"/>
        <v>8.7799999999999989E-2</v>
      </c>
      <c r="O72">
        <f t="shared" si="5"/>
        <v>-2.1000000000000185E-3</v>
      </c>
      <c r="P72">
        <f t="shared" ref="P72:P135" si="9">$C$2*($C$3-N71)</f>
        <v>-4.1219102598380854E-4</v>
      </c>
      <c r="Q72">
        <f t="shared" si="6"/>
        <v>-1.68780897401621E-3</v>
      </c>
      <c r="R72">
        <f t="shared" ref="R72:R135" si="10">_xlfn.NORM.DIST(Q72,0,$C$4*N71^0.5,FALSE)</f>
        <v>118.48198098545214</v>
      </c>
      <c r="S72">
        <f t="shared" si="7"/>
        <v>4.7747608898185181</v>
      </c>
    </row>
    <row r="73" spans="1:19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76</v>
      </c>
      <c r="H73" s="1">
        <v>40391</v>
      </c>
      <c r="I73" t="s">
        <v>6</v>
      </c>
      <c r="J73" t="s">
        <v>7</v>
      </c>
      <c r="K73">
        <v>0</v>
      </c>
      <c r="L73" t="s">
        <v>8</v>
      </c>
      <c r="M73">
        <v>8.17</v>
      </c>
      <c r="N73">
        <f t="shared" si="8"/>
        <v>8.1699999999999995E-2</v>
      </c>
      <c r="O73">
        <f t="shared" si="5"/>
        <v>-6.0999999999999943E-3</v>
      </c>
      <c r="P73">
        <f t="shared" si="9"/>
        <v>-2.2613707592620682E-4</v>
      </c>
      <c r="Q73">
        <f t="shared" si="6"/>
        <v>-5.8738629240737876E-3</v>
      </c>
      <c r="R73">
        <f t="shared" si="10"/>
        <v>15.379887588554386</v>
      </c>
      <c r="S73">
        <f t="shared" si="7"/>
        <v>2.7330606551141416</v>
      </c>
    </row>
    <row r="74" spans="1:19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77</v>
      </c>
      <c r="H74" s="1">
        <v>40422</v>
      </c>
      <c r="I74" t="s">
        <v>6</v>
      </c>
      <c r="J74" t="s">
        <v>7</v>
      </c>
      <c r="K74">
        <v>0</v>
      </c>
      <c r="L74" t="s">
        <v>8</v>
      </c>
      <c r="M74">
        <v>7.92</v>
      </c>
      <c r="N74">
        <f t="shared" si="8"/>
        <v>7.9199999999999993E-2</v>
      </c>
      <c r="O74">
        <f t="shared" si="5"/>
        <v>-2.5000000000000022E-3</v>
      </c>
      <c r="P74">
        <f t="shared" si="9"/>
        <v>3.143053504315834E-4</v>
      </c>
      <c r="Q74">
        <f t="shared" si="6"/>
        <v>-2.8143053504315857E-3</v>
      </c>
      <c r="R74">
        <f t="shared" si="10"/>
        <v>85.76932627068858</v>
      </c>
      <c r="S74">
        <f t="shared" si="7"/>
        <v>4.451661439901974</v>
      </c>
    </row>
    <row r="75" spans="1:19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78</v>
      </c>
      <c r="H75" s="1">
        <v>40452</v>
      </c>
      <c r="I75" t="s">
        <v>6</v>
      </c>
      <c r="J75" t="s">
        <v>7</v>
      </c>
      <c r="K75">
        <v>0</v>
      </c>
      <c r="L75" t="s">
        <v>8</v>
      </c>
      <c r="M75">
        <v>8.0299999999999994</v>
      </c>
      <c r="N75">
        <f t="shared" si="8"/>
        <v>8.0299999999999996E-2</v>
      </c>
      <c r="O75">
        <f t="shared" si="5"/>
        <v>1.1000000000000038E-3</v>
      </c>
      <c r="P75">
        <f t="shared" si="9"/>
        <v>5.3579814811920276E-4</v>
      </c>
      <c r="Q75">
        <f t="shared" si="6"/>
        <v>5.64201851880801E-4</v>
      </c>
      <c r="R75">
        <f t="shared" si="10"/>
        <v>147.73043669561918</v>
      </c>
      <c r="S75">
        <f t="shared" si="7"/>
        <v>4.9953892393679968</v>
      </c>
    </row>
    <row r="76" spans="1:19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79</v>
      </c>
      <c r="H76" s="1">
        <v>40483</v>
      </c>
      <c r="I76" t="s">
        <v>6</v>
      </c>
      <c r="J76" t="s">
        <v>7</v>
      </c>
      <c r="K76">
        <v>0</v>
      </c>
      <c r="L76" t="s">
        <v>8</v>
      </c>
      <c r="M76">
        <v>8.1199999999999992</v>
      </c>
      <c r="N76">
        <f t="shared" si="8"/>
        <v>8.1199999999999994E-2</v>
      </c>
      <c r="O76">
        <f t="shared" ref="O76:O139" si="11">N76-N75</f>
        <v>8.9999999999999802E-4</v>
      </c>
      <c r="P76">
        <f t="shared" si="9"/>
        <v>4.3834131713665003E-4</v>
      </c>
      <c r="Q76">
        <f t="shared" ref="Q76:Q139" si="12">O76-P76</f>
        <v>4.61658682863348E-4</v>
      </c>
      <c r="R76">
        <f t="shared" si="10"/>
        <v>147.85791625325817</v>
      </c>
      <c r="S76">
        <f t="shared" ref="S76:S139" si="13">LN(R76)</f>
        <v>4.9962517873288403</v>
      </c>
    </row>
    <row r="77" spans="1:19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80</v>
      </c>
      <c r="H77" s="1">
        <v>40513</v>
      </c>
      <c r="I77" t="s">
        <v>6</v>
      </c>
      <c r="J77" t="s">
        <v>7</v>
      </c>
      <c r="K77">
        <v>0</v>
      </c>
      <c r="L77" t="s">
        <v>8</v>
      </c>
      <c r="M77">
        <v>8.3800000000000008</v>
      </c>
      <c r="N77">
        <f t="shared" si="8"/>
        <v>8.3800000000000013E-2</v>
      </c>
      <c r="O77">
        <f t="shared" si="11"/>
        <v>2.600000000000019E-3</v>
      </c>
      <c r="P77">
        <f t="shared" si="9"/>
        <v>3.5860390996910732E-4</v>
      </c>
      <c r="Q77">
        <f t="shared" si="12"/>
        <v>2.2413960900309116E-3</v>
      </c>
      <c r="R77">
        <f t="shared" si="10"/>
        <v>105.01380945371922</v>
      </c>
      <c r="S77">
        <f t="shared" si="13"/>
        <v>4.6540918601165595</v>
      </c>
    </row>
    <row r="78" spans="1:19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81</v>
      </c>
      <c r="H78" s="1">
        <v>40544</v>
      </c>
      <c r="I78" t="s">
        <v>6</v>
      </c>
      <c r="J78" t="s">
        <v>7</v>
      </c>
      <c r="K78">
        <v>0</v>
      </c>
      <c r="L78" t="s">
        <v>8</v>
      </c>
      <c r="M78">
        <v>8.52</v>
      </c>
      <c r="N78">
        <f t="shared" si="8"/>
        <v>8.5199999999999998E-2</v>
      </c>
      <c r="O78">
        <f t="shared" si="11"/>
        <v>1.3999999999999846E-3</v>
      </c>
      <c r="P78">
        <f t="shared" si="9"/>
        <v>1.2825140037398168E-4</v>
      </c>
      <c r="Q78">
        <f t="shared" si="12"/>
        <v>1.271748599626003E-3</v>
      </c>
      <c r="R78">
        <f t="shared" si="10"/>
        <v>131.67066727863721</v>
      </c>
      <c r="S78">
        <f t="shared" si="13"/>
        <v>4.880303860166129</v>
      </c>
    </row>
    <row r="79" spans="1:19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82</v>
      </c>
      <c r="H79" s="1">
        <v>40575</v>
      </c>
      <c r="I79" t="s">
        <v>6</v>
      </c>
      <c r="J79" t="s">
        <v>7</v>
      </c>
      <c r="K79">
        <v>0</v>
      </c>
      <c r="L79" t="s">
        <v>8</v>
      </c>
      <c r="M79">
        <v>8.6999999999999993</v>
      </c>
      <c r="N79">
        <f t="shared" si="8"/>
        <v>8.6999999999999994E-2</v>
      </c>
      <c r="O79">
        <f t="shared" si="11"/>
        <v>1.799999999999996E-3</v>
      </c>
      <c r="P79">
        <f t="shared" si="9"/>
        <v>4.2154336689163237E-6</v>
      </c>
      <c r="Q79">
        <f t="shared" si="12"/>
        <v>1.7957845663310798E-3</v>
      </c>
      <c r="R79">
        <f t="shared" si="10"/>
        <v>117.51655408404842</v>
      </c>
      <c r="S79">
        <f t="shared" si="13"/>
        <v>4.7665792094824271</v>
      </c>
    </row>
    <row r="80" spans="1:19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83</v>
      </c>
      <c r="H80" s="1">
        <v>40603</v>
      </c>
      <c r="I80" t="s">
        <v>6</v>
      </c>
      <c r="J80" t="s">
        <v>7</v>
      </c>
      <c r="K80">
        <v>0</v>
      </c>
      <c r="L80" t="s">
        <v>8</v>
      </c>
      <c r="M80">
        <v>8.94</v>
      </c>
      <c r="N80">
        <f t="shared" si="8"/>
        <v>8.9399999999999993E-2</v>
      </c>
      <c r="O80">
        <f t="shared" si="11"/>
        <v>2.3999999999999994E-3</v>
      </c>
      <c r="P80">
        <f t="shared" si="9"/>
        <v>-1.5525938066616912E-4</v>
      </c>
      <c r="Q80">
        <f t="shared" si="12"/>
        <v>2.5552593806661686E-3</v>
      </c>
      <c r="R80">
        <f t="shared" si="10"/>
        <v>94.130337202807098</v>
      </c>
      <c r="S80">
        <f t="shared" si="13"/>
        <v>4.5446803878623596</v>
      </c>
    </row>
    <row r="81" spans="1:19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84</v>
      </c>
      <c r="H81" s="1">
        <v>40634</v>
      </c>
      <c r="I81" t="s">
        <v>6</v>
      </c>
      <c r="J81" t="s">
        <v>7</v>
      </c>
      <c r="K81">
        <v>0</v>
      </c>
      <c r="L81" t="s">
        <v>8</v>
      </c>
      <c r="M81">
        <v>8.73</v>
      </c>
      <c r="N81">
        <f t="shared" si="8"/>
        <v>8.7300000000000003E-2</v>
      </c>
      <c r="O81">
        <f t="shared" si="11"/>
        <v>-2.0999999999999908E-3</v>
      </c>
      <c r="P81">
        <f t="shared" si="9"/>
        <v>-3.6789246644628343E-4</v>
      </c>
      <c r="Q81">
        <f t="shared" si="12"/>
        <v>-1.7321075335537074E-3</v>
      </c>
      <c r="R81">
        <f t="shared" si="10"/>
        <v>117.55542958672189</v>
      </c>
      <c r="S81">
        <f t="shared" si="13"/>
        <v>4.7669099635129228</v>
      </c>
    </row>
    <row r="82" spans="1:19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85</v>
      </c>
      <c r="H82" s="1">
        <v>40664</v>
      </c>
      <c r="I82" t="s">
        <v>6</v>
      </c>
      <c r="J82" t="s">
        <v>7</v>
      </c>
      <c r="K82">
        <v>0</v>
      </c>
      <c r="L82" t="s">
        <v>8</v>
      </c>
      <c r="M82">
        <v>8.56</v>
      </c>
      <c r="N82">
        <f t="shared" si="8"/>
        <v>8.5600000000000009E-2</v>
      </c>
      <c r="O82">
        <f t="shared" si="11"/>
        <v>-1.6999999999999932E-3</v>
      </c>
      <c r="P82">
        <f t="shared" si="9"/>
        <v>-1.8183851638868418E-4</v>
      </c>
      <c r="Q82">
        <f t="shared" si="12"/>
        <v>-1.5181614836113091E-3</v>
      </c>
      <c r="R82">
        <f t="shared" si="10"/>
        <v>123.90095450190699</v>
      </c>
      <c r="S82">
        <f t="shared" si="13"/>
        <v>4.8194824924141955</v>
      </c>
    </row>
    <row r="83" spans="1:19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86</v>
      </c>
      <c r="H83" s="1">
        <v>40695</v>
      </c>
      <c r="I83" t="s">
        <v>6</v>
      </c>
      <c r="J83" t="s">
        <v>7</v>
      </c>
      <c r="K83">
        <v>0</v>
      </c>
      <c r="L83" t="s">
        <v>8</v>
      </c>
      <c r="M83">
        <v>8.5</v>
      </c>
      <c r="N83">
        <f t="shared" si="8"/>
        <v>8.5000000000000006E-2</v>
      </c>
      <c r="O83">
        <f t="shared" si="11"/>
        <v>-6.0000000000000331E-4</v>
      </c>
      <c r="P83">
        <f t="shared" si="9"/>
        <v>-3.1223413961103754E-5</v>
      </c>
      <c r="Q83">
        <f t="shared" si="12"/>
        <v>-5.687765860388996E-4</v>
      </c>
      <c r="R83">
        <f t="shared" si="10"/>
        <v>142.29447229980812</v>
      </c>
      <c r="S83">
        <f t="shared" si="13"/>
        <v>4.9578986589429075</v>
      </c>
    </row>
    <row r="84" spans="1:19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87</v>
      </c>
      <c r="H84" s="1">
        <v>40725</v>
      </c>
      <c r="I84" t="s">
        <v>6</v>
      </c>
      <c r="J84" t="s">
        <v>7</v>
      </c>
      <c r="K84">
        <v>0</v>
      </c>
      <c r="L84" t="s">
        <v>8</v>
      </c>
      <c r="M84">
        <v>8.5500000000000007</v>
      </c>
      <c r="N84">
        <f t="shared" si="8"/>
        <v>8.5500000000000007E-2</v>
      </c>
      <c r="O84">
        <f t="shared" si="11"/>
        <v>5.0000000000000044E-4</v>
      </c>
      <c r="P84">
        <f t="shared" si="9"/>
        <v>2.1934857483925133E-5</v>
      </c>
      <c r="Q84">
        <f t="shared" si="12"/>
        <v>4.7806514251607529E-4</v>
      </c>
      <c r="R84">
        <f t="shared" si="10"/>
        <v>143.68367285409639</v>
      </c>
      <c r="S84">
        <f t="shared" si="13"/>
        <v>4.9676141669644762</v>
      </c>
    </row>
    <row r="85" spans="1:19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88</v>
      </c>
      <c r="H85" s="1">
        <v>40756</v>
      </c>
      <c r="I85" t="s">
        <v>6</v>
      </c>
      <c r="J85" t="s">
        <v>7</v>
      </c>
      <c r="K85">
        <v>0</v>
      </c>
      <c r="L85" t="s">
        <v>8</v>
      </c>
      <c r="M85">
        <v>8.1</v>
      </c>
      <c r="N85">
        <f t="shared" si="8"/>
        <v>8.1000000000000003E-2</v>
      </c>
      <c r="O85">
        <f t="shared" si="11"/>
        <v>-4.500000000000004E-3</v>
      </c>
      <c r="P85">
        <f t="shared" si="9"/>
        <v>-2.2363702053598737E-5</v>
      </c>
      <c r="Q85">
        <f t="shared" si="12"/>
        <v>-4.4776362979464055E-3</v>
      </c>
      <c r="R85">
        <f t="shared" si="10"/>
        <v>38.362796625171754</v>
      </c>
      <c r="S85">
        <f t="shared" si="13"/>
        <v>3.6470881520807517</v>
      </c>
    </row>
    <row r="86" spans="1:19" x14ac:dyDescent="0.2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89</v>
      </c>
      <c r="H86" s="1">
        <v>40787</v>
      </c>
      <c r="I86" t="s">
        <v>6</v>
      </c>
      <c r="J86" t="s">
        <v>7</v>
      </c>
      <c r="K86">
        <v>0</v>
      </c>
      <c r="L86" t="s">
        <v>8</v>
      </c>
      <c r="M86">
        <v>8.25</v>
      </c>
      <c r="N86">
        <f t="shared" si="8"/>
        <v>8.2500000000000004E-2</v>
      </c>
      <c r="O86">
        <f t="shared" si="11"/>
        <v>1.5000000000000013E-3</v>
      </c>
      <c r="P86">
        <f t="shared" si="9"/>
        <v>3.7632333378411609E-4</v>
      </c>
      <c r="Q86">
        <f t="shared" si="12"/>
        <v>1.1236766662158853E-3</v>
      </c>
      <c r="R86">
        <f t="shared" si="10"/>
        <v>136.78273909072698</v>
      </c>
      <c r="S86">
        <f t="shared" si="13"/>
        <v>4.9183938209901834</v>
      </c>
    </row>
    <row r="87" spans="1:19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90</v>
      </c>
      <c r="H87" s="1">
        <v>40817</v>
      </c>
      <c r="I87" t="s">
        <v>6</v>
      </c>
      <c r="J87" t="s">
        <v>7</v>
      </c>
      <c r="K87">
        <v>0</v>
      </c>
      <c r="L87" t="s">
        <v>8</v>
      </c>
      <c r="M87">
        <v>8.41</v>
      </c>
      <c r="N87">
        <f t="shared" si="8"/>
        <v>8.4100000000000008E-2</v>
      </c>
      <c r="O87">
        <f t="shared" si="11"/>
        <v>1.6000000000000042E-3</v>
      </c>
      <c r="P87">
        <f t="shared" si="9"/>
        <v>2.4342765517154448E-4</v>
      </c>
      <c r="Q87">
        <f t="shared" si="12"/>
        <v>1.3565723448284597E-3</v>
      </c>
      <c r="R87">
        <f t="shared" si="10"/>
        <v>130.45550981324453</v>
      </c>
      <c r="S87">
        <f t="shared" si="13"/>
        <v>4.8710322476646759</v>
      </c>
    </row>
    <row r="88" spans="1:19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91</v>
      </c>
      <c r="H88" s="1">
        <v>40848</v>
      </c>
      <c r="I88" t="s">
        <v>6</v>
      </c>
      <c r="J88" t="s">
        <v>7</v>
      </c>
      <c r="K88">
        <v>0</v>
      </c>
      <c r="L88" t="s">
        <v>8</v>
      </c>
      <c r="M88">
        <v>8.4700000000000006</v>
      </c>
      <c r="N88">
        <f t="shared" si="8"/>
        <v>8.4700000000000011E-2</v>
      </c>
      <c r="O88">
        <f t="shared" si="11"/>
        <v>6.0000000000000331E-4</v>
      </c>
      <c r="P88">
        <f t="shared" si="9"/>
        <v>1.0167226465146785E-4</v>
      </c>
      <c r="Q88">
        <f t="shared" si="12"/>
        <v>4.9832773534853544E-4</v>
      </c>
      <c r="R88">
        <f t="shared" si="10"/>
        <v>144.23383001138342</v>
      </c>
      <c r="S88">
        <f t="shared" si="13"/>
        <v>4.9714358021300615</v>
      </c>
    </row>
    <row r="89" spans="1:19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92</v>
      </c>
      <c r="H89" s="1">
        <v>40878</v>
      </c>
      <c r="I89" t="s">
        <v>6</v>
      </c>
      <c r="J89" t="s">
        <v>7</v>
      </c>
      <c r="K89">
        <v>0</v>
      </c>
      <c r="L89" t="s">
        <v>8</v>
      </c>
      <c r="M89">
        <v>8.51</v>
      </c>
      <c r="N89">
        <f t="shared" si="8"/>
        <v>8.5099999999999995E-2</v>
      </c>
      <c r="O89">
        <f t="shared" si="11"/>
        <v>3.999999999999837E-4</v>
      </c>
      <c r="P89">
        <f t="shared" si="9"/>
        <v>4.8513993206438969E-5</v>
      </c>
      <c r="Q89">
        <f t="shared" si="12"/>
        <v>3.5148600679354471E-4</v>
      </c>
      <c r="R89">
        <f t="shared" si="10"/>
        <v>144.9479154571726</v>
      </c>
      <c r="S89">
        <f t="shared" si="13"/>
        <v>4.9763744741478195</v>
      </c>
    </row>
    <row r="90" spans="1:19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93</v>
      </c>
      <c r="H90" s="1">
        <v>40909</v>
      </c>
      <c r="I90" t="s">
        <v>6</v>
      </c>
      <c r="J90" t="s">
        <v>7</v>
      </c>
      <c r="K90">
        <v>0</v>
      </c>
      <c r="L90" t="s">
        <v>8</v>
      </c>
      <c r="M90">
        <v>8.4</v>
      </c>
      <c r="N90">
        <f t="shared" si="8"/>
        <v>8.4000000000000005E-2</v>
      </c>
      <c r="O90">
        <f t="shared" si="11"/>
        <v>-1.0999999999999899E-3</v>
      </c>
      <c r="P90">
        <f t="shared" si="9"/>
        <v>1.3075145576421344E-5</v>
      </c>
      <c r="Q90">
        <f t="shared" si="12"/>
        <v>-1.1130751455764112E-3</v>
      </c>
      <c r="R90">
        <f t="shared" si="10"/>
        <v>134.23038020504194</v>
      </c>
      <c r="S90">
        <f t="shared" si="13"/>
        <v>4.8995575789848571</v>
      </c>
    </row>
    <row r="91" spans="1:19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94</v>
      </c>
      <c r="H91" s="1">
        <v>40940</v>
      </c>
      <c r="I91" t="s">
        <v>6</v>
      </c>
      <c r="J91" t="s">
        <v>7</v>
      </c>
      <c r="K91">
        <v>0</v>
      </c>
      <c r="L91" t="s">
        <v>8</v>
      </c>
      <c r="M91">
        <v>8.23</v>
      </c>
      <c r="N91">
        <f t="shared" si="8"/>
        <v>8.2299999999999998E-2</v>
      </c>
      <c r="O91">
        <f t="shared" si="11"/>
        <v>-1.7000000000000071E-3</v>
      </c>
      <c r="P91">
        <f t="shared" si="9"/>
        <v>1.1053197655897288E-4</v>
      </c>
      <c r="Q91">
        <f t="shared" si="12"/>
        <v>-1.8105319765589799E-3</v>
      </c>
      <c r="R91">
        <f t="shared" si="10"/>
        <v>117.56592572006348</v>
      </c>
      <c r="S91">
        <f t="shared" si="13"/>
        <v>4.7669992462013022</v>
      </c>
    </row>
    <row r="92" spans="1:19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95</v>
      </c>
      <c r="H92" s="1">
        <v>40969</v>
      </c>
      <c r="I92" t="s">
        <v>6</v>
      </c>
      <c r="J92" t="s">
        <v>7</v>
      </c>
      <c r="K92">
        <v>0</v>
      </c>
      <c r="L92" t="s">
        <v>8</v>
      </c>
      <c r="M92">
        <v>8.3699999999999992</v>
      </c>
      <c r="N92">
        <f t="shared" si="8"/>
        <v>8.3699999999999997E-2</v>
      </c>
      <c r="O92">
        <f t="shared" si="11"/>
        <v>1.3999999999999985E-3</v>
      </c>
      <c r="P92">
        <f t="shared" si="9"/>
        <v>2.6114707898655453E-4</v>
      </c>
      <c r="Q92">
        <f t="shared" si="12"/>
        <v>1.138852921013444E-3</v>
      </c>
      <c r="R92">
        <f t="shared" si="10"/>
        <v>135.566319252635</v>
      </c>
      <c r="S92">
        <f t="shared" si="13"/>
        <v>4.909460961561444</v>
      </c>
    </row>
    <row r="93" spans="1:19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96</v>
      </c>
      <c r="H93" s="1">
        <v>41000</v>
      </c>
      <c r="I93" t="s">
        <v>6</v>
      </c>
      <c r="J93" t="s">
        <v>7</v>
      </c>
      <c r="K93">
        <v>0</v>
      </c>
      <c r="L93" t="s">
        <v>8</v>
      </c>
      <c r="M93">
        <v>8.2799999999999994</v>
      </c>
      <c r="N93">
        <f t="shared" si="8"/>
        <v>8.2799999999999999E-2</v>
      </c>
      <c r="O93">
        <f t="shared" si="11"/>
        <v>-8.9999999999999802E-4</v>
      </c>
      <c r="P93">
        <f t="shared" si="9"/>
        <v>1.3711111228148794E-4</v>
      </c>
      <c r="Q93">
        <f t="shared" si="12"/>
        <v>-1.037111112281486E-3</v>
      </c>
      <c r="R93">
        <f t="shared" si="10"/>
        <v>136.66868662281479</v>
      </c>
      <c r="S93">
        <f t="shared" si="13"/>
        <v>4.9175596510879558</v>
      </c>
    </row>
    <row r="94" spans="1:19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97</v>
      </c>
      <c r="H94" s="1">
        <v>41030</v>
      </c>
      <c r="I94" t="s">
        <v>6</v>
      </c>
      <c r="J94" t="s">
        <v>7</v>
      </c>
      <c r="K94">
        <v>0</v>
      </c>
      <c r="L94" t="s">
        <v>8</v>
      </c>
      <c r="M94">
        <v>8.2799999999999994</v>
      </c>
      <c r="N94">
        <f t="shared" si="8"/>
        <v>8.2799999999999999E-2</v>
      </c>
      <c r="O94">
        <f t="shared" si="11"/>
        <v>0</v>
      </c>
      <c r="P94">
        <f t="shared" si="9"/>
        <v>2.1684851944903067E-4</v>
      </c>
      <c r="Q94">
        <f t="shared" si="12"/>
        <v>-2.1684851944903067E-4</v>
      </c>
      <c r="R94">
        <f t="shared" si="10"/>
        <v>147.34560573661059</v>
      </c>
      <c r="S94">
        <f t="shared" si="13"/>
        <v>4.9927808867954209</v>
      </c>
    </row>
    <row r="95" spans="1:19" x14ac:dyDescent="0.2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98</v>
      </c>
      <c r="H95" s="1">
        <v>41061</v>
      </c>
      <c r="I95" t="s">
        <v>6</v>
      </c>
      <c r="J95" t="s">
        <v>7</v>
      </c>
      <c r="K95">
        <v>0</v>
      </c>
      <c r="L95" t="s">
        <v>8</v>
      </c>
      <c r="M95">
        <v>8.16</v>
      </c>
      <c r="N95">
        <f t="shared" si="8"/>
        <v>8.1600000000000006E-2</v>
      </c>
      <c r="O95">
        <f t="shared" si="11"/>
        <v>-1.1999999999999927E-3</v>
      </c>
      <c r="P95">
        <f t="shared" si="9"/>
        <v>2.1684851944903067E-4</v>
      </c>
      <c r="Q95">
        <f t="shared" si="12"/>
        <v>-1.4168485194490234E-3</v>
      </c>
      <c r="R95">
        <f t="shared" si="10"/>
        <v>128.79226779185547</v>
      </c>
      <c r="S95">
        <f t="shared" si="13"/>
        <v>4.8582007791962907</v>
      </c>
    </row>
    <row r="96" spans="1:19" x14ac:dyDescent="0.25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99</v>
      </c>
      <c r="H96" s="1">
        <v>41091</v>
      </c>
      <c r="I96" t="s">
        <v>6</v>
      </c>
      <c r="J96" t="s">
        <v>7</v>
      </c>
      <c r="K96">
        <v>0</v>
      </c>
      <c r="L96" t="s">
        <v>8</v>
      </c>
      <c r="M96">
        <v>7.52</v>
      </c>
      <c r="N96">
        <f t="shared" si="8"/>
        <v>7.5199999999999989E-2</v>
      </c>
      <c r="O96">
        <f t="shared" si="11"/>
        <v>-6.4000000000000168E-3</v>
      </c>
      <c r="P96">
        <f t="shared" si="9"/>
        <v>3.2316506233908722E-4</v>
      </c>
      <c r="Q96">
        <f t="shared" si="12"/>
        <v>-6.7231650623391041E-3</v>
      </c>
      <c r="R96">
        <f t="shared" si="10"/>
        <v>6.3899113312965472</v>
      </c>
      <c r="S96">
        <f t="shared" si="13"/>
        <v>1.8547203921267441</v>
      </c>
    </row>
    <row r="97" spans="1:19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100</v>
      </c>
      <c r="H97" s="1">
        <v>41122</v>
      </c>
      <c r="I97" t="s">
        <v>6</v>
      </c>
      <c r="J97" t="s">
        <v>7</v>
      </c>
      <c r="K97">
        <v>0</v>
      </c>
      <c r="L97" t="s">
        <v>8</v>
      </c>
      <c r="M97">
        <v>7.48</v>
      </c>
      <c r="N97">
        <f t="shared" si="8"/>
        <v>7.4800000000000005E-2</v>
      </c>
      <c r="O97">
        <f t="shared" si="11"/>
        <v>-3.999999999999837E-4</v>
      </c>
      <c r="P97">
        <f t="shared" si="9"/>
        <v>8.9018662441939375E-4</v>
      </c>
      <c r="Q97">
        <f t="shared" si="12"/>
        <v>-1.2901866244193773E-3</v>
      </c>
      <c r="R97">
        <f t="shared" si="10"/>
        <v>136.77380730604091</v>
      </c>
      <c r="S97">
        <f t="shared" si="13"/>
        <v>4.918328519795188</v>
      </c>
    </row>
    <row r="98" spans="1:19" x14ac:dyDescent="0.25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101</v>
      </c>
      <c r="H98" s="1">
        <v>41153</v>
      </c>
      <c r="I98" t="s">
        <v>6</v>
      </c>
      <c r="J98" t="s">
        <v>7</v>
      </c>
      <c r="K98">
        <v>0</v>
      </c>
      <c r="L98" t="s">
        <v>8</v>
      </c>
      <c r="M98">
        <v>7.4</v>
      </c>
      <c r="N98">
        <f t="shared" si="8"/>
        <v>7.400000000000001E-2</v>
      </c>
      <c r="O98">
        <f t="shared" si="11"/>
        <v>-7.9999999999999516E-4</v>
      </c>
      <c r="P98">
        <f t="shared" si="9"/>
        <v>9.256254720494114E-4</v>
      </c>
      <c r="Q98">
        <f t="shared" si="12"/>
        <v>-1.7256254720494067E-3</v>
      </c>
      <c r="R98">
        <f t="shared" si="10"/>
        <v>124.0310667923677</v>
      </c>
      <c r="S98">
        <f t="shared" si="13"/>
        <v>4.8205320728735979</v>
      </c>
    </row>
    <row r="99" spans="1:19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102</v>
      </c>
      <c r="H99" s="1">
        <v>41183</v>
      </c>
      <c r="I99" t="s">
        <v>6</v>
      </c>
      <c r="J99" t="s">
        <v>7</v>
      </c>
      <c r="K99">
        <v>0</v>
      </c>
      <c r="L99" t="s">
        <v>8</v>
      </c>
      <c r="M99">
        <v>7.67</v>
      </c>
      <c r="N99">
        <f t="shared" si="8"/>
        <v>7.6700000000000004E-2</v>
      </c>
      <c r="O99">
        <f t="shared" si="11"/>
        <v>2.6999999999999941E-3</v>
      </c>
      <c r="P99">
        <f t="shared" si="9"/>
        <v>9.9650316730944899E-4</v>
      </c>
      <c r="Q99">
        <f t="shared" si="12"/>
        <v>1.7034968326905451E-3</v>
      </c>
      <c r="R99">
        <f t="shared" si="10"/>
        <v>125.12218994460255</v>
      </c>
      <c r="S99">
        <f t="shared" si="13"/>
        <v>4.829290779398006</v>
      </c>
    </row>
    <row r="100" spans="1:19" x14ac:dyDescent="0.25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103</v>
      </c>
      <c r="H100" s="1">
        <v>41214</v>
      </c>
      <c r="I100" t="s">
        <v>6</v>
      </c>
      <c r="J100" t="s">
        <v>7</v>
      </c>
      <c r="K100">
        <v>0</v>
      </c>
      <c r="L100" t="s">
        <v>8</v>
      </c>
      <c r="M100">
        <v>7.64</v>
      </c>
      <c r="N100">
        <f t="shared" si="8"/>
        <v>7.6399999999999996E-2</v>
      </c>
      <c r="O100">
        <f t="shared" si="11"/>
        <v>-3.0000000000000859E-4</v>
      </c>
      <c r="P100">
        <f t="shared" si="9"/>
        <v>7.5729094580682086E-4</v>
      </c>
      <c r="Q100">
        <f t="shared" si="12"/>
        <v>-1.0572909458068293E-3</v>
      </c>
      <c r="R100">
        <f t="shared" si="10"/>
        <v>141.37696418184694</v>
      </c>
      <c r="S100">
        <f t="shared" si="13"/>
        <v>4.9514298277569031</v>
      </c>
    </row>
    <row r="101" spans="1:19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104</v>
      </c>
      <c r="H101" s="1">
        <v>41244</v>
      </c>
      <c r="I101" t="s">
        <v>6</v>
      </c>
      <c r="J101" t="s">
        <v>7</v>
      </c>
      <c r="K101">
        <v>0</v>
      </c>
      <c r="L101" t="s">
        <v>8</v>
      </c>
      <c r="M101">
        <v>7.37</v>
      </c>
      <c r="N101">
        <f t="shared" si="8"/>
        <v>7.3700000000000002E-2</v>
      </c>
      <c r="O101">
        <f t="shared" si="11"/>
        <v>-2.6999999999999941E-3</v>
      </c>
      <c r="P101">
        <f t="shared" si="9"/>
        <v>7.83870081529336E-4</v>
      </c>
      <c r="Q101">
        <f t="shared" si="12"/>
        <v>-3.4838700815293302E-3</v>
      </c>
      <c r="R101">
        <f t="shared" si="10"/>
        <v>62.379023710556304</v>
      </c>
      <c r="S101">
        <f t="shared" si="13"/>
        <v>4.1332290603767783</v>
      </c>
    </row>
    <row r="102" spans="1:19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105</v>
      </c>
      <c r="H102" s="1">
        <v>41275</v>
      </c>
      <c r="I102" t="s">
        <v>6</v>
      </c>
      <c r="J102" t="s">
        <v>7</v>
      </c>
      <c r="K102">
        <v>0</v>
      </c>
      <c r="L102" t="s">
        <v>8</v>
      </c>
      <c r="M102">
        <v>7.26</v>
      </c>
      <c r="N102">
        <f t="shared" si="8"/>
        <v>7.2599999999999998E-2</v>
      </c>
      <c r="O102">
        <f t="shared" si="11"/>
        <v>-1.1000000000000038E-3</v>
      </c>
      <c r="P102">
        <f t="shared" si="9"/>
        <v>1.0230823030319641E-3</v>
      </c>
      <c r="Q102">
        <f t="shared" si="12"/>
        <v>-2.1230823030319677E-3</v>
      </c>
      <c r="R102">
        <f t="shared" si="10"/>
        <v>110.67363873014017</v>
      </c>
      <c r="S102">
        <f t="shared" si="13"/>
        <v>4.7065856788374818</v>
      </c>
    </row>
    <row r="103" spans="1:19" x14ac:dyDescent="0.2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106</v>
      </c>
      <c r="H103" s="1">
        <v>41306</v>
      </c>
      <c r="I103" t="s">
        <v>6</v>
      </c>
      <c r="J103" t="s">
        <v>7</v>
      </c>
      <c r="K103">
        <v>0</v>
      </c>
      <c r="L103" t="s">
        <v>8</v>
      </c>
      <c r="M103">
        <v>7.29</v>
      </c>
      <c r="N103">
        <f t="shared" si="8"/>
        <v>7.2900000000000006E-2</v>
      </c>
      <c r="O103">
        <f t="shared" si="11"/>
        <v>3.0000000000000859E-4</v>
      </c>
      <c r="P103">
        <f t="shared" si="9"/>
        <v>1.120539134014517E-3</v>
      </c>
      <c r="Q103">
        <f t="shared" si="12"/>
        <v>-8.2053913401450838E-4</v>
      </c>
      <c r="R103">
        <f t="shared" si="10"/>
        <v>149.75897772691053</v>
      </c>
      <c r="S103">
        <f t="shared" si="13"/>
        <v>5.0090271866303331</v>
      </c>
    </row>
    <row r="104" spans="1:19" x14ac:dyDescent="0.25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107</v>
      </c>
      <c r="H104" s="1">
        <v>41334</v>
      </c>
      <c r="I104" t="s">
        <v>6</v>
      </c>
      <c r="J104" t="s">
        <v>7</v>
      </c>
      <c r="K104">
        <v>0</v>
      </c>
      <c r="L104" t="s">
        <v>8</v>
      </c>
      <c r="M104">
        <v>7.39</v>
      </c>
      <c r="N104">
        <f t="shared" si="8"/>
        <v>7.3899999999999993E-2</v>
      </c>
      <c r="O104">
        <f t="shared" si="11"/>
        <v>9.9999999999998701E-4</v>
      </c>
      <c r="P104">
        <f t="shared" si="9"/>
        <v>1.0939599982920018E-3</v>
      </c>
      <c r="Q104">
        <f t="shared" si="12"/>
        <v>-9.3959998292014821E-5</v>
      </c>
      <c r="R104">
        <f t="shared" si="10"/>
        <v>157.43147617503504</v>
      </c>
      <c r="S104">
        <f t="shared" si="13"/>
        <v>5.0589902916899074</v>
      </c>
    </row>
    <row r="105" spans="1:19" x14ac:dyDescent="0.2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108</v>
      </c>
      <c r="H105" s="1">
        <v>41365</v>
      </c>
      <c r="I105" t="s">
        <v>6</v>
      </c>
      <c r="J105" t="s">
        <v>7</v>
      </c>
      <c r="K105">
        <v>0</v>
      </c>
      <c r="L105" t="s">
        <v>8</v>
      </c>
      <c r="M105">
        <v>6.97</v>
      </c>
      <c r="N105">
        <f t="shared" si="8"/>
        <v>6.9699999999999998E-2</v>
      </c>
      <c r="O105">
        <f t="shared" si="11"/>
        <v>-4.1999999999999954E-3</v>
      </c>
      <c r="P105">
        <f t="shared" si="9"/>
        <v>1.0053628792169554E-3</v>
      </c>
      <c r="Q105">
        <f t="shared" si="12"/>
        <v>-5.2053628792169508E-3</v>
      </c>
      <c r="R105">
        <f t="shared" si="10"/>
        <v>19.468128703218675</v>
      </c>
      <c r="S105">
        <f t="shared" si="13"/>
        <v>2.9687787029632586</v>
      </c>
    </row>
    <row r="106" spans="1:19" x14ac:dyDescent="0.25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109</v>
      </c>
      <c r="H106" s="1">
        <v>41395</v>
      </c>
      <c r="I106" t="s">
        <v>6</v>
      </c>
      <c r="J106" t="s">
        <v>7</v>
      </c>
      <c r="K106">
        <v>0</v>
      </c>
      <c r="L106" t="s">
        <v>8</v>
      </c>
      <c r="M106">
        <v>6.96</v>
      </c>
      <c r="N106">
        <f t="shared" si="8"/>
        <v>6.9599999999999995E-2</v>
      </c>
      <c r="O106">
        <f t="shared" si="11"/>
        <v>-1.0000000000000286E-4</v>
      </c>
      <c r="P106">
        <f t="shared" si="9"/>
        <v>1.377470779332155E-3</v>
      </c>
      <c r="Q106">
        <f t="shared" si="12"/>
        <v>-1.4774707793321579E-3</v>
      </c>
      <c r="R106">
        <f t="shared" si="10"/>
        <v>134.84217234481881</v>
      </c>
      <c r="S106">
        <f t="shared" si="13"/>
        <v>4.9041050007731588</v>
      </c>
    </row>
    <row r="107" spans="1:19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110</v>
      </c>
      <c r="H107" s="1">
        <v>41426</v>
      </c>
      <c r="I107" t="s">
        <v>6</v>
      </c>
      <c r="J107" t="s">
        <v>7</v>
      </c>
      <c r="K107">
        <v>0</v>
      </c>
      <c r="L107" t="s">
        <v>8</v>
      </c>
      <c r="M107">
        <v>7.94</v>
      </c>
      <c r="N107">
        <f t="shared" si="8"/>
        <v>7.9399999999999998E-2</v>
      </c>
      <c r="O107">
        <f t="shared" si="11"/>
        <v>9.8000000000000032E-3</v>
      </c>
      <c r="P107">
        <f t="shared" si="9"/>
        <v>1.3863304912396601E-3</v>
      </c>
      <c r="Q107">
        <f t="shared" si="12"/>
        <v>8.4136695087603432E-3</v>
      </c>
      <c r="R107">
        <f t="shared" si="10"/>
        <v>0.49738678356333821</v>
      </c>
      <c r="S107">
        <f t="shared" si="13"/>
        <v>-0.69838731900859508</v>
      </c>
    </row>
    <row r="108" spans="1:19" x14ac:dyDescent="0.25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 t="s">
        <v>111</v>
      </c>
      <c r="H108" s="1">
        <v>41456</v>
      </c>
      <c r="I108" t="s">
        <v>6</v>
      </c>
      <c r="J108" t="s">
        <v>7</v>
      </c>
      <c r="K108">
        <v>0</v>
      </c>
      <c r="L108" t="s">
        <v>8</v>
      </c>
      <c r="M108">
        <v>7.97</v>
      </c>
      <c r="N108">
        <f t="shared" si="8"/>
        <v>7.9699999999999993E-2</v>
      </c>
      <c r="O108">
        <f t="shared" si="11"/>
        <v>2.9999999999999472E-4</v>
      </c>
      <c r="P108">
        <f t="shared" si="9"/>
        <v>5.1807872430419274E-4</v>
      </c>
      <c r="Q108">
        <f t="shared" si="12"/>
        <v>-2.1807872430419802E-4</v>
      </c>
      <c r="R108">
        <f t="shared" si="10"/>
        <v>150.44073230547602</v>
      </c>
      <c r="S108">
        <f t="shared" si="13"/>
        <v>5.0135692013480391</v>
      </c>
    </row>
    <row r="109" spans="1:19" x14ac:dyDescent="0.2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112</v>
      </c>
      <c r="H109" s="1">
        <v>41487</v>
      </c>
      <c r="I109" t="s">
        <v>6</v>
      </c>
      <c r="J109" t="s">
        <v>7</v>
      </c>
      <c r="K109">
        <v>0</v>
      </c>
      <c r="L109" t="s">
        <v>8</v>
      </c>
      <c r="M109">
        <v>8.3699999999999992</v>
      </c>
      <c r="N109">
        <f t="shared" si="8"/>
        <v>8.3699999999999997E-2</v>
      </c>
      <c r="O109">
        <f t="shared" si="11"/>
        <v>4.0000000000000036E-3</v>
      </c>
      <c r="P109">
        <f t="shared" si="9"/>
        <v>4.914995885816789E-4</v>
      </c>
      <c r="Q109">
        <f t="shared" si="12"/>
        <v>3.5085004114183247E-3</v>
      </c>
      <c r="R109">
        <f t="shared" si="10"/>
        <v>62.626715605759742</v>
      </c>
      <c r="S109">
        <f t="shared" si="13"/>
        <v>4.1371919539321462</v>
      </c>
    </row>
    <row r="110" spans="1:19" x14ac:dyDescent="0.2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113</v>
      </c>
      <c r="H110" s="1">
        <v>41518</v>
      </c>
      <c r="I110" t="s">
        <v>6</v>
      </c>
      <c r="J110" t="s">
        <v>7</v>
      </c>
      <c r="K110">
        <v>0</v>
      </c>
      <c r="L110" t="s">
        <v>8</v>
      </c>
      <c r="M110">
        <v>8.15</v>
      </c>
      <c r="N110">
        <f t="shared" si="8"/>
        <v>8.1500000000000003E-2</v>
      </c>
      <c r="O110">
        <f t="shared" si="11"/>
        <v>-2.1999999999999936E-3</v>
      </c>
      <c r="P110">
        <f t="shared" si="9"/>
        <v>1.3711111228148794E-4</v>
      </c>
      <c r="Q110">
        <f t="shared" si="12"/>
        <v>-2.3371111122814816E-3</v>
      </c>
      <c r="R110">
        <f t="shared" si="10"/>
        <v>101.4609204127962</v>
      </c>
      <c r="S110">
        <f t="shared" si="13"/>
        <v>4.61967370377881</v>
      </c>
    </row>
    <row r="111" spans="1:19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114</v>
      </c>
      <c r="H111" s="1">
        <v>41548</v>
      </c>
      <c r="I111" t="s">
        <v>6</v>
      </c>
      <c r="J111" t="s">
        <v>7</v>
      </c>
      <c r="K111">
        <v>0</v>
      </c>
      <c r="L111" t="s">
        <v>8</v>
      </c>
      <c r="M111">
        <v>7.87</v>
      </c>
      <c r="N111">
        <f t="shared" si="8"/>
        <v>7.8700000000000006E-2</v>
      </c>
      <c r="O111">
        <f t="shared" si="11"/>
        <v>-2.7999999999999969E-3</v>
      </c>
      <c r="P111">
        <f t="shared" si="9"/>
        <v>3.3202477424659223E-4</v>
      </c>
      <c r="Q111">
        <f t="shared" si="12"/>
        <v>-3.1320247742465893E-3</v>
      </c>
      <c r="R111">
        <f t="shared" si="10"/>
        <v>75.171461406718109</v>
      </c>
      <c r="S111">
        <f t="shared" si="13"/>
        <v>4.3197716563562318</v>
      </c>
    </row>
    <row r="112" spans="1:19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115</v>
      </c>
      <c r="H112" s="1">
        <v>41579</v>
      </c>
      <c r="I112" t="s">
        <v>6</v>
      </c>
      <c r="J112" t="s">
        <v>7</v>
      </c>
      <c r="K112">
        <v>0</v>
      </c>
      <c r="L112" t="s">
        <v>8</v>
      </c>
      <c r="M112">
        <v>8.18</v>
      </c>
      <c r="N112">
        <f t="shared" si="8"/>
        <v>8.1799999999999998E-2</v>
      </c>
      <c r="O112">
        <f t="shared" si="11"/>
        <v>3.0999999999999917E-3</v>
      </c>
      <c r="P112">
        <f t="shared" si="9"/>
        <v>5.8009670765672542E-4</v>
      </c>
      <c r="Q112">
        <f t="shared" si="12"/>
        <v>2.5199032923432663E-3</v>
      </c>
      <c r="R112">
        <f t="shared" si="10"/>
        <v>95.849860669824764</v>
      </c>
      <c r="S112">
        <f t="shared" si="13"/>
        <v>4.562783015863312</v>
      </c>
    </row>
    <row r="113" spans="1:19" x14ac:dyDescent="0.25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116</v>
      </c>
      <c r="H113" s="1">
        <v>41609</v>
      </c>
      <c r="I113" t="s">
        <v>6</v>
      </c>
      <c r="J113" t="s">
        <v>7</v>
      </c>
      <c r="K113">
        <v>0</v>
      </c>
      <c r="L113" t="s">
        <v>8</v>
      </c>
      <c r="M113">
        <v>8.32</v>
      </c>
      <c r="N113">
        <f t="shared" si="8"/>
        <v>8.3199999999999996E-2</v>
      </c>
      <c r="O113">
        <f t="shared" si="11"/>
        <v>1.3999999999999985E-3</v>
      </c>
      <c r="P113">
        <f t="shared" si="9"/>
        <v>3.0544563852407839E-4</v>
      </c>
      <c r="Q113">
        <f t="shared" si="12"/>
        <v>1.0945543614759201E-3</v>
      </c>
      <c r="R113">
        <f t="shared" si="10"/>
        <v>136.84312563820319</v>
      </c>
      <c r="S113">
        <f t="shared" si="13"/>
        <v>4.9188352014022021</v>
      </c>
    </row>
    <row r="114" spans="1:19" x14ac:dyDescent="0.25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117</v>
      </c>
      <c r="H114" s="1">
        <v>41640</v>
      </c>
      <c r="I114" t="s">
        <v>6</v>
      </c>
      <c r="J114" t="s">
        <v>7</v>
      </c>
      <c r="K114">
        <v>0</v>
      </c>
      <c r="L114" t="s">
        <v>8</v>
      </c>
      <c r="M114">
        <v>8.48</v>
      </c>
      <c r="N114">
        <f t="shared" si="8"/>
        <v>8.48E-2</v>
      </c>
      <c r="O114">
        <f t="shared" si="11"/>
        <v>1.6000000000000042E-3</v>
      </c>
      <c r="P114">
        <f t="shared" si="9"/>
        <v>1.8140967181901182E-4</v>
      </c>
      <c r="Q114">
        <f t="shared" si="12"/>
        <v>1.4185903281809923E-3</v>
      </c>
      <c r="R114">
        <f t="shared" si="10"/>
        <v>128.52407833836838</v>
      </c>
      <c r="S114">
        <f t="shared" si="13"/>
        <v>4.8561162668469464</v>
      </c>
    </row>
    <row r="115" spans="1:19" x14ac:dyDescent="0.25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118</v>
      </c>
      <c r="H115" s="1">
        <v>41671</v>
      </c>
      <c r="I115" t="s">
        <v>6</v>
      </c>
      <c r="J115" t="s">
        <v>7</v>
      </c>
      <c r="K115">
        <v>0</v>
      </c>
      <c r="L115" t="s">
        <v>8</v>
      </c>
      <c r="M115">
        <v>8.67</v>
      </c>
      <c r="N115">
        <f t="shared" si="8"/>
        <v>8.6699999999999999E-2</v>
      </c>
      <c r="O115">
        <f t="shared" si="11"/>
        <v>1.8999999999999989E-3</v>
      </c>
      <c r="P115">
        <f t="shared" si="9"/>
        <v>3.9654281298935178E-5</v>
      </c>
      <c r="Q115">
        <f t="shared" si="12"/>
        <v>1.8603457187010637E-3</v>
      </c>
      <c r="R115">
        <f t="shared" si="10"/>
        <v>115.82675028281085</v>
      </c>
      <c r="S115">
        <f t="shared" si="13"/>
        <v>4.7520955426308911</v>
      </c>
    </row>
    <row r="116" spans="1:19" x14ac:dyDescent="0.25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119</v>
      </c>
      <c r="H116" s="1">
        <v>41699</v>
      </c>
      <c r="I116" t="s">
        <v>6</v>
      </c>
      <c r="J116" t="s">
        <v>7</v>
      </c>
      <c r="K116">
        <v>0</v>
      </c>
      <c r="L116" t="s">
        <v>8</v>
      </c>
      <c r="M116">
        <v>8.52</v>
      </c>
      <c r="N116">
        <f t="shared" si="8"/>
        <v>8.5199999999999998E-2</v>
      </c>
      <c r="O116">
        <f t="shared" si="11"/>
        <v>-1.5000000000000013E-3</v>
      </c>
      <c r="P116">
        <f t="shared" si="9"/>
        <v>-1.2868024494365528E-4</v>
      </c>
      <c r="Q116">
        <f t="shared" si="12"/>
        <v>-1.371319755056346E-3</v>
      </c>
      <c r="R116">
        <f t="shared" si="10"/>
        <v>127.70324410853924</v>
      </c>
      <c r="S116">
        <f t="shared" si="13"/>
        <v>4.8497091668547272</v>
      </c>
    </row>
    <row r="117" spans="1:19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120</v>
      </c>
      <c r="H117" s="1">
        <v>41730</v>
      </c>
      <c r="I117" t="s">
        <v>6</v>
      </c>
      <c r="J117" t="s">
        <v>7</v>
      </c>
      <c r="K117">
        <v>0</v>
      </c>
      <c r="L117" t="s">
        <v>8</v>
      </c>
      <c r="M117">
        <v>8.41</v>
      </c>
      <c r="N117">
        <f t="shared" si="8"/>
        <v>8.4100000000000008E-2</v>
      </c>
      <c r="O117">
        <f t="shared" si="11"/>
        <v>-1.0999999999999899E-3</v>
      </c>
      <c r="P117">
        <f t="shared" si="9"/>
        <v>4.2154336689163237E-6</v>
      </c>
      <c r="Q117">
        <f t="shared" si="12"/>
        <v>-1.1042154336689061E-3</v>
      </c>
      <c r="R117">
        <f t="shared" si="10"/>
        <v>134.3405614285688</v>
      </c>
      <c r="S117">
        <f t="shared" si="13"/>
        <v>4.9003780789915821</v>
      </c>
    </row>
    <row r="118" spans="1:19" x14ac:dyDescent="0.2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121</v>
      </c>
      <c r="H118" s="1">
        <v>41760</v>
      </c>
      <c r="I118" t="s">
        <v>6</v>
      </c>
      <c r="J118" t="s">
        <v>7</v>
      </c>
      <c r="K118">
        <v>0</v>
      </c>
      <c r="L118" t="s">
        <v>8</v>
      </c>
      <c r="M118">
        <v>8.16</v>
      </c>
      <c r="N118">
        <f t="shared" si="8"/>
        <v>8.1600000000000006E-2</v>
      </c>
      <c r="O118">
        <f t="shared" si="11"/>
        <v>-2.5000000000000022E-3</v>
      </c>
      <c r="P118">
        <f t="shared" si="9"/>
        <v>1.0167226465146785E-4</v>
      </c>
      <c r="Q118">
        <f t="shared" si="12"/>
        <v>-2.6016722646514702E-3</v>
      </c>
      <c r="R118">
        <f t="shared" si="10"/>
        <v>92.827638445874769</v>
      </c>
      <c r="S118">
        <f t="shared" si="13"/>
        <v>4.5307444235307228</v>
      </c>
    </row>
    <row r="119" spans="1:19" x14ac:dyDescent="0.25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 t="s">
        <v>122</v>
      </c>
      <c r="H119" s="1">
        <v>41791</v>
      </c>
      <c r="I119" t="s">
        <v>6</v>
      </c>
      <c r="J119" t="s">
        <v>7</v>
      </c>
      <c r="K119">
        <v>0</v>
      </c>
      <c r="L119" t="s">
        <v>8</v>
      </c>
      <c r="M119">
        <v>8.34</v>
      </c>
      <c r="N119">
        <f t="shared" si="8"/>
        <v>8.3400000000000002E-2</v>
      </c>
      <c r="O119">
        <f t="shared" si="11"/>
        <v>1.799999999999996E-3</v>
      </c>
      <c r="P119">
        <f t="shared" si="9"/>
        <v>3.2316506233908722E-4</v>
      </c>
      <c r="Q119">
        <f t="shared" si="12"/>
        <v>1.4768349376609088E-3</v>
      </c>
      <c r="R119">
        <f t="shared" si="10"/>
        <v>127.91708869982824</v>
      </c>
      <c r="S119">
        <f t="shared" si="13"/>
        <v>4.8513823095098996</v>
      </c>
    </row>
    <row r="120" spans="1:19" x14ac:dyDescent="0.25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123</v>
      </c>
      <c r="H120" s="1">
        <v>41821</v>
      </c>
      <c r="I120" t="s">
        <v>6</v>
      </c>
      <c r="J120" t="s">
        <v>7</v>
      </c>
      <c r="K120">
        <v>0</v>
      </c>
      <c r="L120" t="s">
        <v>8</v>
      </c>
      <c r="M120">
        <v>8.25</v>
      </c>
      <c r="N120">
        <f t="shared" si="8"/>
        <v>8.2500000000000004E-2</v>
      </c>
      <c r="O120">
        <f t="shared" si="11"/>
        <v>-8.9999999999999802E-4</v>
      </c>
      <c r="P120">
        <f t="shared" si="9"/>
        <v>1.6369024800400177E-4</v>
      </c>
      <c r="Q120">
        <f t="shared" si="12"/>
        <v>-1.0636902480039999E-3</v>
      </c>
      <c r="R120">
        <f t="shared" si="10"/>
        <v>136.35839549616765</v>
      </c>
      <c r="S120">
        <f t="shared" si="13"/>
        <v>4.9152866805252593</v>
      </c>
    </row>
    <row r="121" spans="1:19" x14ac:dyDescent="0.25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124</v>
      </c>
      <c r="H121" s="1">
        <v>41852</v>
      </c>
      <c r="I121" t="s">
        <v>6</v>
      </c>
      <c r="J121" t="s">
        <v>7</v>
      </c>
      <c r="K121">
        <v>0</v>
      </c>
      <c r="L121" t="s">
        <v>8</v>
      </c>
      <c r="M121">
        <v>8.2100000000000009</v>
      </c>
      <c r="N121">
        <f t="shared" si="8"/>
        <v>8.2100000000000006E-2</v>
      </c>
      <c r="O121">
        <f t="shared" si="11"/>
        <v>-3.9999999999999758E-4</v>
      </c>
      <c r="P121">
        <f t="shared" si="9"/>
        <v>2.4342765517154448E-4</v>
      </c>
      <c r="Q121">
        <f t="shared" si="12"/>
        <v>-6.4342765517154204E-4</v>
      </c>
      <c r="R121">
        <f t="shared" si="10"/>
        <v>143.92614021070975</v>
      </c>
      <c r="S121">
        <f t="shared" si="13"/>
        <v>4.9693002527865966</v>
      </c>
    </row>
    <row r="122" spans="1:19" x14ac:dyDescent="0.25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125</v>
      </c>
      <c r="H122" s="1">
        <v>41883</v>
      </c>
      <c r="I122" t="s">
        <v>6</v>
      </c>
      <c r="J122" t="s">
        <v>7</v>
      </c>
      <c r="K122">
        <v>0</v>
      </c>
      <c r="L122" t="s">
        <v>8</v>
      </c>
      <c r="M122">
        <v>8.1999999999999993</v>
      </c>
      <c r="N122">
        <f t="shared" si="8"/>
        <v>8.199999999999999E-2</v>
      </c>
      <c r="O122">
        <f t="shared" si="11"/>
        <v>-1.0000000000001674E-4</v>
      </c>
      <c r="P122">
        <f t="shared" si="9"/>
        <v>2.7886650280156336E-4</v>
      </c>
      <c r="Q122">
        <f t="shared" si="12"/>
        <v>-3.788665028015801E-4</v>
      </c>
      <c r="R122">
        <f t="shared" si="10"/>
        <v>146.98289557563547</v>
      </c>
      <c r="S122">
        <f t="shared" si="13"/>
        <v>4.9903162233804483</v>
      </c>
    </row>
    <row r="123" spans="1:19" x14ac:dyDescent="0.25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126</v>
      </c>
      <c r="H123" s="1">
        <v>41913</v>
      </c>
      <c r="I123" t="s">
        <v>6</v>
      </c>
      <c r="J123" t="s">
        <v>7</v>
      </c>
      <c r="K123">
        <v>0</v>
      </c>
      <c r="L123" t="s">
        <v>8</v>
      </c>
      <c r="M123">
        <v>8.06</v>
      </c>
      <c r="N123">
        <f t="shared" si="8"/>
        <v>8.0600000000000005E-2</v>
      </c>
      <c r="O123">
        <f t="shared" si="11"/>
        <v>-1.3999999999999846E-3</v>
      </c>
      <c r="P123">
        <f t="shared" si="9"/>
        <v>2.8772621470906962E-4</v>
      </c>
      <c r="Q123">
        <f t="shared" si="12"/>
        <v>-1.6877262147090542E-3</v>
      </c>
      <c r="R123">
        <f t="shared" si="10"/>
        <v>121.92635811486313</v>
      </c>
      <c r="S123">
        <f t="shared" si="13"/>
        <v>4.8034172404708277</v>
      </c>
    </row>
    <row r="124" spans="1:19" x14ac:dyDescent="0.25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127</v>
      </c>
      <c r="H124" s="1">
        <v>41944</v>
      </c>
      <c r="I124" t="s">
        <v>6</v>
      </c>
      <c r="J124" t="s">
        <v>7</v>
      </c>
      <c r="K124">
        <v>0</v>
      </c>
      <c r="L124" t="s">
        <v>8</v>
      </c>
      <c r="M124">
        <v>7.86</v>
      </c>
      <c r="N124">
        <f t="shared" si="8"/>
        <v>7.8600000000000003E-2</v>
      </c>
      <c r="O124">
        <f t="shared" si="11"/>
        <v>-2.0000000000000018E-3</v>
      </c>
      <c r="P124">
        <f t="shared" si="9"/>
        <v>4.1176218141413494E-4</v>
      </c>
      <c r="Q124">
        <f t="shared" si="12"/>
        <v>-2.4117621814141368E-3</v>
      </c>
      <c r="R124">
        <f t="shared" si="10"/>
        <v>99.412390804732041</v>
      </c>
      <c r="S124">
        <f t="shared" si="13"/>
        <v>4.5992767618768369</v>
      </c>
    </row>
    <row r="125" spans="1:19" x14ac:dyDescent="0.25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128</v>
      </c>
      <c r="H125" s="1">
        <v>41974</v>
      </c>
      <c r="I125" t="s">
        <v>6</v>
      </c>
      <c r="J125" t="s">
        <v>7</v>
      </c>
      <c r="K125">
        <v>0</v>
      </c>
      <c r="L125" t="s">
        <v>8</v>
      </c>
      <c r="M125">
        <v>7.84</v>
      </c>
      <c r="N125">
        <f t="shared" si="8"/>
        <v>7.8399999999999997E-2</v>
      </c>
      <c r="O125">
        <f t="shared" si="11"/>
        <v>-2.0000000000000573E-4</v>
      </c>
      <c r="P125">
        <f t="shared" si="9"/>
        <v>5.8895641956423044E-4</v>
      </c>
      <c r="Q125">
        <f t="shared" si="12"/>
        <v>-7.8895641956423616E-4</v>
      </c>
      <c r="R125">
        <f t="shared" si="10"/>
        <v>145.04205178076762</v>
      </c>
      <c r="S125">
        <f t="shared" si="13"/>
        <v>4.9770237126562975</v>
      </c>
    </row>
    <row r="126" spans="1:19" x14ac:dyDescent="0.25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t="s">
        <v>129</v>
      </c>
      <c r="H126" s="1">
        <v>42005</v>
      </c>
      <c r="I126" t="s">
        <v>6</v>
      </c>
      <c r="J126" t="s">
        <v>7</v>
      </c>
      <c r="K126">
        <v>0</v>
      </c>
      <c r="L126" t="s">
        <v>8</v>
      </c>
      <c r="M126">
        <v>7.39</v>
      </c>
      <c r="N126">
        <f t="shared" si="8"/>
        <v>7.3899999999999993E-2</v>
      </c>
      <c r="O126">
        <f t="shared" si="11"/>
        <v>-4.500000000000004E-3</v>
      </c>
      <c r="P126">
        <f t="shared" si="9"/>
        <v>6.0667584337924046E-4</v>
      </c>
      <c r="Q126">
        <f t="shared" si="12"/>
        <v>-5.1066758433792447E-3</v>
      </c>
      <c r="R126">
        <f t="shared" si="10"/>
        <v>22.9341476652586</v>
      </c>
      <c r="S126">
        <f t="shared" si="13"/>
        <v>3.1326269643003029</v>
      </c>
    </row>
    <row r="127" spans="1:19" x14ac:dyDescent="0.25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130</v>
      </c>
      <c r="H127" s="1">
        <v>42036</v>
      </c>
      <c r="I127" t="s">
        <v>6</v>
      </c>
      <c r="J127" t="s">
        <v>7</v>
      </c>
      <c r="K127">
        <v>0</v>
      </c>
      <c r="L127" t="s">
        <v>8</v>
      </c>
      <c r="M127">
        <v>7.49</v>
      </c>
      <c r="N127">
        <f t="shared" si="8"/>
        <v>7.4900000000000008E-2</v>
      </c>
      <c r="O127">
        <f t="shared" si="11"/>
        <v>1.0000000000000148E-3</v>
      </c>
      <c r="P127">
        <f t="shared" si="9"/>
        <v>1.0053628792169554E-3</v>
      </c>
      <c r="Q127">
        <f t="shared" si="12"/>
        <v>-5.362879216940647E-6</v>
      </c>
      <c r="R127">
        <f t="shared" si="10"/>
        <v>156.47000763855053</v>
      </c>
      <c r="S127">
        <f t="shared" si="13"/>
        <v>5.0528643471319521</v>
      </c>
    </row>
    <row r="128" spans="1:19" x14ac:dyDescent="0.25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131</v>
      </c>
      <c r="H128" s="1">
        <v>42064</v>
      </c>
      <c r="I128" t="s">
        <v>6</v>
      </c>
      <c r="J128" t="s">
        <v>7</v>
      </c>
      <c r="K128">
        <v>0</v>
      </c>
      <c r="L128" t="s">
        <v>8</v>
      </c>
      <c r="M128">
        <v>7.81</v>
      </c>
      <c r="N128">
        <f t="shared" si="8"/>
        <v>7.8100000000000003E-2</v>
      </c>
      <c r="O128">
        <f t="shared" si="11"/>
        <v>3.1999999999999945E-3</v>
      </c>
      <c r="P128">
        <f t="shared" si="9"/>
        <v>9.1676576014190639E-4</v>
      </c>
      <c r="Q128">
        <f t="shared" si="12"/>
        <v>2.2832342398580881E-3</v>
      </c>
      <c r="R128">
        <f t="shared" si="10"/>
        <v>104.64007940875165</v>
      </c>
      <c r="S128">
        <f t="shared" si="13"/>
        <v>4.6505266465842849</v>
      </c>
    </row>
    <row r="129" spans="1:19" x14ac:dyDescent="0.25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132</v>
      </c>
      <c r="H129" s="1">
        <v>42095</v>
      </c>
      <c r="I129" t="s">
        <v>6</v>
      </c>
      <c r="J129" t="s">
        <v>7</v>
      </c>
      <c r="K129">
        <v>0</v>
      </c>
      <c r="L129" t="s">
        <v>8</v>
      </c>
      <c r="M129">
        <v>7.85</v>
      </c>
      <c r="N129">
        <f t="shared" si="8"/>
        <v>7.85E-2</v>
      </c>
      <c r="O129">
        <f t="shared" si="11"/>
        <v>3.9999999999999758E-4</v>
      </c>
      <c r="P129">
        <f t="shared" si="9"/>
        <v>6.332549791017543E-4</v>
      </c>
      <c r="Q129">
        <f t="shared" si="12"/>
        <v>-2.3325497910175672E-4</v>
      </c>
      <c r="R129">
        <f t="shared" si="10"/>
        <v>151.6034425820568</v>
      </c>
      <c r="S129">
        <f t="shared" si="13"/>
        <v>5.0212681812753539</v>
      </c>
    </row>
    <row r="130" spans="1:19" x14ac:dyDescent="0.25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133</v>
      </c>
      <c r="H130" s="1">
        <v>42125</v>
      </c>
      <c r="I130" t="s">
        <v>6</v>
      </c>
      <c r="J130" t="s">
        <v>7</v>
      </c>
      <c r="K130">
        <v>0</v>
      </c>
      <c r="L130" t="s">
        <v>8</v>
      </c>
      <c r="M130">
        <v>8.08</v>
      </c>
      <c r="N130">
        <f t="shared" si="8"/>
        <v>8.0799999999999997E-2</v>
      </c>
      <c r="O130">
        <f t="shared" si="11"/>
        <v>2.2999999999999965E-3</v>
      </c>
      <c r="P130">
        <f t="shared" si="9"/>
        <v>5.9781613147173545E-4</v>
      </c>
      <c r="Q130">
        <f t="shared" si="12"/>
        <v>1.7021838685282609E-3</v>
      </c>
      <c r="R130">
        <f t="shared" si="10"/>
        <v>123.08503735268502</v>
      </c>
      <c r="S130">
        <f t="shared" si="13"/>
        <v>4.8128754770837139</v>
      </c>
    </row>
    <row r="131" spans="1:19" x14ac:dyDescent="0.2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134</v>
      </c>
      <c r="H131" s="1">
        <v>42156</v>
      </c>
      <c r="I131" t="s">
        <v>6</v>
      </c>
      <c r="J131" t="s">
        <v>7</v>
      </c>
      <c r="K131">
        <v>0</v>
      </c>
      <c r="L131" t="s">
        <v>8</v>
      </c>
      <c r="M131">
        <v>8.33</v>
      </c>
      <c r="N131">
        <f t="shared" si="8"/>
        <v>8.3299999999999999E-2</v>
      </c>
      <c r="O131">
        <f t="shared" si="11"/>
        <v>2.5000000000000022E-3</v>
      </c>
      <c r="P131">
        <f t="shared" si="9"/>
        <v>3.9404275759912617E-4</v>
      </c>
      <c r="Q131">
        <f t="shared" si="12"/>
        <v>2.1059572424008762E-3</v>
      </c>
      <c r="R131">
        <f t="shared" si="10"/>
        <v>109.53460607081543</v>
      </c>
      <c r="S131">
        <f t="shared" si="13"/>
        <v>4.6962405365037228</v>
      </c>
    </row>
    <row r="132" spans="1:19" x14ac:dyDescent="0.25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135</v>
      </c>
      <c r="H132" s="1">
        <v>42186</v>
      </c>
      <c r="I132" t="s">
        <v>6</v>
      </c>
      <c r="J132" t="s">
        <v>7</v>
      </c>
      <c r="K132">
        <v>0</v>
      </c>
      <c r="L132" t="s">
        <v>8</v>
      </c>
      <c r="M132">
        <v>8.18</v>
      </c>
      <c r="N132">
        <f t="shared" si="8"/>
        <v>8.1799999999999998E-2</v>
      </c>
      <c r="O132">
        <f t="shared" si="11"/>
        <v>-1.5000000000000013E-3</v>
      </c>
      <c r="P132">
        <f t="shared" si="9"/>
        <v>1.7254995991150679E-4</v>
      </c>
      <c r="Q132">
        <f t="shared" si="12"/>
        <v>-1.6725499599115081E-3</v>
      </c>
      <c r="R132">
        <f t="shared" si="10"/>
        <v>121.76753439393981</v>
      </c>
      <c r="S132">
        <f t="shared" si="13"/>
        <v>4.8021137712556135</v>
      </c>
    </row>
    <row r="133" spans="1:19" x14ac:dyDescent="0.25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136</v>
      </c>
      <c r="H133" s="1">
        <v>42217</v>
      </c>
      <c r="I133" t="s">
        <v>6</v>
      </c>
      <c r="J133" t="s">
        <v>7</v>
      </c>
      <c r="K133">
        <v>0</v>
      </c>
      <c r="L133" t="s">
        <v>8</v>
      </c>
      <c r="M133">
        <v>8.2799999999999994</v>
      </c>
      <c r="N133">
        <f t="shared" si="8"/>
        <v>8.2799999999999999E-2</v>
      </c>
      <c r="O133">
        <f t="shared" si="11"/>
        <v>1.0000000000000009E-3</v>
      </c>
      <c r="P133">
        <f t="shared" si="9"/>
        <v>3.0544563852407839E-4</v>
      </c>
      <c r="Q133">
        <f t="shared" si="12"/>
        <v>6.9455436147592255E-4</v>
      </c>
      <c r="R133">
        <f t="shared" si="10"/>
        <v>143.82011262913306</v>
      </c>
      <c r="S133">
        <f t="shared" si="13"/>
        <v>4.9685633007997057</v>
      </c>
    </row>
    <row r="134" spans="1:19" x14ac:dyDescent="0.25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137</v>
      </c>
      <c r="H134" s="1">
        <v>42248</v>
      </c>
      <c r="I134" t="s">
        <v>6</v>
      </c>
      <c r="J134" t="s">
        <v>7</v>
      </c>
      <c r="K134">
        <v>0</v>
      </c>
      <c r="L134" t="s">
        <v>8</v>
      </c>
      <c r="M134">
        <v>8.4700000000000006</v>
      </c>
      <c r="N134">
        <f t="shared" ref="N134:N173" si="14">M134/100</f>
        <v>8.4700000000000011E-2</v>
      </c>
      <c r="O134">
        <f t="shared" si="11"/>
        <v>1.9000000000000128E-3</v>
      </c>
      <c r="P134">
        <f t="shared" si="9"/>
        <v>2.1684851944903067E-4</v>
      </c>
      <c r="Q134">
        <f t="shared" si="12"/>
        <v>1.6831514805509822E-3</v>
      </c>
      <c r="R134">
        <f t="shared" si="10"/>
        <v>121.69636580627213</v>
      </c>
      <c r="S134">
        <f t="shared" si="13"/>
        <v>4.8015291376435147</v>
      </c>
    </row>
    <row r="135" spans="1:19" x14ac:dyDescent="0.25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138</v>
      </c>
      <c r="H135" s="1">
        <v>42278</v>
      </c>
      <c r="I135" t="s">
        <v>6</v>
      </c>
      <c r="J135" t="s">
        <v>7</v>
      </c>
      <c r="K135">
        <v>0</v>
      </c>
      <c r="L135" t="s">
        <v>8</v>
      </c>
      <c r="M135">
        <v>8.2799999999999994</v>
      </c>
      <c r="N135">
        <f t="shared" si="14"/>
        <v>8.2799999999999999E-2</v>
      </c>
      <c r="O135">
        <f t="shared" si="11"/>
        <v>-1.9000000000000128E-3</v>
      </c>
      <c r="P135">
        <f t="shared" si="9"/>
        <v>4.8513993206438969E-5</v>
      </c>
      <c r="Q135">
        <f t="shared" si="12"/>
        <v>-1.9485139932064518E-3</v>
      </c>
      <c r="R135">
        <f t="shared" si="10"/>
        <v>113.28144016239332</v>
      </c>
      <c r="S135">
        <f t="shared" si="13"/>
        <v>4.7298753431625604</v>
      </c>
    </row>
    <row r="136" spans="1:19" x14ac:dyDescent="0.25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139</v>
      </c>
      <c r="H136" s="1">
        <v>42309</v>
      </c>
      <c r="I136" t="s">
        <v>6</v>
      </c>
      <c r="J136" t="s">
        <v>7</v>
      </c>
      <c r="K136">
        <v>0</v>
      </c>
      <c r="L136" t="s">
        <v>8</v>
      </c>
      <c r="M136">
        <v>8.49</v>
      </c>
      <c r="N136">
        <f t="shared" si="14"/>
        <v>8.4900000000000003E-2</v>
      </c>
      <c r="O136">
        <f t="shared" si="11"/>
        <v>2.1000000000000046E-3</v>
      </c>
      <c r="P136">
        <f t="shared" ref="P136:P173" si="15">$C$2*($C$3-N135)</f>
        <v>2.1684851944903067E-4</v>
      </c>
      <c r="Q136">
        <f t="shared" si="12"/>
        <v>1.883151480550974E-3</v>
      </c>
      <c r="R136">
        <f t="shared" ref="R136:R173" si="16">_xlfn.NORM.DIST(Q136,0,$C$4*N135^0.5,FALSE)</f>
        <v>115.88116198635099</v>
      </c>
      <c r="S136">
        <f t="shared" si="13"/>
        <v>4.7525652003478625</v>
      </c>
    </row>
    <row r="137" spans="1:19" x14ac:dyDescent="0.25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140</v>
      </c>
      <c r="H137" s="1">
        <v>42339</v>
      </c>
      <c r="I137" t="s">
        <v>6</v>
      </c>
      <c r="J137" t="s">
        <v>7</v>
      </c>
      <c r="K137">
        <v>0</v>
      </c>
      <c r="L137" t="s">
        <v>8</v>
      </c>
      <c r="M137">
        <v>9.34</v>
      </c>
      <c r="N137">
        <f t="shared" si="14"/>
        <v>9.3399999999999997E-2</v>
      </c>
      <c r="O137">
        <f t="shared" si="11"/>
        <v>8.4999999999999937E-3</v>
      </c>
      <c r="P137">
        <f t="shared" si="15"/>
        <v>3.0794569391430154E-5</v>
      </c>
      <c r="Q137">
        <f t="shared" si="12"/>
        <v>8.4692054306085632E-3</v>
      </c>
      <c r="R137">
        <f t="shared" si="16"/>
        <v>1.1988130160836337</v>
      </c>
      <c r="S137">
        <f t="shared" si="13"/>
        <v>0.18133191399538318</v>
      </c>
    </row>
    <row r="138" spans="1:19" x14ac:dyDescent="0.25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141</v>
      </c>
      <c r="H138" s="1">
        <v>42370</v>
      </c>
      <c r="I138" t="s">
        <v>6</v>
      </c>
      <c r="J138" t="s">
        <v>7</v>
      </c>
      <c r="K138">
        <v>0</v>
      </c>
      <c r="L138" t="s">
        <v>8</v>
      </c>
      <c r="M138">
        <v>9.6199999999999992</v>
      </c>
      <c r="N138">
        <f t="shared" si="14"/>
        <v>9.6199999999999994E-2</v>
      </c>
      <c r="O138">
        <f t="shared" si="11"/>
        <v>2.7999999999999969E-3</v>
      </c>
      <c r="P138">
        <f t="shared" si="15"/>
        <v>-7.2228094274647448E-4</v>
      </c>
      <c r="Q138">
        <f t="shared" si="12"/>
        <v>3.5222809427464712E-3</v>
      </c>
      <c r="R138">
        <f t="shared" si="16"/>
        <v>65.415249158253815</v>
      </c>
      <c r="S138">
        <f t="shared" si="13"/>
        <v>4.1807553988412209</v>
      </c>
    </row>
    <row r="139" spans="1:19" x14ac:dyDescent="0.25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142</v>
      </c>
      <c r="H139" s="1">
        <v>42401</v>
      </c>
      <c r="I139" t="s">
        <v>6</v>
      </c>
      <c r="J139" t="s">
        <v>7</v>
      </c>
      <c r="K139">
        <v>0</v>
      </c>
      <c r="L139" t="s">
        <v>8</v>
      </c>
      <c r="M139">
        <v>9.23</v>
      </c>
      <c r="N139">
        <f t="shared" si="14"/>
        <v>9.2300000000000007E-2</v>
      </c>
      <c r="O139">
        <f t="shared" si="11"/>
        <v>-3.8999999999999868E-3</v>
      </c>
      <c r="P139">
        <f t="shared" si="15"/>
        <v>-9.7035287615660762E-4</v>
      </c>
      <c r="Q139">
        <f t="shared" si="12"/>
        <v>-2.9296471238433792E-3</v>
      </c>
      <c r="R139">
        <f t="shared" si="16"/>
        <v>82.589660236293952</v>
      </c>
      <c r="S139">
        <f t="shared" si="13"/>
        <v>4.4138844939540594</v>
      </c>
    </row>
    <row r="140" spans="1:19" x14ac:dyDescent="0.25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143</v>
      </c>
      <c r="H140" s="1">
        <v>42430</v>
      </c>
      <c r="I140" t="s">
        <v>6</v>
      </c>
      <c r="J140" t="s">
        <v>7</v>
      </c>
      <c r="K140">
        <v>0</v>
      </c>
      <c r="L140" t="s">
        <v>8</v>
      </c>
      <c r="M140">
        <v>9.27</v>
      </c>
      <c r="N140">
        <f t="shared" si="14"/>
        <v>9.2699999999999991E-2</v>
      </c>
      <c r="O140">
        <f t="shared" ref="O140:O173" si="17">N140-N139</f>
        <v>3.999999999999837E-4</v>
      </c>
      <c r="P140">
        <f t="shared" si="15"/>
        <v>-6.2482411176392294E-4</v>
      </c>
      <c r="Q140">
        <f t="shared" ref="Q140:Q173" si="18">O140-P140</f>
        <v>1.0248241117639066E-3</v>
      </c>
      <c r="R140">
        <f t="shared" si="16"/>
        <v>131.2393922464635</v>
      </c>
      <c r="S140">
        <f t="shared" ref="S140:S173" si="19">LN(R140)</f>
        <v>4.877023077226216</v>
      </c>
    </row>
    <row r="141" spans="1:19" x14ac:dyDescent="0.25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144</v>
      </c>
      <c r="H141" s="1">
        <v>42461</v>
      </c>
      <c r="I141" t="s">
        <v>6</v>
      </c>
      <c r="J141" t="s">
        <v>7</v>
      </c>
      <c r="K141">
        <v>0</v>
      </c>
      <c r="L141" t="s">
        <v>8</v>
      </c>
      <c r="M141">
        <v>9.07</v>
      </c>
      <c r="N141">
        <f t="shared" si="14"/>
        <v>9.0700000000000003E-2</v>
      </c>
      <c r="O141">
        <f t="shared" si="17"/>
        <v>-1.9999999999999879E-3</v>
      </c>
      <c r="P141">
        <f t="shared" si="15"/>
        <v>-6.6026295939394049E-4</v>
      </c>
      <c r="Q141">
        <f t="shared" si="18"/>
        <v>-1.3397370406060473E-3</v>
      </c>
      <c r="R141">
        <f t="shared" si="16"/>
        <v>125.14608001833241</v>
      </c>
      <c r="S141">
        <f t="shared" si="19"/>
        <v>4.8294816951206103</v>
      </c>
    </row>
    <row r="142" spans="1:19" x14ac:dyDescent="0.25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145</v>
      </c>
      <c r="H142" s="1">
        <v>42491</v>
      </c>
      <c r="I142" t="s">
        <v>6</v>
      </c>
      <c r="J142" t="s">
        <v>7</v>
      </c>
      <c r="K142">
        <v>0</v>
      </c>
      <c r="L142" t="s">
        <v>8</v>
      </c>
      <c r="M142">
        <v>9.2899999999999991</v>
      </c>
      <c r="N142">
        <f t="shared" si="14"/>
        <v>9.2899999999999996E-2</v>
      </c>
      <c r="O142">
        <f t="shared" si="17"/>
        <v>2.1999999999999936E-3</v>
      </c>
      <c r="P142">
        <f t="shared" si="15"/>
        <v>-4.8306872124384624E-4</v>
      </c>
      <c r="Q142">
        <f t="shared" si="18"/>
        <v>2.6830687212438401E-3</v>
      </c>
      <c r="R142">
        <f t="shared" si="16"/>
        <v>89.95420899062762</v>
      </c>
      <c r="S142">
        <f t="shared" si="19"/>
        <v>4.4993007518601997</v>
      </c>
    </row>
    <row r="143" spans="1:19" x14ac:dyDescent="0.25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146</v>
      </c>
      <c r="H143" s="1">
        <v>42522</v>
      </c>
      <c r="I143" t="s">
        <v>6</v>
      </c>
      <c r="J143" t="s">
        <v>7</v>
      </c>
      <c r="K143">
        <v>0</v>
      </c>
      <c r="L143" t="s">
        <v>8</v>
      </c>
      <c r="M143">
        <v>9.0500000000000007</v>
      </c>
      <c r="N143">
        <f t="shared" si="14"/>
        <v>9.0500000000000011E-2</v>
      </c>
      <c r="O143">
        <f t="shared" si="17"/>
        <v>-2.3999999999999855E-3</v>
      </c>
      <c r="P143">
        <f t="shared" si="15"/>
        <v>-6.7798238320895051E-4</v>
      </c>
      <c r="Q143">
        <f t="shared" si="18"/>
        <v>-1.7220176167910351E-3</v>
      </c>
      <c r="R143">
        <f t="shared" si="16"/>
        <v>116.39941059102279</v>
      </c>
      <c r="S143">
        <f t="shared" si="19"/>
        <v>4.7570274716335099</v>
      </c>
    </row>
    <row r="144" spans="1:19" x14ac:dyDescent="0.2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147</v>
      </c>
      <c r="H144" s="1">
        <v>42552</v>
      </c>
      <c r="I144" t="s">
        <v>6</v>
      </c>
      <c r="J144" t="s">
        <v>7</v>
      </c>
      <c r="K144">
        <v>0</v>
      </c>
      <c r="L144" t="s">
        <v>8</v>
      </c>
      <c r="M144">
        <v>8.7200000000000006</v>
      </c>
      <c r="N144">
        <f t="shared" si="14"/>
        <v>8.72E-2</v>
      </c>
      <c r="O144">
        <f t="shared" si="17"/>
        <v>-3.3000000000000113E-3</v>
      </c>
      <c r="P144">
        <f t="shared" si="15"/>
        <v>-4.6534929742883747E-4</v>
      </c>
      <c r="Q144">
        <f t="shared" si="18"/>
        <v>-2.8346507025711737E-3</v>
      </c>
      <c r="R144">
        <f t="shared" si="16"/>
        <v>85.359891444896803</v>
      </c>
      <c r="S144">
        <f t="shared" si="19"/>
        <v>4.44687633525999</v>
      </c>
    </row>
    <row r="145" spans="1:19" x14ac:dyDescent="0.25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148</v>
      </c>
      <c r="H145" s="1">
        <v>42583</v>
      </c>
      <c r="I145" t="s">
        <v>6</v>
      </c>
      <c r="J145" t="s">
        <v>7</v>
      </c>
      <c r="K145">
        <v>0</v>
      </c>
      <c r="L145" t="s">
        <v>8</v>
      </c>
      <c r="M145">
        <v>8.6999999999999993</v>
      </c>
      <c r="N145">
        <f t="shared" si="14"/>
        <v>8.6999999999999994E-2</v>
      </c>
      <c r="O145">
        <f t="shared" si="17"/>
        <v>-2.0000000000000573E-4</v>
      </c>
      <c r="P145">
        <f t="shared" si="15"/>
        <v>-1.7297880448117917E-4</v>
      </c>
      <c r="Q145">
        <f t="shared" si="18"/>
        <v>-2.7021195518826563E-5</v>
      </c>
      <c r="R145">
        <f t="shared" si="16"/>
        <v>144.0374325274193</v>
      </c>
      <c r="S145">
        <f t="shared" si="19"/>
        <v>4.970073213902424</v>
      </c>
    </row>
    <row r="146" spans="1:19" x14ac:dyDescent="0.25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149</v>
      </c>
      <c r="H146" s="1">
        <v>42614</v>
      </c>
      <c r="I146" t="s">
        <v>6</v>
      </c>
      <c r="J146" t="s">
        <v>7</v>
      </c>
      <c r="K146">
        <v>0</v>
      </c>
      <c r="L146" t="s">
        <v>8</v>
      </c>
      <c r="M146">
        <v>8.68</v>
      </c>
      <c r="N146">
        <f t="shared" si="14"/>
        <v>8.6800000000000002E-2</v>
      </c>
      <c r="O146">
        <f t="shared" si="17"/>
        <v>-1.9999999999999185E-4</v>
      </c>
      <c r="P146">
        <f t="shared" si="15"/>
        <v>-1.5525938066616912E-4</v>
      </c>
      <c r="Q146">
        <f t="shared" si="18"/>
        <v>-4.4740619333822734E-5</v>
      </c>
      <c r="R146">
        <f t="shared" si="16"/>
        <v>144.19090249332322</v>
      </c>
      <c r="S146">
        <f t="shared" si="19"/>
        <v>4.9711381333552351</v>
      </c>
    </row>
    <row r="147" spans="1:19" x14ac:dyDescent="0.25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150</v>
      </c>
      <c r="H147" s="1">
        <v>42644</v>
      </c>
      <c r="I147" t="s">
        <v>6</v>
      </c>
      <c r="J147" t="s">
        <v>7</v>
      </c>
      <c r="K147">
        <v>0</v>
      </c>
      <c r="L147" t="s">
        <v>8</v>
      </c>
      <c r="M147">
        <v>8.76</v>
      </c>
      <c r="N147">
        <f t="shared" si="14"/>
        <v>8.7599999999999997E-2</v>
      </c>
      <c r="O147">
        <f t="shared" si="17"/>
        <v>7.9999999999999516E-4</v>
      </c>
      <c r="P147">
        <f t="shared" si="15"/>
        <v>-1.3753995685116032E-4</v>
      </c>
      <c r="Q147">
        <f t="shared" si="18"/>
        <v>9.3753995685115542E-4</v>
      </c>
      <c r="R147">
        <f t="shared" si="16"/>
        <v>136.30022555637152</v>
      </c>
      <c r="S147">
        <f t="shared" si="19"/>
        <v>4.9148599935534403</v>
      </c>
    </row>
    <row r="148" spans="1:19" x14ac:dyDescent="0.25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151</v>
      </c>
      <c r="H148" s="1">
        <v>42675</v>
      </c>
      <c r="I148" t="s">
        <v>6</v>
      </c>
      <c r="J148" t="s">
        <v>7</v>
      </c>
      <c r="K148">
        <v>0</v>
      </c>
      <c r="L148" t="s">
        <v>8</v>
      </c>
      <c r="M148">
        <v>8.91</v>
      </c>
      <c r="N148">
        <f t="shared" si="14"/>
        <v>8.9099999999999999E-2</v>
      </c>
      <c r="O148">
        <f t="shared" si="17"/>
        <v>1.5000000000000013E-3</v>
      </c>
      <c r="P148">
        <f t="shared" si="15"/>
        <v>-2.0841765211119801E-4</v>
      </c>
      <c r="Q148">
        <f t="shared" si="18"/>
        <v>1.7084176521111993E-3</v>
      </c>
      <c r="R148">
        <f t="shared" si="16"/>
        <v>118.91974399420691</v>
      </c>
      <c r="S148">
        <f t="shared" si="19"/>
        <v>4.7784488453711633</v>
      </c>
    </row>
    <row r="149" spans="1:19" x14ac:dyDescent="0.25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t="s">
        <v>5</v>
      </c>
      <c r="G149" t="s">
        <v>152</v>
      </c>
      <c r="H149" s="1">
        <v>42705</v>
      </c>
      <c r="I149" t="s">
        <v>6</v>
      </c>
      <c r="J149" t="s">
        <v>7</v>
      </c>
      <c r="K149">
        <v>0</v>
      </c>
      <c r="L149" t="s">
        <v>8</v>
      </c>
      <c r="M149">
        <v>8.9499999999999993</v>
      </c>
      <c r="N149">
        <f t="shared" si="14"/>
        <v>8.9499999999999996E-2</v>
      </c>
      <c r="O149">
        <f t="shared" si="17"/>
        <v>3.9999999999999758E-4</v>
      </c>
      <c r="P149">
        <f t="shared" si="15"/>
        <v>-3.4131333072376965E-4</v>
      </c>
      <c r="Q149">
        <f t="shared" si="18"/>
        <v>7.4131333072376723E-4</v>
      </c>
      <c r="R149">
        <f t="shared" si="16"/>
        <v>137.59100193911598</v>
      </c>
      <c r="S149">
        <f t="shared" si="19"/>
        <v>4.9242855304767037</v>
      </c>
    </row>
    <row r="150" spans="1:19" x14ac:dyDescent="0.25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 t="s">
        <v>153</v>
      </c>
      <c r="H150" s="1">
        <v>42736</v>
      </c>
      <c r="I150" t="s">
        <v>6</v>
      </c>
      <c r="J150" t="s">
        <v>7</v>
      </c>
      <c r="K150">
        <v>0</v>
      </c>
      <c r="L150" t="s">
        <v>8</v>
      </c>
      <c r="M150">
        <v>8.75</v>
      </c>
      <c r="N150">
        <f t="shared" si="14"/>
        <v>8.7499999999999994E-2</v>
      </c>
      <c r="O150">
        <f t="shared" si="17"/>
        <v>-2.0000000000000018E-3</v>
      </c>
      <c r="P150">
        <f t="shared" si="15"/>
        <v>-3.767521783537885E-4</v>
      </c>
      <c r="Q150">
        <f t="shared" si="18"/>
        <v>-1.6232478216462133E-3</v>
      </c>
      <c r="R150">
        <f t="shared" si="16"/>
        <v>120.27269456372046</v>
      </c>
      <c r="S150">
        <f t="shared" si="19"/>
        <v>4.7897616193595756</v>
      </c>
    </row>
    <row r="151" spans="1:19" x14ac:dyDescent="0.25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154</v>
      </c>
      <c r="H151" s="1">
        <v>42767</v>
      </c>
      <c r="I151" t="s">
        <v>6</v>
      </c>
      <c r="J151" t="s">
        <v>7</v>
      </c>
      <c r="K151">
        <v>0</v>
      </c>
      <c r="L151" t="s">
        <v>8</v>
      </c>
      <c r="M151">
        <v>8.73</v>
      </c>
      <c r="N151">
        <f t="shared" si="14"/>
        <v>8.7300000000000003E-2</v>
      </c>
      <c r="O151">
        <f t="shared" si="17"/>
        <v>-1.9999999999999185E-4</v>
      </c>
      <c r="P151">
        <f t="shared" si="15"/>
        <v>-1.99557940203693E-4</v>
      </c>
      <c r="Q151">
        <f t="shared" si="18"/>
        <v>-4.4205979629884659E-7</v>
      </c>
      <c r="R151">
        <f t="shared" si="16"/>
        <v>143.7971410791848</v>
      </c>
      <c r="S151">
        <f t="shared" si="19"/>
        <v>4.968403563859721</v>
      </c>
    </row>
    <row r="152" spans="1:19" x14ac:dyDescent="0.25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155</v>
      </c>
      <c r="H152" s="1">
        <v>42795</v>
      </c>
      <c r="I152" t="s">
        <v>6</v>
      </c>
      <c r="J152" t="s">
        <v>7</v>
      </c>
      <c r="K152">
        <v>0</v>
      </c>
      <c r="L152" t="s">
        <v>8</v>
      </c>
      <c r="M152">
        <v>8.6199999999999992</v>
      </c>
      <c r="N152">
        <f t="shared" si="14"/>
        <v>8.6199999999999999E-2</v>
      </c>
      <c r="O152">
        <f t="shared" si="17"/>
        <v>-1.1000000000000038E-3</v>
      </c>
      <c r="P152">
        <f t="shared" si="15"/>
        <v>-1.8183851638868418E-4</v>
      </c>
      <c r="Q152">
        <f t="shared" si="18"/>
        <v>-9.1816148361131963E-4</v>
      </c>
      <c r="R152">
        <f t="shared" si="16"/>
        <v>136.27284900924465</v>
      </c>
      <c r="S152">
        <f t="shared" si="19"/>
        <v>4.9146591186338426</v>
      </c>
    </row>
    <row r="153" spans="1:19" x14ac:dyDescent="0.25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156</v>
      </c>
      <c r="H153" s="1">
        <v>42826</v>
      </c>
      <c r="I153" t="s">
        <v>6</v>
      </c>
      <c r="J153" t="s">
        <v>7</v>
      </c>
      <c r="K153">
        <v>0</v>
      </c>
      <c r="L153" t="s">
        <v>8</v>
      </c>
      <c r="M153">
        <v>8.84</v>
      </c>
      <c r="N153">
        <f t="shared" si="14"/>
        <v>8.8399999999999992E-2</v>
      </c>
      <c r="O153">
        <f t="shared" si="17"/>
        <v>2.1999999999999936E-3</v>
      </c>
      <c r="P153">
        <f t="shared" si="15"/>
        <v>-8.4381685406131418E-5</v>
      </c>
      <c r="Q153">
        <f t="shared" si="18"/>
        <v>2.2843816854061249E-3</v>
      </c>
      <c r="R153">
        <f t="shared" si="16"/>
        <v>102.69719881939757</v>
      </c>
      <c r="S153">
        <f t="shared" si="19"/>
        <v>4.6317848411915259</v>
      </c>
    </row>
    <row r="154" spans="1:19" x14ac:dyDescent="0.25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 t="s">
        <v>157</v>
      </c>
      <c r="H154" s="1">
        <v>42856</v>
      </c>
      <c r="I154" t="s">
        <v>6</v>
      </c>
      <c r="J154" t="s">
        <v>7</v>
      </c>
      <c r="K154">
        <v>0</v>
      </c>
      <c r="L154" t="s">
        <v>8</v>
      </c>
      <c r="M154">
        <v>8.6199999999999992</v>
      </c>
      <c r="N154">
        <f t="shared" si="14"/>
        <v>8.6199999999999999E-2</v>
      </c>
      <c r="O154">
        <f t="shared" si="17"/>
        <v>-2.1999999999999936E-3</v>
      </c>
      <c r="P154">
        <f t="shared" si="15"/>
        <v>-2.7929534737123571E-4</v>
      </c>
      <c r="Q154">
        <f t="shared" si="18"/>
        <v>-1.920704652628758E-3</v>
      </c>
      <c r="R154">
        <f t="shared" si="16"/>
        <v>112.85232096499185</v>
      </c>
      <c r="S154">
        <f t="shared" si="19"/>
        <v>4.7260800698663337</v>
      </c>
    </row>
    <row r="155" spans="1:19" x14ac:dyDescent="0.25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158</v>
      </c>
      <c r="H155" s="1">
        <v>42887</v>
      </c>
      <c r="I155" t="s">
        <v>6</v>
      </c>
      <c r="J155" t="s">
        <v>7</v>
      </c>
      <c r="K155">
        <v>0</v>
      </c>
      <c r="L155" t="s">
        <v>8</v>
      </c>
      <c r="M155">
        <v>9.01</v>
      </c>
      <c r="N155">
        <f t="shared" si="14"/>
        <v>9.01E-2</v>
      </c>
      <c r="O155">
        <f t="shared" si="17"/>
        <v>3.9000000000000007E-3</v>
      </c>
      <c r="P155">
        <f t="shared" si="15"/>
        <v>-8.4381685406131418E-5</v>
      </c>
      <c r="Q155">
        <f t="shared" si="18"/>
        <v>3.9843816854061324E-3</v>
      </c>
      <c r="R155">
        <f t="shared" si="16"/>
        <v>50.859421942502628</v>
      </c>
      <c r="S155">
        <f t="shared" si="19"/>
        <v>3.9290653942687985</v>
      </c>
    </row>
    <row r="156" spans="1:19" x14ac:dyDescent="0.25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159</v>
      </c>
      <c r="H156" s="1">
        <v>42917</v>
      </c>
      <c r="I156" t="s">
        <v>6</v>
      </c>
      <c r="J156" t="s">
        <v>7</v>
      </c>
      <c r="K156">
        <v>0</v>
      </c>
      <c r="L156" t="s">
        <v>8</v>
      </c>
      <c r="M156">
        <v>9.24</v>
      </c>
      <c r="N156">
        <f t="shared" si="14"/>
        <v>9.2399999999999996E-2</v>
      </c>
      <c r="O156">
        <f t="shared" si="17"/>
        <v>2.2999999999999965E-3</v>
      </c>
      <c r="P156">
        <f t="shared" si="15"/>
        <v>-4.2991044979881737E-4</v>
      </c>
      <c r="Q156">
        <f t="shared" si="18"/>
        <v>2.729910449798814E-3</v>
      </c>
      <c r="R156">
        <f t="shared" si="16"/>
        <v>88.554605658309242</v>
      </c>
      <c r="S156">
        <f t="shared" si="19"/>
        <v>4.4836193748278124</v>
      </c>
    </row>
    <row r="157" spans="1:19" x14ac:dyDescent="0.2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160</v>
      </c>
      <c r="H157" s="1">
        <v>42948</v>
      </c>
      <c r="I157" t="s">
        <v>6</v>
      </c>
      <c r="J157" t="s">
        <v>7</v>
      </c>
      <c r="K157">
        <v>0</v>
      </c>
      <c r="L157" t="s">
        <v>8</v>
      </c>
      <c r="M157">
        <v>9.1199999999999992</v>
      </c>
      <c r="N157">
        <f t="shared" si="14"/>
        <v>9.1199999999999989E-2</v>
      </c>
      <c r="O157">
        <f t="shared" si="17"/>
        <v>-1.2000000000000066E-3</v>
      </c>
      <c r="P157">
        <f t="shared" si="15"/>
        <v>-6.3368382367142665E-4</v>
      </c>
      <c r="Q157">
        <f t="shared" si="18"/>
        <v>-5.6631617632857997E-4</v>
      </c>
      <c r="R157">
        <f t="shared" si="16"/>
        <v>137.19873763570084</v>
      </c>
      <c r="S157">
        <f t="shared" si="19"/>
        <v>4.921430514343486</v>
      </c>
    </row>
    <row r="158" spans="1:19" x14ac:dyDescent="0.25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5</v>
      </c>
      <c r="G158" t="s">
        <v>161</v>
      </c>
      <c r="H158" s="1">
        <v>42979</v>
      </c>
      <c r="I158" t="s">
        <v>6</v>
      </c>
      <c r="J158" t="s">
        <v>7</v>
      </c>
      <c r="K158">
        <v>0</v>
      </c>
      <c r="L158" t="s">
        <v>8</v>
      </c>
      <c r="M158">
        <v>9</v>
      </c>
      <c r="N158">
        <f t="shared" si="14"/>
        <v>0.09</v>
      </c>
      <c r="O158">
        <f t="shared" si="17"/>
        <v>-1.1999999999999927E-3</v>
      </c>
      <c r="P158">
        <f t="shared" si="15"/>
        <v>-5.2736728078136891E-4</v>
      </c>
      <c r="Q158">
        <f t="shared" si="18"/>
        <v>-6.7263271921862383E-4</v>
      </c>
      <c r="R158">
        <f t="shared" si="16"/>
        <v>136.93377872460425</v>
      </c>
      <c r="S158">
        <f t="shared" si="19"/>
        <v>4.9194974419949586</v>
      </c>
    </row>
    <row r="159" spans="1:19" x14ac:dyDescent="0.25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162</v>
      </c>
      <c r="H159" s="1">
        <v>43009</v>
      </c>
      <c r="I159" t="s">
        <v>6</v>
      </c>
      <c r="J159" t="s">
        <v>7</v>
      </c>
      <c r="K159">
        <v>0</v>
      </c>
      <c r="L159" t="s">
        <v>8</v>
      </c>
      <c r="M159">
        <v>9.4</v>
      </c>
      <c r="N159">
        <f t="shared" si="14"/>
        <v>9.4E-2</v>
      </c>
      <c r="O159">
        <f t="shared" si="17"/>
        <v>4.0000000000000036E-3</v>
      </c>
      <c r="P159">
        <f t="shared" si="15"/>
        <v>-4.2105073789131236E-4</v>
      </c>
      <c r="Q159">
        <f t="shared" si="18"/>
        <v>4.4210507378913159E-3</v>
      </c>
      <c r="R159">
        <f t="shared" si="16"/>
        <v>41.259724380511379</v>
      </c>
      <c r="S159">
        <f t="shared" si="19"/>
        <v>3.7198868275556309</v>
      </c>
    </row>
    <row r="160" spans="1:19" x14ac:dyDescent="0.25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t="s">
        <v>5</v>
      </c>
      <c r="G160" t="s">
        <v>163</v>
      </c>
      <c r="H160" s="1">
        <v>43040</v>
      </c>
      <c r="I160" t="s">
        <v>6</v>
      </c>
      <c r="J160" t="s">
        <v>7</v>
      </c>
      <c r="K160">
        <v>0</v>
      </c>
      <c r="L160" t="s">
        <v>8</v>
      </c>
      <c r="M160">
        <v>9.8000000000000007</v>
      </c>
      <c r="N160">
        <f t="shared" si="14"/>
        <v>9.8000000000000004E-2</v>
      </c>
      <c r="O160">
        <f t="shared" si="17"/>
        <v>4.0000000000000036E-3</v>
      </c>
      <c r="P160">
        <f t="shared" si="15"/>
        <v>-7.7543921419150335E-4</v>
      </c>
      <c r="Q160">
        <f t="shared" si="18"/>
        <v>4.7754392141915068E-3</v>
      </c>
      <c r="R160">
        <f t="shared" si="16"/>
        <v>34.938798836176971</v>
      </c>
      <c r="S160">
        <f t="shared" si="19"/>
        <v>3.5535979262150619</v>
      </c>
    </row>
    <row r="161" spans="1:19" x14ac:dyDescent="0.25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164</v>
      </c>
      <c r="H161" s="1">
        <v>43070</v>
      </c>
      <c r="I161" t="s">
        <v>6</v>
      </c>
      <c r="J161" t="s">
        <v>7</v>
      </c>
      <c r="K161">
        <v>0</v>
      </c>
      <c r="L161" t="s">
        <v>8</v>
      </c>
      <c r="M161">
        <v>9.5</v>
      </c>
      <c r="N161">
        <f t="shared" si="14"/>
        <v>9.5000000000000001E-2</v>
      </c>
      <c r="O161">
        <f t="shared" si="17"/>
        <v>-3.0000000000000027E-3</v>
      </c>
      <c r="P161">
        <f t="shared" si="15"/>
        <v>-1.1298276904916943E-3</v>
      </c>
      <c r="Q161">
        <f t="shared" si="18"/>
        <v>-1.8701723095083083E-3</v>
      </c>
      <c r="R161">
        <f t="shared" si="16"/>
        <v>110.92780820633925</v>
      </c>
      <c r="S161">
        <f t="shared" si="19"/>
        <v>4.7088796132063138</v>
      </c>
    </row>
    <row r="162" spans="1:19" x14ac:dyDescent="0.25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165</v>
      </c>
      <c r="H162" s="1">
        <v>43101</v>
      </c>
      <c r="I162" t="s">
        <v>6</v>
      </c>
      <c r="J162" t="s">
        <v>7</v>
      </c>
      <c r="K162">
        <v>0</v>
      </c>
      <c r="L162" t="s">
        <v>8</v>
      </c>
      <c r="M162">
        <v>9.08</v>
      </c>
      <c r="N162">
        <f t="shared" si="14"/>
        <v>9.0800000000000006E-2</v>
      </c>
      <c r="O162">
        <f t="shared" si="17"/>
        <v>-4.1999999999999954E-3</v>
      </c>
      <c r="P162">
        <f t="shared" si="15"/>
        <v>-8.6403633326655107E-4</v>
      </c>
      <c r="Q162">
        <f t="shared" si="18"/>
        <v>-3.3359636667334444E-3</v>
      </c>
      <c r="R162">
        <f t="shared" si="16"/>
        <v>70.911520564027072</v>
      </c>
      <c r="S162">
        <f t="shared" si="19"/>
        <v>4.2614329106627409</v>
      </c>
    </row>
    <row r="163" spans="1:19" x14ac:dyDescent="0.25">
      <c r="A163" t="s">
        <v>0</v>
      </c>
      <c r="B163" t="s">
        <v>1</v>
      </c>
      <c r="C163" t="s">
        <v>2</v>
      </c>
      <c r="D163" t="s">
        <v>3</v>
      </c>
      <c r="E163" t="s">
        <v>4</v>
      </c>
      <c r="F163" t="s">
        <v>5</v>
      </c>
      <c r="G163" t="s">
        <v>166</v>
      </c>
      <c r="H163" s="1">
        <v>43132</v>
      </c>
      <c r="I163" t="s">
        <v>6</v>
      </c>
      <c r="J163" t="s">
        <v>7</v>
      </c>
      <c r="K163">
        <v>0</v>
      </c>
      <c r="L163" t="s">
        <v>8</v>
      </c>
      <c r="M163">
        <v>8.6999999999999993</v>
      </c>
      <c r="N163">
        <f t="shared" si="14"/>
        <v>8.6999999999999994E-2</v>
      </c>
      <c r="O163">
        <f t="shared" si="17"/>
        <v>-3.8000000000000117E-3</v>
      </c>
      <c r="P163">
        <f t="shared" si="15"/>
        <v>-4.9192843315135125E-4</v>
      </c>
      <c r="Q163">
        <f t="shared" si="18"/>
        <v>-3.3080715668486606E-3</v>
      </c>
      <c r="R163">
        <f t="shared" si="16"/>
        <v>71.153758686846999</v>
      </c>
      <c r="S163">
        <f t="shared" si="19"/>
        <v>4.2648431507841984</v>
      </c>
    </row>
    <row r="164" spans="1:19" x14ac:dyDescent="0.25">
      <c r="A164" t="s">
        <v>0</v>
      </c>
      <c r="B164" t="s">
        <v>1</v>
      </c>
      <c r="C164" t="s">
        <v>2</v>
      </c>
      <c r="D164" t="s">
        <v>3</v>
      </c>
      <c r="E164" t="s">
        <v>4</v>
      </c>
      <c r="F164" t="s">
        <v>5</v>
      </c>
      <c r="G164" t="s">
        <v>167</v>
      </c>
      <c r="H164" s="1">
        <v>43160</v>
      </c>
      <c r="I164" t="s">
        <v>6</v>
      </c>
      <c r="J164" t="s">
        <v>7</v>
      </c>
      <c r="K164">
        <v>0</v>
      </c>
      <c r="L164" t="s">
        <v>8</v>
      </c>
      <c r="M164">
        <v>8.51</v>
      </c>
      <c r="N164">
        <f t="shared" si="14"/>
        <v>8.5099999999999995E-2</v>
      </c>
      <c r="O164">
        <f t="shared" si="17"/>
        <v>-1.8999999999999989E-3</v>
      </c>
      <c r="P164">
        <f t="shared" si="15"/>
        <v>-1.5525938066616912E-4</v>
      </c>
      <c r="Q164">
        <f t="shared" si="18"/>
        <v>-1.7447406193338297E-3</v>
      </c>
      <c r="R164">
        <f t="shared" si="16"/>
        <v>118.2007460654214</v>
      </c>
      <c r="S164">
        <f t="shared" si="19"/>
        <v>4.772384416842276</v>
      </c>
    </row>
    <row r="165" spans="1:19" x14ac:dyDescent="0.25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5</v>
      </c>
      <c r="G165" t="s">
        <v>168</v>
      </c>
      <c r="H165" s="1">
        <v>43191</v>
      </c>
      <c r="I165" t="s">
        <v>6</v>
      </c>
      <c r="J165" t="s">
        <v>7</v>
      </c>
      <c r="K165">
        <v>0</v>
      </c>
      <c r="L165" t="s">
        <v>8</v>
      </c>
      <c r="M165">
        <v>8.48</v>
      </c>
      <c r="N165">
        <f t="shared" si="14"/>
        <v>8.48E-2</v>
      </c>
      <c r="O165">
        <f t="shared" si="17"/>
        <v>-2.9999999999999472E-4</v>
      </c>
      <c r="P165">
        <f t="shared" si="15"/>
        <v>1.3075145576421344E-5</v>
      </c>
      <c r="Q165">
        <f t="shared" si="18"/>
        <v>-3.1307514557641605E-4</v>
      </c>
      <c r="R165">
        <f t="shared" si="16"/>
        <v>144.85926731073118</v>
      </c>
      <c r="S165">
        <f t="shared" si="19"/>
        <v>4.9757627008414467</v>
      </c>
    </row>
    <row r="166" spans="1:19" x14ac:dyDescent="0.25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169</v>
      </c>
      <c r="H166" s="1">
        <v>43221</v>
      </c>
      <c r="I166" t="s">
        <v>6</v>
      </c>
      <c r="J166" t="s">
        <v>7</v>
      </c>
      <c r="K166">
        <v>0</v>
      </c>
      <c r="L166" t="s">
        <v>8</v>
      </c>
      <c r="M166">
        <v>8.9</v>
      </c>
      <c r="N166">
        <f t="shared" si="14"/>
        <v>8.900000000000001E-2</v>
      </c>
      <c r="O166">
        <f t="shared" si="17"/>
        <v>4.2000000000000093E-3</v>
      </c>
      <c r="P166">
        <f t="shared" si="15"/>
        <v>3.9654281298935178E-5</v>
      </c>
      <c r="Q166">
        <f t="shared" si="18"/>
        <v>4.1603457187010737E-3</v>
      </c>
      <c r="R166">
        <f t="shared" si="16"/>
        <v>45.782674696855445</v>
      </c>
      <c r="S166">
        <f t="shared" si="19"/>
        <v>3.8239057378255104</v>
      </c>
    </row>
    <row r="167" spans="1:19" x14ac:dyDescent="0.25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170</v>
      </c>
      <c r="H167" s="1">
        <v>43252</v>
      </c>
      <c r="I167" t="s">
        <v>6</v>
      </c>
      <c r="J167" t="s">
        <v>7</v>
      </c>
      <c r="K167">
        <v>0</v>
      </c>
      <c r="L167" t="s">
        <v>8</v>
      </c>
      <c r="M167">
        <v>9.3000000000000007</v>
      </c>
      <c r="N167">
        <f t="shared" si="14"/>
        <v>9.3000000000000013E-2</v>
      </c>
      <c r="O167">
        <f t="shared" si="17"/>
        <v>4.0000000000000036E-3</v>
      </c>
      <c r="P167">
        <f t="shared" si="15"/>
        <v>-3.3245361881626583E-4</v>
      </c>
      <c r="Q167">
        <f t="shared" si="18"/>
        <v>4.3324536188162691E-3</v>
      </c>
      <c r="R167">
        <f t="shared" si="16"/>
        <v>42.997142164420808</v>
      </c>
      <c r="S167">
        <f t="shared" si="19"/>
        <v>3.7611336521923735</v>
      </c>
    </row>
    <row r="168" spans="1:19" x14ac:dyDescent="0.25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171</v>
      </c>
      <c r="H168" s="1">
        <v>43282</v>
      </c>
      <c r="I168" t="s">
        <v>6</v>
      </c>
      <c r="J168" t="s">
        <v>7</v>
      </c>
      <c r="K168">
        <v>0</v>
      </c>
      <c r="L168" t="s">
        <v>8</v>
      </c>
      <c r="M168">
        <v>9.09</v>
      </c>
      <c r="N168">
        <f t="shared" si="14"/>
        <v>9.0899999999999995E-2</v>
      </c>
      <c r="O168">
        <f t="shared" si="17"/>
        <v>-2.1000000000000185E-3</v>
      </c>
      <c r="P168">
        <f t="shared" si="15"/>
        <v>-6.8684209511645682E-4</v>
      </c>
      <c r="Q168">
        <f t="shared" si="18"/>
        <v>-1.4131579048835617E-3</v>
      </c>
      <c r="R168">
        <f t="shared" si="16"/>
        <v>123.45390667106608</v>
      </c>
      <c r="S168">
        <f t="shared" si="19"/>
        <v>4.8158678610666241</v>
      </c>
    </row>
    <row r="169" spans="1:19" x14ac:dyDescent="0.25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172</v>
      </c>
      <c r="H169" s="1">
        <v>43313</v>
      </c>
      <c r="I169" t="s">
        <v>6</v>
      </c>
      <c r="J169" t="s">
        <v>7</v>
      </c>
      <c r="K169">
        <v>0</v>
      </c>
      <c r="L169" t="s">
        <v>8</v>
      </c>
      <c r="M169">
        <v>9.2799999999999994</v>
      </c>
      <c r="N169">
        <f t="shared" si="14"/>
        <v>9.2799999999999994E-2</v>
      </c>
      <c r="O169">
        <f t="shared" si="17"/>
        <v>1.8999999999999989E-3</v>
      </c>
      <c r="P169">
        <f t="shared" si="15"/>
        <v>-5.0078814505885507E-4</v>
      </c>
      <c r="Q169">
        <f t="shared" si="18"/>
        <v>2.4007881450588539E-3</v>
      </c>
      <c r="R169">
        <f t="shared" si="16"/>
        <v>98.388949032543891</v>
      </c>
      <c r="S169">
        <f t="shared" si="19"/>
        <v>4.5889284911715134</v>
      </c>
    </row>
    <row r="170" spans="1:19" x14ac:dyDescent="0.2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173</v>
      </c>
      <c r="H170" s="1">
        <v>43344</v>
      </c>
      <c r="I170" t="s">
        <v>6</v>
      </c>
      <c r="J170" t="s">
        <v>7</v>
      </c>
      <c r="K170">
        <v>0</v>
      </c>
      <c r="L170" t="s">
        <v>8</v>
      </c>
      <c r="M170">
        <v>9.5299999999999994</v>
      </c>
      <c r="N170">
        <f t="shared" si="14"/>
        <v>9.5299999999999996E-2</v>
      </c>
      <c r="O170">
        <f t="shared" si="17"/>
        <v>2.5000000000000022E-3</v>
      </c>
      <c r="P170">
        <f t="shared" si="15"/>
        <v>-6.691226713014455E-4</v>
      </c>
      <c r="Q170">
        <f t="shared" si="18"/>
        <v>3.1691226713014475E-3</v>
      </c>
      <c r="R170">
        <f t="shared" si="16"/>
        <v>75.477830610746949</v>
      </c>
      <c r="S170">
        <f t="shared" si="19"/>
        <v>4.3238389788412457</v>
      </c>
    </row>
    <row r="171" spans="1:19" x14ac:dyDescent="0.25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174</v>
      </c>
      <c r="H171" s="1">
        <v>43374</v>
      </c>
      <c r="I171" t="s">
        <v>6</v>
      </c>
      <c r="J171" t="s">
        <v>7</v>
      </c>
      <c r="K171">
        <v>0</v>
      </c>
      <c r="L171" t="s">
        <v>8</v>
      </c>
      <c r="M171">
        <v>9.6199999999999992</v>
      </c>
      <c r="N171">
        <f t="shared" si="14"/>
        <v>9.6199999999999994E-2</v>
      </c>
      <c r="O171">
        <f t="shared" si="17"/>
        <v>8.9999999999999802E-4</v>
      </c>
      <c r="P171">
        <f t="shared" si="15"/>
        <v>-8.9061546898906491E-4</v>
      </c>
      <c r="Q171">
        <f t="shared" si="18"/>
        <v>1.790615468989063E-3</v>
      </c>
      <c r="R171">
        <f t="shared" si="16"/>
        <v>113.80333473406581</v>
      </c>
      <c r="S171">
        <f t="shared" si="19"/>
        <v>4.7344718247256852</v>
      </c>
    </row>
    <row r="172" spans="1:19" x14ac:dyDescent="0.25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175</v>
      </c>
      <c r="H172" s="1">
        <v>43405</v>
      </c>
      <c r="I172" t="s">
        <v>6</v>
      </c>
      <c r="J172" t="s">
        <v>7</v>
      </c>
      <c r="K172">
        <v>0</v>
      </c>
      <c r="L172" t="s">
        <v>8</v>
      </c>
      <c r="M172">
        <v>9.5500000000000007</v>
      </c>
      <c r="N172">
        <f t="shared" si="14"/>
        <v>9.5500000000000002E-2</v>
      </c>
      <c r="O172">
        <f t="shared" si="17"/>
        <v>-6.999999999999923E-4</v>
      </c>
      <c r="P172">
        <f t="shared" si="15"/>
        <v>-9.7035287615660762E-4</v>
      </c>
      <c r="Q172">
        <f t="shared" si="18"/>
        <v>2.7035287615661532E-4</v>
      </c>
      <c r="R172">
        <f t="shared" si="16"/>
        <v>136.54983926078182</v>
      </c>
      <c r="S172">
        <f t="shared" si="19"/>
        <v>4.9166896707735201</v>
      </c>
    </row>
    <row r="173" spans="1:19" x14ac:dyDescent="0.25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176</v>
      </c>
      <c r="H173" s="1">
        <v>43435</v>
      </c>
      <c r="I173" t="s">
        <v>6</v>
      </c>
      <c r="J173" t="s">
        <v>7</v>
      </c>
      <c r="K173">
        <v>0</v>
      </c>
      <c r="L173" t="s">
        <v>8</v>
      </c>
      <c r="M173">
        <v>9.5399999999999991</v>
      </c>
      <c r="N173">
        <f t="shared" si="14"/>
        <v>9.5399999999999985E-2</v>
      </c>
      <c r="O173">
        <f t="shared" si="17"/>
        <v>-1.0000000000001674E-4</v>
      </c>
      <c r="P173">
        <f t="shared" si="15"/>
        <v>-9.0833489280407493E-4</v>
      </c>
      <c r="Q173">
        <f t="shared" si="18"/>
        <v>8.0833489280405818E-4</v>
      </c>
      <c r="R173">
        <f t="shared" si="16"/>
        <v>132.39235093231673</v>
      </c>
      <c r="S173">
        <f t="shared" si="19"/>
        <v>4.8857698694194918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CB99-5555-4C17-8662-CC91AE10B421}">
  <dimension ref="A1:B9"/>
  <sheetViews>
    <sheetView tabSelected="1" workbookViewId="0">
      <selection activeCell="F13" sqref="F13"/>
    </sheetView>
  </sheetViews>
  <sheetFormatPr defaultRowHeight="15" x14ac:dyDescent="0.25"/>
  <sheetData>
    <row r="1" spans="1:2" x14ac:dyDescent="0.25">
      <c r="A1" t="s">
        <v>190</v>
      </c>
      <c r="B1">
        <f>'Vas mon'!E2</f>
        <v>0.463622498954531</v>
      </c>
    </row>
    <row r="2" spans="1:2" x14ac:dyDescent="0.25">
      <c r="A2" t="s">
        <v>191</v>
      </c>
      <c r="B2">
        <f>'Vas mon'!E3</f>
        <v>8.6023660666861979</v>
      </c>
    </row>
    <row r="3" spans="1:2" x14ac:dyDescent="0.25">
      <c r="A3" t="s">
        <v>192</v>
      </c>
      <c r="B3">
        <f>'Vas mon'!E4</f>
        <v>1.00095</v>
      </c>
    </row>
    <row r="4" spans="1:2" x14ac:dyDescent="0.25">
      <c r="A4" t="s">
        <v>193</v>
      </c>
      <c r="B4">
        <f>'CIR monthly'!E2</f>
        <v>8.8597119075047672</v>
      </c>
    </row>
    <row r="5" spans="1:2" x14ac:dyDescent="0.25">
      <c r="A5" t="s">
        <v>194</v>
      </c>
      <c r="B5">
        <f>'CIR monthly'!E3</f>
        <v>8.5247579805223079</v>
      </c>
    </row>
    <row r="6" spans="1:2" x14ac:dyDescent="0.25">
      <c r="A6" t="s">
        <v>195</v>
      </c>
      <c r="B6">
        <f>'CIR monthly'!E4</f>
        <v>0.93789837228142015</v>
      </c>
    </row>
    <row r="7" spans="1:2" x14ac:dyDescent="0.25">
      <c r="A7" t="s">
        <v>196</v>
      </c>
      <c r="B7" s="1">
        <f>'Vas mon'!H6</f>
        <v>38353</v>
      </c>
    </row>
    <row r="8" spans="1:2" x14ac:dyDescent="0.25">
      <c r="A8" t="s">
        <v>197</v>
      </c>
      <c r="B8" s="1">
        <f>'Vas mon'!H173</f>
        <v>43435</v>
      </c>
    </row>
    <row r="9" spans="1:2" x14ac:dyDescent="0.25">
      <c r="A9" t="s">
        <v>198</v>
      </c>
      <c r="B9">
        <f>'Vas mon'!M173</f>
        <v>9.5399999999999991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Vas mon</vt:lpstr>
      <vt:lpstr>vas yearly</vt:lpstr>
      <vt:lpstr>CIR monthly</vt:lpstr>
      <vt:lpstr>Parameters</vt:lpstr>
      <vt:lpstr>a</vt:lpstr>
      <vt:lpstr>b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johnson</dc:creator>
  <cp:lastModifiedBy>owen johnson</cp:lastModifiedBy>
  <dcterms:created xsi:type="dcterms:W3CDTF">2021-07-19T13:35:54Z</dcterms:created>
  <dcterms:modified xsi:type="dcterms:W3CDTF">2021-08-03T23:51:45Z</dcterms:modified>
</cp:coreProperties>
</file>