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xampp\htdocs\FLATHTML\"/>
    </mc:Choice>
  </mc:AlternateContent>
  <xr:revisionPtr revIDLastSave="0" documentId="13_ncr:1_{83589031-AB8C-4006-A28B-4F5A84A593F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Valuation 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H19" i="1" s="1"/>
  <c r="N17" i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I16" i="1"/>
  <c r="H16" i="1"/>
  <c r="H17" i="1" s="1"/>
  <c r="I17" i="1" s="1"/>
  <c r="G16" i="1"/>
  <c r="J16" i="1" s="1"/>
  <c r="F16" i="1"/>
  <c r="K16" i="1" l="1"/>
  <c r="L16" i="1" s="1"/>
  <c r="I19" i="1"/>
  <c r="H20" i="1"/>
  <c r="I18" i="1"/>
  <c r="O16" i="1" l="1"/>
  <c r="P16" i="1" s="1"/>
  <c r="Q16" i="1" s="1"/>
  <c r="M16" i="1"/>
  <c r="F17" i="1" s="1"/>
  <c r="H21" i="1"/>
  <c r="I20" i="1"/>
  <c r="G17" i="1" l="1"/>
  <c r="J17" i="1" s="1"/>
  <c r="H22" i="1"/>
  <c r="I21" i="1"/>
  <c r="K17" i="1" l="1"/>
  <c r="L17" i="1" s="1"/>
  <c r="I22" i="1"/>
  <c r="H23" i="1"/>
  <c r="M17" i="1" l="1"/>
  <c r="F18" i="1" s="1"/>
  <c r="O17" i="1"/>
  <c r="P17" i="1" s="1"/>
  <c r="Q17" i="1" s="1"/>
  <c r="H24" i="1"/>
  <c r="I23" i="1"/>
  <c r="H25" i="1" l="1"/>
  <c r="I24" i="1"/>
  <c r="G18" i="1"/>
  <c r="J18" i="1" s="1"/>
  <c r="I25" i="1" l="1"/>
  <c r="H26" i="1"/>
  <c r="K18" i="1"/>
  <c r="L18" i="1" s="1"/>
  <c r="O18" i="1" l="1"/>
  <c r="P18" i="1" s="1"/>
  <c r="Q18" i="1" s="1"/>
  <c r="M18" i="1"/>
  <c r="F19" i="1" s="1"/>
  <c r="H27" i="1"/>
  <c r="I26" i="1"/>
  <c r="H28" i="1" l="1"/>
  <c r="I27" i="1"/>
  <c r="G19" i="1"/>
  <c r="J19" i="1" s="1"/>
  <c r="K19" i="1" l="1"/>
  <c r="L19" i="1"/>
  <c r="H29" i="1"/>
  <c r="I28" i="1"/>
  <c r="I29" i="1" l="1"/>
  <c r="H30" i="1"/>
  <c r="O19" i="1"/>
  <c r="P19" i="1" s="1"/>
  <c r="Q19" i="1" s="1"/>
  <c r="M19" i="1"/>
  <c r="F20" i="1" s="1"/>
  <c r="H31" i="1" l="1"/>
  <c r="I30" i="1"/>
  <c r="G20" i="1"/>
  <c r="J20" i="1" s="1"/>
  <c r="H32" i="1" l="1"/>
  <c r="I31" i="1"/>
  <c r="K20" i="1"/>
  <c r="L20" i="1" s="1"/>
  <c r="M20" i="1" l="1"/>
  <c r="F21" i="1" s="1"/>
  <c r="O20" i="1"/>
  <c r="P20" i="1" s="1"/>
  <c r="Q20" i="1" s="1"/>
  <c r="H33" i="1"/>
  <c r="I32" i="1"/>
  <c r="H34" i="1" l="1"/>
  <c r="I33" i="1"/>
  <c r="G21" i="1"/>
  <c r="J21" i="1" s="1"/>
  <c r="K21" i="1" l="1"/>
  <c r="L21" i="1" s="1"/>
  <c r="H35" i="1"/>
  <c r="I34" i="1"/>
  <c r="O21" i="1" l="1"/>
  <c r="P21" i="1" s="1"/>
  <c r="Q21" i="1" s="1"/>
  <c r="M21" i="1"/>
  <c r="F22" i="1" s="1"/>
  <c r="H36" i="1"/>
  <c r="I35" i="1"/>
  <c r="G22" i="1" l="1"/>
  <c r="J22" i="1" s="1"/>
  <c r="H37" i="1"/>
  <c r="I36" i="1"/>
  <c r="K22" i="1" l="1"/>
  <c r="L22" i="1" s="1"/>
  <c r="H38" i="1"/>
  <c r="I37" i="1"/>
  <c r="O22" i="1" l="1"/>
  <c r="P22" i="1" s="1"/>
  <c r="Q22" i="1" s="1"/>
  <c r="M22" i="1"/>
  <c r="F23" i="1" s="1"/>
  <c r="H39" i="1"/>
  <c r="I38" i="1"/>
  <c r="H40" i="1" l="1"/>
  <c r="I39" i="1"/>
  <c r="G23" i="1"/>
  <c r="J23" i="1" s="1"/>
  <c r="K23" i="1" l="1"/>
  <c r="L23" i="1" s="1"/>
  <c r="H41" i="1"/>
  <c r="I40" i="1"/>
  <c r="M23" i="1" l="1"/>
  <c r="F24" i="1" s="1"/>
  <c r="O23" i="1"/>
  <c r="P23" i="1" s="1"/>
  <c r="Q23" i="1" s="1"/>
  <c r="H42" i="1"/>
  <c r="I41" i="1"/>
  <c r="H43" i="1" l="1"/>
  <c r="I42" i="1"/>
  <c r="G24" i="1"/>
  <c r="J24" i="1" s="1"/>
  <c r="K24" i="1" l="1"/>
  <c r="L24" i="1" s="1"/>
  <c r="H44" i="1"/>
  <c r="I43" i="1"/>
  <c r="M24" i="1" l="1"/>
  <c r="F25" i="1" s="1"/>
  <c r="O24" i="1"/>
  <c r="P24" i="1" s="1"/>
  <c r="Q24" i="1" s="1"/>
  <c r="I44" i="1"/>
  <c r="H45" i="1"/>
  <c r="H46" i="1" l="1"/>
  <c r="I45" i="1"/>
  <c r="G25" i="1"/>
  <c r="J25" i="1" s="1"/>
  <c r="K25" i="1" l="1"/>
  <c r="L25" i="1" s="1"/>
  <c r="H47" i="1"/>
  <c r="I46" i="1"/>
  <c r="O25" i="1" l="1"/>
  <c r="P25" i="1" s="1"/>
  <c r="Q25" i="1" s="1"/>
  <c r="M25" i="1"/>
  <c r="F26" i="1" s="1"/>
  <c r="H48" i="1"/>
  <c r="I47" i="1"/>
  <c r="I48" i="1" l="1"/>
  <c r="H49" i="1"/>
  <c r="G26" i="1"/>
  <c r="J26" i="1" s="1"/>
  <c r="K26" i="1" l="1"/>
  <c r="L26" i="1"/>
  <c r="H50" i="1"/>
  <c r="I49" i="1"/>
  <c r="H51" i="1" l="1"/>
  <c r="I50" i="1"/>
  <c r="O26" i="1"/>
  <c r="P26" i="1" s="1"/>
  <c r="Q26" i="1" s="1"/>
  <c r="M26" i="1"/>
  <c r="F27" i="1" s="1"/>
  <c r="G27" i="1" l="1"/>
  <c r="J27" i="1" s="1"/>
  <c r="H52" i="1"/>
  <c r="I51" i="1"/>
  <c r="H53" i="1" l="1"/>
  <c r="I52" i="1"/>
  <c r="K27" i="1"/>
  <c r="L27" i="1"/>
  <c r="M27" i="1" l="1"/>
  <c r="F28" i="1" s="1"/>
  <c r="O27" i="1"/>
  <c r="P27" i="1" s="1"/>
  <c r="Q27" i="1" s="1"/>
  <c r="H54" i="1"/>
  <c r="I53" i="1"/>
  <c r="H55" i="1" l="1"/>
  <c r="I54" i="1"/>
  <c r="G28" i="1"/>
  <c r="J28" i="1" s="1"/>
  <c r="K28" i="1" l="1"/>
  <c r="L28" i="1" s="1"/>
  <c r="H56" i="1"/>
  <c r="I55" i="1"/>
  <c r="M28" i="1" l="1"/>
  <c r="F29" i="1" s="1"/>
  <c r="O28" i="1"/>
  <c r="P28" i="1" s="1"/>
  <c r="Q28" i="1" s="1"/>
  <c r="I56" i="1"/>
  <c r="H57" i="1"/>
  <c r="H58" i="1" l="1"/>
  <c r="I57" i="1"/>
  <c r="G29" i="1"/>
  <c r="J29" i="1" s="1"/>
  <c r="K29" i="1" l="1"/>
  <c r="L29" i="1" s="1"/>
  <c r="H59" i="1"/>
  <c r="I58" i="1"/>
  <c r="O29" i="1" l="1"/>
  <c r="P29" i="1" s="1"/>
  <c r="Q29" i="1" s="1"/>
  <c r="M29" i="1"/>
  <c r="F30" i="1" s="1"/>
  <c r="H60" i="1"/>
  <c r="I59" i="1"/>
  <c r="I60" i="1" l="1"/>
  <c r="H61" i="1"/>
  <c r="G30" i="1"/>
  <c r="J30" i="1" s="1"/>
  <c r="K30" i="1" l="1"/>
  <c r="L30" i="1"/>
  <c r="H62" i="1"/>
  <c r="I61" i="1"/>
  <c r="H63" i="1" l="1"/>
  <c r="I62" i="1"/>
  <c r="O30" i="1"/>
  <c r="P30" i="1" s="1"/>
  <c r="Q30" i="1" s="1"/>
  <c r="M30" i="1"/>
  <c r="F31" i="1" s="1"/>
  <c r="G31" i="1" l="1"/>
  <c r="J31" i="1" s="1"/>
  <c r="H64" i="1"/>
  <c r="I63" i="1"/>
  <c r="K31" i="1" l="1"/>
  <c r="L31" i="1" s="1"/>
  <c r="I64" i="1"/>
  <c r="H65" i="1"/>
  <c r="I65" i="1" s="1"/>
  <c r="C7" i="1"/>
  <c r="M31" i="1" l="1"/>
  <c r="F32" i="1" s="1"/>
  <c r="O31" i="1"/>
  <c r="P31" i="1" s="1"/>
  <c r="Q31" i="1" s="1"/>
  <c r="G32" i="1" l="1"/>
  <c r="J32" i="1" s="1"/>
  <c r="K32" i="1" l="1"/>
  <c r="L32" i="1" s="1"/>
  <c r="M32" i="1" l="1"/>
  <c r="F33" i="1" s="1"/>
  <c r="O32" i="1"/>
  <c r="P32" i="1" s="1"/>
  <c r="Q32" i="1" s="1"/>
  <c r="G33" i="1" l="1"/>
  <c r="J33" i="1" s="1"/>
  <c r="K33" i="1" l="1"/>
  <c r="L33" i="1" s="1"/>
  <c r="O33" i="1" l="1"/>
  <c r="P33" i="1" s="1"/>
  <c r="Q33" i="1" s="1"/>
  <c r="M33" i="1"/>
  <c r="F34" i="1" s="1"/>
  <c r="G34" i="1" l="1"/>
  <c r="J34" i="1" s="1"/>
  <c r="K34" i="1" l="1"/>
  <c r="L34" i="1"/>
  <c r="O34" i="1" l="1"/>
  <c r="P34" i="1" s="1"/>
  <c r="Q34" i="1" s="1"/>
  <c r="M34" i="1"/>
  <c r="F35" i="1" s="1"/>
  <c r="G35" i="1" l="1"/>
  <c r="J35" i="1" s="1"/>
  <c r="K35" i="1" l="1"/>
  <c r="L35" i="1" s="1"/>
  <c r="M35" i="1" l="1"/>
  <c r="F36" i="1" s="1"/>
  <c r="O35" i="1"/>
  <c r="P35" i="1" s="1"/>
  <c r="Q35" i="1" s="1"/>
  <c r="G36" i="1" l="1"/>
  <c r="J36" i="1" s="1"/>
  <c r="K36" i="1" l="1"/>
  <c r="L36" i="1" s="1"/>
  <c r="M36" i="1" l="1"/>
  <c r="F37" i="1" s="1"/>
  <c r="O36" i="1"/>
  <c r="P36" i="1" s="1"/>
  <c r="Q36" i="1" s="1"/>
  <c r="G37" i="1" l="1"/>
  <c r="J37" i="1" s="1"/>
  <c r="K37" i="1" l="1"/>
  <c r="L37" i="1" s="1"/>
  <c r="O37" i="1" l="1"/>
  <c r="P37" i="1" s="1"/>
  <c r="Q37" i="1" s="1"/>
  <c r="M37" i="1"/>
  <c r="F38" i="1" s="1"/>
  <c r="G38" i="1" l="1"/>
  <c r="J38" i="1" s="1"/>
  <c r="K38" i="1" l="1"/>
  <c r="L38" i="1"/>
  <c r="O38" i="1" l="1"/>
  <c r="P38" i="1" s="1"/>
  <c r="Q38" i="1" s="1"/>
  <c r="M38" i="1"/>
  <c r="F39" i="1" s="1"/>
  <c r="G39" i="1" l="1"/>
  <c r="J39" i="1" s="1"/>
  <c r="K39" i="1" l="1"/>
  <c r="L39" i="1" s="1"/>
  <c r="M39" i="1" l="1"/>
  <c r="F40" i="1" s="1"/>
  <c r="O39" i="1"/>
  <c r="P39" i="1" s="1"/>
  <c r="Q39" i="1" s="1"/>
  <c r="G40" i="1" l="1"/>
  <c r="J40" i="1" s="1"/>
  <c r="K40" i="1" l="1"/>
  <c r="L40" i="1"/>
  <c r="O40" i="1" l="1"/>
  <c r="P40" i="1" s="1"/>
  <c r="Q40" i="1" s="1"/>
  <c r="M40" i="1"/>
  <c r="F41" i="1" s="1"/>
  <c r="G41" i="1" l="1"/>
  <c r="J41" i="1" s="1"/>
  <c r="K41" i="1" l="1"/>
  <c r="L41" i="1"/>
  <c r="M41" i="1" l="1"/>
  <c r="F42" i="1" s="1"/>
  <c r="O41" i="1"/>
  <c r="P41" i="1" s="1"/>
  <c r="Q41" i="1" s="1"/>
  <c r="G42" i="1" l="1"/>
  <c r="J42" i="1" s="1"/>
  <c r="K42" i="1" l="1"/>
  <c r="L42" i="1" s="1"/>
  <c r="M42" i="1" l="1"/>
  <c r="F43" i="1" s="1"/>
  <c r="O42" i="1"/>
  <c r="P42" i="1" s="1"/>
  <c r="Q42" i="1" s="1"/>
  <c r="G43" i="1" l="1"/>
  <c r="J43" i="1" s="1"/>
  <c r="K43" i="1" l="1"/>
  <c r="L43" i="1"/>
  <c r="O43" i="1" l="1"/>
  <c r="P43" i="1" s="1"/>
  <c r="Q43" i="1" s="1"/>
  <c r="M43" i="1"/>
  <c r="F44" i="1" s="1"/>
  <c r="G44" i="1" l="1"/>
  <c r="J44" i="1" s="1"/>
  <c r="K44" i="1" l="1"/>
  <c r="L44" i="1" s="1"/>
  <c r="O44" i="1" l="1"/>
  <c r="P44" i="1" s="1"/>
  <c r="Q44" i="1" s="1"/>
  <c r="M44" i="1"/>
  <c r="F45" i="1" s="1"/>
  <c r="G45" i="1" l="1"/>
  <c r="J45" i="1" s="1"/>
  <c r="K45" i="1" l="1"/>
  <c r="L45" i="1"/>
  <c r="M45" i="1" l="1"/>
  <c r="F46" i="1" s="1"/>
  <c r="O45" i="1"/>
  <c r="P45" i="1" s="1"/>
  <c r="Q45" i="1" s="1"/>
  <c r="G46" i="1" l="1"/>
  <c r="J46" i="1" s="1"/>
  <c r="K46" i="1" l="1"/>
  <c r="L46" i="1" s="1"/>
  <c r="M46" i="1" l="1"/>
  <c r="F47" i="1" s="1"/>
  <c r="O46" i="1"/>
  <c r="P46" i="1" s="1"/>
  <c r="Q46" i="1" s="1"/>
  <c r="G47" i="1" l="1"/>
  <c r="J47" i="1" s="1"/>
  <c r="K47" i="1" l="1"/>
  <c r="L47" i="1" s="1"/>
  <c r="O47" i="1" l="1"/>
  <c r="P47" i="1" s="1"/>
  <c r="Q47" i="1" s="1"/>
  <c r="M47" i="1"/>
  <c r="F48" i="1" s="1"/>
  <c r="G48" i="1" l="1"/>
  <c r="J48" i="1" s="1"/>
  <c r="K48" i="1" l="1"/>
  <c r="L48" i="1" s="1"/>
  <c r="O48" i="1" l="1"/>
  <c r="P48" i="1" s="1"/>
  <c r="Q48" i="1" s="1"/>
  <c r="M48" i="1"/>
  <c r="F49" i="1" s="1"/>
  <c r="G49" i="1" l="1"/>
  <c r="J49" i="1" s="1"/>
  <c r="K49" i="1" l="1"/>
  <c r="L49" i="1"/>
  <c r="M49" i="1" l="1"/>
  <c r="F50" i="1" s="1"/>
  <c r="O49" i="1"/>
  <c r="P49" i="1" s="1"/>
  <c r="Q49" i="1" s="1"/>
  <c r="G50" i="1" l="1"/>
  <c r="J50" i="1" s="1"/>
  <c r="K50" i="1" l="1"/>
  <c r="L50" i="1" s="1"/>
  <c r="M50" i="1" l="1"/>
  <c r="F51" i="1" s="1"/>
  <c r="O50" i="1"/>
  <c r="P50" i="1" s="1"/>
  <c r="Q50" i="1" s="1"/>
  <c r="G51" i="1" l="1"/>
  <c r="J51" i="1" s="1"/>
  <c r="K51" i="1" l="1"/>
  <c r="L51" i="1"/>
  <c r="O51" i="1" l="1"/>
  <c r="P51" i="1" s="1"/>
  <c r="Q51" i="1" s="1"/>
  <c r="M51" i="1"/>
  <c r="F52" i="1" s="1"/>
  <c r="G52" i="1" l="1"/>
  <c r="J52" i="1" s="1"/>
  <c r="K52" i="1" l="1"/>
  <c r="L52" i="1" s="1"/>
  <c r="O52" i="1" l="1"/>
  <c r="P52" i="1" s="1"/>
  <c r="Q52" i="1" s="1"/>
  <c r="M52" i="1"/>
  <c r="F53" i="1" s="1"/>
  <c r="G53" i="1" l="1"/>
  <c r="J53" i="1" s="1"/>
  <c r="K53" i="1" l="1"/>
  <c r="L53" i="1"/>
  <c r="M53" i="1" l="1"/>
  <c r="F54" i="1" s="1"/>
  <c r="O53" i="1"/>
  <c r="P53" i="1" s="1"/>
  <c r="Q53" i="1" s="1"/>
  <c r="G54" i="1" l="1"/>
  <c r="J54" i="1" s="1"/>
  <c r="K54" i="1" l="1"/>
  <c r="L54" i="1" s="1"/>
  <c r="M54" i="1" l="1"/>
  <c r="F55" i="1" s="1"/>
  <c r="O54" i="1"/>
  <c r="P54" i="1" s="1"/>
  <c r="Q54" i="1" s="1"/>
  <c r="G55" i="1" l="1"/>
  <c r="J55" i="1" s="1"/>
  <c r="K55" i="1" l="1"/>
  <c r="L55" i="1"/>
  <c r="O55" i="1" l="1"/>
  <c r="P55" i="1" s="1"/>
  <c r="Q55" i="1" s="1"/>
  <c r="M55" i="1"/>
  <c r="F56" i="1" s="1"/>
  <c r="G56" i="1" l="1"/>
  <c r="J56" i="1" s="1"/>
  <c r="K56" i="1" l="1"/>
  <c r="L56" i="1" s="1"/>
  <c r="O56" i="1" l="1"/>
  <c r="P56" i="1" s="1"/>
  <c r="Q56" i="1" s="1"/>
  <c r="M56" i="1"/>
  <c r="F57" i="1" s="1"/>
  <c r="G57" i="1" l="1"/>
  <c r="J57" i="1" s="1"/>
  <c r="K57" i="1" l="1"/>
  <c r="L57" i="1"/>
  <c r="M57" i="1" l="1"/>
  <c r="F58" i="1" s="1"/>
  <c r="O57" i="1"/>
  <c r="P57" i="1" s="1"/>
  <c r="Q57" i="1" s="1"/>
  <c r="G58" i="1" l="1"/>
  <c r="J58" i="1" s="1"/>
  <c r="K58" i="1" l="1"/>
  <c r="L58" i="1" s="1"/>
  <c r="M58" i="1" l="1"/>
  <c r="F59" i="1" s="1"/>
  <c r="O58" i="1"/>
  <c r="P58" i="1" s="1"/>
  <c r="Q58" i="1" s="1"/>
  <c r="G59" i="1" l="1"/>
  <c r="J59" i="1" s="1"/>
  <c r="K59" i="1" l="1"/>
  <c r="L59" i="1"/>
  <c r="O59" i="1" l="1"/>
  <c r="P59" i="1" s="1"/>
  <c r="Q59" i="1" s="1"/>
  <c r="M59" i="1"/>
  <c r="F60" i="1" s="1"/>
  <c r="G60" i="1" l="1"/>
  <c r="J60" i="1" s="1"/>
  <c r="K60" i="1" l="1"/>
  <c r="L60" i="1" s="1"/>
  <c r="O60" i="1" l="1"/>
  <c r="P60" i="1" s="1"/>
  <c r="Q60" i="1" s="1"/>
  <c r="M60" i="1"/>
  <c r="F61" i="1" s="1"/>
  <c r="G61" i="1" l="1"/>
  <c r="J61" i="1" s="1"/>
  <c r="K61" i="1" l="1"/>
  <c r="L61" i="1"/>
  <c r="M61" i="1" l="1"/>
  <c r="F62" i="1" s="1"/>
  <c r="O61" i="1"/>
  <c r="P61" i="1" s="1"/>
  <c r="Q61" i="1" s="1"/>
  <c r="G62" i="1" l="1"/>
  <c r="J62" i="1" s="1"/>
  <c r="K62" i="1" l="1"/>
  <c r="L62" i="1" s="1"/>
  <c r="M62" i="1" l="1"/>
  <c r="F63" i="1" s="1"/>
  <c r="O62" i="1"/>
  <c r="P62" i="1" s="1"/>
  <c r="Q62" i="1" s="1"/>
  <c r="G63" i="1" l="1"/>
  <c r="J63" i="1" s="1"/>
  <c r="K63" i="1" l="1"/>
  <c r="L63" i="1"/>
  <c r="O63" i="1" l="1"/>
  <c r="P63" i="1" s="1"/>
  <c r="Q63" i="1" s="1"/>
  <c r="M63" i="1"/>
  <c r="F64" i="1" s="1"/>
  <c r="G64" i="1" l="1"/>
  <c r="J64" i="1" s="1"/>
  <c r="K64" i="1" l="1"/>
  <c r="L64" i="1" s="1"/>
  <c r="O64" i="1" l="1"/>
  <c r="P64" i="1" s="1"/>
  <c r="Q64" i="1" s="1"/>
  <c r="M64" i="1"/>
  <c r="F65" i="1" s="1"/>
  <c r="G65" i="1" s="1"/>
  <c r="J65" i="1" s="1"/>
  <c r="K65" i="1" l="1"/>
  <c r="L65" i="1"/>
  <c r="M65" i="1" l="1"/>
  <c r="O65" i="1"/>
  <c r="P65" i="1" s="1"/>
  <c r="Q65" i="1" s="1"/>
  <c r="C8" i="1" s="1"/>
  <c r="C10" i="1" s="1"/>
  <c r="C11" i="1" s="1"/>
</calcChain>
</file>

<file path=xl/sharedStrings.xml><?xml version="1.0" encoding="utf-8"?>
<sst xmlns="http://schemas.openxmlformats.org/spreadsheetml/2006/main" count="36" uniqueCount="36">
  <si>
    <t xml:space="preserve">NORDSTORM (JWN) VALUATION </t>
  </si>
  <si>
    <t>NOTE : All Figures in Millions , Except Per Share Values</t>
  </si>
  <si>
    <t>VALUATION DATE</t>
  </si>
  <si>
    <t>(A) Cash &amp; Cash Equiv</t>
  </si>
  <si>
    <t>(B) Terminal Debt (Discounted by 6%)</t>
  </si>
  <si>
    <t>(C) Aggregate Discounted Cash Flows</t>
  </si>
  <si>
    <t>(S) Shares Outstanding</t>
  </si>
  <si>
    <t>(E) Total Equity Value = (A) - (B) + (C)</t>
  </si>
  <si>
    <t>Fair Value / Share = (E) / (S)</t>
  </si>
  <si>
    <t>VALUATION INPUTS</t>
  </si>
  <si>
    <t>ITEM</t>
  </si>
  <si>
    <t>INPUT</t>
  </si>
  <si>
    <t>YEAR</t>
  </si>
  <si>
    <t>SALES (S)</t>
  </si>
  <si>
    <t>OPERATING CASH (O)</t>
  </si>
  <si>
    <t>DEBT (D)</t>
  </si>
  <si>
    <t>INTEREST (I)</t>
  </si>
  <si>
    <t>CASH AFTER INTEREST(CI) = (O) - (I)</t>
  </si>
  <si>
    <t>TAX EXPENSE (T) = (CI) x Tax Rate</t>
  </si>
  <si>
    <t>NET CASH FLOW TO BIZ (NC) = (CI) - (T)</t>
  </si>
  <si>
    <t>CAPITAL EXPENDITURE (CE) = ((NC) x Reinvestment Rate) + Growth in Debt</t>
  </si>
  <si>
    <t>DISCOUNT RATE (D)</t>
  </si>
  <si>
    <t>(FCF) FREE CASH FLOW = (C) x (1 - Reinvestment Rate)</t>
  </si>
  <si>
    <t>DISCOUNTED FREE CASH FLOW  = (FCF) x (D)</t>
  </si>
  <si>
    <t>CUMULATIVE DISCOUNTED FREE CASH FLOW</t>
  </si>
  <si>
    <t>Net Sales</t>
  </si>
  <si>
    <t>Operating Margin</t>
  </si>
  <si>
    <t>Tax Rate</t>
  </si>
  <si>
    <t>ROIC</t>
  </si>
  <si>
    <t>Reinvestment Rate - First 10 Years</t>
  </si>
  <si>
    <t xml:space="preserve">Debt  </t>
  </si>
  <si>
    <t>Net Interest Rate</t>
  </si>
  <si>
    <t>Discount Rate</t>
  </si>
  <si>
    <t>Growth in Debt - First 10 Years</t>
  </si>
  <si>
    <t>Reinvestment Rate - After 10 Years</t>
  </si>
  <si>
    <t>Growth in Debt - After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</si>
</sst>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i/>
      <sz val="12"/>
      <color theme="1"/>
      <name val="Arial"/>
    </font>
    <font>
      <sz val="10"/>
      <name val="Arial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4" fillId="0" borderId="3" xfId="0" applyFont="1" applyBorder="1" applyAlignment="1"/>
    <xf numFmtId="14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/>
    <xf numFmtId="164" fontId="4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4" borderId="3" xfId="0" applyFont="1" applyFill="1" applyBorder="1" applyAlignment="1"/>
    <xf numFmtId="164" fontId="5" fillId="4" borderId="3" xfId="0" applyNumberFormat="1" applyFont="1" applyFill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0" fontId="3" fillId="3" borderId="0" xfId="0" applyFont="1" applyFill="1" applyAlignment="1">
      <alignment horizontal="center"/>
    </xf>
    <xf numFmtId="0" fontId="0" fillId="0" borderId="0" xfId="0" applyFont="1" applyAlignment="1"/>
    <xf numFmtId="0" fontId="1" fillId="6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4" xfId="0" applyFont="1" applyFill="1" applyBorder="1" applyAlignment="1"/>
    <xf numFmtId="0" fontId="1" fillId="5" borderId="4" xfId="0" applyFont="1" applyFill="1" applyBorder="1" applyAlignment="1">
      <alignment wrapText="1"/>
    </xf>
    <xf numFmtId="4" fontId="1" fillId="5" borderId="4" xfId="0" applyNumberFormat="1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4" fontId="4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3"/>
  <sheetViews>
    <sheetView tabSelected="1" topLeftCell="A3" workbookViewId="0">
      <selection activeCell="A12" sqref="A12"/>
    </sheetView>
  </sheetViews>
  <sheetFormatPr defaultColWidth="14.42578125" defaultRowHeight="15.75" customHeight="1" x14ac:dyDescent="0.2"/>
  <cols>
    <col min="2" max="2" width="51.7109375" customWidth="1"/>
  </cols>
  <sheetData>
    <row r="1" spans="1:2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/>
      <c r="B3" s="3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4"/>
      <c r="B4" s="15" t="s">
        <v>0</v>
      </c>
      <c r="C4" s="16"/>
      <c r="D4" s="1"/>
      <c r="E4" s="17" t="s">
        <v>1</v>
      </c>
      <c r="F4" s="18"/>
      <c r="G4" s="18"/>
      <c r="H4" s="18"/>
      <c r="I4" s="18"/>
      <c r="J4" s="18"/>
      <c r="K4" s="18"/>
      <c r="L4" s="18"/>
      <c r="M4" s="1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4"/>
      <c r="B5" s="5" t="s">
        <v>2</v>
      </c>
      <c r="C5" s="6">
        <v>43724</v>
      </c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4"/>
      <c r="B6" s="7" t="s">
        <v>3</v>
      </c>
      <c r="C6" s="8">
        <v>956</v>
      </c>
      <c r="D6" s="1"/>
      <c r="E6" s="1"/>
      <c r="F6" s="1"/>
      <c r="G6" s="1"/>
      <c r="H6" s="1"/>
      <c r="I6" s="1"/>
      <c r="J6" s="1"/>
      <c r="K6" s="1"/>
      <c r="L6" s="1"/>
      <c r="M6" s="1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4"/>
      <c r="B7" s="7" t="s">
        <v>4</v>
      </c>
      <c r="C7" s="9">
        <f>H64/4</f>
        <v>846.41869078329375</v>
      </c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4"/>
      <c r="B8" s="7" t="s">
        <v>5</v>
      </c>
      <c r="C8" s="9">
        <f>Q65</f>
        <v>6299.2724849249407</v>
      </c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4"/>
      <c r="B9" s="7" t="s">
        <v>6</v>
      </c>
      <c r="C9" s="10">
        <v>155</v>
      </c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4"/>
      <c r="B10" s="7" t="s">
        <v>7</v>
      </c>
      <c r="C10" s="9">
        <f>C6-C7+C8</f>
        <v>6408.8537941416471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4"/>
      <c r="B11" s="11" t="s">
        <v>8</v>
      </c>
      <c r="C11" s="12">
        <f>C10/C9</f>
        <v>41.347443833171916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"/>
      <c r="B13" s="3"/>
      <c r="C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4"/>
      <c r="B14" s="15" t="s">
        <v>9</v>
      </c>
      <c r="C14" s="16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45" customHeight="1" x14ac:dyDescent="0.2">
      <c r="A15" s="4"/>
      <c r="B15" s="19" t="s">
        <v>10</v>
      </c>
      <c r="C15" s="19" t="s">
        <v>11</v>
      </c>
      <c r="D15" s="1"/>
      <c r="E15" s="20" t="s">
        <v>12</v>
      </c>
      <c r="F15" s="21" t="s">
        <v>13</v>
      </c>
      <c r="G15" s="22" t="s">
        <v>14</v>
      </c>
      <c r="H15" s="21" t="s">
        <v>15</v>
      </c>
      <c r="I15" s="21" t="s">
        <v>16</v>
      </c>
      <c r="J15" s="22" t="s">
        <v>17</v>
      </c>
      <c r="K15" s="22" t="s">
        <v>18</v>
      </c>
      <c r="L15" s="22" t="s">
        <v>19</v>
      </c>
      <c r="M15" s="22" t="s">
        <v>20</v>
      </c>
      <c r="N15" s="23" t="s">
        <v>21</v>
      </c>
      <c r="O15" s="22" t="s">
        <v>22</v>
      </c>
      <c r="P15" s="22" t="s">
        <v>23</v>
      </c>
      <c r="Q15" s="24" t="s">
        <v>24</v>
      </c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4"/>
      <c r="B16" s="7" t="s">
        <v>25</v>
      </c>
      <c r="C16" s="8">
        <v>15400</v>
      </c>
      <c r="D16" s="1"/>
      <c r="E16" s="25">
        <v>1</v>
      </c>
      <c r="F16" s="26">
        <f>C16</f>
        <v>15400</v>
      </c>
      <c r="G16" s="26">
        <f t="shared" ref="G16:G65" si="0">F16*$C$17</f>
        <v>924</v>
      </c>
      <c r="H16" s="26">
        <f>C21</f>
        <v>2100</v>
      </c>
      <c r="I16" s="26">
        <f t="shared" ref="I16:I65" si="1">H16*$C$22</f>
        <v>84</v>
      </c>
      <c r="J16" s="26">
        <f t="shared" ref="J16:J65" si="2">G16-I16</f>
        <v>840</v>
      </c>
      <c r="K16" s="26">
        <f t="shared" ref="K16:K65" si="3">J16*$C$18</f>
        <v>210</v>
      </c>
      <c r="L16" s="26">
        <f t="shared" ref="L16:L65" si="4">J16-K16</f>
        <v>630</v>
      </c>
      <c r="M16" s="26">
        <f t="shared" ref="M16:M25" si="5">(L16*$C$20)+(H16*$C$24)</f>
        <v>336</v>
      </c>
      <c r="N16" s="27">
        <v>1</v>
      </c>
      <c r="O16" s="26">
        <f t="shared" ref="O16:O25" si="6">L16*(1-$C$20)</f>
        <v>315</v>
      </c>
      <c r="P16" s="26">
        <f t="shared" ref="P16:P65" si="7">O16*N16</f>
        <v>315</v>
      </c>
      <c r="Q16" s="26">
        <f>P16</f>
        <v>315</v>
      </c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4"/>
      <c r="B17" s="7" t="s">
        <v>26</v>
      </c>
      <c r="C17" s="13">
        <v>0.06</v>
      </c>
      <c r="D17" s="1"/>
      <c r="E17" s="28">
        <f t="shared" ref="E17:E65" si="8">E16+1</f>
        <v>2</v>
      </c>
      <c r="F17" s="26">
        <f t="shared" ref="F17:F65" si="9">F16+((M16*$C$19)*(F16/L16))</f>
        <v>16139.2</v>
      </c>
      <c r="G17" s="26">
        <f t="shared" si="0"/>
        <v>968.35199999999998</v>
      </c>
      <c r="H17" s="26">
        <f t="shared" ref="H17:H25" si="10">H16+(H16*$C$24)</f>
        <v>2121</v>
      </c>
      <c r="I17" s="26">
        <f t="shared" si="1"/>
        <v>84.84</v>
      </c>
      <c r="J17" s="26">
        <f t="shared" si="2"/>
        <v>883.51199999999994</v>
      </c>
      <c r="K17" s="26">
        <f t="shared" si="3"/>
        <v>220.87799999999999</v>
      </c>
      <c r="L17" s="26">
        <f t="shared" si="4"/>
        <v>662.63400000000001</v>
      </c>
      <c r="M17" s="26">
        <f t="shared" si="5"/>
        <v>352.52699999999999</v>
      </c>
      <c r="N17" s="29">
        <f t="shared" ref="N17:N65" si="11">N16-(N16*$C$23)</f>
        <v>0.91</v>
      </c>
      <c r="O17" s="26">
        <f t="shared" si="6"/>
        <v>331.31700000000001</v>
      </c>
      <c r="P17" s="26">
        <f t="shared" si="7"/>
        <v>301.49847</v>
      </c>
      <c r="Q17" s="26">
        <f t="shared" ref="Q17:Q65" si="12">Q16+P17</f>
        <v>616.49847</v>
      </c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4"/>
      <c r="B18" s="7" t="s">
        <v>27</v>
      </c>
      <c r="C18" s="14">
        <v>0.25</v>
      </c>
      <c r="D18" s="1"/>
      <c r="E18" s="28">
        <f t="shared" si="8"/>
        <v>3</v>
      </c>
      <c r="F18" s="26">
        <f t="shared" si="9"/>
        <v>16911.95741699943</v>
      </c>
      <c r="G18" s="26">
        <f t="shared" si="0"/>
        <v>1014.7174450199658</v>
      </c>
      <c r="H18" s="26">
        <f t="shared" si="10"/>
        <v>2142.21</v>
      </c>
      <c r="I18" s="26">
        <f t="shared" si="1"/>
        <v>85.688400000000001</v>
      </c>
      <c r="J18" s="26">
        <f t="shared" si="2"/>
        <v>929.02904501996579</v>
      </c>
      <c r="K18" s="26">
        <f t="shared" si="3"/>
        <v>232.25726125499145</v>
      </c>
      <c r="L18" s="26">
        <f t="shared" si="4"/>
        <v>696.77178376497432</v>
      </c>
      <c r="M18" s="26">
        <f t="shared" si="5"/>
        <v>369.80799188248716</v>
      </c>
      <c r="N18" s="29">
        <f t="shared" si="11"/>
        <v>0.82810000000000006</v>
      </c>
      <c r="O18" s="26">
        <f t="shared" si="6"/>
        <v>348.38589188248716</v>
      </c>
      <c r="P18" s="26">
        <f t="shared" si="7"/>
        <v>288.49835706788764</v>
      </c>
      <c r="Q18" s="26">
        <f t="shared" si="12"/>
        <v>904.99682706788758</v>
      </c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4"/>
      <c r="B19" s="7" t="s">
        <v>28</v>
      </c>
      <c r="C19" s="14">
        <v>0.09</v>
      </c>
      <c r="D19" s="1"/>
      <c r="E19" s="28">
        <f t="shared" si="8"/>
        <v>4</v>
      </c>
      <c r="F19" s="26">
        <f t="shared" si="9"/>
        <v>17719.791408159301</v>
      </c>
      <c r="G19" s="26">
        <f t="shared" si="0"/>
        <v>1063.1874844895581</v>
      </c>
      <c r="H19" s="26">
        <f t="shared" si="10"/>
        <v>2163.6320999999998</v>
      </c>
      <c r="I19" s="26">
        <f t="shared" si="1"/>
        <v>86.545283999999995</v>
      </c>
      <c r="J19" s="26">
        <f t="shared" si="2"/>
        <v>976.64220048955804</v>
      </c>
      <c r="K19" s="26">
        <f t="shared" si="3"/>
        <v>244.16055012238951</v>
      </c>
      <c r="L19" s="26">
        <f t="shared" si="4"/>
        <v>732.48165036716853</v>
      </c>
      <c r="M19" s="26">
        <f t="shared" si="5"/>
        <v>387.87714618358427</v>
      </c>
      <c r="N19" s="29">
        <f t="shared" si="11"/>
        <v>0.7535710000000001</v>
      </c>
      <c r="O19" s="26">
        <f t="shared" si="6"/>
        <v>366.24082518358426</v>
      </c>
      <c r="P19" s="26">
        <f t="shared" si="7"/>
        <v>275.98846487441881</v>
      </c>
      <c r="Q19" s="26">
        <f t="shared" si="12"/>
        <v>1180.9852919423065</v>
      </c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4"/>
      <c r="B20" s="7" t="s">
        <v>29</v>
      </c>
      <c r="C20" s="13">
        <v>0.5</v>
      </c>
      <c r="D20" s="1"/>
      <c r="E20" s="28">
        <f t="shared" si="8"/>
        <v>5</v>
      </c>
      <c r="F20" s="26">
        <f t="shared" si="9"/>
        <v>18564.289274696705</v>
      </c>
      <c r="G20" s="26">
        <f t="shared" si="0"/>
        <v>1113.8573564818023</v>
      </c>
      <c r="H20" s="26">
        <f t="shared" si="10"/>
        <v>2185.2684209999998</v>
      </c>
      <c r="I20" s="26">
        <f t="shared" si="1"/>
        <v>87.410736839999998</v>
      </c>
      <c r="J20" s="26">
        <f t="shared" si="2"/>
        <v>1026.4466196418023</v>
      </c>
      <c r="K20" s="26">
        <f t="shared" si="3"/>
        <v>256.61165491045057</v>
      </c>
      <c r="L20" s="26">
        <f t="shared" si="4"/>
        <v>769.83496473135165</v>
      </c>
      <c r="M20" s="26">
        <f t="shared" si="5"/>
        <v>406.77016657567583</v>
      </c>
      <c r="N20" s="29">
        <f t="shared" si="11"/>
        <v>0.68574961000000012</v>
      </c>
      <c r="O20" s="26">
        <f t="shared" si="6"/>
        <v>384.91748236567582</v>
      </c>
      <c r="P20" s="26">
        <f t="shared" si="7"/>
        <v>263.95701341444413</v>
      </c>
      <c r="Q20" s="26">
        <f t="shared" si="12"/>
        <v>1444.9423053567507</v>
      </c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4"/>
      <c r="B21" s="5" t="s">
        <v>30</v>
      </c>
      <c r="C21" s="8">
        <v>2100</v>
      </c>
      <c r="D21" s="1"/>
      <c r="E21" s="28">
        <f t="shared" si="8"/>
        <v>6</v>
      </c>
      <c r="F21" s="26">
        <f t="shared" si="9"/>
        <v>19447.109547602384</v>
      </c>
      <c r="G21" s="26">
        <f t="shared" si="0"/>
        <v>1166.826572856143</v>
      </c>
      <c r="H21" s="26">
        <f t="shared" si="10"/>
        <v>2207.1211052099998</v>
      </c>
      <c r="I21" s="26">
        <f t="shared" si="1"/>
        <v>88.284844208399988</v>
      </c>
      <c r="J21" s="26">
        <f t="shared" si="2"/>
        <v>1078.541728647743</v>
      </c>
      <c r="K21" s="26">
        <f t="shared" si="3"/>
        <v>269.63543216193574</v>
      </c>
      <c r="L21" s="26">
        <f t="shared" si="4"/>
        <v>808.90629648580716</v>
      </c>
      <c r="M21" s="26">
        <f t="shared" si="5"/>
        <v>426.52435929500359</v>
      </c>
      <c r="N21" s="29">
        <f t="shared" si="11"/>
        <v>0.62403214510000016</v>
      </c>
      <c r="O21" s="26">
        <f t="shared" si="6"/>
        <v>404.45314824290358</v>
      </c>
      <c r="P21" s="26">
        <f t="shared" si="7"/>
        <v>252.39176569046748</v>
      </c>
      <c r="Q21" s="26">
        <f t="shared" si="12"/>
        <v>1697.3340710472182</v>
      </c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4"/>
      <c r="B22" s="7" t="s">
        <v>31</v>
      </c>
      <c r="C22" s="13">
        <v>0.04</v>
      </c>
      <c r="D22" s="1"/>
      <c r="E22" s="28">
        <f t="shared" si="8"/>
        <v>7</v>
      </c>
      <c r="F22" s="26">
        <f t="shared" si="9"/>
        <v>20369.985210502946</v>
      </c>
      <c r="G22" s="26">
        <f t="shared" si="0"/>
        <v>1222.1991126301766</v>
      </c>
      <c r="H22" s="26">
        <f t="shared" si="10"/>
        <v>2229.1923162620997</v>
      </c>
      <c r="I22" s="26">
        <f t="shared" si="1"/>
        <v>89.167692650483986</v>
      </c>
      <c r="J22" s="26">
        <f t="shared" si="2"/>
        <v>1133.0314199796926</v>
      </c>
      <c r="K22" s="26">
        <f t="shared" si="3"/>
        <v>283.25785499492315</v>
      </c>
      <c r="L22" s="26">
        <f t="shared" si="4"/>
        <v>849.77356498476945</v>
      </c>
      <c r="M22" s="26">
        <f t="shared" si="5"/>
        <v>447.17870565500573</v>
      </c>
      <c r="N22" s="29">
        <f t="shared" si="11"/>
        <v>0.56786925204100014</v>
      </c>
      <c r="O22" s="26">
        <f t="shared" si="6"/>
        <v>424.88678249238473</v>
      </c>
      <c r="P22" s="26">
        <f t="shared" si="7"/>
        <v>241.28013937605763</v>
      </c>
      <c r="Q22" s="26">
        <f t="shared" si="12"/>
        <v>1938.6142104232758</v>
      </c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4"/>
      <c r="B23" s="7" t="s">
        <v>32</v>
      </c>
      <c r="C23" s="14">
        <v>0.09</v>
      </c>
      <c r="D23" s="1"/>
      <c r="E23" s="28">
        <f t="shared" si="8"/>
        <v>8</v>
      </c>
      <c r="F23" s="26">
        <f t="shared" si="9"/>
        <v>21334.727066026167</v>
      </c>
      <c r="G23" s="26">
        <f t="shared" si="0"/>
        <v>1280.0836239615701</v>
      </c>
      <c r="H23" s="26">
        <f t="shared" si="10"/>
        <v>2251.4842394247207</v>
      </c>
      <c r="I23" s="26">
        <f t="shared" si="1"/>
        <v>90.059369576988828</v>
      </c>
      <c r="J23" s="26">
        <f t="shared" si="2"/>
        <v>1190.0242543845814</v>
      </c>
      <c r="K23" s="26">
        <f t="shared" si="3"/>
        <v>297.50606359614534</v>
      </c>
      <c r="L23" s="26">
        <f t="shared" si="4"/>
        <v>892.51819078843596</v>
      </c>
      <c r="M23" s="26">
        <f t="shared" si="5"/>
        <v>468.77393778846516</v>
      </c>
      <c r="N23" s="29">
        <f t="shared" si="11"/>
        <v>0.51676101935731011</v>
      </c>
      <c r="O23" s="26">
        <f t="shared" si="6"/>
        <v>446.25909539421798</v>
      </c>
      <c r="P23" s="26">
        <f t="shared" si="7"/>
        <v>230.60930503338719</v>
      </c>
      <c r="Q23" s="26">
        <f t="shared" si="12"/>
        <v>2169.2235154566629</v>
      </c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4"/>
      <c r="B24" s="7" t="s">
        <v>33</v>
      </c>
      <c r="C24" s="13">
        <v>0.01</v>
      </c>
      <c r="D24" s="1"/>
      <c r="E24" s="28">
        <f t="shared" si="8"/>
        <v>9</v>
      </c>
      <c r="F24" s="26">
        <f t="shared" si="9"/>
        <v>22343.227252290555</v>
      </c>
      <c r="G24" s="26">
        <f t="shared" si="0"/>
        <v>1340.5936351374332</v>
      </c>
      <c r="H24" s="26">
        <f t="shared" si="10"/>
        <v>2273.9990818189681</v>
      </c>
      <c r="I24" s="26">
        <f t="shared" si="1"/>
        <v>90.959963272758728</v>
      </c>
      <c r="J24" s="26">
        <f t="shared" si="2"/>
        <v>1249.6336718646744</v>
      </c>
      <c r="K24" s="26">
        <f t="shared" si="3"/>
        <v>312.4084179661686</v>
      </c>
      <c r="L24" s="26">
        <f t="shared" si="4"/>
        <v>937.2252538985058</v>
      </c>
      <c r="M24" s="26">
        <f t="shared" si="5"/>
        <v>491.35261776744255</v>
      </c>
      <c r="N24" s="29">
        <f t="shared" si="11"/>
        <v>0.47025252761515218</v>
      </c>
      <c r="O24" s="26">
        <f t="shared" si="6"/>
        <v>468.6126269492529</v>
      </c>
      <c r="P24" s="26">
        <f t="shared" si="7"/>
        <v>220.36627229526255</v>
      </c>
      <c r="Q24" s="26">
        <f t="shared" si="12"/>
        <v>2389.5897877519255</v>
      </c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4"/>
      <c r="B25" s="7" t="s">
        <v>34</v>
      </c>
      <c r="C25" s="14">
        <v>0.5</v>
      </c>
      <c r="D25" s="1"/>
      <c r="E25" s="28">
        <f t="shared" si="8"/>
        <v>10</v>
      </c>
      <c r="F25" s="26">
        <f t="shared" si="9"/>
        <v>23397.462916418022</v>
      </c>
      <c r="G25" s="26">
        <f t="shared" si="0"/>
        <v>1403.8477749850813</v>
      </c>
      <c r="H25" s="26">
        <f t="shared" si="10"/>
        <v>2296.7390726371577</v>
      </c>
      <c r="I25" s="26">
        <f t="shared" si="1"/>
        <v>91.869562905486305</v>
      </c>
      <c r="J25" s="26">
        <f t="shared" si="2"/>
        <v>1311.9782120795949</v>
      </c>
      <c r="K25" s="26">
        <f t="shared" si="3"/>
        <v>327.99455301989872</v>
      </c>
      <c r="L25" s="26">
        <f t="shared" si="4"/>
        <v>983.98365905969615</v>
      </c>
      <c r="M25" s="26">
        <f t="shared" si="5"/>
        <v>514.95922025621962</v>
      </c>
      <c r="N25" s="29">
        <f t="shared" si="11"/>
        <v>0.42792980012978848</v>
      </c>
      <c r="O25" s="26">
        <f t="shared" si="6"/>
        <v>491.99182952984808</v>
      </c>
      <c r="P25" s="26">
        <f t="shared" si="7"/>
        <v>210.53796527619684</v>
      </c>
      <c r="Q25" s="26">
        <f t="shared" si="12"/>
        <v>2600.1277530281222</v>
      </c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4"/>
      <c r="B26" s="7" t="s">
        <v>35</v>
      </c>
      <c r="C26" s="14">
        <v>0.01</v>
      </c>
      <c r="D26" s="1"/>
      <c r="E26" s="28">
        <f t="shared" si="8"/>
        <v>11</v>
      </c>
      <c r="F26" s="26">
        <f t="shared" si="9"/>
        <v>24499.50005226169</v>
      </c>
      <c r="G26" s="26">
        <f t="shared" si="0"/>
        <v>1469.9700031357013</v>
      </c>
      <c r="H26" s="26">
        <f t="shared" ref="H26:H65" si="13">H25+(H25*$C$26)</f>
        <v>2319.7064633635291</v>
      </c>
      <c r="I26" s="26">
        <f t="shared" si="1"/>
        <v>92.788258534541171</v>
      </c>
      <c r="J26" s="26">
        <f t="shared" si="2"/>
        <v>1377.1817446011601</v>
      </c>
      <c r="K26" s="26">
        <f t="shared" si="3"/>
        <v>344.29543615029002</v>
      </c>
      <c r="L26" s="26">
        <f t="shared" si="4"/>
        <v>1032.88630845087</v>
      </c>
      <c r="M26" s="26">
        <f t="shared" ref="M26:M65" si="14">(L26*$C$25)+(H26*$C$26)</f>
        <v>539.64021885907027</v>
      </c>
      <c r="N26" s="29">
        <f t="shared" si="11"/>
        <v>0.3894161181181075</v>
      </c>
      <c r="O26" s="26">
        <f t="shared" ref="O26:O65" si="15">L26*(1-$C$25)</f>
        <v>516.44315422543502</v>
      </c>
      <c r="P26" s="26">
        <f t="shared" si="7"/>
        <v>201.11128834714</v>
      </c>
      <c r="Q26" s="26">
        <f t="shared" si="12"/>
        <v>2801.2390413752623</v>
      </c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1"/>
      <c r="C27" s="1"/>
      <c r="D27" s="1"/>
      <c r="E27" s="28">
        <f t="shared" si="8"/>
        <v>12</v>
      </c>
      <c r="F27" s="26">
        <f t="shared" si="9"/>
        <v>25651.497509849469</v>
      </c>
      <c r="G27" s="26">
        <f t="shared" si="0"/>
        <v>1539.0898505909681</v>
      </c>
      <c r="H27" s="26">
        <f t="shared" si="13"/>
        <v>2342.9035279971645</v>
      </c>
      <c r="I27" s="26">
        <f t="shared" si="1"/>
        <v>93.716141119886586</v>
      </c>
      <c r="J27" s="26">
        <f t="shared" si="2"/>
        <v>1445.3737094710816</v>
      </c>
      <c r="K27" s="26">
        <f t="shared" si="3"/>
        <v>361.3434273677704</v>
      </c>
      <c r="L27" s="26">
        <f t="shared" si="4"/>
        <v>1084.0302821033113</v>
      </c>
      <c r="M27" s="26">
        <f t="shared" si="14"/>
        <v>565.44417633162732</v>
      </c>
      <c r="N27" s="29">
        <f t="shared" si="11"/>
        <v>0.35436866748747781</v>
      </c>
      <c r="O27" s="26">
        <f t="shared" si="15"/>
        <v>542.01514105165563</v>
      </c>
      <c r="P27" s="26">
        <f t="shared" si="7"/>
        <v>192.07318329251254</v>
      </c>
      <c r="Q27" s="26">
        <f t="shared" si="12"/>
        <v>2993.3122246677749</v>
      </c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1"/>
      <c r="C28" s="1"/>
      <c r="D28" s="1"/>
      <c r="E28" s="28">
        <f t="shared" si="8"/>
        <v>13</v>
      </c>
      <c r="F28" s="26">
        <f t="shared" si="9"/>
        <v>26855.711184368625</v>
      </c>
      <c r="G28" s="26">
        <f t="shared" si="0"/>
        <v>1611.3426710621175</v>
      </c>
      <c r="H28" s="26">
        <f t="shared" si="13"/>
        <v>2366.3325632771362</v>
      </c>
      <c r="I28" s="26">
        <f t="shared" si="1"/>
        <v>94.653302531085444</v>
      </c>
      <c r="J28" s="26">
        <f t="shared" si="2"/>
        <v>1516.689368531032</v>
      </c>
      <c r="K28" s="26">
        <f t="shared" si="3"/>
        <v>379.17234213275799</v>
      </c>
      <c r="L28" s="26">
        <f t="shared" si="4"/>
        <v>1137.5170263982741</v>
      </c>
      <c r="M28" s="26">
        <f t="shared" si="14"/>
        <v>592.42183883190842</v>
      </c>
      <c r="N28" s="29">
        <f t="shared" si="11"/>
        <v>0.32247548741360482</v>
      </c>
      <c r="O28" s="26">
        <f t="shared" si="15"/>
        <v>568.75851319913704</v>
      </c>
      <c r="P28" s="26">
        <f t="shared" si="7"/>
        <v>183.41067876452891</v>
      </c>
      <c r="Q28" s="26">
        <f t="shared" si="12"/>
        <v>3176.7229034323036</v>
      </c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1"/>
      <c r="C29" s="1"/>
      <c r="D29" s="1"/>
      <c r="E29" s="28">
        <f t="shared" si="8"/>
        <v>14</v>
      </c>
      <c r="F29" s="26">
        <f t="shared" si="9"/>
        <v>28114.498392857462</v>
      </c>
      <c r="G29" s="26">
        <f t="shared" si="0"/>
        <v>1686.8699035714476</v>
      </c>
      <c r="H29" s="26">
        <f t="shared" si="13"/>
        <v>2389.9958889099075</v>
      </c>
      <c r="I29" s="26">
        <f t="shared" si="1"/>
        <v>95.5998355563963</v>
      </c>
      <c r="J29" s="26">
        <f t="shared" si="2"/>
        <v>1591.2700680150513</v>
      </c>
      <c r="K29" s="26">
        <f t="shared" si="3"/>
        <v>397.81751700376282</v>
      </c>
      <c r="L29" s="26">
        <f t="shared" si="4"/>
        <v>1193.4525510112885</v>
      </c>
      <c r="M29" s="26">
        <f t="shared" si="14"/>
        <v>620.62623439474328</v>
      </c>
      <c r="N29" s="29">
        <f t="shared" si="11"/>
        <v>0.29345269354638037</v>
      </c>
      <c r="O29" s="26">
        <f t="shared" si="15"/>
        <v>596.72627550564425</v>
      </c>
      <c r="P29" s="26">
        <f t="shared" si="7"/>
        <v>175.11093285703078</v>
      </c>
      <c r="Q29" s="26">
        <f t="shared" si="12"/>
        <v>3351.8338362893346</v>
      </c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1"/>
      <c r="C30" s="1"/>
      <c r="D30" s="1"/>
      <c r="E30" s="28">
        <f t="shared" si="8"/>
        <v>15</v>
      </c>
      <c r="F30" s="26">
        <f t="shared" si="9"/>
        <v>29430.322447127888</v>
      </c>
      <c r="G30" s="26">
        <f t="shared" si="0"/>
        <v>1765.8193468276731</v>
      </c>
      <c r="H30" s="26">
        <f t="shared" si="13"/>
        <v>2413.8958477990068</v>
      </c>
      <c r="I30" s="26">
        <f t="shared" si="1"/>
        <v>96.555833911960278</v>
      </c>
      <c r="J30" s="26">
        <f t="shared" si="2"/>
        <v>1669.2635129157129</v>
      </c>
      <c r="K30" s="26">
        <f t="shared" si="3"/>
        <v>417.31587822892823</v>
      </c>
      <c r="L30" s="26">
        <f t="shared" si="4"/>
        <v>1251.9476346867846</v>
      </c>
      <c r="M30" s="26">
        <f t="shared" si="14"/>
        <v>650.11277582138234</v>
      </c>
      <c r="N30" s="29">
        <f t="shared" si="11"/>
        <v>0.26704195112720613</v>
      </c>
      <c r="O30" s="26">
        <f t="shared" si="15"/>
        <v>625.97381734339228</v>
      </c>
      <c r="P30" s="26">
        <f t="shared" si="7"/>
        <v>167.16126953792482</v>
      </c>
      <c r="Q30" s="26">
        <f t="shared" si="12"/>
        <v>3518.9951058272595</v>
      </c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1"/>
      <c r="C31" s="1"/>
      <c r="D31" s="1"/>
      <c r="E31" s="28">
        <f t="shared" si="8"/>
        <v>16</v>
      </c>
      <c r="F31" s="26">
        <f t="shared" si="9"/>
        <v>30805.757431817696</v>
      </c>
      <c r="G31" s="26">
        <f t="shared" si="0"/>
        <v>1848.3454459090617</v>
      </c>
      <c r="H31" s="26">
        <f t="shared" si="13"/>
        <v>2438.0348062769967</v>
      </c>
      <c r="I31" s="26">
        <f t="shared" si="1"/>
        <v>97.521392251079874</v>
      </c>
      <c r="J31" s="26">
        <f t="shared" si="2"/>
        <v>1750.8240536579819</v>
      </c>
      <c r="K31" s="26">
        <f t="shared" si="3"/>
        <v>437.70601341449549</v>
      </c>
      <c r="L31" s="26">
        <f t="shared" si="4"/>
        <v>1313.1180402434866</v>
      </c>
      <c r="M31" s="26">
        <f t="shared" si="14"/>
        <v>680.93936818451323</v>
      </c>
      <c r="N31" s="29">
        <f t="shared" si="11"/>
        <v>0.2430081755257576</v>
      </c>
      <c r="O31" s="26">
        <f t="shared" si="15"/>
        <v>656.55902012174329</v>
      </c>
      <c r="P31" s="26">
        <f t="shared" si="7"/>
        <v>159.549209604764</v>
      </c>
      <c r="Q31" s="26">
        <f t="shared" si="12"/>
        <v>3678.5443154320237</v>
      </c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1"/>
      <c r="C32" s="1"/>
      <c r="D32" s="1"/>
      <c r="E32" s="28">
        <f t="shared" si="8"/>
        <v>17</v>
      </c>
      <c r="F32" s="26">
        <f t="shared" si="9"/>
        <v>32243.493196864369</v>
      </c>
      <c r="G32" s="26">
        <f t="shared" si="0"/>
        <v>1934.6095918118619</v>
      </c>
      <c r="H32" s="26">
        <f t="shared" si="13"/>
        <v>2462.4151543397666</v>
      </c>
      <c r="I32" s="26">
        <f t="shared" si="1"/>
        <v>98.496606173590664</v>
      </c>
      <c r="J32" s="26">
        <f t="shared" si="2"/>
        <v>1836.1129856382713</v>
      </c>
      <c r="K32" s="26">
        <f t="shared" si="3"/>
        <v>459.02824640956783</v>
      </c>
      <c r="L32" s="26">
        <f t="shared" si="4"/>
        <v>1377.0847392287035</v>
      </c>
      <c r="M32" s="26">
        <f t="shared" si="14"/>
        <v>713.16652115774946</v>
      </c>
      <c r="N32" s="29">
        <f t="shared" si="11"/>
        <v>0.22113743972843941</v>
      </c>
      <c r="O32" s="26">
        <f t="shared" si="15"/>
        <v>688.54236961435174</v>
      </c>
      <c r="P32" s="26">
        <f t="shared" si="7"/>
        <v>152.26249676107057</v>
      </c>
      <c r="Q32" s="26">
        <f t="shared" si="12"/>
        <v>3830.8068121930942</v>
      </c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1"/>
      <c r="C33" s="1"/>
      <c r="D33" s="1"/>
      <c r="E33" s="28">
        <f t="shared" si="8"/>
        <v>18</v>
      </c>
      <c r="F33" s="26">
        <f t="shared" si="9"/>
        <v>33746.340574103815</v>
      </c>
      <c r="G33" s="26">
        <f t="shared" si="0"/>
        <v>2024.7804344462288</v>
      </c>
      <c r="H33" s="26">
        <f t="shared" si="13"/>
        <v>2487.0393058831642</v>
      </c>
      <c r="I33" s="26">
        <f t="shared" si="1"/>
        <v>99.481572235326567</v>
      </c>
      <c r="J33" s="26">
        <f t="shared" si="2"/>
        <v>1925.2988622109021</v>
      </c>
      <c r="K33" s="26">
        <f t="shared" si="3"/>
        <v>481.32471555272554</v>
      </c>
      <c r="L33" s="26">
        <f t="shared" si="4"/>
        <v>1443.9741466581766</v>
      </c>
      <c r="M33" s="26">
        <f t="shared" si="14"/>
        <v>746.85746638791989</v>
      </c>
      <c r="N33" s="29">
        <f t="shared" si="11"/>
        <v>0.20123507015287986</v>
      </c>
      <c r="O33" s="26">
        <f t="shared" si="15"/>
        <v>721.98707332908828</v>
      </c>
      <c r="P33" s="26">
        <f t="shared" si="7"/>
        <v>145.28911935085151</v>
      </c>
      <c r="Q33" s="26">
        <f t="shared" si="12"/>
        <v>3976.0959315439459</v>
      </c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1"/>
      <c r="C34" s="1"/>
      <c r="D34" s="1"/>
      <c r="E34" s="28">
        <f t="shared" si="8"/>
        <v>19</v>
      </c>
      <c r="F34" s="26">
        <f t="shared" si="9"/>
        <v>35317.236828128283</v>
      </c>
      <c r="G34" s="26">
        <f t="shared" si="0"/>
        <v>2119.0342096876971</v>
      </c>
      <c r="H34" s="26">
        <f t="shared" si="13"/>
        <v>2511.9096989419959</v>
      </c>
      <c r="I34" s="26">
        <f t="shared" si="1"/>
        <v>100.47638795767983</v>
      </c>
      <c r="J34" s="26">
        <f t="shared" si="2"/>
        <v>2018.5578217300172</v>
      </c>
      <c r="K34" s="26">
        <f t="shared" si="3"/>
        <v>504.63945543250429</v>
      </c>
      <c r="L34" s="26">
        <f t="shared" si="4"/>
        <v>1513.9183662975129</v>
      </c>
      <c r="M34" s="26">
        <f t="shared" si="14"/>
        <v>782.07828013817641</v>
      </c>
      <c r="N34" s="29">
        <f t="shared" si="11"/>
        <v>0.18312391383912069</v>
      </c>
      <c r="O34" s="26">
        <f t="shared" si="15"/>
        <v>756.95918314875644</v>
      </c>
      <c r="P34" s="26">
        <f t="shared" si="7"/>
        <v>138.61732823466406</v>
      </c>
      <c r="Q34" s="26">
        <f t="shared" si="12"/>
        <v>4114.7132597786103</v>
      </c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1"/>
      <c r="C35" s="1"/>
      <c r="D35" s="1"/>
      <c r="E35" s="28">
        <f t="shared" si="8"/>
        <v>20</v>
      </c>
      <c r="F35" s="26">
        <f t="shared" si="9"/>
        <v>36959.251351988845</v>
      </c>
      <c r="G35" s="26">
        <f t="shared" si="0"/>
        <v>2217.5550811193307</v>
      </c>
      <c r="H35" s="26">
        <f t="shared" si="13"/>
        <v>2537.028795931416</v>
      </c>
      <c r="I35" s="26">
        <f t="shared" si="1"/>
        <v>101.48115183725665</v>
      </c>
      <c r="J35" s="26">
        <f t="shared" si="2"/>
        <v>2116.073929282074</v>
      </c>
      <c r="K35" s="26">
        <f t="shared" si="3"/>
        <v>529.0184823205185</v>
      </c>
      <c r="L35" s="26">
        <f t="shared" si="4"/>
        <v>1587.0554469615554</v>
      </c>
      <c r="M35" s="26">
        <f t="shared" si="14"/>
        <v>818.89801144009186</v>
      </c>
      <c r="N35" s="29">
        <f t="shared" si="11"/>
        <v>0.16664276159359984</v>
      </c>
      <c r="O35" s="26">
        <f t="shared" si="15"/>
        <v>793.52772348077769</v>
      </c>
      <c r="P35" s="26">
        <f t="shared" si="7"/>
        <v>132.23565124191924</v>
      </c>
      <c r="Q35" s="26">
        <f t="shared" si="12"/>
        <v>4246.9489110205295</v>
      </c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1"/>
      <c r="C36" s="1"/>
      <c r="D36" s="1"/>
      <c r="E36" s="28">
        <f t="shared" si="8"/>
        <v>21</v>
      </c>
      <c r="F36" s="26">
        <f t="shared" si="9"/>
        <v>38675.591618799459</v>
      </c>
      <c r="G36" s="26">
        <f t="shared" si="0"/>
        <v>2320.5354971279676</v>
      </c>
      <c r="H36" s="26">
        <f t="shared" si="13"/>
        <v>2562.3990838907303</v>
      </c>
      <c r="I36" s="26">
        <f t="shared" si="1"/>
        <v>102.49596335562921</v>
      </c>
      <c r="J36" s="26">
        <f t="shared" si="2"/>
        <v>2218.0395337723385</v>
      </c>
      <c r="K36" s="26">
        <f t="shared" si="3"/>
        <v>554.50988344308462</v>
      </c>
      <c r="L36" s="26">
        <f t="shared" si="4"/>
        <v>1663.5296503292539</v>
      </c>
      <c r="M36" s="26">
        <f t="shared" si="14"/>
        <v>857.3888160035342</v>
      </c>
      <c r="N36" s="29">
        <f t="shared" si="11"/>
        <v>0.15164491305017586</v>
      </c>
      <c r="O36" s="26">
        <f t="shared" si="15"/>
        <v>831.76482516462693</v>
      </c>
      <c r="P36" s="26">
        <f t="shared" si="7"/>
        <v>126.13290459028457</v>
      </c>
      <c r="Q36" s="26">
        <f t="shared" si="12"/>
        <v>4373.0818156108144</v>
      </c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1"/>
      <c r="C37" s="1"/>
      <c r="D37" s="1"/>
      <c r="E37" s="28">
        <f t="shared" si="8"/>
        <v>22</v>
      </c>
      <c r="F37" s="26">
        <f t="shared" si="9"/>
        <v>40469.609400793539</v>
      </c>
      <c r="G37" s="26">
        <f t="shared" si="0"/>
        <v>2428.1765640476124</v>
      </c>
      <c r="H37" s="26">
        <f t="shared" si="13"/>
        <v>2588.0230747296378</v>
      </c>
      <c r="I37" s="26">
        <f t="shared" si="1"/>
        <v>103.52092298918551</v>
      </c>
      <c r="J37" s="26">
        <f t="shared" si="2"/>
        <v>2324.6556410584267</v>
      </c>
      <c r="K37" s="26">
        <f t="shared" si="3"/>
        <v>581.16391026460667</v>
      </c>
      <c r="L37" s="26">
        <f t="shared" si="4"/>
        <v>1743.4917307938199</v>
      </c>
      <c r="M37" s="26">
        <f t="shared" si="14"/>
        <v>897.62609614420637</v>
      </c>
      <c r="N37" s="29">
        <f t="shared" si="11"/>
        <v>0.13799687087566004</v>
      </c>
      <c r="O37" s="26">
        <f t="shared" si="15"/>
        <v>871.74586539690995</v>
      </c>
      <c r="P37" s="26">
        <f t="shared" si="7"/>
        <v>120.29820162356791</v>
      </c>
      <c r="Q37" s="26">
        <f t="shared" si="12"/>
        <v>4493.3800172343826</v>
      </c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1"/>
      <c r="C38" s="1"/>
      <c r="D38" s="1"/>
      <c r="E38" s="28">
        <f t="shared" si="8"/>
        <v>23</v>
      </c>
      <c r="F38" s="26">
        <f t="shared" si="9"/>
        <v>42344.807267900025</v>
      </c>
      <c r="G38" s="26">
        <f t="shared" si="0"/>
        <v>2540.6884360740014</v>
      </c>
      <c r="H38" s="26">
        <f t="shared" si="13"/>
        <v>2613.9033054769343</v>
      </c>
      <c r="I38" s="26">
        <f t="shared" si="1"/>
        <v>104.55613221907737</v>
      </c>
      <c r="J38" s="26">
        <f t="shared" si="2"/>
        <v>2436.132303854924</v>
      </c>
      <c r="K38" s="26">
        <f t="shared" si="3"/>
        <v>609.03307596373099</v>
      </c>
      <c r="L38" s="26">
        <f t="shared" si="4"/>
        <v>1827.0992278911931</v>
      </c>
      <c r="M38" s="26">
        <f t="shared" si="14"/>
        <v>939.6886470003659</v>
      </c>
      <c r="N38" s="29">
        <f t="shared" si="11"/>
        <v>0.12557715249685064</v>
      </c>
      <c r="O38" s="26">
        <f t="shared" si="15"/>
        <v>913.54961394559655</v>
      </c>
      <c r="P38" s="26">
        <f t="shared" si="7"/>
        <v>114.72095918388521</v>
      </c>
      <c r="Q38" s="26">
        <f t="shared" si="12"/>
        <v>4608.1009764182681</v>
      </c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1"/>
      <c r="C39" s="1"/>
      <c r="D39" s="1"/>
      <c r="E39" s="28">
        <f t="shared" si="8"/>
        <v>24</v>
      </c>
      <c r="F39" s="26">
        <f t="shared" si="9"/>
        <v>44304.845378445956</v>
      </c>
      <c r="G39" s="26">
        <f t="shared" si="0"/>
        <v>2658.2907227067572</v>
      </c>
      <c r="H39" s="26">
        <f t="shared" si="13"/>
        <v>2640.0423385317035</v>
      </c>
      <c r="I39" s="26">
        <f t="shared" si="1"/>
        <v>105.60169354126815</v>
      </c>
      <c r="J39" s="26">
        <f t="shared" si="2"/>
        <v>2552.689029165489</v>
      </c>
      <c r="K39" s="26">
        <f t="shared" si="3"/>
        <v>638.17225729137226</v>
      </c>
      <c r="L39" s="26">
        <f t="shared" si="4"/>
        <v>1914.5167718741168</v>
      </c>
      <c r="M39" s="26">
        <f t="shared" si="14"/>
        <v>983.65880932237542</v>
      </c>
      <c r="N39" s="29">
        <f t="shared" si="11"/>
        <v>0.11427520877213408</v>
      </c>
      <c r="O39" s="26">
        <f t="shared" si="15"/>
        <v>957.25838593705839</v>
      </c>
      <c r="P39" s="26">
        <f t="shared" si="7"/>
        <v>109.39090190183344</v>
      </c>
      <c r="Q39" s="26">
        <f t="shared" si="12"/>
        <v>4717.4918783201019</v>
      </c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1"/>
      <c r="C40" s="1"/>
      <c r="D40" s="1"/>
      <c r="E40" s="28">
        <f t="shared" si="8"/>
        <v>25</v>
      </c>
      <c r="F40" s="26">
        <f t="shared" si="9"/>
        <v>46353.548575157132</v>
      </c>
      <c r="G40" s="26">
        <f t="shared" si="0"/>
        <v>2781.2129145094277</v>
      </c>
      <c r="H40" s="26">
        <f t="shared" si="13"/>
        <v>2666.4427619170206</v>
      </c>
      <c r="I40" s="26">
        <f t="shared" si="1"/>
        <v>106.65771047668082</v>
      </c>
      <c r="J40" s="26">
        <f t="shared" si="2"/>
        <v>2674.555204032747</v>
      </c>
      <c r="K40" s="26">
        <f t="shared" si="3"/>
        <v>668.63880100818676</v>
      </c>
      <c r="L40" s="26">
        <f t="shared" si="4"/>
        <v>2005.9164030245602</v>
      </c>
      <c r="M40" s="26">
        <f t="shared" si="14"/>
        <v>1029.6226291314504</v>
      </c>
      <c r="N40" s="29">
        <f t="shared" si="11"/>
        <v>0.10399043998264201</v>
      </c>
      <c r="O40" s="26">
        <f t="shared" si="15"/>
        <v>1002.9582015122801</v>
      </c>
      <c r="P40" s="26">
        <f t="shared" si="7"/>
        <v>104.29806465946133</v>
      </c>
      <c r="Q40" s="26">
        <f t="shared" si="12"/>
        <v>4821.7899429795634</v>
      </c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1"/>
      <c r="C41" s="1"/>
      <c r="D41" s="1"/>
      <c r="E41" s="28">
        <f t="shared" si="8"/>
        <v>26</v>
      </c>
      <c r="F41" s="26">
        <f t="shared" si="9"/>
        <v>48494.913800218666</v>
      </c>
      <c r="G41" s="26">
        <f t="shared" si="0"/>
        <v>2909.6948280131201</v>
      </c>
      <c r="H41" s="26">
        <f t="shared" si="13"/>
        <v>2693.1071895361906</v>
      </c>
      <c r="I41" s="26">
        <f t="shared" si="1"/>
        <v>107.72428758144763</v>
      </c>
      <c r="J41" s="26">
        <f t="shared" si="2"/>
        <v>2801.9705404316724</v>
      </c>
      <c r="K41" s="26">
        <f t="shared" si="3"/>
        <v>700.49263510791809</v>
      </c>
      <c r="L41" s="26">
        <f t="shared" si="4"/>
        <v>2101.4779053237544</v>
      </c>
      <c r="M41" s="26">
        <f t="shared" si="14"/>
        <v>1077.670024557239</v>
      </c>
      <c r="N41" s="29">
        <f t="shared" si="11"/>
        <v>9.4631300384204226E-2</v>
      </c>
      <c r="O41" s="26">
        <f t="shared" si="15"/>
        <v>1050.7389526618772</v>
      </c>
      <c r="P41" s="26">
        <f t="shared" si="7"/>
        <v>99.432793454730245</v>
      </c>
      <c r="Q41" s="26">
        <f t="shared" si="12"/>
        <v>4921.2227364342934</v>
      </c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1"/>
      <c r="C42" s="1"/>
      <c r="D42" s="1"/>
      <c r="E42" s="28">
        <f t="shared" si="8"/>
        <v>27</v>
      </c>
      <c r="F42" s="26">
        <f t="shared" si="9"/>
        <v>50733.1178437743</v>
      </c>
      <c r="G42" s="26">
        <f t="shared" si="0"/>
        <v>3043.9870706264578</v>
      </c>
      <c r="H42" s="26">
        <f t="shared" si="13"/>
        <v>2720.0382614315527</v>
      </c>
      <c r="I42" s="26">
        <f t="shared" si="1"/>
        <v>108.8015304572621</v>
      </c>
      <c r="J42" s="26">
        <f t="shared" si="2"/>
        <v>2935.1855401691955</v>
      </c>
      <c r="K42" s="26">
        <f t="shared" si="3"/>
        <v>733.79638504229888</v>
      </c>
      <c r="L42" s="26">
        <f t="shared" si="4"/>
        <v>2201.3891551268966</v>
      </c>
      <c r="M42" s="26">
        <f t="shared" si="14"/>
        <v>1127.8949601777638</v>
      </c>
      <c r="N42" s="29">
        <f t="shared" si="11"/>
        <v>8.6114483349625848E-2</v>
      </c>
      <c r="O42" s="26">
        <f t="shared" si="15"/>
        <v>1100.6945775634483</v>
      </c>
      <c r="P42" s="26">
        <f t="shared" si="7"/>
        <v>94.785744872611033</v>
      </c>
      <c r="Q42" s="26">
        <f t="shared" si="12"/>
        <v>5016.0084813069043</v>
      </c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1"/>
      <c r="C43" s="1"/>
      <c r="D43" s="1"/>
      <c r="E43" s="28">
        <f t="shared" si="8"/>
        <v>28</v>
      </c>
      <c r="F43" s="26">
        <f t="shared" si="9"/>
        <v>53072.525440888552</v>
      </c>
      <c r="G43" s="26">
        <f t="shared" si="0"/>
        <v>3184.351526453313</v>
      </c>
      <c r="H43" s="26">
        <f t="shared" si="13"/>
        <v>2747.2386440458681</v>
      </c>
      <c r="I43" s="26">
        <f t="shared" si="1"/>
        <v>109.88954576183473</v>
      </c>
      <c r="J43" s="26">
        <f t="shared" si="2"/>
        <v>3074.4619806914784</v>
      </c>
      <c r="K43" s="26">
        <f t="shared" si="3"/>
        <v>768.6154951728696</v>
      </c>
      <c r="L43" s="26">
        <f t="shared" si="4"/>
        <v>2305.8464855186089</v>
      </c>
      <c r="M43" s="26">
        <f t="shared" si="14"/>
        <v>1180.3956291997631</v>
      </c>
      <c r="N43" s="29">
        <f t="shared" si="11"/>
        <v>7.8364179848159521E-2</v>
      </c>
      <c r="O43" s="26">
        <f t="shared" si="15"/>
        <v>1152.9232427593045</v>
      </c>
      <c r="P43" s="26">
        <f t="shared" si="7"/>
        <v>90.347884346713414</v>
      </c>
      <c r="Q43" s="26">
        <f t="shared" si="12"/>
        <v>5106.356365653618</v>
      </c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1"/>
      <c r="C44" s="1"/>
      <c r="D44" s="1"/>
      <c r="E44" s="28">
        <f t="shared" si="8"/>
        <v>29</v>
      </c>
      <c r="F44" s="26">
        <f t="shared" si="9"/>
        <v>55517.697732669956</v>
      </c>
      <c r="G44" s="26">
        <f t="shared" si="0"/>
        <v>3331.0618639601971</v>
      </c>
      <c r="H44" s="26">
        <f t="shared" si="13"/>
        <v>2774.7110304863268</v>
      </c>
      <c r="I44" s="26">
        <f t="shared" si="1"/>
        <v>110.98844121945308</v>
      </c>
      <c r="J44" s="26">
        <f t="shared" si="2"/>
        <v>3220.0734227407438</v>
      </c>
      <c r="K44" s="26">
        <f t="shared" si="3"/>
        <v>805.01835568518595</v>
      </c>
      <c r="L44" s="26">
        <f t="shared" si="4"/>
        <v>2415.0550670555576</v>
      </c>
      <c r="M44" s="26">
        <f t="shared" si="14"/>
        <v>1235.2746438326421</v>
      </c>
      <c r="N44" s="29">
        <f t="shared" si="11"/>
        <v>7.131140366182516E-2</v>
      </c>
      <c r="O44" s="26">
        <f t="shared" si="15"/>
        <v>1207.5275335277788</v>
      </c>
      <c r="P44" s="26">
        <f t="shared" si="7"/>
        <v>86.110483376167551</v>
      </c>
      <c r="Q44" s="26">
        <f t="shared" si="12"/>
        <v>5192.4668490297854</v>
      </c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1"/>
      <c r="C45" s="1"/>
      <c r="D45" s="1"/>
      <c r="E45" s="28">
        <f t="shared" si="8"/>
        <v>30</v>
      </c>
      <c r="F45" s="26">
        <f t="shared" si="9"/>
        <v>58073.401107958627</v>
      </c>
      <c r="G45" s="26">
        <f t="shared" si="0"/>
        <v>3484.4040664775175</v>
      </c>
      <c r="H45" s="26">
        <f t="shared" si="13"/>
        <v>2802.4581407911901</v>
      </c>
      <c r="I45" s="26">
        <f t="shared" si="1"/>
        <v>112.09832563164761</v>
      </c>
      <c r="J45" s="26">
        <f t="shared" si="2"/>
        <v>3372.3057408458699</v>
      </c>
      <c r="K45" s="26">
        <f t="shared" si="3"/>
        <v>843.07643521146747</v>
      </c>
      <c r="L45" s="26">
        <f t="shared" si="4"/>
        <v>2529.2293056344024</v>
      </c>
      <c r="M45" s="26">
        <f t="shared" si="14"/>
        <v>1292.6392342251131</v>
      </c>
      <c r="N45" s="29">
        <f t="shared" si="11"/>
        <v>6.4893377332260901E-2</v>
      </c>
      <c r="O45" s="26">
        <f t="shared" si="15"/>
        <v>1264.6146528172012</v>
      </c>
      <c r="P45" s="26">
        <f t="shared" si="7"/>
        <v>82.065115845172755</v>
      </c>
      <c r="Q45" s="26">
        <f t="shared" si="12"/>
        <v>5274.5319648749582</v>
      </c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1"/>
      <c r="C46" s="1"/>
      <c r="D46" s="1"/>
      <c r="E46" s="28">
        <f t="shared" si="8"/>
        <v>31</v>
      </c>
      <c r="F46" s="26">
        <f t="shared" si="9"/>
        <v>60744.616442718056</v>
      </c>
      <c r="G46" s="26">
        <f t="shared" si="0"/>
        <v>3644.6769865630831</v>
      </c>
      <c r="H46" s="26">
        <f t="shared" si="13"/>
        <v>2830.4827221991018</v>
      </c>
      <c r="I46" s="26">
        <f t="shared" si="1"/>
        <v>113.21930888796408</v>
      </c>
      <c r="J46" s="26">
        <f t="shared" si="2"/>
        <v>3531.4576776751192</v>
      </c>
      <c r="K46" s="26">
        <f t="shared" si="3"/>
        <v>882.86441941877979</v>
      </c>
      <c r="L46" s="26">
        <f t="shared" si="4"/>
        <v>2648.5932582563391</v>
      </c>
      <c r="M46" s="26">
        <f t="shared" si="14"/>
        <v>1352.6014563501606</v>
      </c>
      <c r="N46" s="29">
        <f t="shared" si="11"/>
        <v>5.9052973372357417E-2</v>
      </c>
      <c r="O46" s="26">
        <f t="shared" si="15"/>
        <v>1324.2966291281696</v>
      </c>
      <c r="P46" s="26">
        <f t="shared" si="7"/>
        <v>78.203653577008481</v>
      </c>
      <c r="Q46" s="26">
        <f t="shared" si="12"/>
        <v>5352.7356184519667</v>
      </c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1"/>
      <c r="C47" s="1"/>
      <c r="D47" s="1"/>
      <c r="E47" s="28">
        <f t="shared" si="8"/>
        <v>32</v>
      </c>
      <c r="F47" s="26">
        <f t="shared" si="9"/>
        <v>63536.548755041047</v>
      </c>
      <c r="G47" s="26">
        <f t="shared" si="0"/>
        <v>3812.1929253024628</v>
      </c>
      <c r="H47" s="26">
        <f t="shared" si="13"/>
        <v>2858.787549421093</v>
      </c>
      <c r="I47" s="26">
        <f t="shared" si="1"/>
        <v>114.35150197684372</v>
      </c>
      <c r="J47" s="26">
        <f t="shared" si="2"/>
        <v>3697.841423325619</v>
      </c>
      <c r="K47" s="26">
        <f t="shared" si="3"/>
        <v>924.46035583140474</v>
      </c>
      <c r="L47" s="26">
        <f t="shared" si="4"/>
        <v>2773.3810674942142</v>
      </c>
      <c r="M47" s="26">
        <f t="shared" si="14"/>
        <v>1415.2784092413181</v>
      </c>
      <c r="N47" s="29">
        <f t="shared" si="11"/>
        <v>5.3738205768845249E-2</v>
      </c>
      <c r="O47" s="26">
        <f t="shared" si="15"/>
        <v>1386.6905337471071</v>
      </c>
      <c r="P47" s="26">
        <f t="shared" si="7"/>
        <v>74.518261240211885</v>
      </c>
      <c r="Q47" s="26">
        <f t="shared" si="12"/>
        <v>5427.253879692179</v>
      </c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1"/>
      <c r="C48" s="1"/>
      <c r="D48" s="1"/>
      <c r="E48" s="28">
        <f t="shared" si="8"/>
        <v>33</v>
      </c>
      <c r="F48" s="26">
        <f t="shared" si="9"/>
        <v>66454.637294484608</v>
      </c>
      <c r="G48" s="26">
        <f t="shared" si="0"/>
        <v>3987.2782376690761</v>
      </c>
      <c r="H48" s="26">
        <f t="shared" si="13"/>
        <v>2887.3754249153039</v>
      </c>
      <c r="I48" s="26">
        <f t="shared" si="1"/>
        <v>115.49501699661216</v>
      </c>
      <c r="J48" s="26">
        <f t="shared" si="2"/>
        <v>3871.7832206724638</v>
      </c>
      <c r="K48" s="26">
        <f t="shared" si="3"/>
        <v>967.94580516811595</v>
      </c>
      <c r="L48" s="26">
        <f t="shared" si="4"/>
        <v>2903.837415504348</v>
      </c>
      <c r="M48" s="26">
        <f t="shared" si="14"/>
        <v>1480.7924620013271</v>
      </c>
      <c r="N48" s="29">
        <f t="shared" si="11"/>
        <v>4.8901767249649175E-2</v>
      </c>
      <c r="O48" s="26">
        <f t="shared" si="15"/>
        <v>1451.918707752174</v>
      </c>
      <c r="P48" s="26">
        <f t="shared" si="7"/>
        <v>71.001390711908215</v>
      </c>
      <c r="Q48" s="26">
        <f t="shared" si="12"/>
        <v>5498.2552704040872</v>
      </c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1"/>
      <c r="C49" s="1"/>
      <c r="D49" s="1"/>
      <c r="E49" s="28">
        <f t="shared" si="8"/>
        <v>34</v>
      </c>
      <c r="F49" s="26">
        <f t="shared" si="9"/>
        <v>69504.566085289596</v>
      </c>
      <c r="G49" s="26">
        <f t="shared" si="0"/>
        <v>4170.2739651173761</v>
      </c>
      <c r="H49" s="26">
        <f t="shared" si="13"/>
        <v>2916.249179164457</v>
      </c>
      <c r="I49" s="26">
        <f t="shared" si="1"/>
        <v>116.64996716657828</v>
      </c>
      <c r="J49" s="26">
        <f t="shared" si="2"/>
        <v>4053.6239979507977</v>
      </c>
      <c r="K49" s="26">
        <f t="shared" si="3"/>
        <v>1013.4059994876994</v>
      </c>
      <c r="L49" s="26">
        <f t="shared" si="4"/>
        <v>3040.2179984630984</v>
      </c>
      <c r="M49" s="26">
        <f t="shared" si="14"/>
        <v>1549.2714910231937</v>
      </c>
      <c r="N49" s="29">
        <f t="shared" si="11"/>
        <v>4.4500608197180748E-2</v>
      </c>
      <c r="O49" s="26">
        <f t="shared" si="15"/>
        <v>1520.1089992315492</v>
      </c>
      <c r="P49" s="26">
        <f t="shared" si="7"/>
        <v>67.645774991811706</v>
      </c>
      <c r="Q49" s="26">
        <f t="shared" si="12"/>
        <v>5565.901045395899</v>
      </c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1"/>
      <c r="C50" s="1"/>
      <c r="D50" s="1"/>
      <c r="E50" s="28">
        <f t="shared" si="8"/>
        <v>35</v>
      </c>
      <c r="F50" s="26">
        <f t="shared" si="9"/>
        <v>72692.274943920158</v>
      </c>
      <c r="G50" s="26">
        <f t="shared" si="0"/>
        <v>4361.536496635209</v>
      </c>
      <c r="H50" s="26">
        <f t="shared" si="13"/>
        <v>2945.4116709561017</v>
      </c>
      <c r="I50" s="26">
        <f t="shared" si="1"/>
        <v>117.81646683824407</v>
      </c>
      <c r="J50" s="26">
        <f t="shared" si="2"/>
        <v>4243.7200297969648</v>
      </c>
      <c r="K50" s="26">
        <f t="shared" si="3"/>
        <v>1060.9300074492412</v>
      </c>
      <c r="L50" s="26">
        <f t="shared" si="4"/>
        <v>3182.7900223477236</v>
      </c>
      <c r="M50" s="26">
        <f t="shared" si="14"/>
        <v>1620.8491278834229</v>
      </c>
      <c r="N50" s="29">
        <f t="shared" si="11"/>
        <v>4.049555345943448E-2</v>
      </c>
      <c r="O50" s="26">
        <f t="shared" si="15"/>
        <v>1591.3950111738618</v>
      </c>
      <c r="P50" s="26">
        <f t="shared" si="7"/>
        <v>64.444421750068457</v>
      </c>
      <c r="Q50" s="26">
        <f t="shared" si="12"/>
        <v>5630.3454671459676</v>
      </c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1"/>
      <c r="C51" s="1"/>
      <c r="D51" s="1"/>
      <c r="E51" s="28">
        <f t="shared" si="8"/>
        <v>36</v>
      </c>
      <c r="F51" s="26">
        <f t="shared" si="9"/>
        <v>76023.970992276634</v>
      </c>
      <c r="G51" s="26">
        <f t="shared" si="0"/>
        <v>4561.4382595365978</v>
      </c>
      <c r="H51" s="26">
        <f t="shared" si="13"/>
        <v>2974.8657876656625</v>
      </c>
      <c r="I51" s="26">
        <f t="shared" si="1"/>
        <v>118.9946315066265</v>
      </c>
      <c r="J51" s="26">
        <f t="shared" si="2"/>
        <v>4442.4436280299715</v>
      </c>
      <c r="K51" s="26">
        <f t="shared" si="3"/>
        <v>1110.6109070074929</v>
      </c>
      <c r="L51" s="26">
        <f t="shared" si="4"/>
        <v>3331.8327210224788</v>
      </c>
      <c r="M51" s="26">
        <f t="shared" si="14"/>
        <v>1695.665018387896</v>
      </c>
      <c r="N51" s="29">
        <f t="shared" si="11"/>
        <v>3.6850953648085376E-2</v>
      </c>
      <c r="O51" s="26">
        <f t="shared" si="15"/>
        <v>1665.9163605112394</v>
      </c>
      <c r="P51" s="26">
        <f t="shared" si="7"/>
        <v>61.390606582786774</v>
      </c>
      <c r="Q51" s="26">
        <f t="shared" si="12"/>
        <v>5691.7360737287545</v>
      </c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1"/>
      <c r="C52" s="1"/>
      <c r="D52" s="1"/>
      <c r="E52" s="28">
        <f t="shared" si="8"/>
        <v>37</v>
      </c>
      <c r="F52" s="26">
        <f t="shared" si="9"/>
        <v>79506.140688895772</v>
      </c>
      <c r="G52" s="26">
        <f t="shared" si="0"/>
        <v>4770.368441333746</v>
      </c>
      <c r="H52" s="26">
        <f t="shared" si="13"/>
        <v>3004.6144455423191</v>
      </c>
      <c r="I52" s="26">
        <f t="shared" si="1"/>
        <v>120.18457782169277</v>
      </c>
      <c r="J52" s="26">
        <f t="shared" si="2"/>
        <v>4650.183863512053</v>
      </c>
      <c r="K52" s="26">
        <f t="shared" si="3"/>
        <v>1162.5459658780132</v>
      </c>
      <c r="L52" s="26">
        <f t="shared" si="4"/>
        <v>3487.6378976340397</v>
      </c>
      <c r="M52" s="26">
        <f t="shared" si="14"/>
        <v>1773.8650932724431</v>
      </c>
      <c r="N52" s="29">
        <f t="shared" si="11"/>
        <v>3.3534367819757695E-2</v>
      </c>
      <c r="O52" s="26">
        <f t="shared" si="15"/>
        <v>1743.8189488170199</v>
      </c>
      <c r="P52" s="26">
        <f t="shared" si="7"/>
        <v>58.477866040693165</v>
      </c>
      <c r="Q52" s="26">
        <f t="shared" si="12"/>
        <v>5750.2139397694473</v>
      </c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1"/>
      <c r="C53" s="1"/>
      <c r="D53" s="1"/>
      <c r="E53" s="28">
        <f t="shared" si="8"/>
        <v>38</v>
      </c>
      <c r="F53" s="26">
        <f t="shared" si="9"/>
        <v>83145.562401455536</v>
      </c>
      <c r="G53" s="26">
        <f t="shared" si="0"/>
        <v>4988.7337440873316</v>
      </c>
      <c r="H53" s="26">
        <f t="shared" si="13"/>
        <v>3034.6605899977421</v>
      </c>
      <c r="I53" s="26">
        <f t="shared" si="1"/>
        <v>121.38642359990969</v>
      </c>
      <c r="J53" s="26">
        <f t="shared" si="2"/>
        <v>4867.3473204874217</v>
      </c>
      <c r="K53" s="26">
        <f t="shared" si="3"/>
        <v>1216.8368301218554</v>
      </c>
      <c r="L53" s="26">
        <f t="shared" si="4"/>
        <v>3650.5104903655665</v>
      </c>
      <c r="M53" s="26">
        <f t="shared" si="14"/>
        <v>1855.6018510827607</v>
      </c>
      <c r="N53" s="29">
        <f t="shared" si="11"/>
        <v>3.0516274715979501E-2</v>
      </c>
      <c r="O53" s="26">
        <f t="shared" si="15"/>
        <v>1825.2552451827833</v>
      </c>
      <c r="P53" s="26">
        <f t="shared" si="7"/>
        <v>55.699990488780337</v>
      </c>
      <c r="Q53" s="26">
        <f t="shared" si="12"/>
        <v>5805.913930258228</v>
      </c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1"/>
      <c r="C54" s="1"/>
      <c r="D54" s="1"/>
      <c r="E54" s="28">
        <f t="shared" si="8"/>
        <v>39</v>
      </c>
      <c r="F54" s="26">
        <f t="shared" si="9"/>
        <v>86949.319544950471</v>
      </c>
      <c r="G54" s="26">
        <f t="shared" si="0"/>
        <v>5216.9591726970284</v>
      </c>
      <c r="H54" s="26">
        <f t="shared" si="13"/>
        <v>3065.0071958977196</v>
      </c>
      <c r="I54" s="26">
        <f t="shared" si="1"/>
        <v>122.60028783590879</v>
      </c>
      <c r="J54" s="26">
        <f t="shared" si="2"/>
        <v>5094.3588848611198</v>
      </c>
      <c r="K54" s="26">
        <f t="shared" si="3"/>
        <v>1273.58972121528</v>
      </c>
      <c r="L54" s="26">
        <f t="shared" si="4"/>
        <v>3820.7691636458399</v>
      </c>
      <c r="M54" s="26">
        <f t="shared" si="14"/>
        <v>1941.0346537818971</v>
      </c>
      <c r="N54" s="29">
        <f t="shared" si="11"/>
        <v>2.7769809991541345E-2</v>
      </c>
      <c r="O54" s="26">
        <f t="shared" si="15"/>
        <v>1910.3845818229199</v>
      </c>
      <c r="P54" s="26">
        <f t="shared" si="7"/>
        <v>53.051016847992656</v>
      </c>
      <c r="Q54" s="26">
        <f t="shared" si="12"/>
        <v>5858.9649471062203</v>
      </c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1"/>
      <c r="C55" s="1"/>
      <c r="D55" s="1"/>
      <c r="E55" s="28">
        <f t="shared" si="8"/>
        <v>40</v>
      </c>
      <c r="F55" s="26">
        <f t="shared" si="9"/>
        <v>90924.814310999456</v>
      </c>
      <c r="G55" s="26">
        <f t="shared" si="0"/>
        <v>5455.4888586599673</v>
      </c>
      <c r="H55" s="26">
        <f t="shared" si="13"/>
        <v>3095.6572678566968</v>
      </c>
      <c r="I55" s="26">
        <f t="shared" si="1"/>
        <v>123.82629071426787</v>
      </c>
      <c r="J55" s="26">
        <f t="shared" si="2"/>
        <v>5331.6625679456993</v>
      </c>
      <c r="K55" s="26">
        <f t="shared" si="3"/>
        <v>1332.9156419864248</v>
      </c>
      <c r="L55" s="26">
        <f t="shared" si="4"/>
        <v>3998.7469259592744</v>
      </c>
      <c r="M55" s="26">
        <f t="shared" si="14"/>
        <v>2030.3300356582042</v>
      </c>
      <c r="N55" s="29">
        <f t="shared" si="11"/>
        <v>2.5270527092302625E-2</v>
      </c>
      <c r="O55" s="26">
        <f t="shared" si="15"/>
        <v>1999.3734629796372</v>
      </c>
      <c r="P55" s="26">
        <f t="shared" si="7"/>
        <v>50.525221263857844</v>
      </c>
      <c r="Q55" s="26">
        <f t="shared" si="12"/>
        <v>5909.4901683700782</v>
      </c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1"/>
      <c r="C56" s="1"/>
      <c r="D56" s="1"/>
      <c r="E56" s="28">
        <f t="shared" si="8"/>
        <v>41</v>
      </c>
      <c r="F56" s="26">
        <f t="shared" si="9"/>
        <v>95079.782014892917</v>
      </c>
      <c r="G56" s="26">
        <f t="shared" si="0"/>
        <v>5704.7869208935745</v>
      </c>
      <c r="H56" s="26">
        <f t="shared" si="13"/>
        <v>3126.6138405352635</v>
      </c>
      <c r="I56" s="26">
        <f t="shared" si="1"/>
        <v>125.06455362141054</v>
      </c>
      <c r="J56" s="26">
        <f t="shared" si="2"/>
        <v>5579.7223672721639</v>
      </c>
      <c r="K56" s="26">
        <f t="shared" si="3"/>
        <v>1394.930591818041</v>
      </c>
      <c r="L56" s="26">
        <f t="shared" si="4"/>
        <v>4184.7917754541231</v>
      </c>
      <c r="M56" s="26">
        <f t="shared" si="14"/>
        <v>2123.6620261324142</v>
      </c>
      <c r="N56" s="29">
        <f t="shared" si="11"/>
        <v>2.2996179653995388E-2</v>
      </c>
      <c r="O56" s="26">
        <f t="shared" si="15"/>
        <v>2092.3958877270616</v>
      </c>
      <c r="P56" s="26">
        <f t="shared" si="7"/>
        <v>48.117111741452668</v>
      </c>
      <c r="Q56" s="26">
        <f t="shared" si="12"/>
        <v>5957.6072801115306</v>
      </c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1"/>
      <c r="C57" s="1"/>
      <c r="D57" s="1"/>
      <c r="E57" s="28">
        <f t="shared" si="8"/>
        <v>42</v>
      </c>
      <c r="F57" s="26">
        <f t="shared" si="9"/>
        <v>99422.306088183468</v>
      </c>
      <c r="G57" s="26">
        <f t="shared" si="0"/>
        <v>5965.3383652910079</v>
      </c>
      <c r="H57" s="26">
        <f t="shared" si="13"/>
        <v>3157.8799789406162</v>
      </c>
      <c r="I57" s="26">
        <f t="shared" si="1"/>
        <v>126.31519915762465</v>
      </c>
      <c r="J57" s="26">
        <f t="shared" si="2"/>
        <v>5839.0231661333837</v>
      </c>
      <c r="K57" s="26">
        <f t="shared" si="3"/>
        <v>1459.7557915333459</v>
      </c>
      <c r="L57" s="26">
        <f t="shared" si="4"/>
        <v>4379.2673746000382</v>
      </c>
      <c r="M57" s="26">
        <f t="shared" si="14"/>
        <v>2221.2124870894254</v>
      </c>
      <c r="N57" s="29">
        <f t="shared" si="11"/>
        <v>2.0926523485135802E-2</v>
      </c>
      <c r="O57" s="26">
        <f t="shared" si="15"/>
        <v>2189.6336873000191</v>
      </c>
      <c r="P57" s="26">
        <f t="shared" si="7"/>
        <v>45.821420781128353</v>
      </c>
      <c r="Q57" s="26">
        <f t="shared" si="12"/>
        <v>6003.4287008926585</v>
      </c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1"/>
      <c r="E58" s="28">
        <f t="shared" si="8"/>
        <v>43</v>
      </c>
      <c r="F58" s="26">
        <f t="shared" si="9"/>
        <v>103960.83374587467</v>
      </c>
      <c r="G58" s="26">
        <f t="shared" si="0"/>
        <v>6237.65002475248</v>
      </c>
      <c r="H58" s="26">
        <f t="shared" si="13"/>
        <v>3189.4587787300225</v>
      </c>
      <c r="I58" s="26">
        <f t="shared" si="1"/>
        <v>127.5783511492009</v>
      </c>
      <c r="J58" s="26">
        <f t="shared" si="2"/>
        <v>6110.0716736032791</v>
      </c>
      <c r="K58" s="26">
        <f t="shared" si="3"/>
        <v>1527.5179184008198</v>
      </c>
      <c r="L58" s="26">
        <f t="shared" si="4"/>
        <v>4582.5537552024598</v>
      </c>
      <c r="M58" s="26">
        <f t="shared" si="14"/>
        <v>2323.1714653885301</v>
      </c>
      <c r="N58" s="29">
        <f t="shared" si="11"/>
        <v>1.904313637147358E-2</v>
      </c>
      <c r="O58" s="26">
        <f t="shared" si="15"/>
        <v>2291.2768776012299</v>
      </c>
      <c r="P58" s="26">
        <f t="shared" si="7"/>
        <v>43.633098044964399</v>
      </c>
      <c r="Q58" s="26">
        <f t="shared" si="12"/>
        <v>6047.0617989376233</v>
      </c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1"/>
      <c r="E59" s="28">
        <f t="shared" si="8"/>
        <v>44</v>
      </c>
      <c r="F59" s="26">
        <f t="shared" si="9"/>
        <v>108704.19235856969</v>
      </c>
      <c r="G59" s="26">
        <f t="shared" si="0"/>
        <v>6522.2515415141816</v>
      </c>
      <c r="H59" s="26">
        <f t="shared" si="13"/>
        <v>3221.3533665173227</v>
      </c>
      <c r="I59" s="26">
        <f t="shared" si="1"/>
        <v>128.85413466069292</v>
      </c>
      <c r="J59" s="26">
        <f t="shared" si="2"/>
        <v>6393.397406853489</v>
      </c>
      <c r="K59" s="26">
        <f t="shared" si="3"/>
        <v>1598.3493517133722</v>
      </c>
      <c r="L59" s="26">
        <f t="shared" si="4"/>
        <v>4795.048055140117</v>
      </c>
      <c r="M59" s="26">
        <f t="shared" si="14"/>
        <v>2429.7375612352316</v>
      </c>
      <c r="N59" s="29">
        <f t="shared" si="11"/>
        <v>1.7329254098040956E-2</v>
      </c>
      <c r="O59" s="26">
        <f t="shared" si="15"/>
        <v>2397.5240275700585</v>
      </c>
      <c r="P59" s="26">
        <f t="shared" si="7"/>
        <v>41.547303079920091</v>
      </c>
      <c r="Q59" s="26">
        <f t="shared" si="12"/>
        <v>6088.6091020175436</v>
      </c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1"/>
      <c r="E60" s="28">
        <f t="shared" si="8"/>
        <v>45</v>
      </c>
      <c r="F60" s="26">
        <f t="shared" si="9"/>
        <v>113661.60656130753</v>
      </c>
      <c r="G60" s="26">
        <f t="shared" si="0"/>
        <v>6819.6963936784514</v>
      </c>
      <c r="H60" s="26">
        <f t="shared" si="13"/>
        <v>3253.5669001824958</v>
      </c>
      <c r="I60" s="26">
        <f t="shared" si="1"/>
        <v>130.14267600729983</v>
      </c>
      <c r="J60" s="26">
        <f t="shared" si="2"/>
        <v>6689.5537176711514</v>
      </c>
      <c r="K60" s="26">
        <f t="shared" si="3"/>
        <v>1672.3884294177878</v>
      </c>
      <c r="L60" s="26">
        <f t="shared" si="4"/>
        <v>5017.1652882533635</v>
      </c>
      <c r="M60" s="26">
        <f t="shared" si="14"/>
        <v>2541.1183131285065</v>
      </c>
      <c r="N60" s="29">
        <f t="shared" si="11"/>
        <v>1.5769621229217271E-2</v>
      </c>
      <c r="O60" s="26">
        <f t="shared" si="15"/>
        <v>2508.5826441266818</v>
      </c>
      <c r="P60" s="26">
        <f t="shared" si="7"/>
        <v>39.559398120066113</v>
      </c>
      <c r="Q60" s="26">
        <f t="shared" si="12"/>
        <v>6128.16850013761</v>
      </c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1"/>
      <c r="E61" s="28">
        <f t="shared" si="8"/>
        <v>46</v>
      </c>
      <c r="F61" s="26">
        <f t="shared" si="9"/>
        <v>118842.71613224188</v>
      </c>
      <c r="G61" s="26">
        <f t="shared" si="0"/>
        <v>7130.5629679345129</v>
      </c>
      <c r="H61" s="26">
        <f t="shared" si="13"/>
        <v>3286.1025691843206</v>
      </c>
      <c r="I61" s="26">
        <f t="shared" si="1"/>
        <v>131.44410276737284</v>
      </c>
      <c r="J61" s="26">
        <f t="shared" si="2"/>
        <v>6999.11886516714</v>
      </c>
      <c r="K61" s="26">
        <f t="shared" si="3"/>
        <v>1749.779716291785</v>
      </c>
      <c r="L61" s="26">
        <f t="shared" si="4"/>
        <v>5249.339148875355</v>
      </c>
      <c r="M61" s="26">
        <f t="shared" si="14"/>
        <v>2657.5306001295207</v>
      </c>
      <c r="N61" s="29">
        <f t="shared" si="11"/>
        <v>1.4350355318587717E-2</v>
      </c>
      <c r="O61" s="26">
        <f t="shared" si="15"/>
        <v>2624.6695744376775</v>
      </c>
      <c r="P61" s="26">
        <f t="shared" si="7"/>
        <v>37.664940987067084</v>
      </c>
      <c r="Q61" s="26">
        <f t="shared" si="12"/>
        <v>6165.8334411246769</v>
      </c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1"/>
      <c r="E62" s="28">
        <f t="shared" si="8"/>
        <v>47</v>
      </c>
      <c r="F62" s="26">
        <f t="shared" si="9"/>
        <v>124257.59467580947</v>
      </c>
      <c r="G62" s="26">
        <f t="shared" si="0"/>
        <v>7455.4556805485672</v>
      </c>
      <c r="H62" s="26">
        <f t="shared" si="13"/>
        <v>3318.9635948761638</v>
      </c>
      <c r="I62" s="26">
        <f t="shared" si="1"/>
        <v>132.75854379504656</v>
      </c>
      <c r="J62" s="26">
        <f t="shared" si="2"/>
        <v>7322.6971367535207</v>
      </c>
      <c r="K62" s="26">
        <f t="shared" si="3"/>
        <v>1830.6742841883802</v>
      </c>
      <c r="L62" s="26">
        <f t="shared" si="4"/>
        <v>5492.0228525651401</v>
      </c>
      <c r="M62" s="26">
        <f t="shared" si="14"/>
        <v>2779.2010622313319</v>
      </c>
      <c r="N62" s="29">
        <f t="shared" si="11"/>
        <v>1.3058823339914823E-2</v>
      </c>
      <c r="O62" s="26">
        <f t="shared" si="15"/>
        <v>2746.01142628257</v>
      </c>
      <c r="P62" s="26">
        <f t="shared" si="7"/>
        <v>35.859678105211614</v>
      </c>
      <c r="Q62" s="26">
        <f t="shared" si="12"/>
        <v>6201.6931192298889</v>
      </c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1"/>
      <c r="E63" s="28">
        <f t="shared" si="8"/>
        <v>48</v>
      </c>
      <c r="F63" s="26">
        <f t="shared" si="9"/>
        <v>129916.76914659343</v>
      </c>
      <c r="G63" s="26">
        <f t="shared" si="0"/>
        <v>7795.0061487956054</v>
      </c>
      <c r="H63" s="26">
        <f t="shared" si="13"/>
        <v>3352.1532308249257</v>
      </c>
      <c r="I63" s="26">
        <f t="shared" si="1"/>
        <v>134.08612923299702</v>
      </c>
      <c r="J63" s="26">
        <f t="shared" si="2"/>
        <v>7660.9200195626081</v>
      </c>
      <c r="K63" s="26">
        <f t="shared" si="3"/>
        <v>1915.230004890652</v>
      </c>
      <c r="L63" s="26">
        <f t="shared" si="4"/>
        <v>5745.6900146719563</v>
      </c>
      <c r="M63" s="26">
        <f t="shared" si="14"/>
        <v>2906.3665396442275</v>
      </c>
      <c r="N63" s="29">
        <f t="shared" si="11"/>
        <v>1.1883529239322489E-2</v>
      </c>
      <c r="O63" s="26">
        <f t="shared" si="15"/>
        <v>2872.8450073359782</v>
      </c>
      <c r="P63" s="26">
        <f t="shared" si="7"/>
        <v>34.139537644718729</v>
      </c>
      <c r="Q63" s="26">
        <f t="shared" si="12"/>
        <v>6235.8326568746079</v>
      </c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1"/>
      <c r="E64" s="28">
        <f t="shared" si="8"/>
        <v>49</v>
      </c>
      <c r="F64" s="26">
        <f t="shared" si="9"/>
        <v>135831.2402517164</v>
      </c>
      <c r="G64" s="26">
        <f t="shared" si="0"/>
        <v>8149.8744151029841</v>
      </c>
      <c r="H64" s="26">
        <f t="shared" si="13"/>
        <v>3385.674763133175</v>
      </c>
      <c r="I64" s="26">
        <f t="shared" si="1"/>
        <v>135.426990525327</v>
      </c>
      <c r="J64" s="26">
        <f t="shared" si="2"/>
        <v>8014.4474245776573</v>
      </c>
      <c r="K64" s="26">
        <f t="shared" si="3"/>
        <v>2003.6118561444143</v>
      </c>
      <c r="L64" s="26">
        <f t="shared" si="4"/>
        <v>6010.8355684332428</v>
      </c>
      <c r="M64" s="26">
        <f t="shared" si="14"/>
        <v>3039.2745318479533</v>
      </c>
      <c r="N64" s="29">
        <f t="shared" si="11"/>
        <v>1.0814011607783464E-2</v>
      </c>
      <c r="O64" s="26">
        <f t="shared" si="15"/>
        <v>3005.4177842166214</v>
      </c>
      <c r="P64" s="26">
        <f t="shared" si="7"/>
        <v>32.500622804757406</v>
      </c>
      <c r="Q64" s="26">
        <f t="shared" si="12"/>
        <v>6268.3332796793657</v>
      </c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1"/>
      <c r="E65" s="28">
        <f t="shared" si="8"/>
        <v>50</v>
      </c>
      <c r="F65" s="26">
        <f t="shared" si="9"/>
        <v>142012.50377130011</v>
      </c>
      <c r="G65" s="26">
        <f t="shared" si="0"/>
        <v>8520.7502262780054</v>
      </c>
      <c r="H65" s="26">
        <f t="shared" si="13"/>
        <v>3419.5315107645069</v>
      </c>
      <c r="I65" s="26">
        <f t="shared" si="1"/>
        <v>136.78126043058029</v>
      </c>
      <c r="J65" s="26">
        <f t="shared" si="2"/>
        <v>8383.9689658474254</v>
      </c>
      <c r="K65" s="26">
        <f t="shared" si="3"/>
        <v>2095.9922414618563</v>
      </c>
      <c r="L65" s="26">
        <f t="shared" si="4"/>
        <v>6287.9767243855695</v>
      </c>
      <c r="M65" s="26">
        <f t="shared" si="14"/>
        <v>3178.1836773004297</v>
      </c>
      <c r="N65" s="29">
        <f t="shared" si="11"/>
        <v>9.8407505630829523E-3</v>
      </c>
      <c r="O65" s="26">
        <f t="shared" si="15"/>
        <v>3143.9883621927847</v>
      </c>
      <c r="P65" s="26">
        <f t="shared" si="7"/>
        <v>30.939205245574897</v>
      </c>
      <c r="Q65" s="26">
        <f t="shared" si="12"/>
        <v>6299.2724849249407</v>
      </c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</sheetData>
  <mergeCells count="3">
    <mergeCell ref="B4:C4"/>
    <mergeCell ref="E4:L4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Valuation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2019-09-16T19:40:48Z</dcterms:created>
  <dcterms:modified xsi:type="dcterms:W3CDTF">2019-09-16T19:57:55Z</dcterms:modified>
</cp:coreProperties>
</file>