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THTML\"/>
    </mc:Choice>
  </mc:AlternateContent>
  <xr:revisionPtr revIDLastSave="0" documentId="13_ncr:1_{11F2D9BE-1EC0-412C-AD0E-DC1E9FF36202}" xr6:coauthVersionLast="34" xr6:coauthVersionMax="34" xr10:uidLastSave="{00000000-0000-0000-0000-000000000000}"/>
  <bookViews>
    <workbookView xWindow="0" yWindow="0" windowWidth="20490" windowHeight="8220" xr2:uid="{6737739F-9BB9-4D23-839C-090EA5860AD8}"/>
  </bookViews>
  <sheets>
    <sheet name="Quck-Valuation" sheetId="1" r:id="rId1"/>
    <sheet name="Calculator-FCF-Terminal-Value" sheetId="2" r:id="rId2"/>
    <sheet name="Info-useful-for-small-biz" sheetId="3" r:id="rId3"/>
    <sheet name="Sheet1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D4" i="4"/>
  <c r="F175" i="1" l="1"/>
  <c r="N175" i="1"/>
  <c r="P175" i="1" s="1"/>
  <c r="Z175" i="1" l="1"/>
  <c r="R175" i="1"/>
  <c r="X175" i="1" s="1"/>
  <c r="Y175" i="1"/>
  <c r="H175" i="1"/>
  <c r="F174" i="1"/>
  <c r="N174" i="1"/>
  <c r="P174" i="1" s="1"/>
  <c r="F173" i="1"/>
  <c r="N173" i="1"/>
  <c r="P173" i="1" s="1"/>
  <c r="R173" i="1" l="1"/>
  <c r="X173" i="1" s="1"/>
  <c r="Z173" i="1"/>
  <c r="R174" i="1"/>
  <c r="X174" i="1" s="1"/>
  <c r="Z174" i="1"/>
  <c r="Y173" i="1"/>
  <c r="H173" i="1"/>
  <c r="Y174" i="1"/>
  <c r="H174" i="1"/>
  <c r="F172" i="1"/>
  <c r="N172" i="1"/>
  <c r="P172" i="1" s="1"/>
  <c r="Z172" i="1" l="1"/>
  <c r="R172" i="1"/>
  <c r="X172" i="1" s="1"/>
  <c r="Y172" i="1"/>
  <c r="H172" i="1"/>
  <c r="F171" i="1"/>
  <c r="N171" i="1"/>
  <c r="P171" i="1" s="1"/>
  <c r="F170" i="1"/>
  <c r="P170" i="1"/>
  <c r="R170" i="1" s="1"/>
  <c r="X170" i="1" s="1"/>
  <c r="N170" i="1"/>
  <c r="F169" i="1"/>
  <c r="N169" i="1"/>
  <c r="P169" i="1" s="1"/>
  <c r="M13" i="2"/>
  <c r="F168" i="1"/>
  <c r="N168" i="1"/>
  <c r="P168" i="1" s="1"/>
  <c r="Z169" i="1" l="1"/>
  <c r="R169" i="1"/>
  <c r="X169" i="1" s="1"/>
  <c r="R171" i="1"/>
  <c r="X171" i="1" s="1"/>
  <c r="Z171" i="1"/>
  <c r="Y170" i="1"/>
  <c r="Y169" i="1"/>
  <c r="Z170" i="1"/>
  <c r="H170" i="1"/>
  <c r="H169" i="1"/>
  <c r="H171" i="1"/>
  <c r="R168" i="1"/>
  <c r="X168" i="1" s="1"/>
  <c r="Z168" i="1"/>
  <c r="H168" i="1"/>
  <c r="F167" i="1"/>
  <c r="N167" i="1"/>
  <c r="P167" i="1" s="1"/>
  <c r="F166" i="1"/>
  <c r="N166" i="1"/>
  <c r="P166" i="1" s="1"/>
  <c r="R166" i="1" s="1"/>
  <c r="X166" i="1" s="1"/>
  <c r="F165" i="1"/>
  <c r="N165" i="1"/>
  <c r="P165" i="1" s="1"/>
  <c r="F164" i="1"/>
  <c r="H164" i="1" s="1"/>
  <c r="N164" i="1"/>
  <c r="P164" i="1" s="1"/>
  <c r="Z164" i="1" s="1"/>
  <c r="F163" i="1"/>
  <c r="H163" i="1" s="1"/>
  <c r="N163" i="1"/>
  <c r="P163" i="1" s="1"/>
  <c r="F162" i="1"/>
  <c r="H162" i="1" s="1"/>
  <c r="N162" i="1"/>
  <c r="P162" i="1" s="1"/>
  <c r="F161" i="1"/>
  <c r="N161" i="1"/>
  <c r="P161" i="1" s="1"/>
  <c r="R161" i="1" s="1"/>
  <c r="X161" i="1" s="1"/>
  <c r="F160" i="1"/>
  <c r="H160" i="1" s="1"/>
  <c r="N160" i="1"/>
  <c r="P160" i="1" s="1"/>
  <c r="R160" i="1" s="1"/>
  <c r="X160" i="1" s="1"/>
  <c r="Y168" i="1" l="1"/>
  <c r="Y171" i="1"/>
  <c r="Z165" i="1"/>
  <c r="R165" i="1"/>
  <c r="X165" i="1" s="1"/>
  <c r="R167" i="1"/>
  <c r="X167" i="1" s="1"/>
  <c r="Z167" i="1"/>
  <c r="Z163" i="1"/>
  <c r="R163" i="1"/>
  <c r="X163" i="1" s="1"/>
  <c r="R162" i="1"/>
  <c r="X162" i="1" s="1"/>
  <c r="Z162" i="1"/>
  <c r="Y161" i="1"/>
  <c r="Y166" i="1"/>
  <c r="Z160" i="1"/>
  <c r="H161" i="1"/>
  <c r="H166" i="1"/>
  <c r="Z161" i="1"/>
  <c r="R164" i="1"/>
  <c r="X164" i="1" s="1"/>
  <c r="H165" i="1"/>
  <c r="Z166" i="1"/>
  <c r="Y160" i="1"/>
  <c r="H167" i="1"/>
  <c r="F159" i="1"/>
  <c r="N159" i="1"/>
  <c r="P159" i="1" s="1"/>
  <c r="F158" i="1"/>
  <c r="N158" i="1"/>
  <c r="P158" i="1" s="1"/>
  <c r="R158" i="1" s="1"/>
  <c r="X158" i="1" s="1"/>
  <c r="Y163" i="1" l="1"/>
  <c r="Z159" i="1"/>
  <c r="R159" i="1"/>
  <c r="X159" i="1" s="1"/>
  <c r="Y158" i="1"/>
  <c r="Z158" i="1"/>
  <c r="Y164" i="1"/>
  <c r="Y159" i="1"/>
  <c r="Y167" i="1"/>
  <c r="H158" i="1"/>
  <c r="Y162" i="1"/>
  <c r="H159" i="1"/>
  <c r="Y165" i="1"/>
  <c r="F157" i="1"/>
  <c r="N157" i="1"/>
  <c r="P157" i="1" s="1"/>
  <c r="R157" i="1" l="1"/>
  <c r="X157" i="1" s="1"/>
  <c r="Z157" i="1"/>
  <c r="H157" i="1"/>
  <c r="F156" i="1"/>
  <c r="N156" i="1"/>
  <c r="P156" i="1" s="1"/>
  <c r="R156" i="1" s="1"/>
  <c r="X156" i="1" s="1"/>
  <c r="F155" i="1"/>
  <c r="N155" i="1"/>
  <c r="P155" i="1" s="1"/>
  <c r="M16" i="2"/>
  <c r="Z156" i="1" l="1"/>
  <c r="Y157" i="1"/>
  <c r="Y156" i="1"/>
  <c r="H156" i="1"/>
  <c r="R155" i="1"/>
  <c r="X155" i="1" s="1"/>
  <c r="Z155" i="1"/>
  <c r="H155" i="1"/>
  <c r="F107" i="1"/>
  <c r="N107" i="1"/>
  <c r="P107" i="1" s="1"/>
  <c r="Z107" i="1" s="1"/>
  <c r="F106" i="1"/>
  <c r="N106" i="1"/>
  <c r="P106" i="1" s="1"/>
  <c r="F105" i="1"/>
  <c r="N105" i="1"/>
  <c r="P105" i="1" s="1"/>
  <c r="Y155" i="1" l="1"/>
  <c r="H106" i="1"/>
  <c r="R107" i="1"/>
  <c r="X107" i="1" s="1"/>
  <c r="H107" i="1"/>
  <c r="R106" i="1"/>
  <c r="X106" i="1" s="1"/>
  <c r="Z106" i="1"/>
  <c r="R105" i="1"/>
  <c r="X105" i="1" s="1"/>
  <c r="Z105" i="1"/>
  <c r="H105" i="1"/>
  <c r="Y107" i="1" l="1"/>
  <c r="Y105" i="1"/>
  <c r="Y106" i="1"/>
  <c r="F154" i="1"/>
  <c r="N154" i="1"/>
  <c r="P154" i="1" s="1"/>
  <c r="R154" i="1" s="1"/>
  <c r="X154" i="1" s="1"/>
  <c r="Y154" i="1" l="1"/>
  <c r="Z154" i="1"/>
  <c r="H154" i="1"/>
  <c r="F81" i="1"/>
  <c r="N81" i="1"/>
  <c r="P81" i="1" s="1"/>
  <c r="Z81" i="1" s="1"/>
  <c r="F80" i="1"/>
  <c r="H80" i="1" s="1"/>
  <c r="N80" i="1"/>
  <c r="P80" i="1" s="1"/>
  <c r="F79" i="1"/>
  <c r="N79" i="1"/>
  <c r="P79" i="1" s="1"/>
  <c r="R79" i="1" s="1"/>
  <c r="X79" i="1" s="1"/>
  <c r="F47" i="1"/>
  <c r="N47" i="1"/>
  <c r="P47" i="1" s="1"/>
  <c r="F78" i="1"/>
  <c r="N78" i="1"/>
  <c r="P78" i="1" s="1"/>
  <c r="R78" i="1" s="1"/>
  <c r="X78" i="1" s="1"/>
  <c r="R47" i="1" l="1"/>
  <c r="X47" i="1" s="1"/>
  <c r="Z47" i="1"/>
  <c r="R80" i="1"/>
  <c r="X80" i="1" s="1"/>
  <c r="Z80" i="1"/>
  <c r="Y47" i="1"/>
  <c r="Y79" i="1"/>
  <c r="H47" i="1"/>
  <c r="Z79" i="1"/>
  <c r="H79" i="1"/>
  <c r="R81" i="1"/>
  <c r="X81" i="1" s="1"/>
  <c r="Y80" i="1"/>
  <c r="H81" i="1"/>
  <c r="Y78" i="1"/>
  <c r="Z78" i="1"/>
  <c r="H78" i="1"/>
  <c r="F77" i="1"/>
  <c r="N77" i="1"/>
  <c r="P77" i="1" s="1"/>
  <c r="F76" i="1"/>
  <c r="H76" i="1" s="1"/>
  <c r="N76" i="1"/>
  <c r="P76" i="1" s="1"/>
  <c r="R76" i="1" s="1"/>
  <c r="X76" i="1" s="1"/>
  <c r="F75" i="1"/>
  <c r="H75" i="1" s="1"/>
  <c r="N75" i="1"/>
  <c r="P75" i="1" s="1"/>
  <c r="R75" i="1" s="1"/>
  <c r="X75" i="1" s="1"/>
  <c r="F153" i="1"/>
  <c r="N153" i="1"/>
  <c r="P153" i="1" s="1"/>
  <c r="Z153" i="1" s="1"/>
  <c r="Y81" i="1" l="1"/>
  <c r="R77" i="1"/>
  <c r="X77" i="1" s="1"/>
  <c r="Z77" i="1"/>
  <c r="Z75" i="1"/>
  <c r="Z76" i="1"/>
  <c r="Y75" i="1"/>
  <c r="Y76" i="1"/>
  <c r="H77" i="1"/>
  <c r="R153" i="1"/>
  <c r="X153" i="1" s="1"/>
  <c r="H153" i="1"/>
  <c r="F152" i="1"/>
  <c r="H152" i="1" s="1"/>
  <c r="N152" i="1"/>
  <c r="P152" i="1" s="1"/>
  <c r="R152" i="1" s="1"/>
  <c r="X152" i="1" s="1"/>
  <c r="F151" i="1"/>
  <c r="N151" i="1"/>
  <c r="P151" i="1" s="1"/>
  <c r="F150" i="1"/>
  <c r="H150" i="1" s="1"/>
  <c r="N150" i="1"/>
  <c r="P150" i="1" s="1"/>
  <c r="F149" i="1"/>
  <c r="H149" i="1" s="1"/>
  <c r="N149" i="1"/>
  <c r="P149" i="1" s="1"/>
  <c r="R149" i="1" s="1"/>
  <c r="X149" i="1" s="1"/>
  <c r="Y77" i="1" l="1"/>
  <c r="Z150" i="1"/>
  <c r="R150" i="1"/>
  <c r="X150" i="1" s="1"/>
  <c r="Z151" i="1"/>
  <c r="R151" i="1"/>
  <c r="X151" i="1" s="1"/>
  <c r="Z152" i="1"/>
  <c r="Z149" i="1"/>
  <c r="H151" i="1"/>
  <c r="Y153" i="1"/>
  <c r="Y149" i="1"/>
  <c r="Y152" i="1"/>
  <c r="F148" i="1"/>
  <c r="N148" i="1"/>
  <c r="P148" i="1" s="1"/>
  <c r="R148" i="1" s="1"/>
  <c r="X148" i="1" s="1"/>
  <c r="Y151" i="1" l="1"/>
  <c r="Y148" i="1"/>
  <c r="Z148" i="1"/>
  <c r="H148" i="1"/>
  <c r="Y150" i="1"/>
  <c r="F147" i="1"/>
  <c r="H147" i="1" s="1"/>
  <c r="N147" i="1"/>
  <c r="P147" i="1" s="1"/>
  <c r="F146" i="1"/>
  <c r="N146" i="1"/>
  <c r="P146" i="1" s="1"/>
  <c r="Z146" i="1" l="1"/>
  <c r="R146" i="1"/>
  <c r="X146" i="1" s="1"/>
  <c r="Z147" i="1"/>
  <c r="R147" i="1"/>
  <c r="H146" i="1"/>
  <c r="F145" i="1"/>
  <c r="H145" i="1" s="1"/>
  <c r="N145" i="1"/>
  <c r="P145" i="1" s="1"/>
  <c r="R145" i="1" s="1"/>
  <c r="X145" i="1" s="1"/>
  <c r="M12" i="2"/>
  <c r="M14" i="2"/>
  <c r="M15" i="2"/>
  <c r="M11" i="2"/>
  <c r="F144" i="1"/>
  <c r="N144" i="1"/>
  <c r="P144" i="1" s="1"/>
  <c r="R144" i="1" s="1"/>
  <c r="X144" i="1" s="1"/>
  <c r="F143" i="1"/>
  <c r="N143" i="1"/>
  <c r="P143" i="1" s="1"/>
  <c r="Z143" i="1" l="1"/>
  <c r="R143" i="1"/>
  <c r="X143" i="1" s="1"/>
  <c r="Y144" i="1"/>
  <c r="H144" i="1"/>
  <c r="Z145" i="1"/>
  <c r="Y145" i="1"/>
  <c r="X147" i="1"/>
  <c r="Y147" i="1"/>
  <c r="Z144" i="1"/>
  <c r="H143" i="1"/>
  <c r="Y146" i="1"/>
  <c r="F88" i="1"/>
  <c r="N88" i="1"/>
  <c r="P88" i="1" s="1"/>
  <c r="Y143" i="1" l="1"/>
  <c r="Z88" i="1"/>
  <c r="R88" i="1"/>
  <c r="X88" i="1" s="1"/>
  <c r="H88" i="1"/>
  <c r="I8" i="2"/>
  <c r="Y88" i="1" l="1"/>
  <c r="F124" i="1"/>
  <c r="N124" i="1"/>
  <c r="P124" i="1" s="1"/>
  <c r="F123" i="1"/>
  <c r="H123" i="1" s="1"/>
  <c r="N123" i="1"/>
  <c r="P123" i="1" s="1"/>
  <c r="Z123" i="1" s="1"/>
  <c r="F122" i="1"/>
  <c r="N122" i="1"/>
  <c r="P122" i="1" s="1"/>
  <c r="Z124" i="1" l="1"/>
  <c r="R124" i="1"/>
  <c r="X124" i="1" s="1"/>
  <c r="H122" i="1"/>
  <c r="R123" i="1"/>
  <c r="X123" i="1" s="1"/>
  <c r="H124" i="1"/>
  <c r="R122" i="1"/>
  <c r="X122" i="1" s="1"/>
  <c r="Z122" i="1"/>
  <c r="F121" i="1"/>
  <c r="N121" i="1"/>
  <c r="P121" i="1" s="1"/>
  <c r="R121" i="1" s="1"/>
  <c r="X121" i="1" s="1"/>
  <c r="F119" i="1"/>
  <c r="N119" i="1"/>
  <c r="P119" i="1" s="1"/>
  <c r="Y123" i="1" l="1"/>
  <c r="Y124" i="1"/>
  <c r="Y122" i="1"/>
  <c r="Y121" i="1"/>
  <c r="Z121" i="1"/>
  <c r="H121" i="1"/>
  <c r="Z119" i="1"/>
  <c r="R119" i="1"/>
  <c r="X119" i="1" s="1"/>
  <c r="H119" i="1"/>
  <c r="F118" i="1"/>
  <c r="H118" i="1" s="1"/>
  <c r="N118" i="1"/>
  <c r="P118" i="1" s="1"/>
  <c r="F117" i="1"/>
  <c r="H117" i="1" s="1"/>
  <c r="N117" i="1"/>
  <c r="P117" i="1" s="1"/>
  <c r="R117" i="1" s="1"/>
  <c r="X117" i="1" s="1"/>
  <c r="Y119" i="1" l="1"/>
  <c r="Z118" i="1"/>
  <c r="R118" i="1"/>
  <c r="X118" i="1" s="1"/>
  <c r="Z117" i="1"/>
  <c r="Y117" i="1"/>
  <c r="F116" i="1"/>
  <c r="N116" i="1"/>
  <c r="P116" i="1" s="1"/>
  <c r="Y118" i="1" l="1"/>
  <c r="Z116" i="1"/>
  <c r="R116" i="1"/>
  <c r="X116" i="1" s="1"/>
  <c r="H116" i="1"/>
  <c r="F120" i="1"/>
  <c r="H120" i="1" s="1"/>
  <c r="N120" i="1"/>
  <c r="P120" i="1" s="1"/>
  <c r="Z120" i="1" s="1"/>
  <c r="F142" i="1"/>
  <c r="N142" i="1"/>
  <c r="P142" i="1" s="1"/>
  <c r="Y116" i="1" l="1"/>
  <c r="R120" i="1"/>
  <c r="Z142" i="1"/>
  <c r="R142" i="1"/>
  <c r="X142" i="1" s="1"/>
  <c r="H142" i="1"/>
  <c r="F115" i="1"/>
  <c r="N115" i="1"/>
  <c r="P115" i="1" s="1"/>
  <c r="Y142" i="1" l="1"/>
  <c r="R115" i="1"/>
  <c r="X115" i="1" s="1"/>
  <c r="Z115" i="1"/>
  <c r="H115" i="1"/>
  <c r="Y120" i="1"/>
  <c r="X120" i="1"/>
  <c r="F114" i="1"/>
  <c r="N114" i="1"/>
  <c r="P114" i="1" s="1"/>
  <c r="F113" i="1"/>
  <c r="N113" i="1"/>
  <c r="P113" i="1" s="1"/>
  <c r="Y115" i="1" l="1"/>
  <c r="R114" i="1"/>
  <c r="X114" i="1" s="1"/>
  <c r="Z114" i="1"/>
  <c r="Z113" i="1"/>
  <c r="R113" i="1"/>
  <c r="X113" i="1" s="1"/>
  <c r="Y114" i="1"/>
  <c r="H114" i="1"/>
  <c r="H113" i="1"/>
  <c r="F112" i="1"/>
  <c r="N112" i="1"/>
  <c r="P112" i="1" s="1"/>
  <c r="Z112" i="1" s="1"/>
  <c r="F111" i="1"/>
  <c r="H111" i="1" s="1"/>
  <c r="N111" i="1"/>
  <c r="P111" i="1" s="1"/>
  <c r="R111" i="1" s="1"/>
  <c r="X111" i="1" s="1"/>
  <c r="F110" i="1"/>
  <c r="H110" i="1" s="1"/>
  <c r="N110" i="1"/>
  <c r="P110" i="1" s="1"/>
  <c r="Z110" i="1" l="1"/>
  <c r="R110" i="1"/>
  <c r="X110" i="1" s="1"/>
  <c r="Z111" i="1"/>
  <c r="R112" i="1"/>
  <c r="X112" i="1" s="1"/>
  <c r="Y113" i="1"/>
  <c r="Y111" i="1"/>
  <c r="H112" i="1"/>
  <c r="F135" i="1"/>
  <c r="H135" i="1" s="1"/>
  <c r="N135" i="1"/>
  <c r="P135" i="1" s="1"/>
  <c r="R135" i="1" l="1"/>
  <c r="X135" i="1" s="1"/>
  <c r="Z135" i="1"/>
  <c r="Y110" i="1"/>
  <c r="Y112" i="1"/>
  <c r="F134" i="1"/>
  <c r="N134" i="1"/>
  <c r="P134" i="1" s="1"/>
  <c r="F133" i="1"/>
  <c r="N133" i="1"/>
  <c r="P133" i="1" s="1"/>
  <c r="F141" i="1"/>
  <c r="H141" i="1" s="1"/>
  <c r="N141" i="1"/>
  <c r="P141" i="1" s="1"/>
  <c r="Y135" i="1" l="1"/>
  <c r="R141" i="1"/>
  <c r="Z141" i="1"/>
  <c r="Z134" i="1"/>
  <c r="R134" i="1"/>
  <c r="X134" i="1" s="1"/>
  <c r="Z133" i="1"/>
  <c r="R133" i="1"/>
  <c r="X133" i="1" s="1"/>
  <c r="H134" i="1"/>
  <c r="H133" i="1"/>
  <c r="F132" i="1"/>
  <c r="N132" i="1"/>
  <c r="P132" i="1" s="1"/>
  <c r="R132" i="1" s="1"/>
  <c r="X132" i="1" s="1"/>
  <c r="F131" i="1"/>
  <c r="N131" i="1"/>
  <c r="P131" i="1" s="1"/>
  <c r="F130" i="1"/>
  <c r="H130" i="1" s="1"/>
  <c r="N130" i="1"/>
  <c r="P130" i="1" s="1"/>
  <c r="R130" i="1" s="1"/>
  <c r="X130" i="1" s="1"/>
  <c r="F129" i="1"/>
  <c r="N129" i="1"/>
  <c r="P129" i="1" s="1"/>
  <c r="Y133" i="1" l="1"/>
  <c r="Z129" i="1"/>
  <c r="R129" i="1"/>
  <c r="X129" i="1" s="1"/>
  <c r="Z131" i="1"/>
  <c r="R131" i="1"/>
  <c r="X131" i="1" s="1"/>
  <c r="Y132" i="1"/>
  <c r="Z130" i="1"/>
  <c r="Z132" i="1"/>
  <c r="H132" i="1"/>
  <c r="Y134" i="1"/>
  <c r="H129" i="1"/>
  <c r="H131" i="1"/>
  <c r="Y130" i="1"/>
  <c r="X141" i="1"/>
  <c r="Y141" i="1"/>
  <c r="F128" i="1"/>
  <c r="N128" i="1"/>
  <c r="P128" i="1" s="1"/>
  <c r="Y129" i="1" l="1"/>
  <c r="Y131" i="1"/>
  <c r="R128" i="1"/>
  <c r="X128" i="1" s="1"/>
  <c r="Z128" i="1"/>
  <c r="H128" i="1"/>
  <c r="F127" i="1"/>
  <c r="N127" i="1"/>
  <c r="P127" i="1" s="1"/>
  <c r="Y128" i="1" l="1"/>
  <c r="R127" i="1"/>
  <c r="X127" i="1" s="1"/>
  <c r="Z127" i="1"/>
  <c r="H127" i="1"/>
  <c r="F126" i="1"/>
  <c r="N126" i="1"/>
  <c r="P126" i="1" s="1"/>
  <c r="F125" i="1"/>
  <c r="H125" i="1" s="1"/>
  <c r="N125" i="1"/>
  <c r="P125" i="1" s="1"/>
  <c r="Y127" i="1" l="1"/>
  <c r="R126" i="1"/>
  <c r="X126" i="1" s="1"/>
  <c r="Z126" i="1"/>
  <c r="H126" i="1"/>
  <c r="R125" i="1"/>
  <c r="Z125" i="1"/>
  <c r="F140" i="1"/>
  <c r="N140" i="1"/>
  <c r="P140" i="1" s="1"/>
  <c r="F139" i="1"/>
  <c r="N139" i="1"/>
  <c r="P139" i="1" s="1"/>
  <c r="F138" i="1"/>
  <c r="N138" i="1"/>
  <c r="P138" i="1" s="1"/>
  <c r="F137" i="1"/>
  <c r="N137" i="1"/>
  <c r="P137" i="1" s="1"/>
  <c r="F136" i="1"/>
  <c r="H136" i="1" s="1"/>
  <c r="N136" i="1"/>
  <c r="P136" i="1" s="1"/>
  <c r="Y126" i="1" l="1"/>
  <c r="R138" i="1"/>
  <c r="X138" i="1" s="1"/>
  <c r="Z138" i="1"/>
  <c r="R137" i="1"/>
  <c r="X137" i="1" s="1"/>
  <c r="Z137" i="1"/>
  <c r="R140" i="1"/>
  <c r="X140" i="1" s="1"/>
  <c r="Z140" i="1"/>
  <c r="Z139" i="1"/>
  <c r="R139" i="1"/>
  <c r="X139" i="1" s="1"/>
  <c r="Y140" i="1"/>
  <c r="H140" i="1"/>
  <c r="H138" i="1"/>
  <c r="H139" i="1"/>
  <c r="H137" i="1"/>
  <c r="X125" i="1"/>
  <c r="Y125" i="1"/>
  <c r="Z136" i="1"/>
  <c r="R136" i="1"/>
  <c r="F109" i="1"/>
  <c r="H109" i="1" s="1"/>
  <c r="N109" i="1"/>
  <c r="P109" i="1" s="1"/>
  <c r="Y138" i="1" l="1"/>
  <c r="R109" i="1"/>
  <c r="X109" i="1" s="1"/>
  <c r="Z109" i="1"/>
  <c r="Y139" i="1"/>
  <c r="Y137" i="1"/>
  <c r="Y136" i="1"/>
  <c r="X136" i="1"/>
  <c r="F108" i="1"/>
  <c r="H108" i="1" s="1"/>
  <c r="N108" i="1"/>
  <c r="P108" i="1" s="1"/>
  <c r="Z108" i="1" s="1"/>
  <c r="Y109" i="1" l="1"/>
  <c r="R108" i="1"/>
  <c r="X108" i="1" s="1"/>
  <c r="F104" i="1"/>
  <c r="N104" i="1"/>
  <c r="P104" i="1" s="1"/>
  <c r="Z104" i="1" l="1"/>
  <c r="R104" i="1"/>
  <c r="X104" i="1" s="1"/>
  <c r="H104" i="1"/>
  <c r="Y108" i="1"/>
  <c r="F103" i="1"/>
  <c r="H103" i="1" s="1"/>
  <c r="N103" i="1"/>
  <c r="P103" i="1" s="1"/>
  <c r="R103" i="1" s="1"/>
  <c r="X103" i="1" s="1"/>
  <c r="F102" i="1"/>
  <c r="H102" i="1" s="1"/>
  <c r="N102" i="1"/>
  <c r="P102" i="1" s="1"/>
  <c r="F101" i="1"/>
  <c r="H101" i="1" s="1"/>
  <c r="N101" i="1"/>
  <c r="P101" i="1" s="1"/>
  <c r="R101" i="1" s="1"/>
  <c r="X101" i="1" s="1"/>
  <c r="F100" i="1"/>
  <c r="N100" i="1"/>
  <c r="P100" i="1" s="1"/>
  <c r="F99" i="1"/>
  <c r="N99" i="1"/>
  <c r="P99" i="1" s="1"/>
  <c r="F98" i="1"/>
  <c r="N98" i="1"/>
  <c r="P98" i="1" s="1"/>
  <c r="Z98" i="1" s="1"/>
  <c r="F97" i="1"/>
  <c r="N97" i="1"/>
  <c r="P97" i="1" s="1"/>
  <c r="F96" i="1"/>
  <c r="N96" i="1"/>
  <c r="P96" i="1" s="1"/>
  <c r="R96" i="1" s="1"/>
  <c r="X96" i="1" s="1"/>
  <c r="F95" i="1"/>
  <c r="N95" i="1"/>
  <c r="P95" i="1" s="1"/>
  <c r="Y104" i="1" l="1"/>
  <c r="Z103" i="1"/>
  <c r="Y103" i="1"/>
  <c r="R95" i="1"/>
  <c r="X95" i="1" s="1"/>
  <c r="Z95" i="1"/>
  <c r="R100" i="1"/>
  <c r="X100" i="1" s="1"/>
  <c r="Z100" i="1"/>
  <c r="Z97" i="1"/>
  <c r="R97" i="1"/>
  <c r="X97" i="1" s="1"/>
  <c r="Z102" i="1"/>
  <c r="R102" i="1"/>
  <c r="X102" i="1" s="1"/>
  <c r="R99" i="1"/>
  <c r="X99" i="1" s="1"/>
  <c r="Z99" i="1"/>
  <c r="Y100" i="1"/>
  <c r="R98" i="1"/>
  <c r="X98" i="1" s="1"/>
  <c r="H99" i="1"/>
  <c r="H100" i="1"/>
  <c r="Z101" i="1"/>
  <c r="Y96" i="1"/>
  <c r="Z96" i="1"/>
  <c r="H95" i="1"/>
  <c r="H97" i="1"/>
  <c r="H96" i="1"/>
  <c r="H98" i="1"/>
  <c r="Y101" i="1"/>
  <c r="F94" i="1"/>
  <c r="H94" i="1" s="1"/>
  <c r="Y99" i="1" l="1"/>
  <c r="Y98" i="1"/>
  <c r="Y97" i="1"/>
  <c r="Y102" i="1"/>
  <c r="Y95" i="1"/>
  <c r="N94" i="1"/>
  <c r="P94" i="1" s="1"/>
  <c r="R94" i="1" l="1"/>
  <c r="X94" i="1" s="1"/>
  <c r="Z94" i="1"/>
  <c r="F93" i="1"/>
  <c r="N93" i="1"/>
  <c r="P93" i="1" s="1"/>
  <c r="F92" i="1"/>
  <c r="H92" i="1" s="1"/>
  <c r="N92" i="1"/>
  <c r="P92" i="1" s="1"/>
  <c r="Y94" i="1" l="1"/>
  <c r="Z93" i="1"/>
  <c r="R93" i="1"/>
  <c r="X93" i="1" s="1"/>
  <c r="Z92" i="1"/>
  <c r="R92" i="1"/>
  <c r="X92" i="1" s="1"/>
  <c r="H93" i="1"/>
  <c r="F91" i="1"/>
  <c r="N91" i="1"/>
  <c r="P91" i="1" s="1"/>
  <c r="Z91" i="1" s="1"/>
  <c r="F90" i="1"/>
  <c r="N90" i="1"/>
  <c r="P90" i="1" s="1"/>
  <c r="F89" i="1"/>
  <c r="N89" i="1"/>
  <c r="P89" i="1" s="1"/>
  <c r="Z89" i="1" s="1"/>
  <c r="F87" i="1"/>
  <c r="H87" i="1" s="1"/>
  <c r="N87" i="1"/>
  <c r="P87" i="1" s="1"/>
  <c r="Z90" i="1" l="1"/>
  <c r="R90" i="1"/>
  <c r="X90" i="1" s="1"/>
  <c r="R87" i="1"/>
  <c r="X87" i="1" s="1"/>
  <c r="Z87" i="1"/>
  <c r="R89" i="1"/>
  <c r="X89" i="1" s="1"/>
  <c r="R91" i="1"/>
  <c r="X91" i="1" s="1"/>
  <c r="Y92" i="1"/>
  <c r="H90" i="1"/>
  <c r="H89" i="1"/>
  <c r="H91" i="1"/>
  <c r="Y93" i="1"/>
  <c r="F86" i="1"/>
  <c r="H86" i="1" s="1"/>
  <c r="N86" i="1"/>
  <c r="P86" i="1" s="1"/>
  <c r="F85" i="1"/>
  <c r="H85" i="1" s="1"/>
  <c r="N85" i="1"/>
  <c r="P85" i="1" s="1"/>
  <c r="Y89" i="1" l="1"/>
  <c r="Y87" i="1"/>
  <c r="Y90" i="1"/>
  <c r="Y91" i="1"/>
  <c r="Z85" i="1"/>
  <c r="R85" i="1"/>
  <c r="X85" i="1" s="1"/>
  <c r="Z86" i="1"/>
  <c r="R86" i="1"/>
  <c r="X86" i="1" s="1"/>
  <c r="F84" i="1"/>
  <c r="N84" i="1"/>
  <c r="P84" i="1" s="1"/>
  <c r="Z84" i="1" s="1"/>
  <c r="H84" i="1" l="1"/>
  <c r="Y86" i="1"/>
  <c r="R84" i="1"/>
  <c r="X84" i="1" s="1"/>
  <c r="Y85" i="1"/>
  <c r="F83" i="1"/>
  <c r="H83" i="1" s="1"/>
  <c r="N83" i="1"/>
  <c r="P83" i="1" s="1"/>
  <c r="R83" i="1" l="1"/>
  <c r="X83" i="1" s="1"/>
  <c r="Z83" i="1"/>
  <c r="Y84" i="1"/>
  <c r="Y83" i="1" l="1"/>
  <c r="F82" i="1"/>
  <c r="N82" i="1"/>
  <c r="P82" i="1" s="1"/>
  <c r="Z82" i="1" l="1"/>
  <c r="R82" i="1"/>
  <c r="X82" i="1" s="1"/>
  <c r="H82" i="1"/>
  <c r="F74" i="1"/>
  <c r="N74" i="1"/>
  <c r="P74" i="1" s="1"/>
  <c r="F73" i="1"/>
  <c r="H73" i="1" s="1"/>
  <c r="N73" i="1"/>
  <c r="P73" i="1" s="1"/>
  <c r="Y82" i="1" l="1"/>
  <c r="Z73" i="1"/>
  <c r="R73" i="1"/>
  <c r="X73" i="1" s="1"/>
  <c r="Z74" i="1"/>
  <c r="R74" i="1"/>
  <c r="X74" i="1" s="1"/>
  <c r="H74" i="1"/>
  <c r="F72" i="1"/>
  <c r="H72" i="1" s="1"/>
  <c r="N72" i="1"/>
  <c r="P72" i="1" s="1"/>
  <c r="F71" i="1"/>
  <c r="N71" i="1"/>
  <c r="P71" i="1" s="1"/>
  <c r="Y73" i="1" l="1"/>
  <c r="Z71" i="1"/>
  <c r="R71" i="1"/>
  <c r="X71" i="1" s="1"/>
  <c r="Y71" i="1"/>
  <c r="H71" i="1"/>
  <c r="R72" i="1"/>
  <c r="X72" i="1" s="1"/>
  <c r="Z72" i="1"/>
  <c r="Y74" i="1"/>
  <c r="Y72" i="1" l="1"/>
  <c r="F70" i="1"/>
  <c r="N70" i="1"/>
  <c r="P70" i="1" s="1"/>
  <c r="F69" i="1"/>
  <c r="N69" i="1"/>
  <c r="P69" i="1" s="1"/>
  <c r="F68" i="1"/>
  <c r="H68" i="1" s="1"/>
  <c r="N68" i="1"/>
  <c r="P68" i="1" s="1"/>
  <c r="F67" i="1"/>
  <c r="H67" i="1" s="1"/>
  <c r="N67" i="1"/>
  <c r="P67" i="1" s="1"/>
  <c r="F66" i="1"/>
  <c r="H66" i="1" s="1"/>
  <c r="N66" i="1"/>
  <c r="P66" i="1" s="1"/>
  <c r="F65" i="1"/>
  <c r="N65" i="1"/>
  <c r="P65" i="1" s="1"/>
  <c r="F64" i="1"/>
  <c r="N64" i="1"/>
  <c r="P64" i="1" s="1"/>
  <c r="F63" i="1"/>
  <c r="N63" i="1"/>
  <c r="P63" i="1" s="1"/>
  <c r="R69" i="1" l="1"/>
  <c r="X69" i="1" s="1"/>
  <c r="Z69" i="1"/>
  <c r="R64" i="1"/>
  <c r="X64" i="1" s="1"/>
  <c r="Z64" i="1"/>
  <c r="R66" i="1"/>
  <c r="X66" i="1" s="1"/>
  <c r="Z66" i="1"/>
  <c r="R68" i="1"/>
  <c r="X68" i="1" s="1"/>
  <c r="Z68" i="1"/>
  <c r="R70" i="1"/>
  <c r="X70" i="1" s="1"/>
  <c r="Z70" i="1"/>
  <c r="R63" i="1"/>
  <c r="X63" i="1" s="1"/>
  <c r="Z63" i="1"/>
  <c r="R65" i="1"/>
  <c r="X65" i="1" s="1"/>
  <c r="Z65" i="1"/>
  <c r="R67" i="1"/>
  <c r="X67" i="1" s="1"/>
  <c r="Z67" i="1"/>
  <c r="Y69" i="1"/>
  <c r="H69" i="1"/>
  <c r="H70" i="1"/>
  <c r="H64" i="1"/>
  <c r="H63" i="1"/>
  <c r="H65" i="1"/>
  <c r="F62" i="1"/>
  <c r="N62" i="1"/>
  <c r="P62" i="1" s="1"/>
  <c r="F61" i="1"/>
  <c r="N61" i="1"/>
  <c r="P61" i="1" s="1"/>
  <c r="Y66" i="1" l="1"/>
  <c r="Y70" i="1"/>
  <c r="Y63" i="1"/>
  <c r="Y67" i="1"/>
  <c r="Y65" i="1"/>
  <c r="Y68" i="1"/>
  <c r="R62" i="1"/>
  <c r="X62" i="1" s="1"/>
  <c r="Z62" i="1"/>
  <c r="Y64" i="1"/>
  <c r="R61" i="1"/>
  <c r="X61" i="1" s="1"/>
  <c r="Z61" i="1"/>
  <c r="H61" i="1"/>
  <c r="H62" i="1"/>
  <c r="F60" i="1"/>
  <c r="H60" i="1" s="1"/>
  <c r="N60" i="1"/>
  <c r="P60" i="1" s="1"/>
  <c r="F59" i="1"/>
  <c r="H59" i="1" s="1"/>
  <c r="N59" i="1"/>
  <c r="P59" i="1" s="1"/>
  <c r="F58" i="1"/>
  <c r="N58" i="1"/>
  <c r="P58" i="1" s="1"/>
  <c r="F57" i="1"/>
  <c r="H57" i="1" s="1"/>
  <c r="N57" i="1"/>
  <c r="P57" i="1" s="1"/>
  <c r="R57" i="1" l="1"/>
  <c r="X57" i="1" s="1"/>
  <c r="Z57" i="1"/>
  <c r="R58" i="1"/>
  <c r="X58" i="1" s="1"/>
  <c r="Z58" i="1"/>
  <c r="Y62" i="1"/>
  <c r="R59" i="1"/>
  <c r="X59" i="1" s="1"/>
  <c r="Z59" i="1"/>
  <c r="R60" i="1"/>
  <c r="X60" i="1" s="1"/>
  <c r="Z60" i="1"/>
  <c r="Y61" i="1"/>
  <c r="H58" i="1"/>
  <c r="F56" i="1"/>
  <c r="N56" i="1"/>
  <c r="P56" i="1" s="1"/>
  <c r="F55" i="1"/>
  <c r="H55" i="1" s="1"/>
  <c r="N55" i="1"/>
  <c r="P55" i="1" s="1"/>
  <c r="F54" i="1"/>
  <c r="H54" i="1" s="1"/>
  <c r="N54" i="1"/>
  <c r="P54" i="1" s="1"/>
  <c r="Y57" i="1" l="1"/>
  <c r="Y58" i="1"/>
  <c r="Y59" i="1"/>
  <c r="R55" i="1"/>
  <c r="X55" i="1" s="1"/>
  <c r="Z55" i="1"/>
  <c r="R54" i="1"/>
  <c r="X54" i="1" s="1"/>
  <c r="Z54" i="1"/>
  <c r="R56" i="1"/>
  <c r="X56" i="1" s="1"/>
  <c r="Z56" i="1"/>
  <c r="Y60" i="1"/>
  <c r="H56" i="1"/>
  <c r="Y54" i="1" l="1"/>
  <c r="Y55" i="1"/>
  <c r="Y56" i="1"/>
  <c r="F53" i="1"/>
  <c r="H53" i="1" s="1"/>
  <c r="N53" i="1"/>
  <c r="P53" i="1" s="1"/>
  <c r="F52" i="1"/>
  <c r="N52" i="1"/>
  <c r="P52" i="1" s="1"/>
  <c r="F51" i="1"/>
  <c r="H51" i="1" s="1"/>
  <c r="N51" i="1"/>
  <c r="P51" i="1" s="1"/>
  <c r="F50" i="1"/>
  <c r="N50" i="1"/>
  <c r="P50" i="1" s="1"/>
  <c r="F49" i="1"/>
  <c r="H49" i="1" s="1"/>
  <c r="N49" i="1"/>
  <c r="P49" i="1" s="1"/>
  <c r="F48" i="1"/>
  <c r="H48" i="1" s="1"/>
  <c r="N48" i="1"/>
  <c r="P48" i="1" s="1"/>
  <c r="R48" i="1" l="1"/>
  <c r="X48" i="1" s="1"/>
  <c r="Z48" i="1"/>
  <c r="R50" i="1"/>
  <c r="X50" i="1" s="1"/>
  <c r="Z50" i="1"/>
  <c r="R52" i="1"/>
  <c r="X52" i="1" s="1"/>
  <c r="Z52" i="1"/>
  <c r="R49" i="1"/>
  <c r="X49" i="1" s="1"/>
  <c r="Z49" i="1"/>
  <c r="R51" i="1"/>
  <c r="X51" i="1" s="1"/>
  <c r="Z51" i="1"/>
  <c r="R53" i="1"/>
  <c r="X53" i="1" s="1"/>
  <c r="Z53" i="1"/>
  <c r="Y48" i="1"/>
  <c r="H50" i="1"/>
  <c r="H52" i="1"/>
  <c r="F46" i="1"/>
  <c r="N46" i="1"/>
  <c r="P46" i="1" s="1"/>
  <c r="F45" i="1"/>
  <c r="N45" i="1"/>
  <c r="P45" i="1" s="1"/>
  <c r="F44" i="1"/>
  <c r="N44" i="1"/>
  <c r="P44" i="1" s="1"/>
  <c r="F43" i="1"/>
  <c r="H43" i="1" s="1"/>
  <c r="N43" i="1"/>
  <c r="P43" i="1" s="1"/>
  <c r="F42" i="1"/>
  <c r="N42" i="1"/>
  <c r="P42" i="1" s="1"/>
  <c r="F41" i="1"/>
  <c r="N41" i="1"/>
  <c r="P41" i="1" s="1"/>
  <c r="Y51" i="1" l="1"/>
  <c r="Y52" i="1"/>
  <c r="Y53" i="1"/>
  <c r="R45" i="1"/>
  <c r="X45" i="1" s="1"/>
  <c r="Z45" i="1"/>
  <c r="R41" i="1"/>
  <c r="X41" i="1" s="1"/>
  <c r="Z41" i="1"/>
  <c r="R44" i="1"/>
  <c r="X44" i="1" s="1"/>
  <c r="Z44" i="1"/>
  <c r="Y49" i="1"/>
  <c r="R43" i="1"/>
  <c r="X43" i="1" s="1"/>
  <c r="Z43" i="1"/>
  <c r="R42" i="1"/>
  <c r="X42" i="1" s="1"/>
  <c r="Z42" i="1"/>
  <c r="R46" i="1"/>
  <c r="X46" i="1" s="1"/>
  <c r="Z46" i="1"/>
  <c r="Y50" i="1"/>
  <c r="H42" i="1"/>
  <c r="H44" i="1"/>
  <c r="H41" i="1"/>
  <c r="H46" i="1"/>
  <c r="H45" i="1"/>
  <c r="F40" i="1"/>
  <c r="H40" i="1" s="1"/>
  <c r="N40" i="1"/>
  <c r="P40" i="1" s="1"/>
  <c r="F39" i="1"/>
  <c r="H39" i="1" s="1"/>
  <c r="N39" i="1"/>
  <c r="P39" i="1" s="1"/>
  <c r="Y44" i="1" l="1"/>
  <c r="Y41" i="1"/>
  <c r="Y45" i="1"/>
  <c r="Y42" i="1"/>
  <c r="R39" i="1"/>
  <c r="X39" i="1" s="1"/>
  <c r="Z39" i="1"/>
  <c r="R40" i="1"/>
  <c r="X40" i="1" s="1"/>
  <c r="Z40" i="1"/>
  <c r="Y43" i="1"/>
  <c r="Y46" i="1"/>
  <c r="C29" i="3"/>
  <c r="C28" i="3"/>
  <c r="C30" i="3" s="1"/>
  <c r="C31" i="3" s="1"/>
  <c r="Y40" i="1" l="1"/>
  <c r="Y39" i="1"/>
  <c r="F38" i="1"/>
  <c r="N38" i="1"/>
  <c r="P38" i="1" s="1"/>
  <c r="F37" i="1"/>
  <c r="N37" i="1"/>
  <c r="P37" i="1" s="1"/>
  <c r="F36" i="1"/>
  <c r="H36" i="1" s="1"/>
  <c r="N36" i="1"/>
  <c r="P36" i="1" s="1"/>
  <c r="F35" i="1"/>
  <c r="N35" i="1"/>
  <c r="P35" i="1" s="1"/>
  <c r="R37" i="1" l="1"/>
  <c r="X37" i="1" s="1"/>
  <c r="Z37" i="1"/>
  <c r="R38" i="1"/>
  <c r="X38" i="1" s="1"/>
  <c r="Z38" i="1"/>
  <c r="R35" i="1"/>
  <c r="X35" i="1" s="1"/>
  <c r="Z35" i="1"/>
  <c r="R36" i="1"/>
  <c r="X36" i="1" s="1"/>
  <c r="Z36" i="1"/>
  <c r="Y37" i="1"/>
  <c r="H37" i="1"/>
  <c r="Y38" i="1"/>
  <c r="H35" i="1"/>
  <c r="H38" i="1"/>
  <c r="F34" i="1"/>
  <c r="H34" i="1" s="1"/>
  <c r="N34" i="1"/>
  <c r="P34" i="1" s="1"/>
  <c r="F33" i="1"/>
  <c r="N33" i="1"/>
  <c r="P33" i="1" s="1"/>
  <c r="Y35" i="1" l="1"/>
  <c r="R33" i="1"/>
  <c r="X33" i="1" s="1"/>
  <c r="Z33" i="1"/>
  <c r="R34" i="1"/>
  <c r="X34" i="1" s="1"/>
  <c r="Z34" i="1"/>
  <c r="Y36" i="1"/>
  <c r="H33" i="1"/>
  <c r="F32" i="1"/>
  <c r="H32" i="1" s="1"/>
  <c r="N32" i="1"/>
  <c r="P32" i="1" s="1"/>
  <c r="F31" i="1"/>
  <c r="N31" i="1"/>
  <c r="P31" i="1" s="1"/>
  <c r="Y34" i="1" l="1"/>
  <c r="R32" i="1"/>
  <c r="X32" i="1" s="1"/>
  <c r="Z32" i="1"/>
  <c r="Y33" i="1"/>
  <c r="R31" i="1"/>
  <c r="X31" i="1" s="1"/>
  <c r="Z31" i="1"/>
  <c r="H31" i="1"/>
  <c r="F30" i="1"/>
  <c r="H30" i="1" s="1"/>
  <c r="N30" i="1"/>
  <c r="P30" i="1" s="1"/>
  <c r="Y32" i="1" l="1"/>
  <c r="Y31" i="1"/>
  <c r="R30" i="1"/>
  <c r="X30" i="1" s="1"/>
  <c r="Z30" i="1"/>
  <c r="F29" i="1"/>
  <c r="N29" i="1"/>
  <c r="P29" i="1" s="1"/>
  <c r="F28" i="1"/>
  <c r="H28" i="1" s="1"/>
  <c r="N28" i="1"/>
  <c r="P28" i="1" s="1"/>
  <c r="Y30" i="1" l="1"/>
  <c r="R29" i="1"/>
  <c r="X29" i="1" s="1"/>
  <c r="Z29" i="1"/>
  <c r="R28" i="1"/>
  <c r="X28" i="1" s="1"/>
  <c r="Z28" i="1"/>
  <c r="H29" i="1"/>
  <c r="F27" i="1"/>
  <c r="N27" i="1"/>
  <c r="P27" i="1" s="1"/>
  <c r="Y29" i="1" l="1"/>
  <c r="R27" i="1"/>
  <c r="X27" i="1" s="1"/>
  <c r="Z27" i="1"/>
  <c r="Y28" i="1"/>
  <c r="H27" i="1"/>
  <c r="Y27" i="1" l="1"/>
  <c r="F26" i="1"/>
  <c r="H26" i="1" s="1"/>
  <c r="N26" i="1"/>
  <c r="P26" i="1" s="1"/>
  <c r="F25" i="1"/>
  <c r="H25" i="1" s="1"/>
  <c r="N25" i="1"/>
  <c r="P25" i="1" s="1"/>
  <c r="F24" i="1"/>
  <c r="N24" i="1"/>
  <c r="P24" i="1" s="1"/>
  <c r="F23" i="1"/>
  <c r="H23" i="1" s="1"/>
  <c r="N23" i="1"/>
  <c r="P23" i="1" s="1"/>
  <c r="R23" i="1" l="1"/>
  <c r="X23" i="1" s="1"/>
  <c r="Z23" i="1"/>
  <c r="R24" i="1"/>
  <c r="X24" i="1" s="1"/>
  <c r="Z24" i="1"/>
  <c r="R26" i="1"/>
  <c r="X26" i="1" s="1"/>
  <c r="Z26" i="1"/>
  <c r="R25" i="1"/>
  <c r="X25" i="1" s="1"/>
  <c r="Z25" i="1"/>
  <c r="Y23" i="1"/>
  <c r="H24" i="1"/>
  <c r="F22" i="1"/>
  <c r="H22" i="1" s="1"/>
  <c r="N22" i="1"/>
  <c r="P22" i="1" s="1"/>
  <c r="F21" i="1"/>
  <c r="H21" i="1" s="1"/>
  <c r="N21" i="1"/>
  <c r="P21" i="1" s="1"/>
  <c r="F20" i="1"/>
  <c r="H20" i="1" s="1"/>
  <c r="N20" i="1"/>
  <c r="P20" i="1" s="1"/>
  <c r="F19" i="1"/>
  <c r="H19" i="1" s="1"/>
  <c r="N19" i="1"/>
  <c r="P19" i="1" s="1"/>
  <c r="F18" i="1"/>
  <c r="N18" i="1"/>
  <c r="P18" i="1" s="1"/>
  <c r="F17" i="1"/>
  <c r="N17" i="1"/>
  <c r="P17" i="1" s="1"/>
  <c r="F16" i="1"/>
  <c r="N16" i="1"/>
  <c r="P16" i="1" s="1"/>
  <c r="F15" i="1"/>
  <c r="N15" i="1"/>
  <c r="P15" i="1" s="1"/>
  <c r="Y26" i="1" l="1"/>
  <c r="R20" i="1"/>
  <c r="X20" i="1" s="1"/>
  <c r="Z20" i="1"/>
  <c r="R15" i="1"/>
  <c r="X15" i="1" s="1"/>
  <c r="Z15" i="1"/>
  <c r="R17" i="1"/>
  <c r="X17" i="1" s="1"/>
  <c r="Z17" i="1"/>
  <c r="R19" i="1"/>
  <c r="X19" i="1" s="1"/>
  <c r="Z19" i="1"/>
  <c r="R22" i="1"/>
  <c r="X22" i="1" s="1"/>
  <c r="Z22" i="1"/>
  <c r="R21" i="1"/>
  <c r="X21" i="1" s="1"/>
  <c r="Z21" i="1"/>
  <c r="R16" i="1"/>
  <c r="X16" i="1" s="1"/>
  <c r="Z16" i="1"/>
  <c r="R18" i="1"/>
  <c r="X18" i="1" s="1"/>
  <c r="Z18" i="1"/>
  <c r="Y25" i="1"/>
  <c r="Y24" i="1"/>
  <c r="H17" i="1"/>
  <c r="H18" i="1"/>
  <c r="H16" i="1"/>
  <c r="H15" i="1"/>
  <c r="F14" i="1"/>
  <c r="N14" i="1"/>
  <c r="P14" i="1" s="1"/>
  <c r="F13" i="1"/>
  <c r="H13" i="1" s="1"/>
  <c r="N13" i="1"/>
  <c r="P13" i="1" s="1"/>
  <c r="F12" i="1"/>
  <c r="N12" i="1"/>
  <c r="P12" i="1" s="1"/>
  <c r="Y18" i="1" l="1"/>
  <c r="Y15" i="1"/>
  <c r="Y19" i="1"/>
  <c r="Y17" i="1"/>
  <c r="Y16" i="1"/>
  <c r="Y20" i="1"/>
  <c r="Y21" i="1"/>
  <c r="R14" i="1"/>
  <c r="X14" i="1" s="1"/>
  <c r="Z14" i="1"/>
  <c r="R12" i="1"/>
  <c r="X12" i="1" s="1"/>
  <c r="Z12" i="1"/>
  <c r="R13" i="1"/>
  <c r="X13" i="1" s="1"/>
  <c r="Z13" i="1"/>
  <c r="Y22" i="1"/>
  <c r="H12" i="1"/>
  <c r="H14" i="1"/>
  <c r="F11" i="1"/>
  <c r="N11" i="1"/>
  <c r="P11" i="1" s="1"/>
  <c r="F10" i="1"/>
  <c r="H10" i="1" s="1"/>
  <c r="N10" i="1"/>
  <c r="P10" i="1" s="1"/>
  <c r="Y14" i="1" l="1"/>
  <c r="Y12" i="1"/>
  <c r="R10" i="1"/>
  <c r="X10" i="1" s="1"/>
  <c r="Z10" i="1"/>
  <c r="R11" i="1"/>
  <c r="X11" i="1" s="1"/>
  <c r="Z11" i="1"/>
  <c r="Y13" i="1"/>
  <c r="H11" i="1"/>
  <c r="F4" i="1"/>
  <c r="H4" i="1" s="1"/>
  <c r="F5" i="1"/>
  <c r="F6" i="1"/>
  <c r="F7" i="1"/>
  <c r="F8" i="1"/>
  <c r="F9" i="1"/>
  <c r="C3" i="2"/>
  <c r="F3" i="1"/>
  <c r="H3" i="1" s="1"/>
  <c r="N9" i="1"/>
  <c r="P9" i="1" s="1"/>
  <c r="N8" i="1"/>
  <c r="P8" i="1" s="1"/>
  <c r="Y10" i="1" l="1"/>
  <c r="R8" i="1"/>
  <c r="X8" i="1" s="1"/>
  <c r="Z8" i="1"/>
  <c r="Y11" i="1"/>
  <c r="R9" i="1"/>
  <c r="X9" i="1" s="1"/>
  <c r="Z9" i="1"/>
  <c r="H8" i="1"/>
  <c r="H7" i="1"/>
  <c r="H6" i="1"/>
  <c r="H9" i="1"/>
  <c r="H5" i="1"/>
  <c r="N7" i="1"/>
  <c r="P7" i="1" s="1"/>
  <c r="N6" i="1"/>
  <c r="P6" i="1" s="1"/>
  <c r="N5" i="1"/>
  <c r="P5" i="1" s="1"/>
  <c r="N4" i="1"/>
  <c r="P4" i="1" s="1"/>
  <c r="Y8" i="1" l="1"/>
  <c r="R5" i="1"/>
  <c r="X5" i="1" s="1"/>
  <c r="Z5" i="1"/>
  <c r="R6" i="1"/>
  <c r="X6" i="1" s="1"/>
  <c r="Z6" i="1"/>
  <c r="Y9" i="1"/>
  <c r="R4" i="1"/>
  <c r="X4" i="1" s="1"/>
  <c r="Z4" i="1"/>
  <c r="R7" i="1"/>
  <c r="Y7" i="1" s="1"/>
  <c r="Z7" i="1"/>
  <c r="Y4" i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E3" i="2"/>
  <c r="F3" i="2" s="1"/>
  <c r="Y5" i="1" l="1"/>
  <c r="Y6" i="1"/>
  <c r="X7" i="1"/>
  <c r="B4" i="2"/>
  <c r="C4" i="2" s="1"/>
  <c r="B5" i="2" s="1"/>
  <c r="C5" i="2" s="1"/>
  <c r="E5" i="2" s="1"/>
  <c r="N3" i="1"/>
  <c r="P3" i="1" s="1"/>
  <c r="R3" i="1" l="1"/>
  <c r="X3" i="1" s="1"/>
  <c r="Z3" i="1"/>
  <c r="B6" i="2"/>
  <c r="C6" i="2" s="1"/>
  <c r="B7" i="2" s="1"/>
  <c r="C7" i="2" s="1"/>
  <c r="E4" i="2"/>
  <c r="F4" i="2" s="1"/>
  <c r="F5" i="2" s="1"/>
  <c r="A4" i="1"/>
  <c r="A5" i="1" s="1"/>
  <c r="Y3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E6" i="2"/>
  <c r="F6" i="2" s="1"/>
  <c r="E7" i="2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F7" i="2"/>
  <c r="B8" i="2"/>
  <c r="C8" i="2" s="1"/>
  <c r="A68" i="1" l="1"/>
  <c r="A69" i="1" s="1"/>
  <c r="A70" i="1" s="1"/>
  <c r="A71" i="1" s="1"/>
  <c r="A72" i="1" s="1"/>
  <c r="A73" i="1" s="1"/>
  <c r="A74" i="1" s="1"/>
  <c r="B9" i="2"/>
  <c r="C9" i="2" s="1"/>
  <c r="E8" i="2"/>
  <c r="F8" i="2" s="1"/>
  <c r="A75" i="1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B10" i="2"/>
  <c r="C10" i="2" s="1"/>
  <c r="E9" i="2"/>
  <c r="F9" i="2" s="1"/>
  <c r="A105" i="1" l="1"/>
  <c r="A106" i="1" s="1"/>
  <c r="B11" i="2"/>
  <c r="C11" i="2" s="1"/>
  <c r="E10" i="2"/>
  <c r="F10" i="2" s="1"/>
  <c r="A107" i="1" l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B12" i="2"/>
  <c r="C12" i="2" s="1"/>
  <c r="E11" i="2"/>
  <c r="F11" i="2" s="1"/>
  <c r="A169" i="1" l="1"/>
  <c r="A170" i="1" s="1"/>
  <c r="A171" i="1" s="1"/>
  <c r="A172" i="1" s="1"/>
  <c r="A173" i="1" s="1"/>
  <c r="A174" i="1" s="1"/>
  <c r="B13" i="2"/>
  <c r="C13" i="2" s="1"/>
  <c r="E12" i="2"/>
  <c r="F12" i="2" s="1"/>
  <c r="H12" i="2" s="1"/>
  <c r="B14" i="2" l="1"/>
  <c r="C14" i="2" s="1"/>
  <c r="E13" i="2"/>
  <c r="F13" i="2" s="1"/>
  <c r="B15" i="2" l="1"/>
  <c r="C15" i="2" s="1"/>
  <c r="E14" i="2"/>
  <c r="F14" i="2" s="1"/>
  <c r="B16" i="2" l="1"/>
  <c r="C16" i="2" s="1"/>
  <c r="E15" i="2"/>
  <c r="F15" i="2" s="1"/>
  <c r="B17" i="2" l="1"/>
  <c r="C17" i="2" s="1"/>
  <c r="E16" i="2"/>
  <c r="F16" i="2" s="1"/>
  <c r="B18" i="2" l="1"/>
  <c r="C18" i="2" s="1"/>
  <c r="E17" i="2"/>
  <c r="F17" i="2" s="1"/>
  <c r="B19" i="2" l="1"/>
  <c r="C19" i="2" s="1"/>
  <c r="E18" i="2"/>
  <c r="F18" i="2" s="1"/>
  <c r="B20" i="2" l="1"/>
  <c r="C20" i="2" s="1"/>
  <c r="E19" i="2"/>
  <c r="F19" i="2" s="1"/>
  <c r="E20" i="2" l="1"/>
  <c r="F20" i="2" s="1"/>
  <c r="B21" i="2"/>
  <c r="C21" i="2" s="1"/>
  <c r="E21" i="2" l="1"/>
  <c r="F21" i="2" s="1"/>
  <c r="B22" i="2"/>
  <c r="C22" i="2" s="1"/>
  <c r="E22" i="2" l="1"/>
  <c r="F22" i="2" s="1"/>
  <c r="B23" i="2"/>
  <c r="C23" i="2" s="1"/>
  <c r="E23" i="2" l="1"/>
  <c r="F23" i="2" s="1"/>
  <c r="B24" i="2"/>
  <c r="C24" i="2" s="1"/>
  <c r="B25" i="2" l="1"/>
  <c r="C25" i="2" s="1"/>
  <c r="E24" i="2"/>
  <c r="F24" i="2" s="1"/>
  <c r="B26" i="2" l="1"/>
  <c r="C26" i="2" s="1"/>
  <c r="E25" i="2"/>
  <c r="F25" i="2" s="1"/>
  <c r="B27" i="2" l="1"/>
  <c r="C27" i="2" s="1"/>
  <c r="E26" i="2"/>
  <c r="F26" i="2" s="1"/>
  <c r="B28" i="2" l="1"/>
  <c r="C28" i="2" s="1"/>
  <c r="E27" i="2"/>
  <c r="F27" i="2" s="1"/>
  <c r="B29" i="2" l="1"/>
  <c r="C29" i="2" s="1"/>
  <c r="E28" i="2"/>
  <c r="F28" i="2" s="1"/>
  <c r="B30" i="2" l="1"/>
  <c r="C30" i="2" s="1"/>
  <c r="E29" i="2"/>
  <c r="F29" i="2" s="1"/>
  <c r="B31" i="2" l="1"/>
  <c r="C31" i="2" s="1"/>
  <c r="E30" i="2"/>
  <c r="F30" i="2" s="1"/>
  <c r="B32" i="2" l="1"/>
  <c r="C32" i="2" s="1"/>
  <c r="E31" i="2"/>
  <c r="F31" i="2" s="1"/>
  <c r="B33" i="2" l="1"/>
  <c r="C33" i="2" s="1"/>
  <c r="E32" i="2"/>
  <c r="F32" i="2" s="1"/>
  <c r="B34" i="2" l="1"/>
  <c r="C34" i="2" s="1"/>
  <c r="E33" i="2"/>
  <c r="F33" i="2" s="1"/>
  <c r="B35" i="2" l="1"/>
  <c r="C35" i="2" s="1"/>
  <c r="E34" i="2"/>
  <c r="F34" i="2" s="1"/>
  <c r="B36" i="2" l="1"/>
  <c r="C36" i="2" s="1"/>
  <c r="E35" i="2"/>
  <c r="F35" i="2" s="1"/>
  <c r="B37" i="2" l="1"/>
  <c r="C37" i="2" s="1"/>
  <c r="E36" i="2"/>
  <c r="F36" i="2" s="1"/>
  <c r="B38" i="2" l="1"/>
  <c r="C38" i="2" s="1"/>
  <c r="E37" i="2"/>
  <c r="F37" i="2" s="1"/>
  <c r="B39" i="2" l="1"/>
  <c r="C39" i="2" s="1"/>
  <c r="E38" i="2"/>
  <c r="F38" i="2" s="1"/>
  <c r="B40" i="2" l="1"/>
  <c r="C40" i="2" s="1"/>
  <c r="E39" i="2"/>
  <c r="F39" i="2" s="1"/>
  <c r="B41" i="2" l="1"/>
  <c r="C41" i="2" s="1"/>
  <c r="E40" i="2"/>
  <c r="F40" i="2" s="1"/>
  <c r="B42" i="2" l="1"/>
  <c r="C42" i="2" s="1"/>
  <c r="E41" i="2"/>
  <c r="F41" i="2" s="1"/>
  <c r="B43" i="2" l="1"/>
  <c r="C43" i="2" s="1"/>
  <c r="E42" i="2"/>
  <c r="F42" i="2" s="1"/>
  <c r="B44" i="2" l="1"/>
  <c r="C44" i="2" s="1"/>
  <c r="E43" i="2"/>
  <c r="F43" i="2" s="1"/>
  <c r="B45" i="2" l="1"/>
  <c r="C45" i="2" s="1"/>
  <c r="E44" i="2"/>
  <c r="F44" i="2" s="1"/>
  <c r="B46" i="2" l="1"/>
  <c r="C46" i="2" s="1"/>
  <c r="E45" i="2"/>
  <c r="F45" i="2" s="1"/>
  <c r="B47" i="2" l="1"/>
  <c r="C47" i="2" s="1"/>
  <c r="E46" i="2"/>
  <c r="F46" i="2" s="1"/>
  <c r="B48" i="2" l="1"/>
  <c r="C48" i="2" s="1"/>
  <c r="E47" i="2"/>
  <c r="F47" i="2" s="1"/>
  <c r="B49" i="2" l="1"/>
  <c r="C49" i="2" s="1"/>
  <c r="E48" i="2"/>
  <c r="F48" i="2" s="1"/>
  <c r="B50" i="2" l="1"/>
  <c r="C50" i="2" s="1"/>
  <c r="E49" i="2"/>
  <c r="F49" i="2" s="1"/>
  <c r="B51" i="2" l="1"/>
  <c r="C51" i="2" s="1"/>
  <c r="E50" i="2"/>
  <c r="F50" i="2" s="1"/>
  <c r="B52" i="2" l="1"/>
  <c r="E51" i="2"/>
  <c r="F51" i="2" s="1"/>
  <c r="C52" i="2" l="1"/>
  <c r="E52" i="2" s="1"/>
  <c r="F52" i="2" s="1"/>
  <c r="H13" i="2" s="1"/>
</calcChain>
</file>

<file path=xl/sharedStrings.xml><?xml version="1.0" encoding="utf-8"?>
<sst xmlns="http://schemas.openxmlformats.org/spreadsheetml/2006/main" count="949" uniqueCount="617">
  <si>
    <t>INDUSTRY</t>
  </si>
  <si>
    <t>STOCK</t>
  </si>
  <si>
    <t>Trucking</t>
  </si>
  <si>
    <t>JB Hunt</t>
  </si>
  <si>
    <t>JBHT</t>
  </si>
  <si>
    <t>Old Dominion</t>
  </si>
  <si>
    <t>Landstar</t>
  </si>
  <si>
    <t>Werner</t>
  </si>
  <si>
    <t>Heartland</t>
  </si>
  <si>
    <t>Echo Global</t>
  </si>
  <si>
    <t>Marten Trans</t>
  </si>
  <si>
    <t>Saia</t>
  </si>
  <si>
    <t>YRC Worldwide</t>
  </si>
  <si>
    <t>Covenant Trans</t>
  </si>
  <si>
    <t>Paccar</t>
  </si>
  <si>
    <t>Oshkosh</t>
  </si>
  <si>
    <t>Navistar</t>
  </si>
  <si>
    <t>Waste mgmt</t>
  </si>
  <si>
    <t>Waste Mgmt</t>
  </si>
  <si>
    <t>Stericycle</t>
  </si>
  <si>
    <t>Republic Servives Group</t>
  </si>
  <si>
    <t>Waste Connection</t>
  </si>
  <si>
    <t>Clean Harbors</t>
  </si>
  <si>
    <t>Val Date</t>
  </si>
  <si>
    <t>Ticker</t>
  </si>
  <si>
    <t xml:space="preserve">A : Book Value </t>
  </si>
  <si>
    <t xml:space="preserve">C : Goodwill &amp; Intangibles  </t>
  </si>
  <si>
    <t>D : Sales</t>
  </si>
  <si>
    <t>F : Pre Tax cash flow (DxE)</t>
  </si>
  <si>
    <t>G : Tax Rate</t>
  </si>
  <si>
    <t>E : Pre Tax margin</t>
  </si>
  <si>
    <t>H : Operating Cash Flow = F x (1-G)</t>
  </si>
  <si>
    <t>J : Free Cash Flow (FCF) = H - I</t>
  </si>
  <si>
    <t>L : Discount Rate</t>
  </si>
  <si>
    <t>YEAR</t>
  </si>
  <si>
    <t>DISCOUNTED VALUE</t>
  </si>
  <si>
    <t>INITIAL VALUE</t>
  </si>
  <si>
    <t>AFTER GROWTH VALUE</t>
  </si>
  <si>
    <t>DISCOUNT FACTOR</t>
  </si>
  <si>
    <t>Discount Rate</t>
  </si>
  <si>
    <t>ODFL</t>
  </si>
  <si>
    <t>LSTR</t>
  </si>
  <si>
    <t>WERN</t>
  </si>
  <si>
    <t>SAIA</t>
  </si>
  <si>
    <t>HTLD</t>
  </si>
  <si>
    <t>ECHO</t>
  </si>
  <si>
    <t>MRTN</t>
  </si>
  <si>
    <t>YRCW</t>
  </si>
  <si>
    <t>CVTI</t>
  </si>
  <si>
    <t>PCAR</t>
  </si>
  <si>
    <t>OSK</t>
  </si>
  <si>
    <t>NAV</t>
  </si>
  <si>
    <t>WM</t>
  </si>
  <si>
    <t>SRCL</t>
  </si>
  <si>
    <t>RSG</t>
  </si>
  <si>
    <t>WCN</t>
  </si>
  <si>
    <t>CLH</t>
  </si>
  <si>
    <t>KNX</t>
  </si>
  <si>
    <t>Knight Swift Trans</t>
  </si>
  <si>
    <t>CUMULATIVE VAL</t>
  </si>
  <si>
    <t>10 Year FCF</t>
  </si>
  <si>
    <t>Terminal Value</t>
  </si>
  <si>
    <t>Growth Rate - First 10 Yrs</t>
  </si>
  <si>
    <t>Growth Rate - Beyond 10 Yrs</t>
  </si>
  <si>
    <t>K : Growth Estimate - First 10 Years</t>
  </si>
  <si>
    <t>N : Growth Estimate -Beyond 10 Years</t>
  </si>
  <si>
    <t xml:space="preserve">O : Terminal Value </t>
  </si>
  <si>
    <t xml:space="preserve">M : 10 Year Aggregate  Discounted FCF </t>
  </si>
  <si>
    <t>Q : Shares Outstanding</t>
  </si>
  <si>
    <t xml:space="preserve"> Free cash flow / (PP&amp;E + Goodwill &amp; Intangibles)</t>
  </si>
  <si>
    <t>Truck mfg</t>
  </si>
  <si>
    <t xml:space="preserve">                    </t>
  </si>
  <si>
    <t>P : Fair Equity Value = (A-B-C) +            (M+O)</t>
  </si>
  <si>
    <t>R : Fair Equity Value / Share = (P/Q)</t>
  </si>
  <si>
    <t xml:space="preserve"> Fair Equity Value / Free cash flow</t>
  </si>
  <si>
    <t>Home Builders</t>
  </si>
  <si>
    <t>DR Horton</t>
  </si>
  <si>
    <t>DHI</t>
  </si>
  <si>
    <t>CALCULATOR  FOR FCF  AND TERMINAL VALUE</t>
  </si>
  <si>
    <t>Lennar</t>
  </si>
  <si>
    <t>LEN</t>
  </si>
  <si>
    <t>Pulte Homes</t>
  </si>
  <si>
    <t>PHM</t>
  </si>
  <si>
    <t>KB Homes</t>
  </si>
  <si>
    <t>KBH</t>
  </si>
  <si>
    <t>Toll Brothers</t>
  </si>
  <si>
    <t>TOL</t>
  </si>
  <si>
    <r>
      <t xml:space="preserve"> QUICK VALUATION </t>
    </r>
    <r>
      <rPr>
        <i/>
        <sz val="10"/>
        <rFont val="Times New Roman"/>
        <family val="1"/>
      </rPr>
      <t>(SEC Link is embedded with STOCK and Google link is embedded with TICKER) - All figures in millions except Fair value / share</t>
    </r>
  </si>
  <si>
    <t>I : Capital Expenditures &amp; Other Re-investment needs</t>
  </si>
  <si>
    <t>Home Depot</t>
  </si>
  <si>
    <t>HD</t>
  </si>
  <si>
    <t>Advance Auto</t>
  </si>
  <si>
    <t>AAP</t>
  </si>
  <si>
    <t>Auto Zone</t>
  </si>
  <si>
    <t>AZO</t>
  </si>
  <si>
    <t>Retail-Brick&amp;Mortar</t>
  </si>
  <si>
    <t>Best Buy</t>
  </si>
  <si>
    <t>BBY</t>
  </si>
  <si>
    <t>Foot Locker</t>
  </si>
  <si>
    <t>FL</t>
  </si>
  <si>
    <t>Gap Stores</t>
  </si>
  <si>
    <t>GPS</t>
  </si>
  <si>
    <t>Kohl's</t>
  </si>
  <si>
    <t>KSS</t>
  </si>
  <si>
    <t>Lowe's</t>
  </si>
  <si>
    <t>LOW</t>
  </si>
  <si>
    <t>Macy's</t>
  </si>
  <si>
    <t>M</t>
  </si>
  <si>
    <t>O'reily Auto</t>
  </si>
  <si>
    <t>ORLY</t>
  </si>
  <si>
    <t>Ross Stores</t>
  </si>
  <si>
    <t>ROST</t>
  </si>
  <si>
    <t>Signet Jewelers</t>
  </si>
  <si>
    <t>SIG</t>
  </si>
  <si>
    <t>Tapestry</t>
  </si>
  <si>
    <t>TPR</t>
  </si>
  <si>
    <t>Tiffany</t>
  </si>
  <si>
    <t>TIF</t>
  </si>
  <si>
    <t>TJX Companies</t>
  </si>
  <si>
    <t>TJX</t>
  </si>
  <si>
    <t>Tractor Supply</t>
  </si>
  <si>
    <t>TSCO</t>
  </si>
  <si>
    <t>Ulta Beauty</t>
  </si>
  <si>
    <t>ULTA</t>
  </si>
  <si>
    <t>Kroger</t>
  </si>
  <si>
    <t>KR</t>
  </si>
  <si>
    <t>Walmart</t>
  </si>
  <si>
    <t>WMT</t>
  </si>
  <si>
    <t>Target</t>
  </si>
  <si>
    <t>TGT</t>
  </si>
  <si>
    <t>Number of company owned stores</t>
  </si>
  <si>
    <t>Cost of sales</t>
  </si>
  <si>
    <t xml:space="preserve">Revenues  </t>
  </si>
  <si>
    <t>Revenue / Store</t>
  </si>
  <si>
    <t>Cost of sales / store</t>
  </si>
  <si>
    <t>Income Figures - $ millions</t>
  </si>
  <si>
    <t xml:space="preserve">Company Owned stores  </t>
  </si>
  <si>
    <t>Gross Profit / store</t>
  </si>
  <si>
    <t>Gross Margin</t>
  </si>
  <si>
    <t>Dollar  General</t>
  </si>
  <si>
    <t>DLTR</t>
  </si>
  <si>
    <t>DG</t>
  </si>
  <si>
    <t>DOMINOS</t>
  </si>
  <si>
    <t>ULTA BEAUTY</t>
  </si>
  <si>
    <t>This info shows how much it costs to open a new beauty store</t>
  </si>
  <si>
    <t xml:space="preserve">Dollar Tree  </t>
  </si>
  <si>
    <t>Restaurants</t>
  </si>
  <si>
    <t>Dominos</t>
  </si>
  <si>
    <t>DPZ</t>
  </si>
  <si>
    <t>McDonalds</t>
  </si>
  <si>
    <t>MCD</t>
  </si>
  <si>
    <t>Dunkin</t>
  </si>
  <si>
    <t>DNKN</t>
  </si>
  <si>
    <t>Starbucks</t>
  </si>
  <si>
    <t>SBUX</t>
  </si>
  <si>
    <t>Chipotle</t>
  </si>
  <si>
    <t>CMG</t>
  </si>
  <si>
    <t>Darden</t>
  </si>
  <si>
    <t>DRI</t>
  </si>
  <si>
    <t>Yum</t>
  </si>
  <si>
    <t>YUM</t>
  </si>
  <si>
    <t>Restaurant Brand Intl</t>
  </si>
  <si>
    <t>QSR</t>
  </si>
  <si>
    <t>Wendys</t>
  </si>
  <si>
    <t>WEN</t>
  </si>
  <si>
    <t>Texas Roadhouse</t>
  </si>
  <si>
    <t>TXRH</t>
  </si>
  <si>
    <t>Cracker Barrel</t>
  </si>
  <si>
    <t>CBRL</t>
  </si>
  <si>
    <t>Jack in the Box</t>
  </si>
  <si>
    <t>JACK</t>
  </si>
  <si>
    <t>BLMN</t>
  </si>
  <si>
    <t>Brinker International</t>
  </si>
  <si>
    <t>EAT</t>
  </si>
  <si>
    <t>Wingstop</t>
  </si>
  <si>
    <t>WING</t>
  </si>
  <si>
    <t>DIN</t>
  </si>
  <si>
    <t>Sonic</t>
  </si>
  <si>
    <t>SONC</t>
  </si>
  <si>
    <t>BJ's Restaurants</t>
  </si>
  <si>
    <t>BJRI</t>
  </si>
  <si>
    <t>Red Robin</t>
  </si>
  <si>
    <t>RRGB</t>
  </si>
  <si>
    <t>Ruth Hospitality</t>
  </si>
  <si>
    <t>RUTH</t>
  </si>
  <si>
    <t>Bojangles</t>
  </si>
  <si>
    <t>BOJA</t>
  </si>
  <si>
    <r>
      <t xml:space="preserve">Bloomin Brands </t>
    </r>
    <r>
      <rPr>
        <i/>
        <u/>
        <sz val="10"/>
        <color theme="10"/>
        <rFont val="Calibri"/>
        <family val="2"/>
        <scheme val="minor"/>
      </rPr>
      <t>(Own OutbackSteakhouse)</t>
    </r>
  </si>
  <si>
    <r>
      <t>Dine Brands (</t>
    </r>
    <r>
      <rPr>
        <i/>
        <u/>
        <sz val="10"/>
        <color theme="10"/>
        <rFont val="Calibri"/>
        <family val="2"/>
        <scheme val="minor"/>
      </rPr>
      <t>Owns IHOP, AppleBees</t>
    </r>
    <r>
      <rPr>
        <u/>
        <sz val="11"/>
        <color theme="10"/>
        <rFont val="Calibri"/>
        <family val="2"/>
        <scheme val="minor"/>
      </rPr>
      <t>)</t>
    </r>
  </si>
  <si>
    <t>Movies</t>
  </si>
  <si>
    <t>Cinemark</t>
  </si>
  <si>
    <t>CNK</t>
  </si>
  <si>
    <t>AMC</t>
  </si>
  <si>
    <t>Home Furnishings</t>
  </si>
  <si>
    <t>Mohawk Industries</t>
  </si>
  <si>
    <t>MHK</t>
  </si>
  <si>
    <t>TempurSealey</t>
  </si>
  <si>
    <t>TPX</t>
  </si>
  <si>
    <t>Delta Airlines</t>
  </si>
  <si>
    <t>DAL</t>
  </si>
  <si>
    <t>Airlines</t>
  </si>
  <si>
    <t>United Continental</t>
  </si>
  <si>
    <t>UAL</t>
  </si>
  <si>
    <t>American Airlines</t>
  </si>
  <si>
    <t>AAL</t>
  </si>
  <si>
    <t>Southwest Airlines</t>
  </si>
  <si>
    <t>LUV</t>
  </si>
  <si>
    <t>Alaska Air</t>
  </si>
  <si>
    <t>ALK</t>
  </si>
  <si>
    <t>Spirit Airlines</t>
  </si>
  <si>
    <t>SAVE</t>
  </si>
  <si>
    <t>Auto Comps</t>
  </si>
  <si>
    <t>Johnson Controls</t>
  </si>
  <si>
    <t>JCI</t>
  </si>
  <si>
    <t>Delphi Automotive</t>
  </si>
  <si>
    <t>DLPH</t>
  </si>
  <si>
    <t>Autoliv</t>
  </si>
  <si>
    <t>ALV</t>
  </si>
  <si>
    <t>LKQ Corp</t>
  </si>
  <si>
    <t>LKQ</t>
  </si>
  <si>
    <t>Aerospace&amp;Defense</t>
  </si>
  <si>
    <t>Boeing</t>
  </si>
  <si>
    <t>Lockheed Martin</t>
  </si>
  <si>
    <t>Raytheon</t>
  </si>
  <si>
    <t>General Dynamics</t>
  </si>
  <si>
    <t>Huntington Ingalls</t>
  </si>
  <si>
    <t>L-3 Communications</t>
  </si>
  <si>
    <t>Northrop Grumman</t>
  </si>
  <si>
    <t>Rockwell Collins</t>
  </si>
  <si>
    <t>Textron</t>
  </si>
  <si>
    <t>Transdigm</t>
  </si>
  <si>
    <t>United Tech</t>
  </si>
  <si>
    <t>BA</t>
  </si>
  <si>
    <t>LMT</t>
  </si>
  <si>
    <t>RTN</t>
  </si>
  <si>
    <t>GD</t>
  </si>
  <si>
    <t>HII</t>
  </si>
  <si>
    <t>LLL</t>
  </si>
  <si>
    <t>NOC</t>
  </si>
  <si>
    <t>COL</t>
  </si>
  <si>
    <t>TXT</t>
  </si>
  <si>
    <t>TDG</t>
  </si>
  <si>
    <t>UTX</t>
  </si>
  <si>
    <t>Borgwarner</t>
  </si>
  <si>
    <t>BWA</t>
  </si>
  <si>
    <t>Lear</t>
  </si>
  <si>
    <t>LEA</t>
  </si>
  <si>
    <t>Wabco Holdings</t>
  </si>
  <si>
    <t>WBC</t>
  </si>
  <si>
    <t>ALSN</t>
  </si>
  <si>
    <t>Allision Transmission</t>
  </si>
  <si>
    <t>Gentex</t>
  </si>
  <si>
    <t>GNTX</t>
  </si>
  <si>
    <t>Tenneco</t>
  </si>
  <si>
    <t>TEN</t>
  </si>
  <si>
    <t>Dorman Products</t>
  </si>
  <si>
    <t>DORM</t>
  </si>
  <si>
    <t>Gentherm</t>
  </si>
  <si>
    <t>THRM</t>
  </si>
  <si>
    <t>Cap Exp &amp; Other Re-Inv / Operating Cash Flow</t>
  </si>
  <si>
    <t>Magna International</t>
  </si>
  <si>
    <t>MGA</t>
  </si>
  <si>
    <t>Auto Repair</t>
  </si>
  <si>
    <t>Monro</t>
  </si>
  <si>
    <t>MNRO</t>
  </si>
  <si>
    <t>Auto Dealers</t>
  </si>
  <si>
    <t>Carmax</t>
  </si>
  <si>
    <t>KMX</t>
  </si>
  <si>
    <t>AutoNation</t>
  </si>
  <si>
    <t>AN</t>
  </si>
  <si>
    <t>BIG TECH</t>
  </si>
  <si>
    <t>Facebook</t>
  </si>
  <si>
    <t>FB</t>
  </si>
  <si>
    <t>Google</t>
  </si>
  <si>
    <t>GOOG</t>
  </si>
  <si>
    <t>Microsoft</t>
  </si>
  <si>
    <t>Apple</t>
  </si>
  <si>
    <t>Amazon</t>
  </si>
  <si>
    <t>Netflix</t>
  </si>
  <si>
    <t>IBM</t>
  </si>
  <si>
    <t>Oracle</t>
  </si>
  <si>
    <t>HP</t>
  </si>
  <si>
    <t>Adobe</t>
  </si>
  <si>
    <t>Cisco</t>
  </si>
  <si>
    <t>Intel</t>
  </si>
  <si>
    <t>Verizon</t>
  </si>
  <si>
    <t>AT&amp;T</t>
  </si>
  <si>
    <t>Ebay</t>
  </si>
  <si>
    <t>Qualcom</t>
  </si>
  <si>
    <t>MSFT</t>
  </si>
  <si>
    <t>ADBE</t>
  </si>
  <si>
    <t>AAPL</t>
  </si>
  <si>
    <t>AMZN</t>
  </si>
  <si>
    <t>NFLX</t>
  </si>
  <si>
    <t>ORCL</t>
  </si>
  <si>
    <t>Courier</t>
  </si>
  <si>
    <t>UPS</t>
  </si>
  <si>
    <t>Fedex</t>
  </si>
  <si>
    <t>FDX</t>
  </si>
  <si>
    <t>CHRW</t>
  </si>
  <si>
    <t xml:space="preserve">CH Robsinson </t>
  </si>
  <si>
    <t>Expeditor's intl</t>
  </si>
  <si>
    <t>EXPD</t>
  </si>
  <si>
    <t>XPO Logistics</t>
  </si>
  <si>
    <t>XPO</t>
  </si>
  <si>
    <t>Media</t>
  </si>
  <si>
    <t>Disney</t>
  </si>
  <si>
    <t>DIS</t>
  </si>
  <si>
    <t>CSCO</t>
  </si>
  <si>
    <t>INTC</t>
  </si>
  <si>
    <t>VZ</t>
  </si>
  <si>
    <t>T</t>
  </si>
  <si>
    <t>EBAY</t>
  </si>
  <si>
    <t>QCOM</t>
  </si>
  <si>
    <t>4/42018</t>
  </si>
  <si>
    <t>Other Tech</t>
  </si>
  <si>
    <t>AMD</t>
  </si>
  <si>
    <t>HPQ</t>
  </si>
  <si>
    <t>HP Enterprises</t>
  </si>
  <si>
    <t>HPE</t>
  </si>
  <si>
    <t>JetBlue</t>
  </si>
  <si>
    <t>JBLU</t>
  </si>
  <si>
    <t>Beverages-Alcoholic</t>
  </si>
  <si>
    <t>Constellation Brands</t>
  </si>
  <si>
    <t>STZ</t>
  </si>
  <si>
    <t>Brown-Forman</t>
  </si>
  <si>
    <t>BFB</t>
  </si>
  <si>
    <t>Diageo</t>
  </si>
  <si>
    <t>DEO</t>
  </si>
  <si>
    <t>Molson Coors</t>
  </si>
  <si>
    <t>TAP</t>
  </si>
  <si>
    <t>Samuel Adams</t>
  </si>
  <si>
    <t>SAM</t>
  </si>
  <si>
    <t>Beverages-Gen</t>
  </si>
  <si>
    <t>Coca Cola</t>
  </si>
  <si>
    <t>KO</t>
  </si>
  <si>
    <t>Pepsi</t>
  </si>
  <si>
    <t>PEP</t>
  </si>
  <si>
    <t>Monster Beverage</t>
  </si>
  <si>
    <t>MNST</t>
  </si>
  <si>
    <t>Dr. Pepper Snapple</t>
  </si>
  <si>
    <t>DPS</t>
  </si>
  <si>
    <t>National Beverage Corp</t>
  </si>
  <si>
    <t>FIZZ</t>
  </si>
  <si>
    <t>SodaStream International</t>
  </si>
  <si>
    <t>SODA</t>
  </si>
  <si>
    <r>
      <t>The figures in annual report were in Pounds. Converted them to US Dollars</t>
    </r>
    <r>
      <rPr>
        <i/>
        <sz val="11"/>
        <rFont val="Times New Roman"/>
        <family val="1"/>
      </rPr>
      <t xml:space="preserve"> ($1.4 = 1 Pound)</t>
    </r>
  </si>
  <si>
    <t>Williams-Sanoma</t>
  </si>
  <si>
    <t>WSM</t>
  </si>
  <si>
    <t>RH</t>
  </si>
  <si>
    <t>Sleep Number</t>
  </si>
  <si>
    <t>SNBR</t>
  </si>
  <si>
    <t>Big Lots</t>
  </si>
  <si>
    <t>Pier1 Imports</t>
  </si>
  <si>
    <t>Ethan Allen</t>
  </si>
  <si>
    <t>Lazy Boy</t>
  </si>
  <si>
    <t>LZB</t>
  </si>
  <si>
    <t>ETH</t>
  </si>
  <si>
    <t>PIR</t>
  </si>
  <si>
    <t>BIG</t>
  </si>
  <si>
    <t>Costco</t>
  </si>
  <si>
    <t>COST</t>
  </si>
  <si>
    <t>Six Flags</t>
  </si>
  <si>
    <t>SIX</t>
  </si>
  <si>
    <t>Others-Theme Park</t>
  </si>
  <si>
    <t>Auto mfg</t>
  </si>
  <si>
    <t>Ford</t>
  </si>
  <si>
    <t>General Motors</t>
  </si>
  <si>
    <t>F</t>
  </si>
  <si>
    <t>GM</t>
  </si>
  <si>
    <t>B : Net PP&amp;E  + Operating Leases assets</t>
  </si>
  <si>
    <t>Tesla</t>
  </si>
  <si>
    <t>TSLA</t>
  </si>
  <si>
    <t>Strayer Education</t>
  </si>
  <si>
    <t>STRA</t>
  </si>
  <si>
    <t>Others-Education</t>
  </si>
  <si>
    <t>BOOK</t>
  </si>
  <si>
    <t>PP&amp;E</t>
  </si>
  <si>
    <t>GOOD</t>
  </si>
  <si>
    <t>SALES</t>
  </si>
  <si>
    <t>CAPEXP</t>
  </si>
  <si>
    <t>Building-Materials</t>
  </si>
  <si>
    <t>Vulcan Materials</t>
  </si>
  <si>
    <t>USG</t>
  </si>
  <si>
    <t>Masco</t>
  </si>
  <si>
    <t>Owens Corning</t>
  </si>
  <si>
    <t>MDU Resources</t>
  </si>
  <si>
    <t>Armstrong Worldwide</t>
  </si>
  <si>
    <t>Beacon Roofing</t>
  </si>
  <si>
    <t>Masonite International</t>
  </si>
  <si>
    <t>Apogee</t>
  </si>
  <si>
    <t>Aaon</t>
  </si>
  <si>
    <t>Trex</t>
  </si>
  <si>
    <t>US Concrete</t>
  </si>
  <si>
    <t>Lumber Liquidators</t>
  </si>
  <si>
    <t>VMC</t>
  </si>
  <si>
    <t>MAS</t>
  </si>
  <si>
    <t>MDU</t>
  </si>
  <si>
    <t>OC</t>
  </si>
  <si>
    <t>AWI</t>
  </si>
  <si>
    <t>BECN</t>
  </si>
  <si>
    <t>DOOR</t>
  </si>
  <si>
    <t>APOG</t>
  </si>
  <si>
    <t>AAON</t>
  </si>
  <si>
    <t>TREX</t>
  </si>
  <si>
    <t>USCR</t>
  </si>
  <si>
    <t xml:space="preserve">LL </t>
  </si>
  <si>
    <t>CRH</t>
  </si>
  <si>
    <t>James Hardie</t>
  </si>
  <si>
    <t>JHX</t>
  </si>
  <si>
    <t>Eagle Materials</t>
  </si>
  <si>
    <t xml:space="preserve">EXP </t>
  </si>
  <si>
    <t>Company that is currently making loss, but adjusting it for a profitable scenario</t>
  </si>
  <si>
    <t>Original figures were in Euros, Assuming 1 Euro = $1.4</t>
  </si>
  <si>
    <t>Advertising</t>
  </si>
  <si>
    <t>Lamar</t>
  </si>
  <si>
    <t>LAMR</t>
  </si>
  <si>
    <t>Interpublic Group</t>
  </si>
  <si>
    <t>IPG</t>
  </si>
  <si>
    <t>Omicon</t>
  </si>
  <si>
    <t>OMC</t>
  </si>
  <si>
    <t>Packaged Food &amp; Meats</t>
  </si>
  <si>
    <t>Campbell Soup</t>
  </si>
  <si>
    <t>CPB</t>
  </si>
  <si>
    <t>Conagra Brands</t>
  </si>
  <si>
    <t>CAG</t>
  </si>
  <si>
    <t>General Mills</t>
  </si>
  <si>
    <t>GIS</t>
  </si>
  <si>
    <t>Hershey</t>
  </si>
  <si>
    <t>HSY</t>
  </si>
  <si>
    <t>Hormel Foods</t>
  </si>
  <si>
    <t>HRL</t>
  </si>
  <si>
    <t>Software</t>
  </si>
  <si>
    <t>Square</t>
  </si>
  <si>
    <t>SQ</t>
  </si>
  <si>
    <t>https://quotes.wsj.com/</t>
  </si>
  <si>
    <t>https://quotes.wsj.com/JBHT</t>
  </si>
  <si>
    <t>https://quotes.wsj.com/LSTR</t>
  </si>
  <si>
    <t>https://quotes.wsj.com/KNX</t>
  </si>
  <si>
    <t>https://quotes.wsj.com/WERN</t>
  </si>
  <si>
    <t>https://quotes.wsj.com/HTLD</t>
  </si>
  <si>
    <t>https://quotes.wsj.com/ECHO</t>
  </si>
  <si>
    <t>https://quotes.wsj.com/MRTN</t>
  </si>
  <si>
    <t>https://quotes.wsj.com/SAIA</t>
  </si>
  <si>
    <t>https://quotes.wsj.com/YRCW</t>
  </si>
  <si>
    <t>https://quotes.wsj.com/PCAR</t>
  </si>
  <si>
    <t>https://quotes.wsj.com/OSK</t>
  </si>
  <si>
    <t>https://quotes.wsj.com/NAV</t>
  </si>
  <si>
    <t>https://quotes.wsj.com/WM</t>
  </si>
  <si>
    <t>https://quotes.wsj.com/SRCL</t>
  </si>
  <si>
    <t>https://quotes.wsj.com/RSG</t>
  </si>
  <si>
    <t>https://quotes.wsj.com/WCN</t>
  </si>
  <si>
    <t>https://quotes.wsj.com/CLH</t>
  </si>
  <si>
    <t>https://quotes.wsj.com/DHI</t>
  </si>
  <si>
    <t>https://quotes.wsj.com/LEN</t>
  </si>
  <si>
    <t>https://quotes.wsj.com/PHM</t>
  </si>
  <si>
    <t>https://quotes.wsj.com/KBH</t>
  </si>
  <si>
    <t>https://quotes.wsj.com/TOL</t>
  </si>
  <si>
    <t>https://quotes.wsj.com/AAP</t>
  </si>
  <si>
    <t>https://quotes.wsj.com/AZO</t>
  </si>
  <si>
    <t>https://quotes.wsj.com/ORLY</t>
  </si>
  <si>
    <t>https://quotes.wsj.com/BBY</t>
  </si>
  <si>
    <t>https://quotes.wsj.com/FL</t>
  </si>
  <si>
    <t>https://quotes.wsj.com/GPS</t>
  </si>
  <si>
    <t>https://quotes.wsj.com/ROST</t>
  </si>
  <si>
    <t>https://quotes.wsj.com/TPR</t>
  </si>
  <si>
    <t>https://quotes.wsj.com/HD</t>
  </si>
  <si>
    <t>https://quotes.wsj.com/KSS</t>
  </si>
  <si>
    <t>https://quotes.wsj.com/LOW</t>
  </si>
  <si>
    <t>https://quotes.wsj.com/M</t>
  </si>
  <si>
    <t>https://quotes.wsj.com/SIG</t>
  </si>
  <si>
    <t>https://quotes.wsj.com/TIF</t>
  </si>
  <si>
    <t>https://quotes.wsj.com/TJX</t>
  </si>
  <si>
    <t>https://quotes.wsj.com/TSCO</t>
  </si>
  <si>
    <t>https://quotes.wsj.com/ULTA</t>
  </si>
  <si>
    <t>https://quotes.wsj.com/KR</t>
  </si>
  <si>
    <t>https://quotes.wsj.com/WMT</t>
  </si>
  <si>
    <t>https://quotes.wsj.com/TGT</t>
  </si>
  <si>
    <t>https://quotes.wsj.com/COST</t>
  </si>
  <si>
    <t>https://quotes.wsj.com/DLTR</t>
  </si>
  <si>
    <t>https://quotes.wsj.com/MCD</t>
  </si>
  <si>
    <t>https://quotes.wsj.com/DNKN</t>
  </si>
  <si>
    <t>https://quotes.wsj.com/SBUX</t>
  </si>
  <si>
    <t>https://quotes.wsj.com/CMG</t>
  </si>
  <si>
    <t>https://quotes.wsj.com/DRI</t>
  </si>
  <si>
    <t>https://quotes.wsj.com/YUM</t>
  </si>
  <si>
    <t>https://quotes.wsj.com/QSR</t>
  </si>
  <si>
    <t>https://quotes.wsj.com/WEN</t>
  </si>
  <si>
    <t>https://quotes.wsj.com/TXRH</t>
  </si>
  <si>
    <t>https://quotes.wsj.com/CBRL</t>
  </si>
  <si>
    <t>https://quotes.wsj.com/JACK</t>
  </si>
  <si>
    <t>https://quotes.wsj.com/BLMN</t>
  </si>
  <si>
    <t>https://quotes.wsj.com/EAT</t>
  </si>
  <si>
    <t>https://quotes.wsj.com/WING</t>
  </si>
  <si>
    <t>https://quotes.wsj.com/DIN</t>
  </si>
  <si>
    <t>https://quotes.wsj.com/SONC</t>
  </si>
  <si>
    <t>https://quotes.wsj.com/BJRI</t>
  </si>
  <si>
    <t>https://quotes.wsj.com/RRGB</t>
  </si>
  <si>
    <t>https://quotes.wsj.com/RUTH</t>
  </si>
  <si>
    <t>https://quotes.wsj.com/BOJA</t>
  </si>
  <si>
    <t>https://quotes.wsj.com/CNK</t>
  </si>
  <si>
    <t>https://quotes.wsj.com/AMC</t>
  </si>
  <si>
    <t>https://quotes.wsj.com/MHK</t>
  </si>
  <si>
    <t>https://quotes.wsj.com/TPX</t>
  </si>
  <si>
    <t>https://quotes.wsj.com/WSM</t>
  </si>
  <si>
    <t>https://quotes.wsj.com/RH</t>
  </si>
  <si>
    <t>https://quotes.wsj.com/SNBR</t>
  </si>
  <si>
    <t>https://quotes.wsj.com/BIG</t>
  </si>
  <si>
    <t>https://quotes.wsj.com/PIR</t>
  </si>
  <si>
    <t>https://quotes.wsj.com/ETH</t>
  </si>
  <si>
    <t>https://quotes.wsj.com/LZB</t>
  </si>
  <si>
    <t>https://quotes.wsj.com/DAL</t>
  </si>
  <si>
    <t>https://quotes.wsj.com/UAL</t>
  </si>
  <si>
    <t>https://quotes.wsj.com/AAL</t>
  </si>
  <si>
    <t>https://quotes.wsj.com/LUV</t>
  </si>
  <si>
    <t>https://quotes.wsj.com/ALK</t>
  </si>
  <si>
    <t>https://quotes.wsj.com/SAVE</t>
  </si>
  <si>
    <t>https://quotes.wsj.com/JBLU</t>
  </si>
  <si>
    <t>https://quotes.wsj.com/JCI</t>
  </si>
  <si>
    <t>https://quotes.wsj.com/DLPH</t>
  </si>
  <si>
    <t>https://quotes.wsj.com/ALV</t>
  </si>
  <si>
    <t>https://quotes.wsj.com/LKQ</t>
  </si>
  <si>
    <t>https://quotes.wsj.com/BWA</t>
  </si>
  <si>
    <t>https://quotes.wsj.com/LEA</t>
  </si>
  <si>
    <t>https://quotes.wsj.com/WBC</t>
  </si>
  <si>
    <t>https://quotes.wsj.com/ALSN</t>
  </si>
  <si>
    <t>https://quotes.wsj.com/GNTX</t>
  </si>
  <si>
    <t>https://quotes.wsj.com/TEN</t>
  </si>
  <si>
    <t>https://quotes.wsj.com/DORM</t>
  </si>
  <si>
    <t>https://quotes.wsj.com/THRM</t>
  </si>
  <si>
    <t>https://quotes.wsj.com/MGA</t>
  </si>
  <si>
    <t>https://quotes.wsj.com/MNRO</t>
  </si>
  <si>
    <t>https://quotes.wsj.com/KMX</t>
  </si>
  <si>
    <t>https://quotes.wsj.com/AN</t>
  </si>
  <si>
    <t>https://quotes.wsj.com/F</t>
  </si>
  <si>
    <t>https://quotes.wsj.com/GM</t>
  </si>
  <si>
    <t>https://quotes.wsj.com/TSLA</t>
  </si>
  <si>
    <t>https://quotes.wsj.com/FB</t>
  </si>
  <si>
    <t>https://quotes.wsj.com/GOOG</t>
  </si>
  <si>
    <t>https://quotes.wsj.com/MSFT</t>
  </si>
  <si>
    <t>https://quotes.wsj.com/AAPL</t>
  </si>
  <si>
    <t>https://quotes.wsj.com/AMZN</t>
  </si>
  <si>
    <t>https://quotes.wsj.com/NFLX</t>
  </si>
  <si>
    <t>https://quotes.wsj.com/IBM</t>
  </si>
  <si>
    <t>https://quotes.wsj.com/ORCL</t>
  </si>
  <si>
    <t>https://quotes.wsj.com/HPQ</t>
  </si>
  <si>
    <t>https://quotes.wsj.com/HPE</t>
  </si>
  <si>
    <t>https://quotes.wsj.com/ADBE</t>
  </si>
  <si>
    <t>https://quotes.wsj.com/CSCO</t>
  </si>
  <si>
    <t>https://quotes.wsj.com/INTC</t>
  </si>
  <si>
    <t>https://quotes.wsj.com/VZ</t>
  </si>
  <si>
    <t>https://quotes.wsj.com/T</t>
  </si>
  <si>
    <t>https://quotes.wsj.com/EBAY</t>
  </si>
  <si>
    <t>https://quotes.wsj.com/QCOM</t>
  </si>
  <si>
    <t>https://quotes.wsj.com/BA</t>
  </si>
  <si>
    <t>https://quotes.wsj.com/LMT</t>
  </si>
  <si>
    <t>https://quotes.wsj.com/RTN</t>
  </si>
  <si>
    <t>https://quotes.wsj.com/GD</t>
  </si>
  <si>
    <t>https://quotes.wsj.com/HII</t>
  </si>
  <si>
    <t>https://quotes.wsj.com/LLL</t>
  </si>
  <si>
    <t>https://quotes.wsj.com/NOC</t>
  </si>
  <si>
    <t>https://quotes.wsj.com/COL</t>
  </si>
  <si>
    <t>https://quotes.wsj.com/TXT</t>
  </si>
  <si>
    <t>https://quotes.wsj.com/TDG</t>
  </si>
  <si>
    <t>https://quotes.wsj.com/UTX</t>
  </si>
  <si>
    <t>https://quotes.wsj.com/UPS</t>
  </si>
  <si>
    <t>https://quotes.wsj.com/FDX</t>
  </si>
  <si>
    <t>https://quotes.wsj.com/CHRW</t>
  </si>
  <si>
    <t>https://quotes.wsj.com/EXPD</t>
  </si>
  <si>
    <t>https://quotes.wsj.com/XPO</t>
  </si>
  <si>
    <t>https://quotes.wsj.com/DIS</t>
  </si>
  <si>
    <t>https://quotes.wsj.com/AMD</t>
  </si>
  <si>
    <t>https://quotes.wsj.com/STZ</t>
  </si>
  <si>
    <t>https://quotes.wsj.com/BFB</t>
  </si>
  <si>
    <t>https://quotes.wsj.com/DEO</t>
  </si>
  <si>
    <t>https://quotes.wsj.com/TAP</t>
  </si>
  <si>
    <t>https://quotes.wsj.com/SAM</t>
  </si>
  <si>
    <t>https://quotes.wsj.com/KO</t>
  </si>
  <si>
    <t>https://quotes.wsj.com/PEP</t>
  </si>
  <si>
    <t>https://quotes.wsj.com/MNST</t>
  </si>
  <si>
    <t>https://quotes.wsj.com/DPS</t>
  </si>
  <si>
    <t>https://quotes.wsj.com/FIZZ</t>
  </si>
  <si>
    <t>https://quotes.wsj.com/SODA</t>
  </si>
  <si>
    <t>https://quotes.wsj.com/SIX</t>
  </si>
  <si>
    <t>https://quotes.wsj.com/STRA</t>
  </si>
  <si>
    <t>https://quotes.wsj.com/VMC</t>
  </si>
  <si>
    <t>https://quotes.wsj.com/USG</t>
  </si>
  <si>
    <t>https://quotes.wsj.com/MAS</t>
  </si>
  <si>
    <t>https://quotes.wsj.com/OC</t>
  </si>
  <si>
    <t>https://quotes.wsj.com/MDU</t>
  </si>
  <si>
    <t>https://quotes.wsj.com/AWI</t>
  </si>
  <si>
    <t>https://quotes.wsj.com/BECN</t>
  </si>
  <si>
    <t>https://quotes.wsj.com/DOOR</t>
  </si>
  <si>
    <t>https://quotes.wsj.com/APOG</t>
  </si>
  <si>
    <t>https://quotes.wsj.com/AAON</t>
  </si>
  <si>
    <t>https://quotes.wsj.com/TREX</t>
  </si>
  <si>
    <t>https://quotes.wsj.com/USCR</t>
  </si>
  <si>
    <t xml:space="preserve">https://quotes.wsj.com/LL </t>
  </si>
  <si>
    <t>https://quotes.wsj.com/CRH</t>
  </si>
  <si>
    <t>https://quotes.wsj.com/JHX</t>
  </si>
  <si>
    <t xml:space="preserve">https://quotes.wsj.com/EXP </t>
  </si>
  <si>
    <t>https://quotes.wsj.com/LAMR</t>
  </si>
  <si>
    <t>https://quotes.wsj.com/IPG</t>
  </si>
  <si>
    <t>https://quotes.wsj.com/OMC</t>
  </si>
  <si>
    <t>https://quotes.wsj.com/SQ</t>
  </si>
  <si>
    <t>https://quotes.wsj.com/CPB</t>
  </si>
  <si>
    <t>https://quotes.wsj.com/CAG</t>
  </si>
  <si>
    <t>https://quotes.wsj.com/GIS</t>
  </si>
  <si>
    <t>https://quotes.wsj.com/HSY</t>
  </si>
  <si>
    <t>https://quotes.wsj.com/HRL</t>
  </si>
  <si>
    <t xml:space="preserve">https://quotes.wsj.com/ODFL </t>
  </si>
  <si>
    <t>STOCK#</t>
  </si>
  <si>
    <t xml:space="preserve">https://quotes.wsj.com/DG </t>
  </si>
  <si>
    <t xml:space="preserve">https://quotes.wsj.com/DPZ </t>
  </si>
  <si>
    <t xml:space="preserve">https://quotes.wsj.com/CVTI </t>
  </si>
  <si>
    <t>2018-Q1&amp;Q2</t>
  </si>
  <si>
    <t>2017-Q1&amp;Q2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</si>
</sst>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&quot;$&quot;#,##0.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i/>
      <sz val="10"/>
      <name val="Times New Roman"/>
      <family val="1"/>
    </font>
    <font>
      <sz val="11"/>
      <color rgb="FF002060"/>
      <name val="Times New Roman"/>
      <family val="1"/>
    </font>
    <font>
      <u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0"/>
      <color theme="10"/>
      <name val="Calibri"/>
      <family val="2"/>
      <scheme val="minor"/>
    </font>
    <font>
      <b/>
      <i/>
      <sz val="11"/>
      <color rgb="FF002060"/>
      <name val="Times New Roman"/>
      <family val="1"/>
    </font>
    <font>
      <i/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1" xfId="0" applyFont="1" applyFill="1" applyBorder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6" borderId="1" xfId="0" applyFont="1" applyFill="1" applyBorder="1"/>
    <xf numFmtId="0" fontId="1" fillId="0" borderId="0" xfId="0" applyFont="1" applyFill="1" applyBorder="1"/>
    <xf numFmtId="1" fontId="1" fillId="0" borderId="0" xfId="0" applyNumberFormat="1" applyFont="1" applyFill="1" applyBorder="1"/>
    <xf numFmtId="0" fontId="1" fillId="4" borderId="1" xfId="0" applyFont="1" applyFill="1" applyBorder="1" applyAlignment="1">
      <alignment wrapText="1"/>
    </xf>
    <xf numFmtId="165" fontId="1" fillId="6" borderId="1" xfId="0" applyNumberFormat="1" applyFont="1" applyFill="1" applyBorder="1"/>
    <xf numFmtId="164" fontId="1" fillId="7" borderId="0" xfId="0" applyNumberFormat="1" applyFont="1" applyFill="1" applyAlignment="1">
      <alignment horizontal="center"/>
    </xf>
    <xf numFmtId="0" fontId="1" fillId="4" borderId="2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1" fillId="4" borderId="1" xfId="0" applyNumberFormat="1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6" fontId="3" fillId="9" borderId="1" xfId="0" applyNumberFormat="1" applyFont="1" applyFill="1" applyBorder="1" applyAlignment="1">
      <alignment horizontal="center" wrapText="1"/>
    </xf>
    <xf numFmtId="164" fontId="3" fillId="9" borderId="1" xfId="0" applyNumberFormat="1" applyFont="1" applyFill="1" applyBorder="1" applyAlignment="1">
      <alignment horizontal="center" wrapText="1"/>
    </xf>
    <xf numFmtId="9" fontId="3" fillId="9" borderId="1" xfId="0" applyNumberFormat="1" applyFont="1" applyFill="1" applyBorder="1" applyAlignment="1">
      <alignment horizontal="center" wrapText="1"/>
    </xf>
    <xf numFmtId="1" fontId="3" fillId="9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6" fontId="3" fillId="9" borderId="0" xfId="0" applyNumberFormat="1" applyFont="1" applyFill="1" applyAlignment="1">
      <alignment horizontal="center" wrapText="1"/>
    </xf>
    <xf numFmtId="164" fontId="3" fillId="9" borderId="0" xfId="0" applyNumberFormat="1" applyFont="1" applyFill="1" applyAlignment="1">
      <alignment horizontal="center" wrapText="1"/>
    </xf>
    <xf numFmtId="9" fontId="3" fillId="9" borderId="0" xfId="0" applyNumberFormat="1" applyFont="1" applyFill="1" applyAlignment="1">
      <alignment horizontal="center"/>
    </xf>
    <xf numFmtId="1" fontId="3" fillId="9" borderId="0" xfId="0" applyNumberFormat="1" applyFont="1" applyFill="1" applyAlignment="1">
      <alignment horizontal="center"/>
    </xf>
    <xf numFmtId="6" fontId="3" fillId="9" borderId="0" xfId="0" applyNumberFormat="1" applyFont="1" applyFill="1" applyAlignment="1">
      <alignment horizontal="center"/>
    </xf>
    <xf numFmtId="0" fontId="3" fillId="7" borderId="0" xfId="0" applyFont="1" applyFill="1"/>
    <xf numFmtId="0" fontId="5" fillId="3" borderId="4" xfId="0" applyFont="1" applyFill="1" applyBorder="1" applyAlignment="1">
      <alignment horizontal="center" vertical="center"/>
    </xf>
    <xf numFmtId="0" fontId="6" fillId="0" borderId="0" xfId="1" applyFont="1"/>
    <xf numFmtId="0" fontId="6" fillId="7" borderId="0" xfId="1" applyFont="1" applyFill="1"/>
    <xf numFmtId="0" fontId="5" fillId="0" borderId="0" xfId="0" applyFont="1"/>
    <xf numFmtId="9" fontId="3" fillId="0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9" fontId="3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6" fontId="3" fillId="0" borderId="1" xfId="0" applyNumberFormat="1" applyFont="1" applyFill="1" applyBorder="1" applyAlignment="1">
      <alignment horizontal="center" wrapText="1"/>
    </xf>
    <xf numFmtId="10" fontId="3" fillId="0" borderId="1" xfId="0" applyNumberFormat="1" applyFont="1" applyFill="1" applyBorder="1" applyAlignment="1">
      <alignment horizontal="center" wrapText="1"/>
    </xf>
    <xf numFmtId="6" fontId="3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0" fontId="3" fillId="0" borderId="0" xfId="0" applyNumberFormat="1" applyFont="1" applyFill="1" applyAlignment="1">
      <alignment horizontal="center" wrapText="1"/>
    </xf>
    <xf numFmtId="0" fontId="2" fillId="0" borderId="0" xfId="1"/>
    <xf numFmtId="0" fontId="2" fillId="7" borderId="0" xfId="1" applyFill="1"/>
    <xf numFmtId="165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0" fontId="7" fillId="0" borderId="0" xfId="0" applyFont="1" applyAlignment="1">
      <alignment wrapText="1"/>
    </xf>
    <xf numFmtId="14" fontId="3" fillId="0" borderId="0" xfId="0" applyNumberFormat="1" applyFont="1" applyAlignment="1">
      <alignment horizontal="center"/>
    </xf>
    <xf numFmtId="14" fontId="3" fillId="7" borderId="0" xfId="0" applyNumberFormat="1" applyFont="1" applyFill="1" applyAlignment="1">
      <alignment horizontal="center"/>
    </xf>
    <xf numFmtId="0" fontId="2" fillId="0" borderId="0" xfId="1" applyAlignment="1">
      <alignment wrapText="1"/>
    </xf>
    <xf numFmtId="0" fontId="3" fillId="0" borderId="0" xfId="0" applyFont="1" applyFill="1"/>
    <xf numFmtId="10" fontId="3" fillId="9" borderId="1" xfId="0" applyNumberFormat="1" applyFont="1" applyFill="1" applyBorder="1" applyAlignment="1">
      <alignment horizontal="center" wrapText="1"/>
    </xf>
    <xf numFmtId="10" fontId="3" fillId="9" borderId="0" xfId="0" applyNumberFormat="1" applyFont="1" applyFill="1" applyAlignment="1">
      <alignment horizontal="center"/>
    </xf>
    <xf numFmtId="9" fontId="3" fillId="11" borderId="0" xfId="0" applyNumberFormat="1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/>
    </xf>
    <xf numFmtId="0" fontId="2" fillId="0" borderId="0" xfId="1" applyFill="1"/>
    <xf numFmtId="0" fontId="2" fillId="7" borderId="0" xfId="1" applyFont="1" applyFill="1"/>
    <xf numFmtId="0" fontId="9" fillId="0" borderId="0" xfId="0" applyFont="1" applyFill="1" applyAlignment="1">
      <alignment wrapText="1"/>
    </xf>
    <xf numFmtId="4" fontId="0" fillId="0" borderId="0" xfId="0" applyNumberFormat="1"/>
    <xf numFmtId="3" fontId="3" fillId="0" borderId="1" xfId="0" applyNumberFormat="1" applyFont="1" applyFill="1" applyBorder="1" applyAlignment="1">
      <alignment horizontal="center" wrapText="1"/>
    </xf>
    <xf numFmtId="3" fontId="3" fillId="0" borderId="0" xfId="0" applyNumberFormat="1" applyFont="1" applyFill="1" applyAlignment="1">
      <alignment horizontal="center" wrapText="1"/>
    </xf>
    <xf numFmtId="3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166" fontId="3" fillId="3" borderId="3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7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0" fontId="6" fillId="0" borderId="0" xfId="1" applyFont="1" applyFill="1"/>
    <xf numFmtId="6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2</xdr:row>
      <xdr:rowOff>142875</xdr:rowOff>
    </xdr:from>
    <xdr:to>
      <xdr:col>13</xdr:col>
      <xdr:colOff>522275</xdr:colOff>
      <xdr:row>19</xdr:row>
      <xdr:rowOff>151994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88042-9D22-4779-BD9D-CF1C624B5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9" y="523875"/>
          <a:ext cx="10113951" cy="3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17</xdr:col>
      <xdr:colOff>608011</xdr:colOff>
      <xdr:row>42</xdr:row>
      <xdr:rowOff>133190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D20765-68BA-455C-9DBF-5C5DDD49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48500"/>
          <a:ext cx="12714286" cy="1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18</xdr:col>
      <xdr:colOff>74601</xdr:colOff>
      <xdr:row>64</xdr:row>
      <xdr:rowOff>113809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84277-AE79-47BE-9CDA-60945E48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12790476" cy="3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cgi-bin/browse-edgar?action=getcompany&amp;CIK=0000866787&amp;type=10&amp;dateb=&amp;owner=exclude&amp;count=40" TargetMode="External"/><Relationship Id="rId117" Type="http://schemas.openxmlformats.org/officeDocument/2006/relationships/hyperlink" Target="https://www.sec.gov/cgi-bin/browse-edgar?action=getcompany&amp;CIK=0000051143&amp;type=10&amp;dateb=&amp;owner=exclude&amp;count=40" TargetMode="External"/><Relationship Id="rId21" Type="http://schemas.openxmlformats.org/officeDocument/2006/relationships/hyperlink" Target="https://www.sec.gov/cgi-bin/browse-edgar?action=getcompany&amp;CIK=0000920760&amp;type=10&amp;dateb=&amp;owner=exclude&amp;count=40" TargetMode="External"/><Relationship Id="rId42" Type="http://schemas.openxmlformats.org/officeDocument/2006/relationships/hyperlink" Target="https://www.sec.gov/cgi-bin/browse-edgar?action=getcompany&amp;CIK=0000056873&amp;type=10&amp;dateb=&amp;owner=exclude&amp;count=40" TargetMode="External"/><Relationship Id="rId47" Type="http://schemas.openxmlformats.org/officeDocument/2006/relationships/hyperlink" Target="https://www.sec.gov/cgi-bin/browse-edgar?action=getcompany&amp;CIK=0001286681&amp;type=10&amp;dateb=&amp;owner=exclude&amp;count=40" TargetMode="External"/><Relationship Id="rId63" Type="http://schemas.openxmlformats.org/officeDocument/2006/relationships/hyperlink" Target="https://www.sec.gov/cgi-bin/browse-edgar?action=getcompany&amp;CIK=0000868611&amp;type=10&amp;dateb=&amp;owner=exclude&amp;count=40" TargetMode="External"/><Relationship Id="rId68" Type="http://schemas.openxmlformats.org/officeDocument/2006/relationships/hyperlink" Target="https://www.sec.gov/cgi-bin/browse-edgar?action=getcompany&amp;CIK=0001385280&amp;type=10&amp;dateb=&amp;owner=exclude&amp;count=40" TargetMode="External"/><Relationship Id="rId84" Type="http://schemas.openxmlformats.org/officeDocument/2006/relationships/hyperlink" Target="https://www.sec.gov/cgi-bin/browse-edgar?action=getcompany&amp;CIK=0001390844&amp;type=10&amp;dateb=&amp;owner=exclude&amp;count=40" TargetMode="External"/><Relationship Id="rId89" Type="http://schemas.openxmlformats.org/officeDocument/2006/relationships/hyperlink" Target="https://www.sec.gov/cgi-bin/browse-edgar?action=getcompany&amp;CIK=0000903129&amp;type=10&amp;dateb=&amp;owner=exclude&amp;count=40" TargetMode="External"/><Relationship Id="rId112" Type="http://schemas.openxmlformats.org/officeDocument/2006/relationships/hyperlink" Target="https://www.sec.gov/cgi-bin/browse-edgar?action=getcompany&amp;CIK=0000789019&amp;type=10&amp;dateb=&amp;owner=exclude&amp;count=40" TargetMode="External"/><Relationship Id="rId133" Type="http://schemas.openxmlformats.org/officeDocument/2006/relationships/hyperlink" Target="https://www.sec.gov/cgi-bin/browse-edgar?action=getcompany&amp;CIK=0000024545&amp;type=10&amp;dateb=&amp;owner=exclude&amp;count=40" TargetMode="External"/><Relationship Id="rId138" Type="http://schemas.openxmlformats.org/officeDocument/2006/relationships/hyperlink" Target="https://www.sec.gov/cgi-bin/browse-edgar?action=getcompany&amp;CIK=0001418135&amp;type=10&amp;dateb=&amp;owner=exclude&amp;count=40" TargetMode="External"/><Relationship Id="rId154" Type="http://schemas.openxmlformats.org/officeDocument/2006/relationships/hyperlink" Target="https://www.sec.gov/cgi-bin/browse-edgar?action=getcompany&amp;CIK=0000757011&amp;type=10&amp;dateb=&amp;owner=exclude&amp;count=40" TargetMode="External"/><Relationship Id="rId159" Type="http://schemas.openxmlformats.org/officeDocument/2006/relationships/hyperlink" Target="https://www.sec.gov/cgi-bin/browse-edgar?action=getcompany&amp;CIK=0001124941&amp;type=10&amp;dateb=&amp;owner=exclude&amp;count=40" TargetMode="External"/><Relationship Id="rId175" Type="http://schemas.openxmlformats.org/officeDocument/2006/relationships/hyperlink" Target="https://quotes.wsj.com/KNX" TargetMode="External"/><Relationship Id="rId170" Type="http://schemas.openxmlformats.org/officeDocument/2006/relationships/hyperlink" Target="https://www.sec.gov/cgi-bin/browse-edgar?action=getcompany&amp;CIK=0000051644&amp;type=10&amp;dateb=&amp;owner=exclude&amp;count=40" TargetMode="External"/><Relationship Id="rId16" Type="http://schemas.openxmlformats.org/officeDocument/2006/relationships/hyperlink" Target="https://www.sec.gov/cgi-bin/browse-edgar?action=getcompany&amp;CIK=0000861878&amp;type=10&amp;dateb=&amp;owner=exclude&amp;count=40" TargetMode="External"/><Relationship Id="rId107" Type="http://schemas.openxmlformats.org/officeDocument/2006/relationships/hyperlink" Target="https://www.sec.gov/cgi-bin/browse-edgar?action=getcompany&amp;CIK=0001137411&amp;type=10&amp;dateb=&amp;owner=exclude&amp;count=40" TargetMode="External"/><Relationship Id="rId11" Type="http://schemas.openxmlformats.org/officeDocument/2006/relationships/hyperlink" Target="https://www.sec.gov/cgi-bin/browse-edgar?action=getcompany&amp;CIK=0000928658&amp;type=10&amp;dateb=&amp;owner=exclude&amp;count=40" TargetMode="External"/><Relationship Id="rId32" Type="http://schemas.openxmlformats.org/officeDocument/2006/relationships/hyperlink" Target="https://www.sec.gov/cgi-bin/browse-edgar?action=getcompany&amp;CIK=0001116132&amp;type=10&amp;dateb=&amp;owner=exclude&amp;count=40" TargetMode="External"/><Relationship Id="rId37" Type="http://schemas.openxmlformats.org/officeDocument/2006/relationships/hyperlink" Target="https://www.sec.gov/cgi-bin/browse-edgar?action=getcompany&amp;CIK=0000832988&amp;type=10&amp;dateb=&amp;owner=exclude&amp;count=40" TargetMode="External"/><Relationship Id="rId53" Type="http://schemas.openxmlformats.org/officeDocument/2006/relationships/hyperlink" Target="https://www.sec.gov/cgi-bin/browse-edgar?action=getcompany&amp;CIK=0001041061&amp;type=10&amp;dateb=&amp;owner=exclude&amp;count=40" TargetMode="External"/><Relationship Id="rId58" Type="http://schemas.openxmlformats.org/officeDocument/2006/relationships/hyperlink" Target="https://www.sec.gov/cgi-bin/browse-edgar?action=getcompany&amp;CIK=0000807882&amp;type=10&amp;dateb=&amp;owner=exclude&amp;count=40" TargetMode="External"/><Relationship Id="rId74" Type="http://schemas.openxmlformats.org/officeDocument/2006/relationships/hyperlink" Target="https://www.sec.gov/cgi-bin/browse-edgar?action=getcompany&amp;CIK=0000006201&amp;type=10&amp;dateb=&amp;owner=exclude&amp;count=40" TargetMode="External"/><Relationship Id="rId79" Type="http://schemas.openxmlformats.org/officeDocument/2006/relationships/hyperlink" Target="https://www.sec.gov/cgi-bin/browse-edgar?action=getcompany&amp;CIK=0001707092&amp;type=10&amp;dateb=&amp;owner=exclude&amp;count=40" TargetMode="External"/><Relationship Id="rId102" Type="http://schemas.openxmlformats.org/officeDocument/2006/relationships/hyperlink" Target="https://www.sec.gov/cgi-bin/browse-edgar?action=getcompany&amp;CIK=0001047122&amp;type=10&amp;dateb=&amp;owner=exclude&amp;count=40" TargetMode="External"/><Relationship Id="rId123" Type="http://schemas.openxmlformats.org/officeDocument/2006/relationships/hyperlink" Target="https://www.sec.gov/cgi-bin/browse-edgar?action=getcompany&amp;CIK=0000796343&amp;type=10&amp;dateb=&amp;owner=exclude&amp;count=40" TargetMode="External"/><Relationship Id="rId128" Type="http://schemas.openxmlformats.org/officeDocument/2006/relationships/hyperlink" Target="https://www.sec.gov/cgi-bin/browse-edgar?action=getcompany&amp;CIK=0000804328&amp;type=10&amp;dateb=&amp;owner=exclude&amp;count=40" TargetMode="External"/><Relationship Id="rId144" Type="http://schemas.openxmlformats.org/officeDocument/2006/relationships/hyperlink" Target="https://www.sec.gov/cgi-bin/browse-edgar?action=getcompany&amp;CIK=0000768835&amp;type=10&amp;dateb=&amp;owner=exclude&amp;count=40" TargetMode="External"/><Relationship Id="rId149" Type="http://schemas.openxmlformats.org/officeDocument/2006/relationships/hyperlink" Target="https://www.sec.gov/cgi-bin/browse-edgar?action=getcompany&amp;CIK=0000701374&amp;type=10&amp;dateb=&amp;owner=exclude&amp;count=40" TargetMode="External"/><Relationship Id="rId5" Type="http://schemas.openxmlformats.org/officeDocument/2006/relationships/hyperlink" Target="https://www.sec.gov/cgi-bin/browse-edgar?action=getcompany&amp;CIK=0000793074&amp;type=10&amp;dateb=&amp;owner=exclude&amp;count=40" TargetMode="External"/><Relationship Id="rId90" Type="http://schemas.openxmlformats.org/officeDocument/2006/relationships/hyperlink" Target="https://www.sec.gov/cgi-bin/browse-edgar?action=getcompany&amp;CIK=0000749098&amp;type=40&amp;dateb=&amp;owner=exclude&amp;count=40" TargetMode="External"/><Relationship Id="rId95" Type="http://schemas.openxmlformats.org/officeDocument/2006/relationships/hyperlink" Target="https://www.sec.gov/cgi-bin/browse-edgar?action=getcompany&amp;CIK=0001090727&amp;type=10&amp;dateb=&amp;owner=exclude&amp;count=40" TargetMode="External"/><Relationship Id="rId160" Type="http://schemas.openxmlformats.org/officeDocument/2006/relationships/hyperlink" Target="https://www.sec.gov/cgi-bin/browse-edgar?action=getcompany&amp;CIK=0000893691&amp;type=10&amp;dateb=&amp;owner=exclude&amp;count=40" TargetMode="External"/><Relationship Id="rId165" Type="http://schemas.openxmlformats.org/officeDocument/2006/relationships/hyperlink" Target="https://www.sec.gov/cgi-bin/browse-edgar?action=getcompany&amp;CIK=0001396033&amp;type=10&amp;dateb=&amp;owner=exclude&amp;count=40" TargetMode="External"/><Relationship Id="rId181" Type="http://schemas.openxmlformats.org/officeDocument/2006/relationships/hyperlink" Target="https://quotes.wsj.com/YRCW" TargetMode="External"/><Relationship Id="rId22" Type="http://schemas.openxmlformats.org/officeDocument/2006/relationships/hyperlink" Target="https://www.sec.gov/cgi-bin/browse-edgar?action=getcompany&amp;CIK=0000822416&amp;type=10&amp;dateb=&amp;owner=exclude&amp;count=40" TargetMode="External"/><Relationship Id="rId27" Type="http://schemas.openxmlformats.org/officeDocument/2006/relationships/hyperlink" Target="https://www.sec.gov/cgi-bin/browse-edgar?action=getcompany&amp;CIK=0000898173&amp;type=10&amp;dateb=&amp;owner=exclude&amp;count=40" TargetMode="External"/><Relationship Id="rId43" Type="http://schemas.openxmlformats.org/officeDocument/2006/relationships/hyperlink" Target="https://www.sec.gov/cgi-bin/browse-edgar?action=getcompany&amp;CIK=0000104169&amp;type=10&amp;dateb=&amp;owner=exclude&amp;count=40" TargetMode="External"/><Relationship Id="rId48" Type="http://schemas.openxmlformats.org/officeDocument/2006/relationships/hyperlink" Target="https://www.sec.gov/cgi-bin/browse-edgar?action=getcompany&amp;CIK=0000063908&amp;type=10&amp;dateb=&amp;owner=exclude&amp;count=40" TargetMode="External"/><Relationship Id="rId64" Type="http://schemas.openxmlformats.org/officeDocument/2006/relationships/hyperlink" Target="https://www.sec.gov/cgi-bin/browse-edgar?action=getcompany&amp;CIK=0001013488&amp;type=10&amp;dateb=&amp;owner=exclude&amp;count=40" TargetMode="External"/><Relationship Id="rId69" Type="http://schemas.openxmlformats.org/officeDocument/2006/relationships/hyperlink" Target="https://www.sec.gov/cgi-bin/browse-edgar?action=getcompany&amp;CIK=0001411579&amp;type=10&amp;dateb=&amp;owner=exclude&amp;count=40" TargetMode="External"/><Relationship Id="rId113" Type="http://schemas.openxmlformats.org/officeDocument/2006/relationships/hyperlink" Target="https://www.sec.gov/cgi-bin/browse-edgar?action=getcompany&amp;CIK=0000320193&amp;type=10&amp;dateb=&amp;owner=exclude&amp;count=40" TargetMode="External"/><Relationship Id="rId118" Type="http://schemas.openxmlformats.org/officeDocument/2006/relationships/hyperlink" Target="https://www.sec.gov/cgi-bin/browse-edgar?action=getcompany&amp;CIK=0001341439&amp;type=10&amp;dateb=&amp;owner=exclude&amp;count=40" TargetMode="External"/><Relationship Id="rId134" Type="http://schemas.openxmlformats.org/officeDocument/2006/relationships/hyperlink" Target="https://www.sec.gov/cgi-bin/browse-edgar?action=getcompany&amp;CIK=0000949870&amp;type=10&amp;dateb=&amp;owner=exclude&amp;count=40" TargetMode="External"/><Relationship Id="rId139" Type="http://schemas.openxmlformats.org/officeDocument/2006/relationships/hyperlink" Target="https://www.sec.gov/cgi-bin/browse-edgar?action=getcompany&amp;CIK=0000069891&amp;type=10&amp;dateb=&amp;owner=exclude&amp;count=40" TargetMode="External"/><Relationship Id="rId80" Type="http://schemas.openxmlformats.org/officeDocument/2006/relationships/hyperlink" Target="https://www.sec.gov/cgi-bin/browse-edgar?action=getcompany&amp;CIK=0001034670&amp;type=10&amp;dateb=&amp;owner=exclude&amp;count=40" TargetMode="External"/><Relationship Id="rId85" Type="http://schemas.openxmlformats.org/officeDocument/2006/relationships/hyperlink" Target="https://www.sec.gov/cgi-bin/browse-edgar?action=getcompany&amp;CIK=0001411207&amp;type=10&amp;dateb=&amp;owner=exclude&amp;count=40" TargetMode="External"/><Relationship Id="rId150" Type="http://schemas.openxmlformats.org/officeDocument/2006/relationships/hyperlink" Target="https://www.sec.gov/cgi-bin/browse-edgar?action=getcompany&amp;CIK=0000037996&amp;type=10&amp;dateb=&amp;owner=exclude&amp;count=40" TargetMode="External"/><Relationship Id="rId155" Type="http://schemas.openxmlformats.org/officeDocument/2006/relationships/hyperlink" Target="https://www.sec.gov/cgi-bin/browse-edgar?action=getcompany&amp;CIK=0000062996&amp;type=10&amp;dateb=&amp;owner=exclude&amp;count=40" TargetMode="External"/><Relationship Id="rId171" Type="http://schemas.openxmlformats.org/officeDocument/2006/relationships/hyperlink" Target="https://www.sec.gov/cgi-bin/browse-edgar?action=getcompany&amp;CIK=0000029989&amp;type=10&amp;dateb=&amp;owner=exclude&amp;count=40" TargetMode="External"/><Relationship Id="rId176" Type="http://schemas.openxmlformats.org/officeDocument/2006/relationships/hyperlink" Target="https://quotes.wsj.com/WERN" TargetMode="External"/><Relationship Id="rId12" Type="http://schemas.openxmlformats.org/officeDocument/2006/relationships/hyperlink" Target="https://www.sec.gov/cgi-bin/browse-edgar?action=getcompany&amp;CIK=0000075362&amp;type=10&amp;dateb=&amp;owner=exclude&amp;count=40" TargetMode="External"/><Relationship Id="rId17" Type="http://schemas.openxmlformats.org/officeDocument/2006/relationships/hyperlink" Target="https://www.sec.gov/cgi-bin/browse-edgar?action=getcompany&amp;CIK=0001060391&amp;type=10&amp;dateb=&amp;owner=exclude&amp;count=40" TargetMode="External"/><Relationship Id="rId33" Type="http://schemas.openxmlformats.org/officeDocument/2006/relationships/hyperlink" Target="https://www.sec.gov/cgi-bin/browse-edgar?action=getcompany&amp;CIK=0000354950&amp;type=10&amp;dateb=&amp;owner=exclude&amp;count=40" TargetMode="External"/><Relationship Id="rId38" Type="http://schemas.openxmlformats.org/officeDocument/2006/relationships/hyperlink" Target="https://www.sec.gov/cgi-bin/browse-edgar?action=getcompany&amp;CIK=0000098246&amp;type=10&amp;dateb=&amp;owner=exclude&amp;count=40" TargetMode="External"/><Relationship Id="rId59" Type="http://schemas.openxmlformats.org/officeDocument/2006/relationships/hyperlink" Target="https://www.sec.gov/cgi-bin/browse-edgar?action=getcompany&amp;CIK=0001546417&amp;type=10&amp;dateb=&amp;owner=exclude&amp;count=40" TargetMode="External"/><Relationship Id="rId103" Type="http://schemas.openxmlformats.org/officeDocument/2006/relationships/hyperlink" Target="https://www.sec.gov/cgi-bin/browse-edgar?action=getcompany&amp;CIK=0000040533&amp;type=10&amp;dateb=&amp;owner=exclude&amp;count=40" TargetMode="External"/><Relationship Id="rId108" Type="http://schemas.openxmlformats.org/officeDocument/2006/relationships/hyperlink" Target="https://www.sec.gov/cgi-bin/browse-edgar?action=getcompany&amp;CIK=0001001039&amp;type=10&amp;dateb=&amp;owner=exclude&amp;count=40" TargetMode="External"/><Relationship Id="rId124" Type="http://schemas.openxmlformats.org/officeDocument/2006/relationships/hyperlink" Target="https://www.sec.gov/cgi-bin/browse-edgar?action=getcompany&amp;CIK=0000858877&amp;type=10&amp;dateb=&amp;owner=exclude&amp;count=40" TargetMode="External"/><Relationship Id="rId129" Type="http://schemas.openxmlformats.org/officeDocument/2006/relationships/hyperlink" Target="https://www.sec.gov/cgi-bin/browse-edgar?action=getcompany&amp;CIK=0001158463&amp;type=10&amp;dateb=&amp;owner=exclude&amp;count=40" TargetMode="External"/><Relationship Id="rId54" Type="http://schemas.openxmlformats.org/officeDocument/2006/relationships/hyperlink" Target="https://www.sec.gov/cgi-bin/browse-edgar?action=getcompany&amp;CIK=0001618756&amp;type=10&amp;dateb=&amp;owner=exclude&amp;count=40" TargetMode="External"/><Relationship Id="rId70" Type="http://schemas.openxmlformats.org/officeDocument/2006/relationships/hyperlink" Target="https://www.sec.gov/cgi-bin/browse-edgar?action=getcompany&amp;CIK=0000851968&amp;type=10&amp;dateb=&amp;owner=exclude&amp;count=40" TargetMode="External"/><Relationship Id="rId75" Type="http://schemas.openxmlformats.org/officeDocument/2006/relationships/hyperlink" Target="https://www.sec.gov/cgi-bin/browse-edgar?action=getcompany&amp;CIK=0000092380&amp;type=10&amp;dateb=&amp;owner=exclude&amp;count=40" TargetMode="External"/><Relationship Id="rId91" Type="http://schemas.openxmlformats.org/officeDocument/2006/relationships/hyperlink" Target="https://www.sec.gov/cgi-bin/browse-edgar?action=getcompany&amp;CIK=0001170010&amp;type=10&amp;dateb=&amp;owner=exclude&amp;count=40" TargetMode="External"/><Relationship Id="rId96" Type="http://schemas.openxmlformats.org/officeDocument/2006/relationships/hyperlink" Target="https://www.sec.gov/cgi-bin/browse-edgar?action=getcompany&amp;CIK=0001048911&amp;type=10&amp;dateb=&amp;owner=exclude&amp;count=40" TargetMode="External"/><Relationship Id="rId140" Type="http://schemas.openxmlformats.org/officeDocument/2006/relationships/hyperlink" Target="https://www.sec.gov/cgi-bin/browse-edgar?action=getcompany&amp;CIK=0001502916&amp;type=20&amp;dateb=&amp;owner=exclude&amp;count=40" TargetMode="External"/><Relationship Id="rId145" Type="http://schemas.openxmlformats.org/officeDocument/2006/relationships/hyperlink" Target="https://www.sec.gov/cgi-bin/browse-edgar?action=getcompany&amp;CIK=0000909832&amp;type=10&amp;dateb=&amp;owner=exclude&amp;count=40" TargetMode="External"/><Relationship Id="rId161" Type="http://schemas.openxmlformats.org/officeDocument/2006/relationships/hyperlink" Target="https://www.sec.gov/cgi-bin/browse-edgar?action=getcompany&amp;CIK=0000006845&amp;type=10&amp;dateb=&amp;owner=exclude&amp;count=40" TargetMode="External"/><Relationship Id="rId166" Type="http://schemas.openxmlformats.org/officeDocument/2006/relationships/hyperlink" Target="https://www.sec.gov/cgi-bin/browse-edgar?action=getcompany&amp;CIK=0000849395&amp;type=20&amp;dateb=&amp;owner=exclude&amp;count=40" TargetMode="External"/><Relationship Id="rId182" Type="http://schemas.openxmlformats.org/officeDocument/2006/relationships/hyperlink" Target="https://quotes.wsj.com/DG" TargetMode="External"/><Relationship Id="rId1" Type="http://schemas.openxmlformats.org/officeDocument/2006/relationships/hyperlink" Target="https://www.sec.gov/cgi-bin/browse-edgar?action=getcompany&amp;CIK=0000728535&amp;type=10&amp;dateb=&amp;owner=exclude&amp;count=40" TargetMode="External"/><Relationship Id="rId6" Type="http://schemas.openxmlformats.org/officeDocument/2006/relationships/hyperlink" Target="https://www.sec.gov/cgi-bin/browse-edgar?action=getcompany&amp;CIK=0000799233&amp;type=10&amp;dateb=&amp;owner=exclude&amp;count=40" TargetMode="External"/><Relationship Id="rId23" Type="http://schemas.openxmlformats.org/officeDocument/2006/relationships/hyperlink" Target="https://www.sec.gov/cgi-bin/browse-edgar?action=getcompany&amp;CIK=0000795266&amp;type=10&amp;dateb=&amp;owner=exclude&amp;count=40" TargetMode="External"/><Relationship Id="rId28" Type="http://schemas.openxmlformats.org/officeDocument/2006/relationships/hyperlink" Target="https://www.sec.gov/cgi-bin/browse-edgar?action=getcompany&amp;CIK=0000764478&amp;type=10&amp;dateb=&amp;owner=exclude&amp;count=40" TargetMode="External"/><Relationship Id="rId49" Type="http://schemas.openxmlformats.org/officeDocument/2006/relationships/hyperlink" Target="https://www.sec.gov/cgi-bin/browse-edgar?action=getcompany&amp;CIK=0001357204&amp;type=10&amp;dateb=&amp;owner=exclude&amp;count=40" TargetMode="External"/><Relationship Id="rId114" Type="http://schemas.openxmlformats.org/officeDocument/2006/relationships/hyperlink" Target="https://www.sec.gov/cgi-bin/browse-edgar?action=getcompany&amp;CIK=0001018724&amp;type=10&amp;dateb=&amp;owner=exclude&amp;count=40" TargetMode="External"/><Relationship Id="rId119" Type="http://schemas.openxmlformats.org/officeDocument/2006/relationships/hyperlink" Target="https://www.sec.gov/cgi-bin/browse-edgar?action=getcompany&amp;CIK=0000002488&amp;type=10&amp;dateb=&amp;owner=exclude&amp;count=40" TargetMode="External"/><Relationship Id="rId44" Type="http://schemas.openxmlformats.org/officeDocument/2006/relationships/hyperlink" Target="https://www.sec.gov/cgi-bin/browse-edgar?action=getcompany&amp;CIK=0000027419&amp;type=10&amp;dateb=&amp;owner=exclude&amp;count=40" TargetMode="External"/><Relationship Id="rId60" Type="http://schemas.openxmlformats.org/officeDocument/2006/relationships/hyperlink" Target="https://www.sec.gov/cgi-bin/browse-edgar?action=getcompany&amp;CIK=0000703351&amp;type=10&amp;dateb=&amp;owner=exclude&amp;count=40" TargetMode="External"/><Relationship Id="rId65" Type="http://schemas.openxmlformats.org/officeDocument/2006/relationships/hyperlink" Target="https://www.sec.gov/cgi-bin/browse-edgar?action=getcompany&amp;CIK=0001171759&amp;type=10&amp;dateb=&amp;owner=exclude&amp;count=40" TargetMode="External"/><Relationship Id="rId81" Type="http://schemas.openxmlformats.org/officeDocument/2006/relationships/hyperlink" Target="https://www.sec.gov/cgi-bin/browse-edgar?action=getcompany&amp;CIK=0001065696&amp;type=10&amp;dateb=&amp;owner=exclude&amp;count=40" TargetMode="External"/><Relationship Id="rId86" Type="http://schemas.openxmlformats.org/officeDocument/2006/relationships/hyperlink" Target="https://www.sec.gov/cgi-bin/browse-edgar?action=getcompany&amp;CIK=0000355811&amp;type=10&amp;dateb=&amp;owner=exclude&amp;count=40" TargetMode="External"/><Relationship Id="rId130" Type="http://schemas.openxmlformats.org/officeDocument/2006/relationships/hyperlink" Target="https://www.sec.gov/cgi-bin/browse-edgar?action=getcompany&amp;CIK=0000016918&amp;type=10&amp;dateb=&amp;owner=exclude&amp;count=40" TargetMode="External"/><Relationship Id="rId135" Type="http://schemas.openxmlformats.org/officeDocument/2006/relationships/hyperlink" Target="https://www.sec.gov/cgi-bin/browse-edgar?action=getcompany&amp;CIK=0000021344&amp;type=10&amp;dateb=&amp;owner=exclude&amp;count=40" TargetMode="External"/><Relationship Id="rId151" Type="http://schemas.openxmlformats.org/officeDocument/2006/relationships/hyperlink" Target="https://www.sec.gov/cgi-bin/browse-edgar?action=getcompany&amp;CIK=0001318605&amp;type=10&amp;dateb=&amp;owner=exclude&amp;count=40" TargetMode="External"/><Relationship Id="rId156" Type="http://schemas.openxmlformats.org/officeDocument/2006/relationships/hyperlink" Target="https://www.sec.gov/cgi-bin/browse-edgar?action=getcompany&amp;CIK=0001370946&amp;type=10&amp;dateb=&amp;owner=exclude&amp;count=40" TargetMode="External"/><Relationship Id="rId177" Type="http://schemas.openxmlformats.org/officeDocument/2006/relationships/hyperlink" Target="https://quotes.wsj.com/HTLD" TargetMode="External"/><Relationship Id="rId4" Type="http://schemas.openxmlformats.org/officeDocument/2006/relationships/hyperlink" Target="https://www.sec.gov/cgi-bin/browse-edgar?action=getcompany&amp;CIK=0001492691&amp;type=10&amp;dateb=&amp;owner=exclude&amp;count=40" TargetMode="External"/><Relationship Id="rId9" Type="http://schemas.openxmlformats.org/officeDocument/2006/relationships/hyperlink" Target="https://www.sec.gov/cgi-bin/browse-edgar?action=getcompany&amp;CIK=0001177702&amp;type=10&amp;dateb=&amp;owner=exclude&amp;count=40" TargetMode="External"/><Relationship Id="rId172" Type="http://schemas.openxmlformats.org/officeDocument/2006/relationships/hyperlink" Target="https://quotes.wsj.com/JBHT" TargetMode="External"/><Relationship Id="rId180" Type="http://schemas.openxmlformats.org/officeDocument/2006/relationships/hyperlink" Target="https://quotes.wsj.com/SAIA" TargetMode="External"/><Relationship Id="rId13" Type="http://schemas.openxmlformats.org/officeDocument/2006/relationships/hyperlink" Target="https://www.sec.gov/cgi-bin/browse-edgar?action=getcompany&amp;CIK=0000775158&amp;type=10&amp;dateb=&amp;owner=exclude&amp;count=40" TargetMode="External"/><Relationship Id="rId18" Type="http://schemas.openxmlformats.org/officeDocument/2006/relationships/hyperlink" Target="https://www.sec.gov/cgi-bin/browse-edgar?action=getcompany&amp;CIK=0001318220&amp;type=10&amp;dateb=&amp;owner=exclude&amp;count=40" TargetMode="External"/><Relationship Id="rId39" Type="http://schemas.openxmlformats.org/officeDocument/2006/relationships/hyperlink" Target="https://www.sec.gov/cgi-bin/browse-edgar?action=getcompany&amp;CIK=0000109198&amp;type=10&amp;dateb=&amp;owner=exclude&amp;count=40" TargetMode="External"/><Relationship Id="rId109" Type="http://schemas.openxmlformats.org/officeDocument/2006/relationships/hyperlink" Target="https://www.sec.gov/cgi-bin/browse-edgar?action=getcompany&amp;CIK=0000217346&amp;type=10&amp;dateb=&amp;owner=exclude&amp;count=40" TargetMode="External"/><Relationship Id="rId34" Type="http://schemas.openxmlformats.org/officeDocument/2006/relationships/hyperlink" Target="https://www.sec.gov/cgi-bin/browse-edgar?action=getcompany&amp;CIK=0000885639&amp;type=10&amp;dateb=&amp;owner=exclude&amp;count=40" TargetMode="External"/><Relationship Id="rId50" Type="http://schemas.openxmlformats.org/officeDocument/2006/relationships/hyperlink" Target="https://www.sec.gov/cgi-bin/browse-edgar?action=getcompany&amp;CIK=0000829224&amp;type=10&amp;dateb=&amp;owner=exclude&amp;count=40" TargetMode="External"/><Relationship Id="rId55" Type="http://schemas.openxmlformats.org/officeDocument/2006/relationships/hyperlink" Target="https://www.sec.gov/cgi-bin/browse-edgar?action=getcompany&amp;CIK=0000030697&amp;type=10&amp;dateb=&amp;owner=exclude&amp;count=40" TargetMode="External"/><Relationship Id="rId76" Type="http://schemas.openxmlformats.org/officeDocument/2006/relationships/hyperlink" Target="https://www.sec.gov/cgi-bin/browse-edgar?action=getcompany&amp;CIK=0000766421&amp;type=10&amp;dateb=&amp;owner=exclude&amp;count=40" TargetMode="External"/><Relationship Id="rId97" Type="http://schemas.openxmlformats.org/officeDocument/2006/relationships/hyperlink" Target="https://www.sec.gov/cgi-bin/browse-edgar?action=getcompany&amp;CIK=0001043277&amp;type=10&amp;dateb=&amp;owner=exclude&amp;count=40" TargetMode="External"/><Relationship Id="rId104" Type="http://schemas.openxmlformats.org/officeDocument/2006/relationships/hyperlink" Target="https://www.sec.gov/cgi-bin/browse-edgar?action=getcompany&amp;CIK=0001501585&amp;type=10&amp;dateb=&amp;owner=exclude&amp;count=40" TargetMode="External"/><Relationship Id="rId120" Type="http://schemas.openxmlformats.org/officeDocument/2006/relationships/hyperlink" Target="https://www.sec.gov/cgi-bin/browse-edgar?action=getcompany&amp;CIK=0000050863&amp;type=10&amp;dateb=&amp;owner=exclude&amp;count=40" TargetMode="External"/><Relationship Id="rId125" Type="http://schemas.openxmlformats.org/officeDocument/2006/relationships/hyperlink" Target="https://www.sec.gov/cgi-bin/browse-edgar?action=getcompany&amp;CIK=0000732712&amp;type=10&amp;dateb=&amp;owner=exclude&amp;count=40" TargetMode="External"/><Relationship Id="rId141" Type="http://schemas.openxmlformats.org/officeDocument/2006/relationships/hyperlink" Target="https://www.sec.gov/cgi-bin/browse-edgar?action=getcompany&amp;CIK=0000719955&amp;type=10&amp;dateb=&amp;owner=exclude&amp;count=40" TargetMode="External"/><Relationship Id="rId146" Type="http://schemas.openxmlformats.org/officeDocument/2006/relationships/hyperlink" Target="https://www.sec.gov/cgi-bin/browse-edgar?action=getcompany&amp;CIK=0000278130&amp;type=10&amp;dateb=&amp;owner=exclude&amp;count=40" TargetMode="External"/><Relationship Id="rId167" Type="http://schemas.openxmlformats.org/officeDocument/2006/relationships/hyperlink" Target="https://www.sec.gov/cgi-bin/browse-edgar?action=getcompany&amp;CIK=0001159152&amp;type=20&amp;dateb=&amp;owner=exclude&amp;count=40" TargetMode="External"/><Relationship Id="rId7" Type="http://schemas.openxmlformats.org/officeDocument/2006/relationships/hyperlink" Target="https://www.sec.gov/cgi-bin/browse-edgar?action=getcompany&amp;CIK=0001426945&amp;type=10&amp;dateb=&amp;owner=exclude&amp;count=40" TargetMode="External"/><Relationship Id="rId71" Type="http://schemas.openxmlformats.org/officeDocument/2006/relationships/hyperlink" Target="https://www.sec.gov/cgi-bin/browse-edgar?action=getcompany&amp;CIK=0001206264&amp;type=10&amp;dateb=&amp;owner=exclude&amp;count=40" TargetMode="External"/><Relationship Id="rId92" Type="http://schemas.openxmlformats.org/officeDocument/2006/relationships/hyperlink" Target="https://www.sec.gov/cgi-bin/browse-edgar?action=getcompany&amp;CIK=0000350698&amp;type=10&amp;dateb=&amp;owner=exclude&amp;count=40" TargetMode="External"/><Relationship Id="rId162" Type="http://schemas.openxmlformats.org/officeDocument/2006/relationships/hyperlink" Target="https://www.sec.gov/cgi-bin/browse-edgar?action=getcompany&amp;CIK=0000824142&amp;type=10&amp;dateb=&amp;owner=exclude&amp;count=40" TargetMode="External"/><Relationship Id="rId183" Type="http://schemas.openxmlformats.org/officeDocument/2006/relationships/hyperlink" Target="https://quotes.wsj.com/DPZ" TargetMode="External"/><Relationship Id="rId2" Type="http://schemas.openxmlformats.org/officeDocument/2006/relationships/hyperlink" Target="https://www.sec.gov/cgi-bin/browse-edgar?action=getcompany&amp;CIK=0000878927&amp;type=10&amp;dateb=&amp;owner=exclude&amp;count=40" TargetMode="External"/><Relationship Id="rId29" Type="http://schemas.openxmlformats.org/officeDocument/2006/relationships/hyperlink" Target="https://www.sec.gov/cgi-bin/browse-edgar?action=getcompany&amp;CIK=0000850209&amp;type=10&amp;dateb=&amp;owner=exclude&amp;count=40" TargetMode="External"/><Relationship Id="rId24" Type="http://schemas.openxmlformats.org/officeDocument/2006/relationships/hyperlink" Target="https://www.sec.gov/cgi-bin/browse-edgar?action=getcompany&amp;CIK=0000794170&amp;type=10&amp;dateb=&amp;owner=exclude&amp;count=40" TargetMode="External"/><Relationship Id="rId40" Type="http://schemas.openxmlformats.org/officeDocument/2006/relationships/hyperlink" Target="https://www.sec.gov/cgi-bin/browse-edgar?action=getcompany&amp;CIK=0000916365&amp;type=10&amp;dateb=&amp;owner=exclude&amp;count=40" TargetMode="External"/><Relationship Id="rId45" Type="http://schemas.openxmlformats.org/officeDocument/2006/relationships/hyperlink" Target="https://www.sec.gov/cgi-bin/browse-edgar?action=getcompany&amp;CIK=0000935703&amp;type=10&amp;dateb=&amp;owner=exclude&amp;count=40" TargetMode="External"/><Relationship Id="rId66" Type="http://schemas.openxmlformats.org/officeDocument/2006/relationships/hyperlink" Target="https://www.sec.gov/cgi-bin/browse-edgar?action=getcompany&amp;CIK=0001324272&amp;type=10&amp;dateb=&amp;owner=exclude&amp;count=40" TargetMode="External"/><Relationship Id="rId87" Type="http://schemas.openxmlformats.org/officeDocument/2006/relationships/hyperlink" Target="https://www.sec.gov/cgi-bin/browse-edgar?action=getcompany&amp;CIK=0001024725&amp;type=10&amp;dateb=&amp;owner=exclude&amp;count=40" TargetMode="External"/><Relationship Id="rId110" Type="http://schemas.openxmlformats.org/officeDocument/2006/relationships/hyperlink" Target="https://www.sec.gov/cgi-bin/browse-edgar?action=getcompany&amp;CIK=0001260221&amp;type=10&amp;dateb=&amp;owner=exclude&amp;count=40" TargetMode="External"/><Relationship Id="rId115" Type="http://schemas.openxmlformats.org/officeDocument/2006/relationships/hyperlink" Target="https://www.sec.gov/cgi-bin/browse-edgar?action=getcompany&amp;CIK=0000876427&amp;type=10&amp;dateb=&amp;owner=exclude&amp;count=40" TargetMode="External"/><Relationship Id="rId131" Type="http://schemas.openxmlformats.org/officeDocument/2006/relationships/hyperlink" Target="https://www.sec.gov/cgi-bin/browse-edgar?action=getcompany&amp;CIK=0000014693&amp;type=10&amp;dateb=&amp;owner=exclude&amp;count=40" TargetMode="External"/><Relationship Id="rId136" Type="http://schemas.openxmlformats.org/officeDocument/2006/relationships/hyperlink" Target="https://www.sec.gov/cgi-bin/browse-edgar?action=getcompany&amp;CIK=0000077476&amp;type=10&amp;dateb=&amp;owner=exclude&amp;count=40" TargetMode="External"/><Relationship Id="rId157" Type="http://schemas.openxmlformats.org/officeDocument/2006/relationships/hyperlink" Target="https://www.sec.gov/cgi-bin/browse-edgar?action=getcompany&amp;CIK=0000067716&amp;type=10&amp;dateb=&amp;owner=exclude&amp;count=40" TargetMode="External"/><Relationship Id="rId178" Type="http://schemas.openxmlformats.org/officeDocument/2006/relationships/hyperlink" Target="https://quotes.wsj.com/ECHO" TargetMode="External"/><Relationship Id="rId61" Type="http://schemas.openxmlformats.org/officeDocument/2006/relationships/hyperlink" Target="https://www.sec.gov/cgi-bin/browse-edgar?action=getcompany&amp;CIK=0001636222&amp;type=10&amp;dateb=&amp;owner=exclude&amp;count=40" TargetMode="External"/><Relationship Id="rId82" Type="http://schemas.openxmlformats.org/officeDocument/2006/relationships/hyperlink" Target="https://www.sec.gov/cgi-bin/browse-edgar?action=getcompany&amp;CIK=0000908255&amp;type=10&amp;dateb=&amp;owner=exclude&amp;count=40" TargetMode="External"/><Relationship Id="rId152" Type="http://schemas.openxmlformats.org/officeDocument/2006/relationships/hyperlink" Target="https://www.sec.gov/cgi-bin/browse-edgar?action=getcompany&amp;CIK=0001013934&amp;type=10&amp;dateb=&amp;owner=exclude&amp;count=40" TargetMode="External"/><Relationship Id="rId173" Type="http://schemas.openxmlformats.org/officeDocument/2006/relationships/hyperlink" Target="https://quotes.wsj.com/ODFL" TargetMode="External"/><Relationship Id="rId19" Type="http://schemas.openxmlformats.org/officeDocument/2006/relationships/hyperlink" Target="https://www.sec.gov/cgi-bin/browse-edgar?action=getcompany&amp;CIK=0000822818&amp;type=10&amp;dateb=&amp;owner=exclude&amp;count=40" TargetMode="External"/><Relationship Id="rId14" Type="http://schemas.openxmlformats.org/officeDocument/2006/relationships/hyperlink" Target="https://www.sec.gov/cgi-bin/browse-edgar?action=getcompany&amp;CIK=0000808450&amp;type=10&amp;dateb=&amp;owner=exclude&amp;count=40" TargetMode="External"/><Relationship Id="rId30" Type="http://schemas.openxmlformats.org/officeDocument/2006/relationships/hyperlink" Target="https://www.sec.gov/cgi-bin/browse-edgar?action=getcompany&amp;CIK=0000039911&amp;type=10&amp;dateb=&amp;owner=exclude&amp;count=40" TargetMode="External"/><Relationship Id="rId35" Type="http://schemas.openxmlformats.org/officeDocument/2006/relationships/hyperlink" Target="https://www.sec.gov/cgi-bin/browse-edgar?action=getcompany&amp;CIK=0000060667&amp;type=10&amp;dateb=&amp;owner=exclude&amp;count=40" TargetMode="External"/><Relationship Id="rId56" Type="http://schemas.openxmlformats.org/officeDocument/2006/relationships/hyperlink" Target="https://www.sec.gov/cgi-bin/browse-edgar?action=getcompany&amp;CIK=0001289460&amp;type=10&amp;dateb=&amp;owner=exclude&amp;count=40" TargetMode="External"/><Relationship Id="rId77" Type="http://schemas.openxmlformats.org/officeDocument/2006/relationships/hyperlink" Target="https://www.sec.gov/cgi-bin/browse-edgar?action=getcompany&amp;CIK=0001498710&amp;type=10&amp;dateb=&amp;owner=exclude&amp;count=40" TargetMode="External"/><Relationship Id="rId100" Type="http://schemas.openxmlformats.org/officeDocument/2006/relationships/hyperlink" Target="https://www.sec.gov/cgi-bin/browse-edgar?action=getcompany&amp;CIK=0000012927&amp;type=10&amp;dateb=&amp;owner=exclude&amp;count=40" TargetMode="External"/><Relationship Id="rId105" Type="http://schemas.openxmlformats.org/officeDocument/2006/relationships/hyperlink" Target="https://www.sec.gov/cgi-bin/browse-edgar?action=getcompany&amp;CIK=0001039101&amp;type=10&amp;dateb=&amp;owner=exclude&amp;count=40" TargetMode="External"/><Relationship Id="rId126" Type="http://schemas.openxmlformats.org/officeDocument/2006/relationships/hyperlink" Target="https://www.sec.gov/cgi-bin/browse-edgar?action=getcompany&amp;CIK=0000732717&amp;type=10&amp;dateb=&amp;owner=exclude&amp;count=40" TargetMode="External"/><Relationship Id="rId147" Type="http://schemas.openxmlformats.org/officeDocument/2006/relationships/hyperlink" Target="https://www.sec.gov/cgi-bin/browse-edgar?action=getcompany&amp;CIK=0000896156&amp;type=10&amp;dateb=&amp;owner=exclude&amp;count=40" TargetMode="External"/><Relationship Id="rId168" Type="http://schemas.openxmlformats.org/officeDocument/2006/relationships/hyperlink" Target="https://www.sec.gov/cgi-bin/browse-edgar?action=getcompany&amp;CIK=0000918646&amp;type=10&amp;dateb=&amp;owner=exclude&amp;count=40" TargetMode="External"/><Relationship Id="rId8" Type="http://schemas.openxmlformats.org/officeDocument/2006/relationships/hyperlink" Target="https://www.sec.gov/cgi-bin/browse-edgar?action=getcompany&amp;CIK=0000799167&amp;type=10&amp;dateb=&amp;owner=exclude&amp;count=40" TargetMode="External"/><Relationship Id="rId51" Type="http://schemas.openxmlformats.org/officeDocument/2006/relationships/hyperlink" Target="https://www.sec.gov/cgi-bin/browse-edgar?action=getcompany&amp;CIK=0001058090&amp;type=10&amp;dateb=&amp;owner=exclude&amp;count=40" TargetMode="External"/><Relationship Id="rId72" Type="http://schemas.openxmlformats.org/officeDocument/2006/relationships/hyperlink" Target="https://www.sec.gov/cgi-bin/browse-edgar?action=getcompany&amp;CIK=0000027904&amp;type=10&amp;dateb=&amp;owner=exclude&amp;count=40" TargetMode="External"/><Relationship Id="rId93" Type="http://schemas.openxmlformats.org/officeDocument/2006/relationships/hyperlink" Target="https://www.sec.gov/cgi-bin/browse-edgar?action=getcompany&amp;CIK=0001326801&amp;type=10&amp;dateb=&amp;owner=exclude&amp;count=40" TargetMode="External"/><Relationship Id="rId98" Type="http://schemas.openxmlformats.org/officeDocument/2006/relationships/hyperlink" Target="https://www.sec.gov/cgi-bin/browse-edgar?action=getcompany&amp;CIK=0000746515&amp;type=10&amp;dateb=&amp;owner=exclude&amp;count=40" TargetMode="External"/><Relationship Id="rId121" Type="http://schemas.openxmlformats.org/officeDocument/2006/relationships/hyperlink" Target="https://www.sec.gov/cgi-bin/browse-edgar?action=getcompany&amp;CIK=0000047217&amp;type=10&amp;dateb=&amp;owner=exclude&amp;count=40" TargetMode="External"/><Relationship Id="rId142" Type="http://schemas.openxmlformats.org/officeDocument/2006/relationships/hyperlink" Target="https://www.sec.gov/cgi-bin/browse-edgar?action=getcompany&amp;CIK=0001528849&amp;type=10&amp;dateb=&amp;owner=exclude&amp;count=40" TargetMode="External"/><Relationship Id="rId163" Type="http://schemas.openxmlformats.org/officeDocument/2006/relationships/hyperlink" Target="https://www.sec.gov/cgi-bin/browse-edgar?action=getcompany&amp;CIK=0001069878&amp;type=10&amp;dateb=&amp;owner=exclude&amp;count=40" TargetMode="External"/><Relationship Id="rId184" Type="http://schemas.openxmlformats.org/officeDocument/2006/relationships/hyperlink" Target="https://quotes.wsj.com/CVTI" TargetMode="External"/><Relationship Id="rId3" Type="http://schemas.openxmlformats.org/officeDocument/2006/relationships/hyperlink" Target="https://www.sec.gov/cgi-bin/browse-edgar?action=getcompany&amp;CIK=0000853816&amp;type=10&amp;dateb=&amp;owner=exclude&amp;count=40" TargetMode="External"/><Relationship Id="rId25" Type="http://schemas.openxmlformats.org/officeDocument/2006/relationships/hyperlink" Target="https://www.sec.gov/cgi-bin/browse-edgar?action=getcompany&amp;CIK=0001158449&amp;type=10&amp;dateb=&amp;owner=exclude&amp;count=40" TargetMode="External"/><Relationship Id="rId46" Type="http://schemas.openxmlformats.org/officeDocument/2006/relationships/hyperlink" Target="https://www.sec.gov/cgi-bin/browse-edgar?action=getcompany&amp;CIK=0000029534&amp;type=10&amp;dateb=&amp;owner=exclude&amp;count=40" TargetMode="External"/><Relationship Id="rId67" Type="http://schemas.openxmlformats.org/officeDocument/2006/relationships/hyperlink" Target="https://www.sec.gov/cgi-bin/browse-edgar?action=getcompany&amp;CIK=0001630132&amp;type=10&amp;dateb=&amp;owner=exclude&amp;count=40" TargetMode="External"/><Relationship Id="rId116" Type="http://schemas.openxmlformats.org/officeDocument/2006/relationships/hyperlink" Target="https://www.sec.gov/cgi-bin/browse-edgar?action=getcompany&amp;CIK=0001065280&amp;type=10&amp;dateb=&amp;owner=exclude&amp;count=40" TargetMode="External"/><Relationship Id="rId137" Type="http://schemas.openxmlformats.org/officeDocument/2006/relationships/hyperlink" Target="https://www.sec.gov/cgi-bin/browse-edgar?action=getcompany&amp;CIK=0000865752&amp;type=10&amp;dateb=&amp;owner=exclude&amp;count=40" TargetMode="External"/><Relationship Id="rId158" Type="http://schemas.openxmlformats.org/officeDocument/2006/relationships/hyperlink" Target="https://www.sec.gov/cgi-bin/browse-edgar?action=getcompany&amp;CIK=0000007431&amp;type=10&amp;dateb=&amp;owner=exclude&amp;count=40" TargetMode="External"/><Relationship Id="rId20" Type="http://schemas.openxmlformats.org/officeDocument/2006/relationships/hyperlink" Target="https://www.sec.gov/cgi-bin/browse-edgar?action=getcompany&amp;CIK=0000882184&amp;type=10&amp;dateb=&amp;owner=exclude&amp;count=40" TargetMode="External"/><Relationship Id="rId41" Type="http://schemas.openxmlformats.org/officeDocument/2006/relationships/hyperlink" Target="https://www.sec.gov/cgi-bin/browse-edgar?action=getcompany&amp;CIK=0001403568&amp;type=10&amp;dateb=&amp;owner=exclude&amp;count=40" TargetMode="External"/><Relationship Id="rId62" Type="http://schemas.openxmlformats.org/officeDocument/2006/relationships/hyperlink" Target="https://www.sec.gov/cgi-bin/browse-edgar?action=getcompany&amp;CIK=0000049754&amp;type=10&amp;dateb=&amp;owner=exclude&amp;count=40" TargetMode="External"/><Relationship Id="rId83" Type="http://schemas.openxmlformats.org/officeDocument/2006/relationships/hyperlink" Target="https://www.sec.gov/cgi-bin/browse-edgar?action=getcompany&amp;CIK=0000842162&amp;type=10&amp;dateb=&amp;owner=exclude&amp;count=40" TargetMode="External"/><Relationship Id="rId88" Type="http://schemas.openxmlformats.org/officeDocument/2006/relationships/hyperlink" Target="https://www.sec.gov/cgi-bin/browse-edgar?action=getcompany&amp;CIK=0000868780&amp;type=10&amp;dateb=&amp;owner=exclude&amp;count=40" TargetMode="External"/><Relationship Id="rId111" Type="http://schemas.openxmlformats.org/officeDocument/2006/relationships/hyperlink" Target="https://www.sec.gov/cgi-bin/browse-edgar?action=getcompany&amp;CIK=0000101829&amp;type=10&amp;dateb=&amp;owner=exclude&amp;count=40" TargetMode="External"/><Relationship Id="rId132" Type="http://schemas.openxmlformats.org/officeDocument/2006/relationships/hyperlink" Target="https://www.sec.gov/cgi-bin/browse-edgar?action=getcompany&amp;CIK=0000835403&amp;type=20&amp;dateb=&amp;owner=exclude&amp;count=40" TargetMode="External"/><Relationship Id="rId153" Type="http://schemas.openxmlformats.org/officeDocument/2006/relationships/hyperlink" Target="https://www.sec.gov/cgi-bin/browse-edgar?action=getcompany&amp;CIK=0001396009&amp;type=10&amp;dateb=&amp;owner=exclude&amp;count=40" TargetMode="External"/><Relationship Id="rId174" Type="http://schemas.openxmlformats.org/officeDocument/2006/relationships/hyperlink" Target="https://quotes.wsj.com/LSTR" TargetMode="External"/><Relationship Id="rId179" Type="http://schemas.openxmlformats.org/officeDocument/2006/relationships/hyperlink" Target="https://quotes.wsj.com/MRTN" TargetMode="External"/><Relationship Id="rId15" Type="http://schemas.openxmlformats.org/officeDocument/2006/relationships/hyperlink" Target="https://www.sec.gov/cgi-bin/browse-edgar?action=getcompany&amp;CIK=0000823768&amp;type=10&amp;dateb=&amp;owner=exclude&amp;count=40" TargetMode="External"/><Relationship Id="rId36" Type="http://schemas.openxmlformats.org/officeDocument/2006/relationships/hyperlink" Target="https://www.sec.gov/cgi-bin/browse-edgar?action=getcompany&amp;CIK=0000794367&amp;type=10&amp;dateb=&amp;owner=exclude&amp;count=40" TargetMode="External"/><Relationship Id="rId57" Type="http://schemas.openxmlformats.org/officeDocument/2006/relationships/hyperlink" Target="https://www.sec.gov/cgi-bin/browse-edgar?action=getcompany&amp;CIK=0001067294&amp;type=10&amp;dateb=&amp;owner=exclude&amp;count=40" TargetMode="External"/><Relationship Id="rId106" Type="http://schemas.openxmlformats.org/officeDocument/2006/relationships/hyperlink" Target="https://www.sec.gov/cgi-bin/browse-edgar?action=getcompany&amp;CIK=0001133421&amp;type=10&amp;dateb=&amp;owner=exclude&amp;count=40" TargetMode="External"/><Relationship Id="rId127" Type="http://schemas.openxmlformats.org/officeDocument/2006/relationships/hyperlink" Target="https://www.sec.gov/cgi-bin/browse-edgar?action=getcompany&amp;CIK=0001065088&amp;type=10&amp;dateb=&amp;owner=exclude&amp;count=40" TargetMode="External"/><Relationship Id="rId10" Type="http://schemas.openxmlformats.org/officeDocument/2006/relationships/hyperlink" Target="https://www.sec.gov/cgi-bin/browse-edgar?action=getcompany&amp;CIK=0000716006&amp;type=10&amp;dateb=&amp;owner=exclude&amp;count=40" TargetMode="External"/><Relationship Id="rId31" Type="http://schemas.openxmlformats.org/officeDocument/2006/relationships/hyperlink" Target="https://www.sec.gov/cgi-bin/browse-edgar?action=getcompany&amp;CIK=0000745732&amp;type=10&amp;dateb=&amp;owner=exclude&amp;count=40" TargetMode="External"/><Relationship Id="rId52" Type="http://schemas.openxmlformats.org/officeDocument/2006/relationships/hyperlink" Target="https://www.sec.gov/cgi-bin/browse-edgar?action=getcompany&amp;CIK=0000940944&amp;type=10&amp;dateb=&amp;owner=exclude&amp;count=40" TargetMode="External"/><Relationship Id="rId73" Type="http://schemas.openxmlformats.org/officeDocument/2006/relationships/hyperlink" Target="https://www.sec.gov/cgi-bin/browse-edgar?action=getcompany&amp;CIK=0000100517&amp;type=10&amp;dateb=&amp;owner=exclude&amp;count=40" TargetMode="External"/><Relationship Id="rId78" Type="http://schemas.openxmlformats.org/officeDocument/2006/relationships/hyperlink" Target="https://www.sec.gov/cgi-bin/browse-edgar?action=getcompany&amp;CIK=0000833444&amp;type=10&amp;dateb=&amp;owner=exclude&amp;count=40" TargetMode="External"/><Relationship Id="rId94" Type="http://schemas.openxmlformats.org/officeDocument/2006/relationships/hyperlink" Target="https://www.sec.gov/cgi-bin/browse-edgar?action=getcompany&amp;CIK=0001652044&amp;type=10&amp;dateb=&amp;owner=exclude&amp;count=40" TargetMode="External"/><Relationship Id="rId99" Type="http://schemas.openxmlformats.org/officeDocument/2006/relationships/hyperlink" Target="https://www.sec.gov/cgi-bin/browse-edgar?action=getcompany&amp;CIK=0001166003&amp;type=10&amp;dateb=&amp;owner=exclude&amp;count=40" TargetMode="External"/><Relationship Id="rId101" Type="http://schemas.openxmlformats.org/officeDocument/2006/relationships/hyperlink" Target="https://www.sec.gov/cgi-bin/browse-edgar?action=getcompany&amp;CIK=0000936468&amp;type=10&amp;dateb=&amp;owner=exclude&amp;count=40" TargetMode="External"/><Relationship Id="rId122" Type="http://schemas.openxmlformats.org/officeDocument/2006/relationships/hyperlink" Target="https://www.sec.gov/cgi-bin/browse-edgar?action=getcompany&amp;CIK=0001645590&amp;type=10&amp;dateb=&amp;owner=exclude&amp;count=40" TargetMode="External"/><Relationship Id="rId143" Type="http://schemas.openxmlformats.org/officeDocument/2006/relationships/hyperlink" Target="https://www.sec.gov/cgi-bin/browse-edgar?action=getcompany&amp;CIK=0000827187&amp;type=10&amp;dateb=&amp;owner=exclude&amp;count=40" TargetMode="External"/><Relationship Id="rId148" Type="http://schemas.openxmlformats.org/officeDocument/2006/relationships/hyperlink" Target="https://www.sec.gov/cgi-bin/browse-edgar?action=getcompany&amp;CIK=0000057131&amp;type=10&amp;dateb=&amp;owner=exclude&amp;count=40" TargetMode="External"/><Relationship Id="rId164" Type="http://schemas.openxmlformats.org/officeDocument/2006/relationships/hyperlink" Target="https://www.sec.gov/cgi-bin/browse-edgar?action=getcompany&amp;CIK=0001073429&amp;type=10&amp;dateb=&amp;owner=exclude&amp;count=40" TargetMode="External"/><Relationship Id="rId169" Type="http://schemas.openxmlformats.org/officeDocument/2006/relationships/hyperlink" Target="https://www.sec.gov/cgi-bin/browse-edgar?action=getcompany&amp;CIK=0001090425&amp;type=10&amp;dateb=&amp;owner=exclude&amp;count=40" TargetMode="External"/><Relationship Id="rId185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AA9-DDA5-4D28-B90E-53714A1BE8E0}">
  <dimension ref="A1:AA180"/>
  <sheetViews>
    <sheetView tabSelected="1" workbookViewId="0">
      <pane xSplit="4" ySplit="2" topLeftCell="O3" activePane="bottomRight" state="frozen"/>
      <selection pane="topRight" activeCell="E1" sqref="E1"/>
      <selection pane="bottomLeft" activeCell="A3" sqref="A3"/>
      <selection pane="bottomRight" activeCell="B2" sqref="B2"/>
    </sheetView>
  </sheetViews>
  <sheetFormatPr defaultRowHeight="15" x14ac:dyDescent="0.25"/>
  <cols>
    <col min="1" max="1" width="12.42578125" style="69" bestFit="1" customWidth="1"/>
    <col min="2" max="2" width="22.5703125" style="18" bestFit="1" customWidth="1"/>
    <col min="3" max="3" width="22.140625" style="35" customWidth="1"/>
    <col min="4" max="4" width="29" style="35" bestFit="1" customWidth="1"/>
    <col min="5" max="5" width="9.140625" style="25" bestFit="1" customWidth="1"/>
    <col min="6" max="6" width="10.5703125" style="30" bestFit="1" customWidth="1"/>
    <col min="7" max="7" width="11" style="65" bestFit="1" customWidth="1"/>
    <col min="8" max="8" width="7.5703125" style="30" bestFit="1" customWidth="1"/>
    <col min="9" max="9" width="9" style="42" bestFit="1" customWidth="1"/>
    <col min="10" max="10" width="10.28515625" style="43" customWidth="1"/>
    <col min="11" max="11" width="10.5703125" style="39" bestFit="1" customWidth="1"/>
    <col min="12" max="12" width="8.42578125" style="43" bestFit="1" customWidth="1"/>
    <col min="13" max="13" width="10.7109375" style="44" customWidth="1"/>
    <col min="14" max="14" width="11.5703125" style="27" customWidth="1"/>
    <col min="15" max="15" width="7.28515625" style="38" bestFit="1" customWidth="1"/>
    <col min="16" max="16" width="10.5703125" style="39" customWidth="1"/>
    <col min="17" max="17" width="11.5703125" style="39" customWidth="1"/>
    <col min="18" max="18" width="11.85546875" style="27" customWidth="1"/>
    <col min="19" max="19" width="10.42578125" style="38" customWidth="1"/>
    <col min="20" max="20" width="9.140625" style="38" customWidth="1"/>
    <col min="21" max="21" width="11.85546875" style="39" customWidth="1"/>
    <col min="22" max="22" width="11.85546875" style="38" customWidth="1"/>
    <col min="23" max="23" width="11.85546875" style="39" customWidth="1"/>
    <col min="24" max="24" width="13.140625" style="28" bestFit="1" customWidth="1"/>
    <col min="25" max="25" width="13.85546875" style="29" customWidth="1"/>
    <col min="26" max="26" width="14.28515625" style="56" customWidth="1"/>
    <col min="27" max="27" width="32.7109375" style="18" customWidth="1"/>
    <col min="28" max="16384" width="9.140625" style="18"/>
  </cols>
  <sheetData>
    <row r="1" spans="1:26" ht="35.25" customHeight="1" x14ac:dyDescent="0.25">
      <c r="A1" s="67" t="s">
        <v>71</v>
      </c>
      <c r="B1" s="17"/>
      <c r="C1" s="32"/>
      <c r="D1" s="32"/>
      <c r="E1" s="76" t="s">
        <v>87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93.75" customHeight="1" x14ac:dyDescent="0.25">
      <c r="A2" s="68" t="s">
        <v>611</v>
      </c>
      <c r="B2" s="20" t="s">
        <v>0</v>
      </c>
      <c r="C2" s="20" t="s">
        <v>1</v>
      </c>
      <c r="D2" s="20" t="s">
        <v>24</v>
      </c>
      <c r="E2" s="19" t="s">
        <v>23</v>
      </c>
      <c r="F2" s="21" t="s">
        <v>72</v>
      </c>
      <c r="G2" s="63" t="s">
        <v>68</v>
      </c>
      <c r="H2" s="21" t="s">
        <v>73</v>
      </c>
      <c r="I2" s="40" t="s">
        <v>25</v>
      </c>
      <c r="J2" s="37" t="s">
        <v>370</v>
      </c>
      <c r="K2" s="37" t="s">
        <v>26</v>
      </c>
      <c r="L2" s="37" t="s">
        <v>27</v>
      </c>
      <c r="M2" s="41" t="s">
        <v>30</v>
      </c>
      <c r="N2" s="22" t="s">
        <v>28</v>
      </c>
      <c r="O2" s="36" t="s">
        <v>29</v>
      </c>
      <c r="P2" s="37" t="s">
        <v>31</v>
      </c>
      <c r="Q2" s="37" t="s">
        <v>88</v>
      </c>
      <c r="R2" s="22" t="s">
        <v>32</v>
      </c>
      <c r="S2" s="36" t="s">
        <v>64</v>
      </c>
      <c r="T2" s="36" t="s">
        <v>33</v>
      </c>
      <c r="U2" s="37" t="s">
        <v>67</v>
      </c>
      <c r="V2" s="36" t="s">
        <v>65</v>
      </c>
      <c r="W2" s="37" t="s">
        <v>66</v>
      </c>
      <c r="X2" s="23" t="s">
        <v>69</v>
      </c>
      <c r="Y2" s="24" t="s">
        <v>74</v>
      </c>
      <c r="Z2" s="55" t="s">
        <v>259</v>
      </c>
    </row>
    <row r="3" spans="1:26" x14ac:dyDescent="0.25">
      <c r="A3" s="69">
        <v>1</v>
      </c>
      <c r="B3" s="18" t="s">
        <v>2</v>
      </c>
      <c r="C3" s="33" t="s">
        <v>3</v>
      </c>
      <c r="D3" s="45" t="s">
        <v>436</v>
      </c>
      <c r="E3" s="51">
        <v>43340</v>
      </c>
      <c r="F3" s="26">
        <f>(I3-J3-K3) + (U3+W3)</f>
        <v>5671</v>
      </c>
      <c r="G3" s="64">
        <v>110</v>
      </c>
      <c r="H3" s="26">
        <f>F3/G3</f>
        <v>51.554545454545455</v>
      </c>
      <c r="I3" s="42">
        <v>1839</v>
      </c>
      <c r="J3" s="43">
        <v>2983</v>
      </c>
      <c r="K3" s="39">
        <v>115</v>
      </c>
      <c r="L3" s="43">
        <v>7000</v>
      </c>
      <c r="M3" s="44">
        <v>0.14000000000000001</v>
      </c>
      <c r="N3" s="27">
        <f t="shared" ref="N3:N119" si="0">L3*M3</f>
        <v>980.00000000000011</v>
      </c>
      <c r="O3" s="38">
        <v>0.25</v>
      </c>
      <c r="P3" s="39">
        <f t="shared" ref="P3:P119" si="1">(N3)*(1-O3)</f>
        <v>735.00000000000011</v>
      </c>
      <c r="Q3" s="39">
        <v>400</v>
      </c>
      <c r="R3" s="27">
        <f t="shared" ref="R3:R119" si="2">P3-Q3</f>
        <v>335.00000000000011</v>
      </c>
      <c r="S3" s="38">
        <v>0.05</v>
      </c>
      <c r="T3" s="38">
        <v>0.08</v>
      </c>
      <c r="U3" s="39">
        <v>2960</v>
      </c>
      <c r="V3" s="38">
        <v>0.02</v>
      </c>
      <c r="W3" s="39">
        <v>3970</v>
      </c>
      <c r="X3" s="28">
        <f>R3/(J3+K3)</f>
        <v>0.10813428018076182</v>
      </c>
      <c r="Y3" s="29">
        <f>F3/R3</f>
        <v>16.928358208955217</v>
      </c>
      <c r="Z3" s="56">
        <f>Q3/P3</f>
        <v>0.54421768707482987</v>
      </c>
    </row>
    <row r="4" spans="1:26" x14ac:dyDescent="0.25">
      <c r="A4" s="69">
        <f>A3+1</f>
        <v>2</v>
      </c>
      <c r="B4" s="18" t="s">
        <v>2</v>
      </c>
      <c r="C4" s="33" t="s">
        <v>5</v>
      </c>
      <c r="D4" s="45" t="s">
        <v>610</v>
      </c>
      <c r="E4" s="51">
        <v>43340</v>
      </c>
      <c r="F4" s="26">
        <f t="shared" ref="F4:F119" si="3">(I4-J4-K4) + (U4+W4)</f>
        <v>7819</v>
      </c>
      <c r="G4" s="65">
        <v>82</v>
      </c>
      <c r="H4" s="26">
        <f t="shared" ref="H4:H119" si="4">F4/G4</f>
        <v>95.353658536585371</v>
      </c>
      <c r="I4" s="42">
        <v>2276</v>
      </c>
      <c r="J4" s="43">
        <v>2404</v>
      </c>
      <c r="K4" s="39">
        <v>80</v>
      </c>
      <c r="L4" s="43">
        <v>3500</v>
      </c>
      <c r="M4" s="44">
        <v>0.3</v>
      </c>
      <c r="N4" s="27">
        <f t="shared" si="0"/>
        <v>1050</v>
      </c>
      <c r="O4" s="38">
        <v>0.25</v>
      </c>
      <c r="P4" s="39">
        <f t="shared" si="1"/>
        <v>787.5</v>
      </c>
      <c r="Q4" s="39">
        <v>400</v>
      </c>
      <c r="R4" s="27">
        <f t="shared" si="2"/>
        <v>387.5</v>
      </c>
      <c r="S4" s="38">
        <v>0.05</v>
      </c>
      <c r="T4" s="38">
        <v>0.08</v>
      </c>
      <c r="U4" s="39">
        <v>3429</v>
      </c>
      <c r="V4" s="38">
        <v>0.02</v>
      </c>
      <c r="W4" s="39">
        <v>4598</v>
      </c>
      <c r="X4" s="28">
        <f t="shared" ref="X4:X119" si="5">R4/(J4+K4)</f>
        <v>0.15599838969404187</v>
      </c>
      <c r="Y4" s="29">
        <f t="shared" ref="Y4:Y119" si="6">F4/R4</f>
        <v>20.178064516129034</v>
      </c>
      <c r="Z4" s="56">
        <f t="shared" ref="Z4:Z68" si="7">Q4/P4</f>
        <v>0.50793650793650791</v>
      </c>
    </row>
    <row r="5" spans="1:26" x14ac:dyDescent="0.25">
      <c r="A5" s="69">
        <f t="shared" ref="A5:A27" si="8">A4+1</f>
        <v>3</v>
      </c>
      <c r="B5" s="18" t="s">
        <v>2</v>
      </c>
      <c r="C5" s="33" t="s">
        <v>6</v>
      </c>
      <c r="D5" s="45" t="s">
        <v>437</v>
      </c>
      <c r="E5" s="51">
        <v>43161</v>
      </c>
      <c r="F5" s="26">
        <f t="shared" si="3"/>
        <v>4804</v>
      </c>
      <c r="G5" s="65">
        <v>42</v>
      </c>
      <c r="H5" s="26">
        <f t="shared" si="4"/>
        <v>114.38095238095238</v>
      </c>
      <c r="I5" s="42">
        <v>653</v>
      </c>
      <c r="J5" s="43">
        <v>275</v>
      </c>
      <c r="K5" s="39">
        <v>40</v>
      </c>
      <c r="L5" s="43">
        <v>3500</v>
      </c>
      <c r="M5" s="44">
        <v>0.09</v>
      </c>
      <c r="N5" s="27">
        <f t="shared" si="0"/>
        <v>315</v>
      </c>
      <c r="O5" s="38">
        <v>0.25</v>
      </c>
      <c r="P5" s="39">
        <f t="shared" si="1"/>
        <v>236.25</v>
      </c>
      <c r="Q5" s="39">
        <v>20</v>
      </c>
      <c r="R5" s="27">
        <f t="shared" si="2"/>
        <v>216.25</v>
      </c>
      <c r="S5" s="38">
        <v>0.05</v>
      </c>
      <c r="T5" s="38">
        <v>0.08</v>
      </c>
      <c r="U5" s="39">
        <v>1906</v>
      </c>
      <c r="V5" s="38">
        <v>0.02</v>
      </c>
      <c r="W5" s="39">
        <v>2560</v>
      </c>
      <c r="X5" s="28">
        <f t="shared" si="5"/>
        <v>0.68650793650793651</v>
      </c>
      <c r="Y5" s="29">
        <f t="shared" si="6"/>
        <v>22.215028901734104</v>
      </c>
      <c r="Z5" s="56">
        <f t="shared" si="7"/>
        <v>8.4656084656084651E-2</v>
      </c>
    </row>
    <row r="6" spans="1:26" x14ac:dyDescent="0.25">
      <c r="A6" s="69">
        <f t="shared" si="8"/>
        <v>4</v>
      </c>
      <c r="B6" s="18" t="s">
        <v>2</v>
      </c>
      <c r="C6" s="33" t="s">
        <v>58</v>
      </c>
      <c r="D6" s="45" t="s">
        <v>438</v>
      </c>
      <c r="E6" s="51">
        <v>43161</v>
      </c>
      <c r="F6" s="26">
        <f t="shared" si="3"/>
        <v>1279</v>
      </c>
      <c r="G6" s="65">
        <v>178</v>
      </c>
      <c r="H6" s="26">
        <f t="shared" si="4"/>
        <v>7.1853932584269664</v>
      </c>
      <c r="I6" s="42">
        <v>5240</v>
      </c>
      <c r="J6" s="43">
        <v>2384</v>
      </c>
      <c r="K6" s="39">
        <v>2900</v>
      </c>
      <c r="L6" s="43">
        <v>2425</v>
      </c>
      <c r="M6" s="44">
        <v>0.2</v>
      </c>
      <c r="N6" s="27">
        <f t="shared" si="0"/>
        <v>485</v>
      </c>
      <c r="O6" s="38">
        <v>0.25</v>
      </c>
      <c r="P6" s="39">
        <f t="shared" si="1"/>
        <v>363.75</v>
      </c>
      <c r="Q6" s="39">
        <v>300</v>
      </c>
      <c r="R6" s="27">
        <f t="shared" si="2"/>
        <v>63.75</v>
      </c>
      <c r="S6" s="38">
        <v>0.05</v>
      </c>
      <c r="T6" s="38">
        <v>0.08</v>
      </c>
      <c r="U6" s="39">
        <v>565</v>
      </c>
      <c r="V6" s="38">
        <v>0.02</v>
      </c>
      <c r="W6" s="39">
        <v>758</v>
      </c>
      <c r="X6" s="28">
        <f t="shared" si="5"/>
        <v>1.2064723694171083E-2</v>
      </c>
      <c r="Y6" s="29">
        <f t="shared" si="6"/>
        <v>20.062745098039215</v>
      </c>
      <c r="Z6" s="56">
        <f t="shared" si="7"/>
        <v>0.82474226804123707</v>
      </c>
    </row>
    <row r="7" spans="1:26" x14ac:dyDescent="0.25">
      <c r="A7" s="69">
        <f t="shared" si="8"/>
        <v>5</v>
      </c>
      <c r="B7" s="18" t="s">
        <v>2</v>
      </c>
      <c r="C7" s="33" t="s">
        <v>7</v>
      </c>
      <c r="D7" s="45" t="s">
        <v>439</v>
      </c>
      <c r="E7" s="51">
        <v>43161</v>
      </c>
      <c r="F7" s="26">
        <f t="shared" si="3"/>
        <v>1515</v>
      </c>
      <c r="G7" s="65">
        <v>72</v>
      </c>
      <c r="H7" s="26">
        <f t="shared" si="4"/>
        <v>21.041666666666668</v>
      </c>
      <c r="I7" s="42">
        <v>1184</v>
      </c>
      <c r="J7" s="43">
        <v>1346</v>
      </c>
      <c r="K7" s="39">
        <v>60</v>
      </c>
      <c r="L7" s="43">
        <v>2100</v>
      </c>
      <c r="M7" s="44">
        <v>0.18</v>
      </c>
      <c r="N7" s="27">
        <f t="shared" si="0"/>
        <v>378</v>
      </c>
      <c r="O7" s="38">
        <v>0.25</v>
      </c>
      <c r="P7" s="39">
        <f t="shared" si="1"/>
        <v>283.5</v>
      </c>
      <c r="Q7" s="39">
        <v>200</v>
      </c>
      <c r="R7" s="27">
        <f t="shared" si="2"/>
        <v>83.5</v>
      </c>
      <c r="S7" s="38">
        <v>0.05</v>
      </c>
      <c r="T7" s="38">
        <v>0.08</v>
      </c>
      <c r="U7" s="39">
        <v>742</v>
      </c>
      <c r="V7" s="38">
        <v>0.02</v>
      </c>
      <c r="W7" s="39">
        <v>995</v>
      </c>
      <c r="X7" s="28">
        <f t="shared" si="5"/>
        <v>5.9388335704125175E-2</v>
      </c>
      <c r="Y7" s="29">
        <f t="shared" si="6"/>
        <v>18.143712574850298</v>
      </c>
      <c r="Z7" s="56">
        <f t="shared" si="7"/>
        <v>0.70546737213403876</v>
      </c>
    </row>
    <row r="8" spans="1:26" x14ac:dyDescent="0.25">
      <c r="A8" s="69">
        <f t="shared" si="8"/>
        <v>6</v>
      </c>
      <c r="B8" s="18" t="s">
        <v>2</v>
      </c>
      <c r="C8" s="33" t="s">
        <v>8</v>
      </c>
      <c r="D8" s="45" t="s">
        <v>440</v>
      </c>
      <c r="E8" s="51">
        <v>43162</v>
      </c>
      <c r="F8" s="26">
        <f t="shared" si="3"/>
        <v>1203</v>
      </c>
      <c r="G8" s="65">
        <v>90</v>
      </c>
      <c r="H8" s="26">
        <f t="shared" si="4"/>
        <v>13.366666666666667</v>
      </c>
      <c r="I8" s="42">
        <v>575</v>
      </c>
      <c r="J8" s="43">
        <v>442</v>
      </c>
      <c r="K8" s="39">
        <v>150</v>
      </c>
      <c r="L8" s="43">
        <v>600</v>
      </c>
      <c r="M8" s="44">
        <v>0.22</v>
      </c>
      <c r="N8" s="27">
        <f t="shared" si="0"/>
        <v>132</v>
      </c>
      <c r="O8" s="38">
        <v>0.25</v>
      </c>
      <c r="P8" s="39">
        <f t="shared" si="1"/>
        <v>99</v>
      </c>
      <c r="Q8" s="39">
        <v>40</v>
      </c>
      <c r="R8" s="27">
        <f t="shared" si="2"/>
        <v>59</v>
      </c>
      <c r="S8" s="38">
        <v>0.05</v>
      </c>
      <c r="T8" s="38">
        <v>0.08</v>
      </c>
      <c r="U8" s="39">
        <v>521</v>
      </c>
      <c r="V8" s="38">
        <v>0.02</v>
      </c>
      <c r="W8" s="39">
        <v>699</v>
      </c>
      <c r="X8" s="28">
        <f t="shared" si="5"/>
        <v>9.9662162162162157E-2</v>
      </c>
      <c r="Y8" s="29">
        <f t="shared" si="6"/>
        <v>20.389830508474578</v>
      </c>
      <c r="Z8" s="56">
        <f t="shared" si="7"/>
        <v>0.40404040404040403</v>
      </c>
    </row>
    <row r="9" spans="1:26" x14ac:dyDescent="0.25">
      <c r="A9" s="69">
        <f t="shared" si="8"/>
        <v>7</v>
      </c>
      <c r="B9" s="18" t="s">
        <v>2</v>
      </c>
      <c r="C9" s="33" t="s">
        <v>9</v>
      </c>
      <c r="D9" s="45" t="s">
        <v>441</v>
      </c>
      <c r="E9" s="51">
        <v>43162</v>
      </c>
      <c r="F9" s="26">
        <f t="shared" si="3"/>
        <v>926</v>
      </c>
      <c r="G9" s="65">
        <v>27</v>
      </c>
      <c r="H9" s="26">
        <f t="shared" si="4"/>
        <v>34.296296296296298</v>
      </c>
      <c r="I9" s="42">
        <v>360</v>
      </c>
      <c r="J9" s="43">
        <v>63</v>
      </c>
      <c r="K9" s="39">
        <v>425</v>
      </c>
      <c r="L9" s="43">
        <v>1900</v>
      </c>
      <c r="M9" s="44">
        <v>0.05</v>
      </c>
      <c r="N9" s="27">
        <f t="shared" si="0"/>
        <v>95</v>
      </c>
      <c r="O9" s="38">
        <v>0.25</v>
      </c>
      <c r="P9" s="39">
        <f t="shared" si="1"/>
        <v>71.25</v>
      </c>
      <c r="Q9" s="39">
        <v>20</v>
      </c>
      <c r="R9" s="27">
        <f t="shared" si="2"/>
        <v>51.25</v>
      </c>
      <c r="S9" s="38">
        <v>0.05</v>
      </c>
      <c r="T9" s="38">
        <v>0.08</v>
      </c>
      <c r="U9" s="39">
        <v>450</v>
      </c>
      <c r="V9" s="38">
        <v>0.02</v>
      </c>
      <c r="W9" s="39">
        <v>604</v>
      </c>
      <c r="X9" s="28">
        <f t="shared" si="5"/>
        <v>0.10502049180327869</v>
      </c>
      <c r="Y9" s="29">
        <f t="shared" si="6"/>
        <v>18.068292682926828</v>
      </c>
      <c r="Z9" s="56">
        <f t="shared" si="7"/>
        <v>0.2807017543859649</v>
      </c>
    </row>
    <row r="10" spans="1:26" x14ac:dyDescent="0.25">
      <c r="A10" s="69">
        <f t="shared" si="8"/>
        <v>8</v>
      </c>
      <c r="B10" s="18" t="s">
        <v>2</v>
      </c>
      <c r="C10" s="33" t="s">
        <v>10</v>
      </c>
      <c r="D10" s="45" t="s">
        <v>442</v>
      </c>
      <c r="E10" s="51">
        <v>43162</v>
      </c>
      <c r="F10" s="30">
        <f t="shared" si="3"/>
        <v>413</v>
      </c>
      <c r="G10" s="65">
        <v>32</v>
      </c>
      <c r="H10" s="30">
        <f t="shared" si="4"/>
        <v>12.90625</v>
      </c>
      <c r="I10" s="42">
        <v>437</v>
      </c>
      <c r="J10" s="43">
        <v>557</v>
      </c>
      <c r="K10" s="39">
        <v>4</v>
      </c>
      <c r="L10" s="43">
        <v>671</v>
      </c>
      <c r="M10" s="44">
        <v>0.2</v>
      </c>
      <c r="N10" s="27">
        <f t="shared" si="0"/>
        <v>134.20000000000002</v>
      </c>
      <c r="O10" s="38">
        <v>0.25</v>
      </c>
      <c r="P10" s="39">
        <f t="shared" si="1"/>
        <v>100.65</v>
      </c>
      <c r="Q10" s="39">
        <v>75</v>
      </c>
      <c r="R10" s="27">
        <f t="shared" si="2"/>
        <v>25.650000000000006</v>
      </c>
      <c r="S10" s="38">
        <v>0.05</v>
      </c>
      <c r="T10" s="38">
        <v>0.08</v>
      </c>
      <c r="U10" s="39">
        <v>229</v>
      </c>
      <c r="V10" s="38">
        <v>0.02</v>
      </c>
      <c r="W10" s="39">
        <v>308</v>
      </c>
      <c r="X10" s="28">
        <f t="shared" si="5"/>
        <v>4.5721925133689847E-2</v>
      </c>
      <c r="Y10" s="29">
        <f t="shared" si="6"/>
        <v>16.10136452241715</v>
      </c>
      <c r="Z10" s="56">
        <f t="shared" si="7"/>
        <v>0.7451564828614009</v>
      </c>
    </row>
    <row r="11" spans="1:26" x14ac:dyDescent="0.25">
      <c r="A11" s="69">
        <f t="shared" si="8"/>
        <v>9</v>
      </c>
      <c r="B11" s="18" t="s">
        <v>2</v>
      </c>
      <c r="C11" s="33" t="s">
        <v>11</v>
      </c>
      <c r="D11" s="45" t="s">
        <v>443</v>
      </c>
      <c r="E11" s="51">
        <v>43162</v>
      </c>
      <c r="F11" s="30">
        <f t="shared" si="3"/>
        <v>319</v>
      </c>
      <c r="G11" s="65">
        <v>26</v>
      </c>
      <c r="H11" s="30">
        <f t="shared" si="4"/>
        <v>12.26923076923077</v>
      </c>
      <c r="I11" s="42">
        <v>582</v>
      </c>
      <c r="J11" s="43">
        <v>735</v>
      </c>
      <c r="K11" s="39">
        <v>24</v>
      </c>
      <c r="L11" s="43">
        <v>1378</v>
      </c>
      <c r="M11" s="44">
        <v>0.12</v>
      </c>
      <c r="N11" s="27">
        <f t="shared" si="0"/>
        <v>165.35999999999999</v>
      </c>
      <c r="O11" s="38">
        <v>0.25</v>
      </c>
      <c r="P11" s="39">
        <f t="shared" si="1"/>
        <v>124.01999999999998</v>
      </c>
      <c r="Q11" s="39">
        <v>100</v>
      </c>
      <c r="R11" s="27">
        <f t="shared" si="2"/>
        <v>24.019999999999982</v>
      </c>
      <c r="S11" s="38">
        <v>0.05</v>
      </c>
      <c r="T11" s="38">
        <v>0.08</v>
      </c>
      <c r="U11" s="39">
        <v>212</v>
      </c>
      <c r="V11" s="38">
        <v>0.02</v>
      </c>
      <c r="W11" s="39">
        <v>284</v>
      </c>
      <c r="X11" s="28">
        <f t="shared" si="5"/>
        <v>3.1646903820816842E-2</v>
      </c>
      <c r="Y11" s="29">
        <f t="shared" si="6"/>
        <v>13.280599500416329</v>
      </c>
      <c r="Z11" s="56">
        <f t="shared" si="7"/>
        <v>0.80632156103854224</v>
      </c>
    </row>
    <row r="12" spans="1:26" x14ac:dyDescent="0.25">
      <c r="A12" s="71">
        <f t="shared" si="8"/>
        <v>10</v>
      </c>
      <c r="B12" s="54" t="s">
        <v>2</v>
      </c>
      <c r="C12" s="72" t="s">
        <v>12</v>
      </c>
      <c r="D12" s="59" t="s">
        <v>444</v>
      </c>
      <c r="E12" s="58">
        <v>43162</v>
      </c>
      <c r="F12" s="30">
        <f t="shared" si="3"/>
        <v>-779</v>
      </c>
      <c r="G12" s="65">
        <v>33</v>
      </c>
      <c r="H12" s="30">
        <f t="shared" si="4"/>
        <v>-23.606060606060606</v>
      </c>
      <c r="I12" s="42">
        <v>-353</v>
      </c>
      <c r="J12" s="43">
        <v>812</v>
      </c>
      <c r="K12" s="39">
        <v>27</v>
      </c>
      <c r="L12" s="43">
        <v>4890</v>
      </c>
      <c r="M12" s="44">
        <v>0.03</v>
      </c>
      <c r="N12" s="27">
        <f t="shared" si="0"/>
        <v>146.69999999999999</v>
      </c>
      <c r="O12" s="38">
        <v>0.25</v>
      </c>
      <c r="P12" s="39">
        <f t="shared" si="1"/>
        <v>110.02499999999999</v>
      </c>
      <c r="Q12" s="39">
        <v>90</v>
      </c>
      <c r="R12" s="27">
        <f t="shared" si="2"/>
        <v>20.024999999999991</v>
      </c>
      <c r="S12" s="38">
        <v>0.05</v>
      </c>
      <c r="T12" s="38">
        <v>0.08</v>
      </c>
      <c r="U12" s="39">
        <v>176</v>
      </c>
      <c r="V12" s="38">
        <v>0.02</v>
      </c>
      <c r="W12" s="39">
        <v>237</v>
      </c>
      <c r="X12" s="28">
        <f t="shared" si="5"/>
        <v>2.3867699642431454E-2</v>
      </c>
      <c r="Y12" s="29">
        <f t="shared" si="6"/>
        <v>-38.90137328339577</v>
      </c>
      <c r="Z12" s="56">
        <f t="shared" si="7"/>
        <v>0.81799591002044991</v>
      </c>
    </row>
    <row r="13" spans="1:26" x14ac:dyDescent="0.25">
      <c r="A13" s="69">
        <f t="shared" si="8"/>
        <v>11</v>
      </c>
      <c r="B13" s="18" t="s">
        <v>2</v>
      </c>
      <c r="C13" s="33" t="s">
        <v>13</v>
      </c>
      <c r="D13" s="45" t="s">
        <v>614</v>
      </c>
      <c r="E13" s="51">
        <v>43163</v>
      </c>
      <c r="F13" s="30">
        <f t="shared" si="3"/>
        <v>303</v>
      </c>
      <c r="G13" s="65">
        <v>18</v>
      </c>
      <c r="H13" s="30">
        <f t="shared" si="4"/>
        <v>16.833333333333332</v>
      </c>
      <c r="I13" s="42">
        <v>295</v>
      </c>
      <c r="J13" s="43">
        <v>464</v>
      </c>
      <c r="K13" s="39">
        <v>24</v>
      </c>
      <c r="L13" s="43">
        <v>700</v>
      </c>
      <c r="M13" s="44">
        <v>0.14000000000000001</v>
      </c>
      <c r="N13" s="27">
        <f t="shared" si="0"/>
        <v>98.000000000000014</v>
      </c>
      <c r="O13" s="38">
        <v>0.25</v>
      </c>
      <c r="P13" s="39">
        <f t="shared" si="1"/>
        <v>73.500000000000014</v>
      </c>
      <c r="Q13" s="39">
        <v>50</v>
      </c>
      <c r="R13" s="27">
        <f t="shared" si="2"/>
        <v>23.500000000000014</v>
      </c>
      <c r="S13" s="38">
        <v>0.05</v>
      </c>
      <c r="T13" s="38">
        <v>0.08</v>
      </c>
      <c r="U13" s="39">
        <v>212</v>
      </c>
      <c r="V13" s="38">
        <v>0.02</v>
      </c>
      <c r="W13" s="39">
        <v>284</v>
      </c>
      <c r="X13" s="28">
        <f t="shared" si="5"/>
        <v>4.8155737704918058E-2</v>
      </c>
      <c r="Y13" s="29">
        <f t="shared" si="6"/>
        <v>12.893617021276588</v>
      </c>
      <c r="Z13" s="56">
        <f t="shared" si="7"/>
        <v>0.68027210884353728</v>
      </c>
    </row>
    <row r="14" spans="1:26" x14ac:dyDescent="0.25">
      <c r="A14" s="69">
        <f t="shared" si="8"/>
        <v>12</v>
      </c>
      <c r="B14" s="18" t="s">
        <v>70</v>
      </c>
      <c r="C14" s="33" t="s">
        <v>14</v>
      </c>
      <c r="D14" s="33" t="s">
        <v>445</v>
      </c>
      <c r="E14" s="51">
        <v>43163</v>
      </c>
      <c r="F14" s="30">
        <f t="shared" si="3"/>
        <v>14310</v>
      </c>
      <c r="G14" s="65">
        <v>352</v>
      </c>
      <c r="H14" s="30">
        <f t="shared" si="4"/>
        <v>40.653409090909093</v>
      </c>
      <c r="I14" s="42">
        <v>8050</v>
      </c>
      <c r="J14" s="43">
        <v>6400</v>
      </c>
      <c r="K14" s="39">
        <v>0</v>
      </c>
      <c r="L14" s="43">
        <v>18000</v>
      </c>
      <c r="M14" s="44">
        <v>0.15</v>
      </c>
      <c r="N14" s="27">
        <f t="shared" si="0"/>
        <v>2700</v>
      </c>
      <c r="O14" s="38">
        <v>0.25</v>
      </c>
      <c r="P14" s="39">
        <f t="shared" si="1"/>
        <v>2025</v>
      </c>
      <c r="Q14" s="39">
        <v>1400</v>
      </c>
      <c r="R14" s="27">
        <f t="shared" si="2"/>
        <v>625</v>
      </c>
      <c r="S14" s="38">
        <v>0.05</v>
      </c>
      <c r="T14" s="38">
        <v>0.08</v>
      </c>
      <c r="U14" s="39">
        <v>5253</v>
      </c>
      <c r="V14" s="38">
        <v>0.02</v>
      </c>
      <c r="W14" s="39">
        <v>7407</v>
      </c>
      <c r="X14" s="28">
        <f t="shared" si="5"/>
        <v>9.765625E-2</v>
      </c>
      <c r="Y14" s="29">
        <f t="shared" si="6"/>
        <v>22.896000000000001</v>
      </c>
      <c r="Z14" s="56">
        <f t="shared" si="7"/>
        <v>0.69135802469135799</v>
      </c>
    </row>
    <row r="15" spans="1:26" x14ac:dyDescent="0.25">
      <c r="A15" s="69">
        <f t="shared" si="8"/>
        <v>13</v>
      </c>
      <c r="B15" s="18" t="s">
        <v>70</v>
      </c>
      <c r="C15" s="33" t="s">
        <v>15</v>
      </c>
      <c r="D15" s="33" t="s">
        <v>446</v>
      </c>
      <c r="E15" s="51">
        <v>43163</v>
      </c>
      <c r="F15" s="30">
        <f t="shared" si="3"/>
        <v>7246</v>
      </c>
      <c r="G15" s="65">
        <v>92</v>
      </c>
      <c r="H15" s="30">
        <f t="shared" si="4"/>
        <v>78.760869565217391</v>
      </c>
      <c r="I15" s="42">
        <v>2307</v>
      </c>
      <c r="J15" s="43">
        <v>470</v>
      </c>
      <c r="K15" s="39">
        <v>1500</v>
      </c>
      <c r="L15" s="43">
        <v>6800</v>
      </c>
      <c r="M15" s="44">
        <v>0.09</v>
      </c>
      <c r="N15" s="27">
        <f t="shared" si="0"/>
        <v>612</v>
      </c>
      <c r="O15" s="38">
        <v>0.25</v>
      </c>
      <c r="P15" s="39">
        <f t="shared" si="1"/>
        <v>459</v>
      </c>
      <c r="Q15" s="39">
        <v>125</v>
      </c>
      <c r="R15" s="27">
        <f t="shared" si="2"/>
        <v>334</v>
      </c>
      <c r="S15" s="38">
        <v>0.05</v>
      </c>
      <c r="T15" s="38">
        <v>0.08</v>
      </c>
      <c r="U15" s="39">
        <v>2951</v>
      </c>
      <c r="V15" s="38">
        <v>0.02</v>
      </c>
      <c r="W15" s="39">
        <v>3958</v>
      </c>
      <c r="X15" s="28">
        <f t="shared" si="5"/>
        <v>0.16954314720812183</v>
      </c>
      <c r="Y15" s="29">
        <f t="shared" si="6"/>
        <v>21.694610778443113</v>
      </c>
      <c r="Z15" s="56">
        <f t="shared" si="7"/>
        <v>0.27233115468409586</v>
      </c>
    </row>
    <row r="16" spans="1:26" x14ac:dyDescent="0.25">
      <c r="A16" s="69">
        <f t="shared" si="8"/>
        <v>14</v>
      </c>
      <c r="B16" s="18" t="s">
        <v>70</v>
      </c>
      <c r="C16" s="33" t="s">
        <v>16</v>
      </c>
      <c r="D16" s="33" t="s">
        <v>447</v>
      </c>
      <c r="E16" s="51">
        <v>43163</v>
      </c>
      <c r="F16" s="30">
        <f t="shared" si="3"/>
        <v>-4031</v>
      </c>
      <c r="G16" s="65">
        <v>93</v>
      </c>
      <c r="H16" s="30">
        <f t="shared" si="4"/>
        <v>-43.344086021505376</v>
      </c>
      <c r="I16" s="42">
        <v>-4574</v>
      </c>
      <c r="J16" s="43">
        <v>1326</v>
      </c>
      <c r="K16" s="39">
        <v>75</v>
      </c>
      <c r="L16" s="43">
        <v>8500</v>
      </c>
      <c r="M16" s="44">
        <v>0.05</v>
      </c>
      <c r="N16" s="27">
        <f t="shared" si="0"/>
        <v>425</v>
      </c>
      <c r="O16" s="38">
        <v>0.25</v>
      </c>
      <c r="P16" s="39">
        <f t="shared" si="1"/>
        <v>318.75</v>
      </c>
      <c r="Q16" s="39">
        <v>225</v>
      </c>
      <c r="R16" s="27">
        <f t="shared" si="2"/>
        <v>93.75</v>
      </c>
      <c r="S16" s="38">
        <v>0.05</v>
      </c>
      <c r="T16" s="38">
        <v>0.08</v>
      </c>
      <c r="U16" s="39">
        <v>830</v>
      </c>
      <c r="V16" s="38">
        <v>0.02</v>
      </c>
      <c r="W16" s="39">
        <v>1114</v>
      </c>
      <c r="X16" s="28">
        <f t="shared" si="5"/>
        <v>6.6916488222698078E-2</v>
      </c>
      <c r="Y16" s="29">
        <f t="shared" si="6"/>
        <v>-42.99733333333333</v>
      </c>
      <c r="Z16" s="56">
        <f t="shared" si="7"/>
        <v>0.70588235294117652</v>
      </c>
    </row>
    <row r="17" spans="1:26" x14ac:dyDescent="0.25">
      <c r="A17" s="69">
        <f t="shared" si="8"/>
        <v>15</v>
      </c>
      <c r="B17" s="18" t="s">
        <v>17</v>
      </c>
      <c r="C17" s="33" t="s">
        <v>18</v>
      </c>
      <c r="D17" s="33" t="s">
        <v>448</v>
      </c>
      <c r="E17" s="51">
        <v>43163</v>
      </c>
      <c r="F17" s="30">
        <f t="shared" si="3"/>
        <v>-5310</v>
      </c>
      <c r="G17" s="65">
        <v>630</v>
      </c>
      <c r="H17" s="30">
        <f t="shared" si="4"/>
        <v>-8.4285714285714288</v>
      </c>
      <c r="I17" s="42">
        <v>6042</v>
      </c>
      <c r="J17" s="43">
        <v>11500</v>
      </c>
      <c r="K17" s="39">
        <v>6700</v>
      </c>
      <c r="L17" s="43">
        <v>14500</v>
      </c>
      <c r="M17" s="44">
        <v>0.15</v>
      </c>
      <c r="N17" s="27">
        <f t="shared" si="0"/>
        <v>2175</v>
      </c>
      <c r="O17" s="38">
        <v>0.25</v>
      </c>
      <c r="P17" s="39">
        <f t="shared" si="1"/>
        <v>1631.25</v>
      </c>
      <c r="Q17" s="39">
        <v>1300</v>
      </c>
      <c r="R17" s="27">
        <f t="shared" si="2"/>
        <v>331.25</v>
      </c>
      <c r="S17" s="38">
        <v>0.05</v>
      </c>
      <c r="T17" s="38">
        <v>0.08</v>
      </c>
      <c r="U17" s="39">
        <v>2925</v>
      </c>
      <c r="V17" s="38">
        <v>0.02</v>
      </c>
      <c r="W17" s="39">
        <v>3923</v>
      </c>
      <c r="X17" s="28">
        <f t="shared" si="5"/>
        <v>1.8200549450549452E-2</v>
      </c>
      <c r="Y17" s="29">
        <f t="shared" si="6"/>
        <v>-16.030188679245285</v>
      </c>
      <c r="Z17" s="56">
        <f t="shared" si="7"/>
        <v>0.79693486590038309</v>
      </c>
    </row>
    <row r="18" spans="1:26" x14ac:dyDescent="0.25">
      <c r="A18" s="69">
        <f t="shared" si="8"/>
        <v>16</v>
      </c>
      <c r="B18" s="18" t="s">
        <v>17</v>
      </c>
      <c r="C18" s="33" t="s">
        <v>19</v>
      </c>
      <c r="D18" s="33" t="s">
        <v>449</v>
      </c>
      <c r="E18" s="51">
        <v>43163</v>
      </c>
      <c r="F18" s="30">
        <f t="shared" si="3"/>
        <v>-1930</v>
      </c>
      <c r="G18" s="65">
        <v>85</v>
      </c>
      <c r="H18" s="30">
        <f t="shared" si="4"/>
        <v>-22.705882352941178</v>
      </c>
      <c r="I18" s="42">
        <v>2908</v>
      </c>
      <c r="J18" s="43">
        <v>740</v>
      </c>
      <c r="K18" s="39">
        <v>5400</v>
      </c>
      <c r="L18" s="43">
        <v>3500</v>
      </c>
      <c r="M18" s="44">
        <v>0.1</v>
      </c>
      <c r="N18" s="27">
        <f t="shared" si="0"/>
        <v>350</v>
      </c>
      <c r="O18" s="38">
        <v>0.25</v>
      </c>
      <c r="P18" s="39">
        <f t="shared" si="1"/>
        <v>262.5</v>
      </c>
      <c r="Q18" s="39">
        <v>200</v>
      </c>
      <c r="R18" s="27">
        <f t="shared" si="2"/>
        <v>62.5</v>
      </c>
      <c r="S18" s="38">
        <v>0.05</v>
      </c>
      <c r="T18" s="38">
        <v>0.08</v>
      </c>
      <c r="U18" s="39">
        <v>556</v>
      </c>
      <c r="V18" s="38">
        <v>0.02</v>
      </c>
      <c r="W18" s="39">
        <v>746</v>
      </c>
      <c r="X18" s="28">
        <f t="shared" si="5"/>
        <v>1.017915309446254E-2</v>
      </c>
      <c r="Y18" s="29">
        <f t="shared" si="6"/>
        <v>-30.88</v>
      </c>
      <c r="Z18" s="56">
        <f t="shared" si="7"/>
        <v>0.76190476190476186</v>
      </c>
    </row>
    <row r="19" spans="1:26" x14ac:dyDescent="0.25">
      <c r="A19" s="69">
        <f t="shared" si="8"/>
        <v>17</v>
      </c>
      <c r="B19" s="18" t="s">
        <v>17</v>
      </c>
      <c r="C19" s="33" t="s">
        <v>20</v>
      </c>
      <c r="D19" s="33" t="s">
        <v>450</v>
      </c>
      <c r="E19" s="51">
        <v>43163</v>
      </c>
      <c r="F19" s="30">
        <f t="shared" si="3"/>
        <v>-1929</v>
      </c>
      <c r="G19" s="65">
        <v>339</v>
      </c>
      <c r="H19" s="30">
        <f t="shared" si="4"/>
        <v>-5.6902654867256635</v>
      </c>
      <c r="I19" s="42">
        <v>7961</v>
      </c>
      <c r="J19" s="43">
        <v>7700</v>
      </c>
      <c r="K19" s="39">
        <v>11500</v>
      </c>
      <c r="L19" s="43">
        <v>10000</v>
      </c>
      <c r="M19" s="44">
        <v>0.22</v>
      </c>
      <c r="N19" s="27">
        <f t="shared" si="0"/>
        <v>2200</v>
      </c>
      <c r="O19" s="38">
        <v>0.25</v>
      </c>
      <c r="P19" s="39">
        <f t="shared" si="1"/>
        <v>1650</v>
      </c>
      <c r="Q19" s="39">
        <v>1200</v>
      </c>
      <c r="R19" s="27">
        <f t="shared" si="2"/>
        <v>450</v>
      </c>
      <c r="S19" s="38">
        <v>0.05</v>
      </c>
      <c r="T19" s="38">
        <v>0.08</v>
      </c>
      <c r="U19" s="39">
        <v>3977</v>
      </c>
      <c r="V19" s="38">
        <v>0.02</v>
      </c>
      <c r="W19" s="39">
        <v>5333</v>
      </c>
      <c r="X19" s="28">
        <f t="shared" si="5"/>
        <v>2.34375E-2</v>
      </c>
      <c r="Y19" s="29">
        <f t="shared" si="6"/>
        <v>-4.2866666666666671</v>
      </c>
      <c r="Z19" s="56">
        <f t="shared" si="7"/>
        <v>0.72727272727272729</v>
      </c>
    </row>
    <row r="20" spans="1:26" x14ac:dyDescent="0.25">
      <c r="A20" s="69">
        <f t="shared" si="8"/>
        <v>18</v>
      </c>
      <c r="B20" s="18" t="s">
        <v>17</v>
      </c>
      <c r="C20" s="33" t="s">
        <v>21</v>
      </c>
      <c r="D20" s="33" t="s">
        <v>451</v>
      </c>
      <c r="E20" s="51">
        <v>43163</v>
      </c>
      <c r="F20" s="30">
        <f t="shared" si="3"/>
        <v>3756</v>
      </c>
      <c r="G20" s="65">
        <v>264</v>
      </c>
      <c r="H20" s="30">
        <f t="shared" si="4"/>
        <v>14.227272727272727</v>
      </c>
      <c r="I20" s="42">
        <v>6274</v>
      </c>
      <c r="J20" s="43">
        <v>4800</v>
      </c>
      <c r="K20" s="39">
        <v>5600</v>
      </c>
      <c r="L20" s="43">
        <v>4700</v>
      </c>
      <c r="M20" s="44">
        <v>0.25</v>
      </c>
      <c r="N20" s="27">
        <f t="shared" si="0"/>
        <v>1175</v>
      </c>
      <c r="O20" s="38">
        <v>0.25</v>
      </c>
      <c r="P20" s="39">
        <f t="shared" si="1"/>
        <v>881.25</v>
      </c>
      <c r="Q20" s="39">
        <v>500</v>
      </c>
      <c r="R20" s="27">
        <f t="shared" si="2"/>
        <v>381.25</v>
      </c>
      <c r="S20" s="38">
        <v>0.05</v>
      </c>
      <c r="T20" s="38">
        <v>0.08</v>
      </c>
      <c r="U20" s="39">
        <v>3367</v>
      </c>
      <c r="V20" s="38">
        <v>0.02</v>
      </c>
      <c r="W20" s="39">
        <v>4515</v>
      </c>
      <c r="X20" s="28">
        <f t="shared" si="5"/>
        <v>3.6658653846153848E-2</v>
      </c>
      <c r="Y20" s="29">
        <f t="shared" si="6"/>
        <v>9.851803278688525</v>
      </c>
      <c r="Z20" s="56">
        <f t="shared" si="7"/>
        <v>0.56737588652482274</v>
      </c>
    </row>
    <row r="21" spans="1:26" x14ac:dyDescent="0.25">
      <c r="A21" s="69">
        <f t="shared" si="8"/>
        <v>19</v>
      </c>
      <c r="B21" s="18" t="s">
        <v>17</v>
      </c>
      <c r="C21" s="33" t="s">
        <v>22</v>
      </c>
      <c r="D21" s="33" t="s">
        <v>452</v>
      </c>
      <c r="E21" s="51">
        <v>43163</v>
      </c>
      <c r="F21" s="30">
        <f t="shared" si="3"/>
        <v>711</v>
      </c>
      <c r="G21" s="65">
        <v>57</v>
      </c>
      <c r="H21" s="30">
        <f t="shared" si="4"/>
        <v>12.473684210526315</v>
      </c>
      <c r="I21" s="42">
        <v>1188</v>
      </c>
      <c r="J21" s="43">
        <v>1500</v>
      </c>
      <c r="K21" s="39">
        <v>900</v>
      </c>
      <c r="L21" s="43">
        <v>3000</v>
      </c>
      <c r="M21" s="44">
        <v>0.13</v>
      </c>
      <c r="N21" s="27">
        <f t="shared" si="0"/>
        <v>390</v>
      </c>
      <c r="O21" s="38">
        <v>0.25</v>
      </c>
      <c r="P21" s="39">
        <f t="shared" si="1"/>
        <v>292.5</v>
      </c>
      <c r="Q21" s="39">
        <v>200</v>
      </c>
      <c r="R21" s="27">
        <f t="shared" si="2"/>
        <v>92.5</v>
      </c>
      <c r="S21" s="38">
        <v>0.05</v>
      </c>
      <c r="T21" s="38">
        <v>0.08</v>
      </c>
      <c r="U21" s="39">
        <v>821</v>
      </c>
      <c r="V21" s="38">
        <v>0.02</v>
      </c>
      <c r="W21" s="39">
        <v>1102</v>
      </c>
      <c r="X21" s="28">
        <f t="shared" si="5"/>
        <v>3.8541666666666669E-2</v>
      </c>
      <c r="Y21" s="29">
        <f t="shared" si="6"/>
        <v>7.6864864864864861</v>
      </c>
      <c r="Z21" s="56">
        <f t="shared" si="7"/>
        <v>0.68376068376068377</v>
      </c>
    </row>
    <row r="22" spans="1:26" x14ac:dyDescent="0.25">
      <c r="A22" s="70">
        <f t="shared" si="8"/>
        <v>20</v>
      </c>
      <c r="B22" s="31" t="s">
        <v>75</v>
      </c>
      <c r="C22" s="34" t="s">
        <v>76</v>
      </c>
      <c r="D22" s="34" t="s">
        <v>453</v>
      </c>
      <c r="E22" s="52">
        <v>43163</v>
      </c>
      <c r="F22" s="30">
        <f t="shared" si="3"/>
        <v>27383</v>
      </c>
      <c r="G22" s="65">
        <v>375</v>
      </c>
      <c r="H22" s="30">
        <f t="shared" si="4"/>
        <v>73.021333333333331</v>
      </c>
      <c r="I22" s="42">
        <v>7747</v>
      </c>
      <c r="J22" s="43">
        <v>350</v>
      </c>
      <c r="K22" s="39">
        <v>600</v>
      </c>
      <c r="L22" s="43">
        <v>13000</v>
      </c>
      <c r="M22" s="44">
        <v>0.12</v>
      </c>
      <c r="N22" s="27">
        <f t="shared" si="0"/>
        <v>1560</v>
      </c>
      <c r="O22" s="38">
        <v>0.25</v>
      </c>
      <c r="P22" s="39">
        <f t="shared" si="1"/>
        <v>1170</v>
      </c>
      <c r="Q22" s="39">
        <v>175</v>
      </c>
      <c r="R22" s="27">
        <f t="shared" si="2"/>
        <v>995</v>
      </c>
      <c r="S22" s="38">
        <v>0.05</v>
      </c>
      <c r="T22" s="38">
        <v>0.08</v>
      </c>
      <c r="U22" s="39">
        <v>8794</v>
      </c>
      <c r="V22" s="38">
        <v>0.02</v>
      </c>
      <c r="W22" s="39">
        <v>11792</v>
      </c>
      <c r="X22" s="28">
        <f t="shared" si="5"/>
        <v>1.0473684210526315</v>
      </c>
      <c r="Y22" s="29">
        <f t="shared" si="6"/>
        <v>27.520603015075377</v>
      </c>
      <c r="Z22" s="56">
        <f t="shared" si="7"/>
        <v>0.14957264957264957</v>
      </c>
    </row>
    <row r="23" spans="1:26" x14ac:dyDescent="0.25">
      <c r="A23" s="70">
        <f t="shared" si="8"/>
        <v>21</v>
      </c>
      <c r="B23" s="31" t="s">
        <v>75</v>
      </c>
      <c r="C23" s="34" t="s">
        <v>79</v>
      </c>
      <c r="D23" s="34" t="s">
        <v>454</v>
      </c>
      <c r="E23" s="52">
        <v>43163</v>
      </c>
      <c r="F23" s="30">
        <f t="shared" si="3"/>
        <v>22921</v>
      </c>
      <c r="G23" s="65">
        <v>287</v>
      </c>
      <c r="H23" s="30">
        <f t="shared" si="4"/>
        <v>79.864111498257842</v>
      </c>
      <c r="I23" s="42">
        <v>7872</v>
      </c>
      <c r="J23" s="43">
        <v>850</v>
      </c>
      <c r="K23" s="39">
        <v>135</v>
      </c>
      <c r="L23" s="43">
        <v>12000</v>
      </c>
      <c r="M23" s="44">
        <v>0.1</v>
      </c>
      <c r="N23" s="27">
        <f t="shared" si="0"/>
        <v>1200</v>
      </c>
      <c r="O23" s="38">
        <v>0.25</v>
      </c>
      <c r="P23" s="39">
        <f t="shared" si="1"/>
        <v>900</v>
      </c>
      <c r="Q23" s="39">
        <v>125</v>
      </c>
      <c r="R23" s="27">
        <f t="shared" si="2"/>
        <v>775</v>
      </c>
      <c r="S23" s="38">
        <v>0.05</v>
      </c>
      <c r="T23" s="38">
        <v>0.08</v>
      </c>
      <c r="U23" s="39">
        <v>6849</v>
      </c>
      <c r="V23" s="38">
        <v>0.02</v>
      </c>
      <c r="W23" s="39">
        <v>9185</v>
      </c>
      <c r="X23" s="28">
        <f t="shared" si="5"/>
        <v>0.78680203045685282</v>
      </c>
      <c r="Y23" s="29">
        <f t="shared" si="6"/>
        <v>29.575483870967741</v>
      </c>
      <c r="Z23" s="56">
        <f t="shared" si="7"/>
        <v>0.1388888888888889</v>
      </c>
    </row>
    <row r="24" spans="1:26" x14ac:dyDescent="0.25">
      <c r="A24" s="70">
        <f t="shared" si="8"/>
        <v>22</v>
      </c>
      <c r="B24" s="31" t="s">
        <v>75</v>
      </c>
      <c r="C24" s="34" t="s">
        <v>81</v>
      </c>
      <c r="D24" s="34" t="s">
        <v>455</v>
      </c>
      <c r="E24" s="52">
        <v>43163</v>
      </c>
      <c r="F24" s="30">
        <f t="shared" si="3"/>
        <v>16701</v>
      </c>
      <c r="G24" s="65">
        <v>286</v>
      </c>
      <c r="H24" s="30">
        <f t="shared" si="4"/>
        <v>58.395104895104893</v>
      </c>
      <c r="I24" s="42">
        <v>4154</v>
      </c>
      <c r="J24" s="43">
        <v>750</v>
      </c>
      <c r="K24" s="39">
        <v>150</v>
      </c>
      <c r="L24" s="43">
        <v>8500</v>
      </c>
      <c r="M24" s="44">
        <v>0.11</v>
      </c>
      <c r="N24" s="27">
        <f t="shared" si="0"/>
        <v>935</v>
      </c>
      <c r="O24" s="38">
        <v>0.25</v>
      </c>
      <c r="P24" s="39">
        <f t="shared" si="1"/>
        <v>701.25</v>
      </c>
      <c r="Q24" s="39">
        <v>50</v>
      </c>
      <c r="R24" s="27">
        <f t="shared" si="2"/>
        <v>651.25</v>
      </c>
      <c r="S24" s="38">
        <v>0.05</v>
      </c>
      <c r="T24" s="38">
        <v>0.08</v>
      </c>
      <c r="U24" s="39">
        <v>5744</v>
      </c>
      <c r="V24" s="38">
        <v>0.02</v>
      </c>
      <c r="W24" s="39">
        <v>7703</v>
      </c>
      <c r="X24" s="28">
        <f t="shared" si="5"/>
        <v>0.72361111111111109</v>
      </c>
      <c r="Y24" s="29">
        <f t="shared" si="6"/>
        <v>25.644529750479848</v>
      </c>
      <c r="Z24" s="56">
        <f t="shared" si="7"/>
        <v>7.130124777183601E-2</v>
      </c>
    </row>
    <row r="25" spans="1:26" x14ac:dyDescent="0.25">
      <c r="A25" s="70">
        <f t="shared" si="8"/>
        <v>23</v>
      </c>
      <c r="B25" s="31" t="s">
        <v>75</v>
      </c>
      <c r="C25" s="34" t="s">
        <v>83</v>
      </c>
      <c r="D25" s="34" t="s">
        <v>456</v>
      </c>
      <c r="E25" s="52">
        <v>43163</v>
      </c>
      <c r="F25" s="30">
        <f t="shared" si="3"/>
        <v>6749</v>
      </c>
      <c r="G25" s="65">
        <v>95</v>
      </c>
      <c r="H25" s="30">
        <f t="shared" si="4"/>
        <v>71.042105263157893</v>
      </c>
      <c r="I25" s="42">
        <v>1926</v>
      </c>
      <c r="J25" s="43">
        <v>100</v>
      </c>
      <c r="K25" s="39">
        <v>0</v>
      </c>
      <c r="L25" s="43">
        <v>4300</v>
      </c>
      <c r="M25" s="44">
        <v>0.08</v>
      </c>
      <c r="N25" s="27">
        <f t="shared" si="0"/>
        <v>344</v>
      </c>
      <c r="O25" s="38">
        <v>0.25</v>
      </c>
      <c r="P25" s="39">
        <f t="shared" si="1"/>
        <v>258</v>
      </c>
      <c r="Q25" s="39">
        <v>20</v>
      </c>
      <c r="R25" s="27">
        <f t="shared" si="2"/>
        <v>238</v>
      </c>
      <c r="S25" s="38">
        <v>0.05</v>
      </c>
      <c r="T25" s="38">
        <v>0.08</v>
      </c>
      <c r="U25" s="39">
        <v>2103</v>
      </c>
      <c r="V25" s="38">
        <v>0.02</v>
      </c>
      <c r="W25" s="39">
        <v>2820</v>
      </c>
      <c r="X25" s="28">
        <f t="shared" si="5"/>
        <v>2.38</v>
      </c>
      <c r="Y25" s="29">
        <f t="shared" si="6"/>
        <v>28.357142857142858</v>
      </c>
      <c r="Z25" s="56">
        <f t="shared" si="7"/>
        <v>7.7519379844961239E-2</v>
      </c>
    </row>
    <row r="26" spans="1:26" x14ac:dyDescent="0.25">
      <c r="A26" s="70">
        <f t="shared" si="8"/>
        <v>24</v>
      </c>
      <c r="B26" s="31" t="s">
        <v>75</v>
      </c>
      <c r="C26" s="34" t="s">
        <v>85</v>
      </c>
      <c r="D26" s="34" t="s">
        <v>457</v>
      </c>
      <c r="E26" s="52">
        <v>43163</v>
      </c>
      <c r="F26" s="30">
        <f t="shared" si="3"/>
        <v>16775</v>
      </c>
      <c r="G26" s="65">
        <v>152</v>
      </c>
      <c r="H26" s="30">
        <f t="shared" si="4"/>
        <v>110.36184210526316</v>
      </c>
      <c r="I26" s="42">
        <v>4500</v>
      </c>
      <c r="J26" s="43">
        <v>200</v>
      </c>
      <c r="K26" s="39">
        <v>0</v>
      </c>
      <c r="L26" s="43">
        <v>5800</v>
      </c>
      <c r="M26" s="44">
        <v>0.15</v>
      </c>
      <c r="N26" s="27">
        <f t="shared" si="0"/>
        <v>870</v>
      </c>
      <c r="O26" s="38">
        <v>0.25</v>
      </c>
      <c r="P26" s="39">
        <f t="shared" si="1"/>
        <v>652.5</v>
      </c>
      <c r="Q26" s="39">
        <v>50</v>
      </c>
      <c r="R26" s="27">
        <f t="shared" si="2"/>
        <v>602.5</v>
      </c>
      <c r="S26" s="38">
        <v>0.05</v>
      </c>
      <c r="T26" s="38">
        <v>0.08</v>
      </c>
      <c r="U26" s="39">
        <v>5329</v>
      </c>
      <c r="V26" s="38">
        <v>0.02</v>
      </c>
      <c r="W26" s="39">
        <v>7146</v>
      </c>
      <c r="X26" s="28">
        <f t="shared" si="5"/>
        <v>3.0125000000000002</v>
      </c>
      <c r="Y26" s="29">
        <f t="shared" si="6"/>
        <v>27.842323651452283</v>
      </c>
      <c r="Z26" s="56">
        <f t="shared" si="7"/>
        <v>7.662835249042145E-2</v>
      </c>
    </row>
    <row r="27" spans="1:26" x14ac:dyDescent="0.25">
      <c r="A27" s="69">
        <f t="shared" si="8"/>
        <v>25</v>
      </c>
      <c r="B27" s="18" t="s">
        <v>95</v>
      </c>
      <c r="C27" s="45" t="s">
        <v>91</v>
      </c>
      <c r="D27" s="45" t="s">
        <v>458</v>
      </c>
      <c r="E27" s="51">
        <v>43166</v>
      </c>
      <c r="F27" s="30">
        <f t="shared" si="3"/>
        <v>7221</v>
      </c>
      <c r="G27" s="65">
        <v>74</v>
      </c>
      <c r="H27" s="30">
        <f t="shared" si="4"/>
        <v>97.581081081081081</v>
      </c>
      <c r="I27" s="42">
        <v>3415</v>
      </c>
      <c r="J27" s="43">
        <v>1400</v>
      </c>
      <c r="K27" s="39">
        <v>1600</v>
      </c>
      <c r="L27" s="43">
        <v>9500</v>
      </c>
      <c r="M27" s="44">
        <v>0.08</v>
      </c>
      <c r="N27" s="27">
        <f t="shared" si="0"/>
        <v>760</v>
      </c>
      <c r="O27" s="38">
        <v>0.25</v>
      </c>
      <c r="P27" s="39">
        <f t="shared" si="1"/>
        <v>570</v>
      </c>
      <c r="Q27" s="39">
        <v>250</v>
      </c>
      <c r="R27" s="27">
        <f t="shared" si="2"/>
        <v>320</v>
      </c>
      <c r="S27" s="38">
        <v>0.05</v>
      </c>
      <c r="T27" s="38">
        <v>0.08</v>
      </c>
      <c r="U27" s="39">
        <v>2907</v>
      </c>
      <c r="V27" s="38">
        <v>0.02</v>
      </c>
      <c r="W27" s="39">
        <v>3899</v>
      </c>
      <c r="X27" s="28">
        <f t="shared" si="5"/>
        <v>0.10666666666666667</v>
      </c>
      <c r="Y27" s="29">
        <f t="shared" si="6"/>
        <v>22.565625000000001</v>
      </c>
      <c r="Z27" s="56">
        <f t="shared" si="7"/>
        <v>0.43859649122807015</v>
      </c>
    </row>
    <row r="28" spans="1:26" x14ac:dyDescent="0.25">
      <c r="A28" s="69">
        <f>A27+1</f>
        <v>26</v>
      </c>
      <c r="B28" s="18" t="s">
        <v>95</v>
      </c>
      <c r="C28" s="45" t="s">
        <v>93</v>
      </c>
      <c r="D28" s="45" t="s">
        <v>459</v>
      </c>
      <c r="E28" s="51">
        <v>43166</v>
      </c>
      <c r="F28" s="30">
        <f t="shared" si="3"/>
        <v>9655</v>
      </c>
      <c r="G28" s="65">
        <v>28</v>
      </c>
      <c r="H28" s="30">
        <f t="shared" si="4"/>
        <v>344.82142857142856</v>
      </c>
      <c r="I28" s="42">
        <v>-1400</v>
      </c>
      <c r="J28" s="43">
        <v>4000</v>
      </c>
      <c r="K28" s="39">
        <v>400</v>
      </c>
      <c r="L28" s="43">
        <v>10800</v>
      </c>
      <c r="M28" s="44">
        <v>0.12</v>
      </c>
      <c r="N28" s="27">
        <f t="shared" si="0"/>
        <v>1296</v>
      </c>
      <c r="O28" s="38">
        <v>0.25</v>
      </c>
      <c r="P28" s="39">
        <f t="shared" si="1"/>
        <v>972</v>
      </c>
      <c r="Q28" s="39">
        <v>225</v>
      </c>
      <c r="R28" s="27">
        <f t="shared" si="2"/>
        <v>747</v>
      </c>
      <c r="S28" s="38">
        <v>0.05</v>
      </c>
      <c r="T28" s="38">
        <v>0.08</v>
      </c>
      <c r="U28" s="39">
        <v>6602</v>
      </c>
      <c r="V28" s="38">
        <v>0.02</v>
      </c>
      <c r="W28" s="39">
        <v>8853</v>
      </c>
      <c r="X28" s="28">
        <f t="shared" si="5"/>
        <v>0.16977272727272727</v>
      </c>
      <c r="Y28" s="29">
        <f t="shared" si="6"/>
        <v>12.925033467202143</v>
      </c>
      <c r="Z28" s="56">
        <f t="shared" si="7"/>
        <v>0.23148148148148148</v>
      </c>
    </row>
    <row r="29" spans="1:26" x14ac:dyDescent="0.25">
      <c r="A29" s="69">
        <f t="shared" ref="A29:A110" si="9">A28+1</f>
        <v>27</v>
      </c>
      <c r="B29" s="18" t="s">
        <v>95</v>
      </c>
      <c r="C29" s="45" t="s">
        <v>108</v>
      </c>
      <c r="D29" s="45" t="s">
        <v>460</v>
      </c>
      <c r="E29" s="51">
        <v>43166</v>
      </c>
      <c r="F29" s="30">
        <f t="shared" si="3"/>
        <v>12606</v>
      </c>
      <c r="G29" s="65">
        <v>90</v>
      </c>
      <c r="H29" s="30">
        <f t="shared" si="4"/>
        <v>140.06666666666666</v>
      </c>
      <c r="I29" s="42">
        <v>650</v>
      </c>
      <c r="J29" s="43">
        <v>3340</v>
      </c>
      <c r="K29" s="39">
        <v>800</v>
      </c>
      <c r="L29" s="43">
        <v>9000</v>
      </c>
      <c r="M29" s="44">
        <v>0.15</v>
      </c>
      <c r="N29" s="27">
        <f t="shared" si="0"/>
        <v>1350</v>
      </c>
      <c r="O29" s="38">
        <v>0.25</v>
      </c>
      <c r="P29" s="39">
        <f t="shared" si="1"/>
        <v>1012.5</v>
      </c>
      <c r="Q29" s="39">
        <v>235</v>
      </c>
      <c r="R29" s="27">
        <f t="shared" si="2"/>
        <v>777.5</v>
      </c>
      <c r="S29" s="38">
        <v>0.05</v>
      </c>
      <c r="T29" s="38">
        <v>0.08</v>
      </c>
      <c r="U29" s="39">
        <v>6876</v>
      </c>
      <c r="V29" s="38">
        <v>0.02</v>
      </c>
      <c r="W29" s="39">
        <v>9220</v>
      </c>
      <c r="X29" s="28">
        <f t="shared" si="5"/>
        <v>0.18780193236714976</v>
      </c>
      <c r="Y29" s="29">
        <f t="shared" si="6"/>
        <v>16.213504823151126</v>
      </c>
      <c r="Z29" s="56">
        <f t="shared" si="7"/>
        <v>0.23209876543209876</v>
      </c>
    </row>
    <row r="30" spans="1:26" x14ac:dyDescent="0.25">
      <c r="A30" s="69">
        <f t="shared" si="9"/>
        <v>28</v>
      </c>
      <c r="B30" s="18" t="s">
        <v>95</v>
      </c>
      <c r="C30" s="45" t="s">
        <v>96</v>
      </c>
      <c r="D30" s="45" t="s">
        <v>461</v>
      </c>
      <c r="E30" s="51">
        <v>43166</v>
      </c>
      <c r="F30" s="30">
        <f t="shared" si="3"/>
        <v>26177</v>
      </c>
      <c r="G30" s="65">
        <v>300</v>
      </c>
      <c r="H30" s="30">
        <f t="shared" si="4"/>
        <v>87.256666666666661</v>
      </c>
      <c r="I30" s="42">
        <v>4152</v>
      </c>
      <c r="J30" s="43">
        <v>2352</v>
      </c>
      <c r="K30" s="39">
        <v>450</v>
      </c>
      <c r="L30" s="43">
        <v>40000</v>
      </c>
      <c r="M30" s="44">
        <v>0.06</v>
      </c>
      <c r="N30" s="27">
        <f t="shared" si="0"/>
        <v>2400</v>
      </c>
      <c r="O30" s="38">
        <v>0.25</v>
      </c>
      <c r="P30" s="39">
        <f t="shared" si="1"/>
        <v>1800</v>
      </c>
      <c r="Q30" s="39">
        <v>600</v>
      </c>
      <c r="R30" s="27">
        <f t="shared" si="2"/>
        <v>1200</v>
      </c>
      <c r="S30" s="38">
        <v>0.05</v>
      </c>
      <c r="T30" s="38">
        <v>0.08</v>
      </c>
      <c r="U30" s="39">
        <v>10605</v>
      </c>
      <c r="V30" s="38">
        <v>0.02</v>
      </c>
      <c r="W30" s="39">
        <v>14222</v>
      </c>
      <c r="X30" s="28">
        <f t="shared" si="5"/>
        <v>0.42826552462526768</v>
      </c>
      <c r="Y30" s="29">
        <f t="shared" si="6"/>
        <v>21.814166666666665</v>
      </c>
      <c r="Z30" s="56">
        <f t="shared" si="7"/>
        <v>0.33333333333333331</v>
      </c>
    </row>
    <row r="31" spans="1:26" x14ac:dyDescent="0.25">
      <c r="A31" s="70">
        <f t="shared" si="9"/>
        <v>29</v>
      </c>
      <c r="B31" s="31" t="s">
        <v>95</v>
      </c>
      <c r="C31" s="46" t="s">
        <v>98</v>
      </c>
      <c r="D31" s="46" t="s">
        <v>462</v>
      </c>
      <c r="E31" s="52">
        <v>43166</v>
      </c>
      <c r="F31" s="30">
        <f t="shared" si="3"/>
        <v>16436</v>
      </c>
      <c r="G31" s="65">
        <v>135</v>
      </c>
      <c r="H31" s="30">
        <f t="shared" si="4"/>
        <v>121.74814814814815</v>
      </c>
      <c r="I31" s="42">
        <v>2657</v>
      </c>
      <c r="J31" s="43">
        <v>835</v>
      </c>
      <c r="K31" s="39">
        <v>200</v>
      </c>
      <c r="L31" s="43">
        <v>7700</v>
      </c>
      <c r="M31" s="44">
        <v>0.15</v>
      </c>
      <c r="N31" s="27">
        <f t="shared" si="0"/>
        <v>1155</v>
      </c>
      <c r="O31" s="38">
        <v>0.25</v>
      </c>
      <c r="P31" s="39">
        <f t="shared" si="1"/>
        <v>866.25</v>
      </c>
      <c r="Q31" s="39">
        <v>150</v>
      </c>
      <c r="R31" s="27">
        <f t="shared" si="2"/>
        <v>716.25</v>
      </c>
      <c r="S31" s="38">
        <v>0.05</v>
      </c>
      <c r="T31" s="38">
        <v>0.08</v>
      </c>
      <c r="U31" s="39">
        <v>6328</v>
      </c>
      <c r="V31" s="38">
        <v>0.02</v>
      </c>
      <c r="W31" s="39">
        <v>8486</v>
      </c>
      <c r="X31" s="28">
        <f t="shared" si="5"/>
        <v>0.69202898550724634</v>
      </c>
      <c r="Y31" s="29">
        <f t="shared" si="6"/>
        <v>22.947294938917974</v>
      </c>
      <c r="Z31" s="56">
        <f t="shared" si="7"/>
        <v>0.17316017316017315</v>
      </c>
    </row>
    <row r="32" spans="1:26" x14ac:dyDescent="0.25">
      <c r="A32" s="70">
        <f t="shared" si="9"/>
        <v>30</v>
      </c>
      <c r="B32" s="31" t="s">
        <v>95</v>
      </c>
      <c r="C32" s="46" t="s">
        <v>100</v>
      </c>
      <c r="D32" s="46" t="s">
        <v>463</v>
      </c>
      <c r="E32" s="52">
        <v>43166</v>
      </c>
      <c r="F32" s="30">
        <f t="shared" si="3"/>
        <v>17186</v>
      </c>
      <c r="G32" s="65">
        <v>400</v>
      </c>
      <c r="H32" s="30">
        <f t="shared" si="4"/>
        <v>42.965000000000003</v>
      </c>
      <c r="I32" s="42">
        <v>3000</v>
      </c>
      <c r="J32" s="43">
        <v>2700</v>
      </c>
      <c r="K32" s="39">
        <v>700</v>
      </c>
      <c r="L32" s="43">
        <v>15000</v>
      </c>
      <c r="M32" s="44">
        <v>0.12</v>
      </c>
      <c r="N32" s="27">
        <f t="shared" si="0"/>
        <v>1800</v>
      </c>
      <c r="O32" s="38">
        <v>0.25</v>
      </c>
      <c r="P32" s="39">
        <f t="shared" si="1"/>
        <v>1350</v>
      </c>
      <c r="Q32" s="39">
        <v>500</v>
      </c>
      <c r="R32" s="27">
        <f t="shared" si="2"/>
        <v>850</v>
      </c>
      <c r="S32" s="38">
        <v>0.05</v>
      </c>
      <c r="T32" s="38">
        <v>0.08</v>
      </c>
      <c r="U32" s="39">
        <v>7512</v>
      </c>
      <c r="V32" s="38">
        <v>0.02</v>
      </c>
      <c r="W32" s="39">
        <v>10074</v>
      </c>
      <c r="X32" s="28">
        <f t="shared" si="5"/>
        <v>0.25</v>
      </c>
      <c r="Y32" s="29">
        <f t="shared" si="6"/>
        <v>20.218823529411765</v>
      </c>
      <c r="Z32" s="56">
        <f t="shared" si="7"/>
        <v>0.37037037037037035</v>
      </c>
    </row>
    <row r="33" spans="1:26" x14ac:dyDescent="0.25">
      <c r="A33" s="69">
        <f t="shared" si="9"/>
        <v>31</v>
      </c>
      <c r="B33" s="18" t="s">
        <v>95</v>
      </c>
      <c r="C33" s="45" t="s">
        <v>110</v>
      </c>
      <c r="D33" s="45" t="s">
        <v>464</v>
      </c>
      <c r="E33" s="51">
        <v>43167</v>
      </c>
      <c r="F33" s="30">
        <f t="shared" si="3"/>
        <v>20102</v>
      </c>
      <c r="G33" s="65">
        <v>400</v>
      </c>
      <c r="H33" s="30">
        <f t="shared" si="4"/>
        <v>50.255000000000003</v>
      </c>
      <c r="I33" s="42">
        <v>2858</v>
      </c>
      <c r="J33" s="43">
        <v>2348</v>
      </c>
      <c r="K33" s="39">
        <v>0</v>
      </c>
      <c r="L33" s="43">
        <v>12866</v>
      </c>
      <c r="M33" s="44">
        <v>0.15</v>
      </c>
      <c r="N33" s="27">
        <f t="shared" si="0"/>
        <v>1929.8999999999999</v>
      </c>
      <c r="O33" s="38">
        <v>0.25</v>
      </c>
      <c r="P33" s="39">
        <f t="shared" si="1"/>
        <v>1447.425</v>
      </c>
      <c r="Q33" s="39">
        <v>500</v>
      </c>
      <c r="R33" s="27">
        <f t="shared" si="2"/>
        <v>947.42499999999995</v>
      </c>
      <c r="S33" s="38">
        <v>0.05</v>
      </c>
      <c r="T33" s="38">
        <v>0.08</v>
      </c>
      <c r="U33" s="39">
        <v>8369</v>
      </c>
      <c r="V33" s="38">
        <v>0.02</v>
      </c>
      <c r="W33" s="39">
        <v>11223</v>
      </c>
      <c r="X33" s="28">
        <f t="shared" si="5"/>
        <v>0.40350298126064732</v>
      </c>
      <c r="Y33" s="29">
        <f t="shared" si="6"/>
        <v>21.217510620893474</v>
      </c>
      <c r="Z33" s="56">
        <f t="shared" si="7"/>
        <v>0.34544104185018221</v>
      </c>
    </row>
    <row r="34" spans="1:26" x14ac:dyDescent="0.25">
      <c r="A34" s="69">
        <f t="shared" si="9"/>
        <v>32</v>
      </c>
      <c r="B34" s="18" t="s">
        <v>95</v>
      </c>
      <c r="C34" s="45" t="s">
        <v>114</v>
      </c>
      <c r="D34" s="45" t="s">
        <v>465</v>
      </c>
      <c r="E34" s="51">
        <v>43167</v>
      </c>
      <c r="F34" s="30">
        <f t="shared" si="3"/>
        <v>6266</v>
      </c>
      <c r="G34" s="65">
        <v>275</v>
      </c>
      <c r="H34" s="30">
        <f t="shared" si="4"/>
        <v>22.785454545454545</v>
      </c>
      <c r="I34" s="42">
        <v>3000</v>
      </c>
      <c r="J34" s="43">
        <v>875</v>
      </c>
      <c r="K34" s="39">
        <v>3100</v>
      </c>
      <c r="L34" s="43">
        <v>4500</v>
      </c>
      <c r="M34" s="44">
        <v>0.2</v>
      </c>
      <c r="N34" s="27">
        <f t="shared" si="0"/>
        <v>900</v>
      </c>
      <c r="O34" s="38">
        <v>0.25</v>
      </c>
      <c r="P34" s="39">
        <f t="shared" si="1"/>
        <v>675</v>
      </c>
      <c r="Q34" s="39">
        <v>300</v>
      </c>
      <c r="R34" s="27">
        <f t="shared" si="2"/>
        <v>375</v>
      </c>
      <c r="S34" s="38">
        <v>0.05</v>
      </c>
      <c r="T34" s="38">
        <v>0.08</v>
      </c>
      <c r="U34" s="39">
        <v>3093</v>
      </c>
      <c r="V34" s="38">
        <v>0.02</v>
      </c>
      <c r="W34" s="39">
        <v>4148</v>
      </c>
      <c r="X34" s="28">
        <f t="shared" si="5"/>
        <v>9.4339622641509441E-2</v>
      </c>
      <c r="Y34" s="29">
        <f t="shared" si="6"/>
        <v>16.709333333333333</v>
      </c>
      <c r="Z34" s="56">
        <f t="shared" si="7"/>
        <v>0.44444444444444442</v>
      </c>
    </row>
    <row r="35" spans="1:26" x14ac:dyDescent="0.25">
      <c r="A35" s="69">
        <f t="shared" si="9"/>
        <v>33</v>
      </c>
      <c r="B35" s="18" t="s">
        <v>95</v>
      </c>
      <c r="C35" s="45" t="s">
        <v>89</v>
      </c>
      <c r="D35" s="45" t="s">
        <v>466</v>
      </c>
      <c r="E35" s="51">
        <v>43167</v>
      </c>
      <c r="F35" s="30">
        <f t="shared" si="3"/>
        <v>163383</v>
      </c>
      <c r="G35" s="65">
        <v>1200</v>
      </c>
      <c r="H35" s="30">
        <f t="shared" si="4"/>
        <v>136.1525</v>
      </c>
      <c r="I35" s="42">
        <v>2543</v>
      </c>
      <c r="J35" s="43">
        <v>21960</v>
      </c>
      <c r="K35" s="39">
        <v>2200</v>
      </c>
      <c r="L35" s="43">
        <v>100000</v>
      </c>
      <c r="M35" s="44">
        <v>0.14000000000000001</v>
      </c>
      <c r="N35" s="27">
        <f t="shared" si="0"/>
        <v>14000.000000000002</v>
      </c>
      <c r="O35" s="38">
        <v>0.25</v>
      </c>
      <c r="P35" s="39">
        <f t="shared" si="1"/>
        <v>10500.000000000002</v>
      </c>
      <c r="Q35" s="39">
        <v>1500</v>
      </c>
      <c r="R35" s="27">
        <f t="shared" si="2"/>
        <v>9000.0000000000018</v>
      </c>
      <c r="S35" s="38">
        <v>0.05</v>
      </c>
      <c r="T35" s="38">
        <v>0.08</v>
      </c>
      <c r="U35" s="39">
        <v>79000</v>
      </c>
      <c r="V35" s="38">
        <v>0.02</v>
      </c>
      <c r="W35" s="39">
        <v>106000</v>
      </c>
      <c r="X35" s="28">
        <f t="shared" si="5"/>
        <v>0.3725165562913908</v>
      </c>
      <c r="Y35" s="29">
        <f t="shared" si="6"/>
        <v>18.153666666666663</v>
      </c>
      <c r="Z35" s="56">
        <f t="shared" si="7"/>
        <v>0.14285714285714282</v>
      </c>
    </row>
    <row r="36" spans="1:26" x14ac:dyDescent="0.25">
      <c r="A36" s="69">
        <f t="shared" si="9"/>
        <v>34</v>
      </c>
      <c r="B36" s="18" t="s">
        <v>95</v>
      </c>
      <c r="C36" s="45" t="s">
        <v>102</v>
      </c>
      <c r="D36" s="45" t="s">
        <v>467</v>
      </c>
      <c r="E36" s="51">
        <v>43167</v>
      </c>
      <c r="F36" s="30">
        <f t="shared" si="3"/>
        <v>7612</v>
      </c>
      <c r="G36" s="65">
        <v>168</v>
      </c>
      <c r="H36" s="30">
        <f t="shared" si="4"/>
        <v>45.30952380952381</v>
      </c>
      <c r="I36" s="42">
        <v>5000</v>
      </c>
      <c r="J36" s="43">
        <v>8000</v>
      </c>
      <c r="K36" s="39">
        <v>250</v>
      </c>
      <c r="L36" s="43">
        <v>19000</v>
      </c>
      <c r="M36" s="44">
        <v>0.1</v>
      </c>
      <c r="N36" s="27">
        <f t="shared" si="0"/>
        <v>1900</v>
      </c>
      <c r="O36" s="38">
        <v>0.25</v>
      </c>
      <c r="P36" s="39">
        <f t="shared" si="1"/>
        <v>1425</v>
      </c>
      <c r="Q36" s="39">
        <v>900</v>
      </c>
      <c r="R36" s="27">
        <f t="shared" si="2"/>
        <v>525</v>
      </c>
      <c r="S36" s="38">
        <v>0.05</v>
      </c>
      <c r="T36" s="38">
        <v>0.08</v>
      </c>
      <c r="U36" s="39">
        <v>4640</v>
      </c>
      <c r="V36" s="38">
        <v>0.02</v>
      </c>
      <c r="W36" s="39">
        <v>6222</v>
      </c>
      <c r="X36" s="28">
        <f t="shared" si="5"/>
        <v>6.363636363636363E-2</v>
      </c>
      <c r="Y36" s="29">
        <f t="shared" si="6"/>
        <v>14.499047619047619</v>
      </c>
      <c r="Z36" s="56">
        <f t="shared" si="7"/>
        <v>0.63157894736842102</v>
      </c>
    </row>
    <row r="37" spans="1:26" x14ac:dyDescent="0.25">
      <c r="A37" s="70">
        <f t="shared" si="9"/>
        <v>35</v>
      </c>
      <c r="B37" s="31" t="s">
        <v>95</v>
      </c>
      <c r="C37" s="46" t="s">
        <v>104</v>
      </c>
      <c r="D37" s="46" t="s">
        <v>468</v>
      </c>
      <c r="E37" s="52">
        <v>43167</v>
      </c>
      <c r="F37" s="30">
        <f t="shared" si="3"/>
        <v>88700</v>
      </c>
      <c r="G37" s="65">
        <v>830</v>
      </c>
      <c r="H37" s="30">
        <f t="shared" si="4"/>
        <v>106.86746987951807</v>
      </c>
      <c r="I37" s="42">
        <v>5700</v>
      </c>
      <c r="J37" s="43">
        <v>20000</v>
      </c>
      <c r="K37" s="39">
        <v>2000</v>
      </c>
      <c r="L37" s="43">
        <v>70000</v>
      </c>
      <c r="M37" s="44">
        <v>0.12</v>
      </c>
      <c r="N37" s="27">
        <f t="shared" si="0"/>
        <v>8400</v>
      </c>
      <c r="O37" s="38">
        <v>0.25</v>
      </c>
      <c r="P37" s="39">
        <f t="shared" si="1"/>
        <v>6300</v>
      </c>
      <c r="Q37" s="39">
        <v>1200</v>
      </c>
      <c r="R37" s="27">
        <f t="shared" si="2"/>
        <v>5100</v>
      </c>
      <c r="S37" s="38">
        <v>0.05</v>
      </c>
      <c r="T37" s="38">
        <v>0.08</v>
      </c>
      <c r="U37" s="39">
        <v>45000</v>
      </c>
      <c r="V37" s="38">
        <v>0.02</v>
      </c>
      <c r="W37" s="39">
        <v>60000</v>
      </c>
      <c r="X37" s="28">
        <f t="shared" si="5"/>
        <v>0.23181818181818181</v>
      </c>
      <c r="Y37" s="29">
        <f t="shared" si="6"/>
        <v>17.392156862745097</v>
      </c>
      <c r="Z37" s="56">
        <f t="shared" si="7"/>
        <v>0.19047619047619047</v>
      </c>
    </row>
    <row r="38" spans="1:26" x14ac:dyDescent="0.25">
      <c r="A38" s="70">
        <f t="shared" si="9"/>
        <v>36</v>
      </c>
      <c r="B38" s="31" t="s">
        <v>95</v>
      </c>
      <c r="C38" s="46" t="s">
        <v>106</v>
      </c>
      <c r="D38" s="46" t="s">
        <v>469</v>
      </c>
      <c r="E38" s="52">
        <v>43167</v>
      </c>
      <c r="F38" s="30">
        <f t="shared" si="3"/>
        <v>11027</v>
      </c>
      <c r="G38" s="65">
        <v>300</v>
      </c>
      <c r="H38" s="30">
        <f t="shared" si="4"/>
        <v>36.756666666666668</v>
      </c>
      <c r="I38" s="42">
        <v>4224</v>
      </c>
      <c r="J38" s="43">
        <v>6800</v>
      </c>
      <c r="K38" s="39">
        <v>4500</v>
      </c>
      <c r="L38" s="43">
        <v>25000</v>
      </c>
      <c r="M38" s="44">
        <v>0.1</v>
      </c>
      <c r="N38" s="27">
        <f t="shared" si="0"/>
        <v>2500</v>
      </c>
      <c r="O38" s="38">
        <v>0.25</v>
      </c>
      <c r="P38" s="39">
        <f t="shared" si="1"/>
        <v>1875</v>
      </c>
      <c r="Q38" s="39">
        <v>1000</v>
      </c>
      <c r="R38" s="27">
        <f t="shared" si="2"/>
        <v>875</v>
      </c>
      <c r="S38" s="38">
        <v>0.05</v>
      </c>
      <c r="T38" s="38">
        <v>0.08</v>
      </c>
      <c r="U38" s="39">
        <v>7733</v>
      </c>
      <c r="V38" s="38">
        <v>0.02</v>
      </c>
      <c r="W38" s="39">
        <v>10370</v>
      </c>
      <c r="X38" s="28">
        <f t="shared" si="5"/>
        <v>7.7433628318584066E-2</v>
      </c>
      <c r="Y38" s="29">
        <f t="shared" si="6"/>
        <v>12.602285714285713</v>
      </c>
      <c r="Z38" s="56">
        <f t="shared" si="7"/>
        <v>0.53333333333333333</v>
      </c>
    </row>
    <row r="39" spans="1:26" x14ac:dyDescent="0.25">
      <c r="A39" s="70">
        <f t="shared" si="9"/>
        <v>37</v>
      </c>
      <c r="B39" s="31" t="s">
        <v>95</v>
      </c>
      <c r="C39" s="46" t="s">
        <v>112</v>
      </c>
      <c r="D39" s="46" t="s">
        <v>470</v>
      </c>
      <c r="E39" s="52">
        <v>43168</v>
      </c>
      <c r="F39" s="30">
        <f t="shared" si="3"/>
        <v>11492</v>
      </c>
      <c r="G39" s="65">
        <v>76</v>
      </c>
      <c r="H39" s="30">
        <f t="shared" si="4"/>
        <v>151.21052631578948</v>
      </c>
      <c r="I39" s="42">
        <v>2139</v>
      </c>
      <c r="J39" s="43">
        <v>850</v>
      </c>
      <c r="K39" s="39">
        <v>1300</v>
      </c>
      <c r="L39" s="43">
        <v>6500</v>
      </c>
      <c r="M39" s="44">
        <v>0.15</v>
      </c>
      <c r="N39" s="27">
        <f t="shared" si="0"/>
        <v>975</v>
      </c>
      <c r="O39" s="38">
        <v>0.25</v>
      </c>
      <c r="P39" s="39">
        <f t="shared" si="1"/>
        <v>731.25</v>
      </c>
      <c r="Q39" s="39">
        <v>175</v>
      </c>
      <c r="R39" s="27">
        <f t="shared" si="2"/>
        <v>556.25</v>
      </c>
      <c r="S39" s="38">
        <v>0.05</v>
      </c>
      <c r="T39" s="38">
        <v>0.08</v>
      </c>
      <c r="U39" s="39">
        <v>4914</v>
      </c>
      <c r="V39" s="38">
        <v>0.02</v>
      </c>
      <c r="W39" s="39">
        <v>6589</v>
      </c>
      <c r="X39" s="28">
        <f t="shared" si="5"/>
        <v>0.25872093023255816</v>
      </c>
      <c r="Y39" s="29">
        <f t="shared" si="6"/>
        <v>20.659775280898877</v>
      </c>
      <c r="Z39" s="56">
        <f t="shared" si="7"/>
        <v>0.23931623931623933</v>
      </c>
    </row>
    <row r="40" spans="1:26" x14ac:dyDescent="0.25">
      <c r="A40" s="69">
        <f t="shared" si="9"/>
        <v>38</v>
      </c>
      <c r="B40" s="18" t="s">
        <v>95</v>
      </c>
      <c r="C40" s="45" t="s">
        <v>116</v>
      </c>
      <c r="D40" s="45" t="s">
        <v>471</v>
      </c>
      <c r="E40" s="51">
        <v>43168</v>
      </c>
      <c r="F40" s="30">
        <f t="shared" si="3"/>
        <v>11115</v>
      </c>
      <c r="G40" s="65">
        <v>124</v>
      </c>
      <c r="H40" s="30">
        <f t="shared" si="4"/>
        <v>89.637096774193552</v>
      </c>
      <c r="I40" s="42">
        <v>3169</v>
      </c>
      <c r="J40" s="43">
        <v>950</v>
      </c>
      <c r="K40" s="39">
        <v>0</v>
      </c>
      <c r="L40" s="43">
        <v>4000</v>
      </c>
      <c r="M40" s="44">
        <v>0.21</v>
      </c>
      <c r="N40" s="27">
        <f t="shared" si="0"/>
        <v>840</v>
      </c>
      <c r="O40" s="38">
        <v>0.25</v>
      </c>
      <c r="P40" s="39">
        <f t="shared" si="1"/>
        <v>630</v>
      </c>
      <c r="Q40" s="39">
        <v>200</v>
      </c>
      <c r="R40" s="27">
        <f t="shared" si="2"/>
        <v>430</v>
      </c>
      <c r="S40" s="38">
        <v>0.05</v>
      </c>
      <c r="T40" s="38">
        <v>0.08</v>
      </c>
      <c r="U40" s="39">
        <v>3800</v>
      </c>
      <c r="V40" s="38">
        <v>0.02</v>
      </c>
      <c r="W40" s="39">
        <v>5096</v>
      </c>
      <c r="X40" s="28">
        <f t="shared" si="5"/>
        <v>0.45263157894736844</v>
      </c>
      <c r="Y40" s="29">
        <f t="shared" si="6"/>
        <v>25.848837209302324</v>
      </c>
      <c r="Z40" s="56">
        <f t="shared" si="7"/>
        <v>0.31746031746031744</v>
      </c>
    </row>
    <row r="41" spans="1:26" x14ac:dyDescent="0.25">
      <c r="A41" s="69">
        <f t="shared" si="9"/>
        <v>39</v>
      </c>
      <c r="B41" s="18" t="s">
        <v>95</v>
      </c>
      <c r="C41" s="45" t="s">
        <v>118</v>
      </c>
      <c r="D41" s="45" t="s">
        <v>472</v>
      </c>
      <c r="E41" s="51">
        <v>43168</v>
      </c>
      <c r="F41" s="30">
        <f t="shared" si="3"/>
        <v>46139</v>
      </c>
      <c r="G41" s="65">
        <v>650</v>
      </c>
      <c r="H41" s="30">
        <f t="shared" si="4"/>
        <v>70.983076923076922</v>
      </c>
      <c r="I41" s="42">
        <v>4645</v>
      </c>
      <c r="J41" s="43">
        <v>4858</v>
      </c>
      <c r="K41" s="39">
        <v>200</v>
      </c>
      <c r="L41" s="43">
        <v>35000</v>
      </c>
      <c r="M41" s="44">
        <v>0.12</v>
      </c>
      <c r="N41" s="27">
        <f t="shared" si="0"/>
        <v>4200</v>
      </c>
      <c r="O41" s="38">
        <v>0.25</v>
      </c>
      <c r="P41" s="39">
        <f t="shared" si="1"/>
        <v>3150</v>
      </c>
      <c r="Q41" s="39">
        <v>900</v>
      </c>
      <c r="R41" s="27">
        <f t="shared" si="2"/>
        <v>2250</v>
      </c>
      <c r="S41" s="38">
        <v>0.05</v>
      </c>
      <c r="T41" s="38">
        <v>0.08</v>
      </c>
      <c r="U41" s="39">
        <v>19886</v>
      </c>
      <c r="V41" s="38">
        <v>0.02</v>
      </c>
      <c r="W41" s="39">
        <v>26666</v>
      </c>
      <c r="X41" s="28">
        <f t="shared" si="5"/>
        <v>0.44483985765124556</v>
      </c>
      <c r="Y41" s="29">
        <f t="shared" si="6"/>
        <v>20.506222222222224</v>
      </c>
      <c r="Z41" s="56">
        <f t="shared" si="7"/>
        <v>0.2857142857142857</v>
      </c>
    </row>
    <row r="42" spans="1:26" x14ac:dyDescent="0.25">
      <c r="A42" s="70">
        <f t="shared" si="9"/>
        <v>40</v>
      </c>
      <c r="B42" s="31" t="s">
        <v>95</v>
      </c>
      <c r="C42" s="46" t="s">
        <v>120</v>
      </c>
      <c r="D42" s="46" t="s">
        <v>473</v>
      </c>
      <c r="E42" s="52">
        <v>43168</v>
      </c>
      <c r="F42" s="30">
        <f t="shared" si="3"/>
        <v>9227</v>
      </c>
      <c r="G42" s="65">
        <v>125</v>
      </c>
      <c r="H42" s="30">
        <f t="shared" si="4"/>
        <v>73.816000000000003</v>
      </c>
      <c r="I42" s="42">
        <v>1418</v>
      </c>
      <c r="J42" s="43">
        <v>1044</v>
      </c>
      <c r="K42" s="39">
        <v>125</v>
      </c>
      <c r="L42" s="43">
        <v>7256</v>
      </c>
      <c r="M42" s="44">
        <v>0.11</v>
      </c>
      <c r="N42" s="27">
        <f t="shared" si="0"/>
        <v>798.16</v>
      </c>
      <c r="O42" s="38">
        <v>0.25</v>
      </c>
      <c r="P42" s="39">
        <f t="shared" si="1"/>
        <v>598.62</v>
      </c>
      <c r="Q42" s="39">
        <v>165</v>
      </c>
      <c r="R42" s="27">
        <f t="shared" si="2"/>
        <v>433.62</v>
      </c>
      <c r="S42" s="38">
        <v>0.05</v>
      </c>
      <c r="T42" s="38">
        <v>0.08</v>
      </c>
      <c r="U42" s="39">
        <v>3835</v>
      </c>
      <c r="V42" s="38">
        <v>0.02</v>
      </c>
      <c r="W42" s="39">
        <v>5143</v>
      </c>
      <c r="X42" s="28">
        <f t="shared" si="5"/>
        <v>0.37093242087254064</v>
      </c>
      <c r="Y42" s="29">
        <f t="shared" si="6"/>
        <v>21.279000046123333</v>
      </c>
      <c r="Z42" s="56">
        <f t="shared" si="7"/>
        <v>0.27563395810363839</v>
      </c>
    </row>
    <row r="43" spans="1:26" x14ac:dyDescent="0.25">
      <c r="A43" s="69">
        <f t="shared" si="9"/>
        <v>41</v>
      </c>
      <c r="B43" s="18" t="s">
        <v>95</v>
      </c>
      <c r="C43" s="45" t="s">
        <v>122</v>
      </c>
      <c r="D43" s="45" t="s">
        <v>474</v>
      </c>
      <c r="E43" s="51">
        <v>43168</v>
      </c>
      <c r="F43" s="30">
        <f t="shared" si="3"/>
        <v>8493</v>
      </c>
      <c r="G43" s="65">
        <v>61</v>
      </c>
      <c r="H43" s="30">
        <f t="shared" si="4"/>
        <v>139.2295081967213</v>
      </c>
      <c r="I43" s="42">
        <v>1550</v>
      </c>
      <c r="J43" s="43">
        <v>1000</v>
      </c>
      <c r="K43" s="39">
        <v>0</v>
      </c>
      <c r="L43" s="43">
        <v>5000</v>
      </c>
      <c r="M43" s="44">
        <v>0.16</v>
      </c>
      <c r="N43" s="27">
        <f t="shared" si="0"/>
        <v>800</v>
      </c>
      <c r="O43" s="38">
        <v>0.25</v>
      </c>
      <c r="P43" s="39">
        <f t="shared" si="1"/>
        <v>600</v>
      </c>
      <c r="Q43" s="39">
        <v>325</v>
      </c>
      <c r="R43" s="27">
        <f t="shared" si="2"/>
        <v>275</v>
      </c>
      <c r="S43" s="57">
        <v>0.1</v>
      </c>
      <c r="T43" s="38">
        <v>0.08</v>
      </c>
      <c r="U43" s="39">
        <v>2990</v>
      </c>
      <c r="V43" s="38">
        <v>0.02</v>
      </c>
      <c r="W43" s="39">
        <v>4953</v>
      </c>
      <c r="X43" s="28">
        <f t="shared" si="5"/>
        <v>0.27500000000000002</v>
      </c>
      <c r="Y43" s="29">
        <f t="shared" si="6"/>
        <v>30.883636363636363</v>
      </c>
      <c r="Z43" s="56">
        <f t="shared" si="7"/>
        <v>0.54166666666666663</v>
      </c>
    </row>
    <row r="44" spans="1:26" x14ac:dyDescent="0.25">
      <c r="A44" s="70">
        <f t="shared" si="9"/>
        <v>42</v>
      </c>
      <c r="B44" s="31" t="s">
        <v>95</v>
      </c>
      <c r="C44" s="46" t="s">
        <v>124</v>
      </c>
      <c r="D44" s="46" t="s">
        <v>475</v>
      </c>
      <c r="E44" s="52">
        <v>43168</v>
      </c>
      <c r="F44" s="30">
        <f t="shared" si="3"/>
        <v>26998</v>
      </c>
      <c r="G44" s="65">
        <v>870</v>
      </c>
      <c r="H44" s="30">
        <f t="shared" si="4"/>
        <v>31.032183908045976</v>
      </c>
      <c r="I44" s="42">
        <v>6211</v>
      </c>
      <c r="J44" s="43">
        <v>21000</v>
      </c>
      <c r="K44" s="39">
        <v>4000</v>
      </c>
      <c r="L44" s="43">
        <v>115000</v>
      </c>
      <c r="M44" s="44">
        <v>0.05</v>
      </c>
      <c r="N44" s="27">
        <f t="shared" si="0"/>
        <v>5750</v>
      </c>
      <c r="O44" s="38">
        <v>0.25</v>
      </c>
      <c r="P44" s="39">
        <f t="shared" si="1"/>
        <v>4312.5</v>
      </c>
      <c r="Q44" s="39">
        <v>2100</v>
      </c>
      <c r="R44" s="27">
        <f t="shared" si="2"/>
        <v>2212.5</v>
      </c>
      <c r="S44" s="38">
        <v>0.05</v>
      </c>
      <c r="T44" s="38">
        <v>0.08</v>
      </c>
      <c r="U44" s="39">
        <v>19559</v>
      </c>
      <c r="V44" s="38">
        <v>0.02</v>
      </c>
      <c r="W44" s="39">
        <v>26228</v>
      </c>
      <c r="X44" s="28">
        <f t="shared" si="5"/>
        <v>8.8499999999999995E-2</v>
      </c>
      <c r="Y44" s="29">
        <f t="shared" si="6"/>
        <v>12.202485875706214</v>
      </c>
      <c r="Z44" s="56">
        <f t="shared" si="7"/>
        <v>0.48695652173913045</v>
      </c>
    </row>
    <row r="45" spans="1:26" x14ac:dyDescent="0.25">
      <c r="A45" s="69">
        <f t="shared" si="9"/>
        <v>43</v>
      </c>
      <c r="B45" s="18" t="s">
        <v>95</v>
      </c>
      <c r="C45" s="45" t="s">
        <v>126</v>
      </c>
      <c r="D45" s="45" t="s">
        <v>476</v>
      </c>
      <c r="E45" s="51">
        <v>43168</v>
      </c>
      <c r="F45" s="30">
        <f t="shared" si="3"/>
        <v>264796</v>
      </c>
      <c r="G45" s="65">
        <v>2960</v>
      </c>
      <c r="H45" s="30">
        <f t="shared" si="4"/>
        <v>89.458108108108107</v>
      </c>
      <c r="I45" s="42">
        <v>79000</v>
      </c>
      <c r="J45" s="43">
        <v>115000</v>
      </c>
      <c r="K45" s="39">
        <v>18204</v>
      </c>
      <c r="L45" s="43">
        <v>485000</v>
      </c>
      <c r="M45" s="44">
        <v>7.0000000000000007E-2</v>
      </c>
      <c r="N45" s="27">
        <f t="shared" si="0"/>
        <v>33950</v>
      </c>
      <c r="O45" s="38">
        <v>0.25</v>
      </c>
      <c r="P45" s="39">
        <f t="shared" si="1"/>
        <v>25462.5</v>
      </c>
      <c r="Q45" s="39">
        <v>10000</v>
      </c>
      <c r="R45" s="27">
        <f t="shared" si="2"/>
        <v>15462.5</v>
      </c>
      <c r="S45" s="38">
        <v>0.05</v>
      </c>
      <c r="T45" s="38">
        <v>0.08</v>
      </c>
      <c r="U45" s="39">
        <v>136000</v>
      </c>
      <c r="V45" s="38">
        <v>0.02</v>
      </c>
      <c r="W45" s="39">
        <v>183000</v>
      </c>
      <c r="X45" s="28">
        <f t="shared" si="5"/>
        <v>0.11608134890844118</v>
      </c>
      <c r="Y45" s="29">
        <f t="shared" si="6"/>
        <v>17.125044462409054</v>
      </c>
      <c r="Z45" s="56">
        <f t="shared" si="7"/>
        <v>0.39273441335297005</v>
      </c>
    </row>
    <row r="46" spans="1:26" x14ac:dyDescent="0.25">
      <c r="A46" s="69">
        <f t="shared" si="9"/>
        <v>44</v>
      </c>
      <c r="B46" s="18" t="s">
        <v>95</v>
      </c>
      <c r="C46" s="45" t="s">
        <v>128</v>
      </c>
      <c r="D46" s="45" t="s">
        <v>477</v>
      </c>
      <c r="E46" s="51">
        <v>43168</v>
      </c>
      <c r="F46" s="30">
        <f t="shared" si="3"/>
        <v>36061</v>
      </c>
      <c r="G46" s="65">
        <v>541</v>
      </c>
      <c r="H46" s="30">
        <f t="shared" si="4"/>
        <v>66.656192236598898</v>
      </c>
      <c r="I46" s="42">
        <v>11000</v>
      </c>
      <c r="J46" s="43">
        <v>25112</v>
      </c>
      <c r="K46" s="39">
        <v>0</v>
      </c>
      <c r="L46" s="43">
        <v>70000</v>
      </c>
      <c r="M46" s="44">
        <v>0.09</v>
      </c>
      <c r="N46" s="27">
        <f t="shared" si="0"/>
        <v>6300</v>
      </c>
      <c r="O46" s="38">
        <v>0.25</v>
      </c>
      <c r="P46" s="39">
        <f t="shared" si="1"/>
        <v>4725</v>
      </c>
      <c r="Q46" s="39">
        <v>2300</v>
      </c>
      <c r="R46" s="27">
        <f t="shared" si="2"/>
        <v>2425</v>
      </c>
      <c r="S46" s="38">
        <v>0.05</v>
      </c>
      <c r="T46" s="38">
        <v>0.08</v>
      </c>
      <c r="U46" s="39">
        <v>21432</v>
      </c>
      <c r="V46" s="38">
        <v>0.02</v>
      </c>
      <c r="W46" s="39">
        <v>28741</v>
      </c>
      <c r="X46" s="28">
        <f t="shared" si="5"/>
        <v>9.6567378145906338E-2</v>
      </c>
      <c r="Y46" s="29">
        <f t="shared" si="6"/>
        <v>14.870515463917526</v>
      </c>
      <c r="Z46" s="56">
        <f t="shared" si="7"/>
        <v>0.48677248677248675</v>
      </c>
    </row>
    <row r="47" spans="1:26" x14ac:dyDescent="0.25">
      <c r="A47" s="69">
        <f t="shared" si="9"/>
        <v>45</v>
      </c>
      <c r="B47" s="18" t="s">
        <v>95</v>
      </c>
      <c r="C47" s="45" t="s">
        <v>360</v>
      </c>
      <c r="D47" s="45" t="s">
        <v>478</v>
      </c>
      <c r="E47" s="51">
        <v>43214</v>
      </c>
      <c r="F47" s="30">
        <f t="shared" si="3"/>
        <v>29935</v>
      </c>
      <c r="G47" s="65">
        <v>438</v>
      </c>
      <c r="H47" s="30">
        <f t="shared" si="4"/>
        <v>68.344748858447488</v>
      </c>
      <c r="I47" s="42">
        <v>12053</v>
      </c>
      <c r="J47" s="43">
        <v>19049</v>
      </c>
      <c r="K47" s="39">
        <v>0</v>
      </c>
      <c r="L47" s="43">
        <v>126172</v>
      </c>
      <c r="M47" s="44">
        <v>0.04</v>
      </c>
      <c r="N47" s="27">
        <f t="shared" si="0"/>
        <v>5046.88</v>
      </c>
      <c r="O47" s="38">
        <v>0.25</v>
      </c>
      <c r="P47" s="39">
        <f t="shared" si="1"/>
        <v>3785.16</v>
      </c>
      <c r="Q47" s="39">
        <v>2000</v>
      </c>
      <c r="R47" s="27">
        <f t="shared" si="2"/>
        <v>1785.1599999999999</v>
      </c>
      <c r="S47" s="38">
        <v>0.05</v>
      </c>
      <c r="T47" s="38">
        <v>0.08</v>
      </c>
      <c r="U47" s="39">
        <v>15776</v>
      </c>
      <c r="V47" s="38">
        <v>0.02</v>
      </c>
      <c r="W47" s="39">
        <v>21155</v>
      </c>
      <c r="X47" s="28">
        <f t="shared" si="5"/>
        <v>9.3714105727334754E-2</v>
      </c>
      <c r="Y47" s="29">
        <f t="shared" si="6"/>
        <v>16.768805037083514</v>
      </c>
      <c r="Z47" s="56">
        <f t="shared" si="7"/>
        <v>0.52837924949011406</v>
      </c>
    </row>
    <row r="48" spans="1:26" x14ac:dyDescent="0.25">
      <c r="A48" s="69">
        <f t="shared" si="9"/>
        <v>46</v>
      </c>
      <c r="B48" s="18" t="s">
        <v>95</v>
      </c>
      <c r="C48" s="45" t="s">
        <v>145</v>
      </c>
      <c r="D48" s="45" t="s">
        <v>479</v>
      </c>
      <c r="E48" s="51">
        <v>43342</v>
      </c>
      <c r="F48" s="30">
        <f t="shared" si="3"/>
        <v>19739</v>
      </c>
      <c r="G48" s="65">
        <v>237</v>
      </c>
      <c r="H48" s="30">
        <f t="shared" si="4"/>
        <v>83.286919831223628</v>
      </c>
      <c r="I48" s="42">
        <v>7647</v>
      </c>
      <c r="J48" s="43">
        <v>3600</v>
      </c>
      <c r="K48" s="39">
        <v>8100</v>
      </c>
      <c r="L48" s="43">
        <v>22000</v>
      </c>
      <c r="M48" s="44">
        <v>0.1</v>
      </c>
      <c r="N48" s="27">
        <f t="shared" si="0"/>
        <v>2200</v>
      </c>
      <c r="O48" s="38">
        <v>0.25</v>
      </c>
      <c r="P48" s="39">
        <f t="shared" si="1"/>
        <v>1650</v>
      </c>
      <c r="Q48" s="39">
        <v>500</v>
      </c>
      <c r="R48" s="27">
        <f t="shared" si="2"/>
        <v>1150</v>
      </c>
      <c r="S48" s="38">
        <v>0.05</v>
      </c>
      <c r="T48" s="38">
        <v>0.08</v>
      </c>
      <c r="U48" s="39">
        <v>10163</v>
      </c>
      <c r="V48" s="38">
        <v>0.02</v>
      </c>
      <c r="W48" s="39">
        <v>13629</v>
      </c>
      <c r="X48" s="28">
        <f t="shared" si="5"/>
        <v>9.8290598290598288E-2</v>
      </c>
      <c r="Y48" s="29">
        <f t="shared" si="6"/>
        <v>17.164347826086956</v>
      </c>
      <c r="Z48" s="56">
        <f t="shared" si="7"/>
        <v>0.30303030303030304</v>
      </c>
    </row>
    <row r="49" spans="1:26" x14ac:dyDescent="0.25">
      <c r="A49" s="69">
        <f t="shared" si="9"/>
        <v>47</v>
      </c>
      <c r="B49" s="18" t="s">
        <v>95</v>
      </c>
      <c r="C49" s="45" t="s">
        <v>139</v>
      </c>
      <c r="D49" s="45" t="s">
        <v>612</v>
      </c>
      <c r="E49" s="51">
        <v>43168</v>
      </c>
      <c r="F49" s="30">
        <f t="shared" si="3"/>
        <v>23919</v>
      </c>
      <c r="G49" s="65">
        <v>271</v>
      </c>
      <c r="H49" s="30">
        <f t="shared" si="4"/>
        <v>88.261992619926204</v>
      </c>
      <c r="I49" s="42">
        <v>5744</v>
      </c>
      <c r="J49" s="43">
        <v>2600</v>
      </c>
      <c r="K49" s="39">
        <v>5500</v>
      </c>
      <c r="L49" s="43">
        <v>22000</v>
      </c>
      <c r="M49" s="44">
        <v>0.1</v>
      </c>
      <c r="N49" s="27">
        <f t="shared" si="0"/>
        <v>2200</v>
      </c>
      <c r="O49" s="38">
        <v>0.25</v>
      </c>
      <c r="P49" s="39">
        <f t="shared" si="1"/>
        <v>1650</v>
      </c>
      <c r="Q49" s="39">
        <v>380</v>
      </c>
      <c r="R49" s="27">
        <f t="shared" si="2"/>
        <v>1270</v>
      </c>
      <c r="S49" s="38">
        <v>0.05</v>
      </c>
      <c r="T49" s="38">
        <v>0.08</v>
      </c>
      <c r="U49" s="39">
        <v>11224</v>
      </c>
      <c r="V49" s="38">
        <v>0.02</v>
      </c>
      <c r="W49" s="39">
        <v>15051</v>
      </c>
      <c r="X49" s="28">
        <f t="shared" si="5"/>
        <v>0.15679012345679014</v>
      </c>
      <c r="Y49" s="29">
        <f t="shared" si="6"/>
        <v>18.833858267716536</v>
      </c>
      <c r="Z49" s="56">
        <f t="shared" si="7"/>
        <v>0.23030303030303031</v>
      </c>
    </row>
    <row r="50" spans="1:26" x14ac:dyDescent="0.25">
      <c r="A50" s="69">
        <f t="shared" si="9"/>
        <v>48</v>
      </c>
      <c r="B50" s="18" t="s">
        <v>146</v>
      </c>
      <c r="C50" s="45" t="s">
        <v>147</v>
      </c>
      <c r="D50" s="45" t="s">
        <v>613</v>
      </c>
      <c r="E50" s="51">
        <v>43168</v>
      </c>
      <c r="F50" s="30">
        <f t="shared" si="3"/>
        <v>6805</v>
      </c>
      <c r="G50" s="65">
        <v>43</v>
      </c>
      <c r="H50" s="30">
        <f t="shared" si="4"/>
        <v>158.25581395348837</v>
      </c>
      <c r="I50" s="42">
        <v>-2735</v>
      </c>
      <c r="J50" s="43">
        <v>170</v>
      </c>
      <c r="K50" s="39">
        <v>75</v>
      </c>
      <c r="L50" s="43">
        <v>2787</v>
      </c>
      <c r="M50" s="44">
        <v>0.25</v>
      </c>
      <c r="N50" s="27">
        <f t="shared" si="0"/>
        <v>696.75</v>
      </c>
      <c r="O50" s="38">
        <v>0.25</v>
      </c>
      <c r="P50" s="39">
        <f t="shared" si="1"/>
        <v>522.5625</v>
      </c>
      <c r="Q50" s="39">
        <v>50</v>
      </c>
      <c r="R50" s="27">
        <f t="shared" si="2"/>
        <v>472.5625</v>
      </c>
      <c r="S50" s="38">
        <v>0.05</v>
      </c>
      <c r="T50" s="38">
        <v>0.08</v>
      </c>
      <c r="U50" s="39">
        <v>4180</v>
      </c>
      <c r="V50" s="38">
        <v>0.02</v>
      </c>
      <c r="W50" s="39">
        <v>5605</v>
      </c>
      <c r="X50" s="28">
        <f t="shared" si="5"/>
        <v>1.928826530612245</v>
      </c>
      <c r="Y50" s="29">
        <f t="shared" si="6"/>
        <v>14.400211612220605</v>
      </c>
      <c r="Z50" s="56">
        <f t="shared" si="7"/>
        <v>9.5682334648965431E-2</v>
      </c>
    </row>
    <row r="51" spans="1:26" x14ac:dyDescent="0.25">
      <c r="A51" s="69">
        <f t="shared" si="9"/>
        <v>49</v>
      </c>
      <c r="B51" s="18" t="s">
        <v>146</v>
      </c>
      <c r="C51" s="45" t="s">
        <v>149</v>
      </c>
      <c r="D51" s="45" t="s">
        <v>480</v>
      </c>
      <c r="E51" s="51">
        <v>43168</v>
      </c>
      <c r="F51" s="30">
        <f t="shared" si="3"/>
        <v>71732</v>
      </c>
      <c r="G51" s="65">
        <v>795</v>
      </c>
      <c r="H51" s="30">
        <f t="shared" si="4"/>
        <v>90.228930817610063</v>
      </c>
      <c r="I51" s="42">
        <v>-3268</v>
      </c>
      <c r="J51" s="43">
        <v>22000</v>
      </c>
      <c r="K51" s="39">
        <v>8000</v>
      </c>
      <c r="L51" s="43">
        <v>22820</v>
      </c>
      <c r="M51" s="44">
        <v>0.4</v>
      </c>
      <c r="N51" s="27">
        <f t="shared" si="0"/>
        <v>9128</v>
      </c>
      <c r="O51" s="38">
        <v>0.25</v>
      </c>
      <c r="P51" s="39">
        <f t="shared" si="1"/>
        <v>6846</v>
      </c>
      <c r="Q51" s="39">
        <v>1800</v>
      </c>
      <c r="R51" s="27">
        <f t="shared" si="2"/>
        <v>5046</v>
      </c>
      <c r="S51" s="38">
        <v>0.05</v>
      </c>
      <c r="T51" s="38">
        <v>0.08</v>
      </c>
      <c r="U51" s="39">
        <v>45000</v>
      </c>
      <c r="V51" s="38">
        <v>0.02</v>
      </c>
      <c r="W51" s="39">
        <v>60000</v>
      </c>
      <c r="X51" s="28">
        <f t="shared" si="5"/>
        <v>0.16819999999999999</v>
      </c>
      <c r="Y51" s="29">
        <f t="shared" si="6"/>
        <v>14.215616329766151</v>
      </c>
      <c r="Z51" s="56">
        <f t="shared" si="7"/>
        <v>0.26292725679228746</v>
      </c>
    </row>
    <row r="52" spans="1:26" x14ac:dyDescent="0.25">
      <c r="A52" s="69">
        <f t="shared" si="9"/>
        <v>50</v>
      </c>
      <c r="B52" s="18" t="s">
        <v>146</v>
      </c>
      <c r="C52" s="45" t="s">
        <v>151</v>
      </c>
      <c r="D52" s="45" t="s">
        <v>481</v>
      </c>
      <c r="E52" s="51">
        <v>43168</v>
      </c>
      <c r="F52" s="30">
        <f t="shared" si="3"/>
        <v>3385</v>
      </c>
      <c r="G52" s="65">
        <v>82</v>
      </c>
      <c r="H52" s="30">
        <f t="shared" si="4"/>
        <v>41.280487804878049</v>
      </c>
      <c r="I52" s="42">
        <v>8</v>
      </c>
      <c r="J52" s="43">
        <v>170</v>
      </c>
      <c r="K52" s="39">
        <v>2100</v>
      </c>
      <c r="L52" s="43">
        <v>860</v>
      </c>
      <c r="M52" s="44">
        <v>0.5</v>
      </c>
      <c r="N52" s="27">
        <f t="shared" si="0"/>
        <v>430</v>
      </c>
      <c r="O52" s="38">
        <v>0.25</v>
      </c>
      <c r="P52" s="39">
        <f t="shared" si="1"/>
        <v>322.5</v>
      </c>
      <c r="Q52" s="39">
        <v>50</v>
      </c>
      <c r="R52" s="27">
        <f t="shared" si="2"/>
        <v>272.5</v>
      </c>
      <c r="S52" s="38">
        <v>0.05</v>
      </c>
      <c r="T52" s="38">
        <v>0.08</v>
      </c>
      <c r="U52" s="39">
        <v>2412</v>
      </c>
      <c r="V52" s="38">
        <v>0.02</v>
      </c>
      <c r="W52" s="39">
        <v>3235</v>
      </c>
      <c r="X52" s="28">
        <f t="shared" si="5"/>
        <v>0.12004405286343613</v>
      </c>
      <c r="Y52" s="29">
        <f t="shared" si="6"/>
        <v>12.422018348623853</v>
      </c>
      <c r="Z52" s="56">
        <f t="shared" si="7"/>
        <v>0.15503875968992248</v>
      </c>
    </row>
    <row r="53" spans="1:26" x14ac:dyDescent="0.25">
      <c r="A53" s="69">
        <f t="shared" si="9"/>
        <v>51</v>
      </c>
      <c r="B53" s="18" t="s">
        <v>146</v>
      </c>
      <c r="C53" s="45" t="s">
        <v>153</v>
      </c>
      <c r="D53" s="45" t="s">
        <v>482</v>
      </c>
      <c r="E53" s="51">
        <v>43168</v>
      </c>
      <c r="F53" s="30">
        <f t="shared" si="3"/>
        <v>46700</v>
      </c>
      <c r="G53" s="65">
        <v>1410</v>
      </c>
      <c r="H53" s="30">
        <f t="shared" si="4"/>
        <v>33.120567375886523</v>
      </c>
      <c r="I53" s="42">
        <v>5700</v>
      </c>
      <c r="J53" s="43">
        <v>5000</v>
      </c>
      <c r="K53" s="39">
        <v>5000</v>
      </c>
      <c r="L53" s="43">
        <v>22000</v>
      </c>
      <c r="M53" s="44">
        <v>0.23</v>
      </c>
      <c r="N53" s="27">
        <f t="shared" si="0"/>
        <v>5060</v>
      </c>
      <c r="O53" s="38">
        <v>0.25</v>
      </c>
      <c r="P53" s="39">
        <f t="shared" si="1"/>
        <v>3795</v>
      </c>
      <c r="Q53" s="39">
        <v>1300</v>
      </c>
      <c r="R53" s="27">
        <f t="shared" si="2"/>
        <v>2495</v>
      </c>
      <c r="S53" s="38">
        <v>0.05</v>
      </c>
      <c r="T53" s="38">
        <v>0.08</v>
      </c>
      <c r="U53" s="39">
        <v>22000</v>
      </c>
      <c r="V53" s="38">
        <v>0.02</v>
      </c>
      <c r="W53" s="39">
        <v>29000</v>
      </c>
      <c r="X53" s="28">
        <f t="shared" si="5"/>
        <v>0.2495</v>
      </c>
      <c r="Y53" s="29">
        <f t="shared" si="6"/>
        <v>18.717434869739478</v>
      </c>
      <c r="Z53" s="56">
        <f t="shared" si="7"/>
        <v>0.34255599472990778</v>
      </c>
    </row>
    <row r="54" spans="1:26" x14ac:dyDescent="0.25">
      <c r="A54" s="69">
        <f t="shared" si="9"/>
        <v>52</v>
      </c>
      <c r="B54" s="18" t="s">
        <v>146</v>
      </c>
      <c r="C54" s="45" t="s">
        <v>155</v>
      </c>
      <c r="D54" s="45" t="s">
        <v>483</v>
      </c>
      <c r="E54" s="51">
        <v>43169</v>
      </c>
      <c r="F54" s="30">
        <f t="shared" si="3"/>
        <v>2814</v>
      </c>
      <c r="G54" s="65">
        <v>28</v>
      </c>
      <c r="H54" s="30">
        <f t="shared" si="4"/>
        <v>100.5</v>
      </c>
      <c r="I54" s="42">
        <v>1364</v>
      </c>
      <c r="J54" s="43">
        <v>1338</v>
      </c>
      <c r="K54" s="39">
        <v>25</v>
      </c>
      <c r="L54" s="43">
        <v>4476</v>
      </c>
      <c r="M54" s="44">
        <v>0.1</v>
      </c>
      <c r="N54" s="27">
        <f t="shared" si="0"/>
        <v>447.6</v>
      </c>
      <c r="O54" s="38">
        <v>0.25</v>
      </c>
      <c r="P54" s="39">
        <f t="shared" si="1"/>
        <v>335.70000000000005</v>
      </c>
      <c r="Q54" s="39">
        <v>200</v>
      </c>
      <c r="R54" s="27">
        <f t="shared" si="2"/>
        <v>135.70000000000005</v>
      </c>
      <c r="S54" s="38">
        <v>0.05</v>
      </c>
      <c r="T54" s="38">
        <v>0.08</v>
      </c>
      <c r="U54" s="39">
        <v>1202</v>
      </c>
      <c r="V54" s="38">
        <v>0.02</v>
      </c>
      <c r="W54" s="39">
        <v>1611</v>
      </c>
      <c r="X54" s="28">
        <f t="shared" si="5"/>
        <v>9.9559794570799734E-2</v>
      </c>
      <c r="Y54" s="29">
        <f t="shared" si="6"/>
        <v>20.736919675755335</v>
      </c>
      <c r="Z54" s="56">
        <f t="shared" si="7"/>
        <v>0.59577003276735174</v>
      </c>
    </row>
    <row r="55" spans="1:26" x14ac:dyDescent="0.25">
      <c r="A55" s="69">
        <f t="shared" si="9"/>
        <v>53</v>
      </c>
      <c r="B55" s="18" t="s">
        <v>146</v>
      </c>
      <c r="C55" s="45" t="s">
        <v>157</v>
      </c>
      <c r="D55" s="45" t="s">
        <v>484</v>
      </c>
      <c r="E55" s="51">
        <v>43169</v>
      </c>
      <c r="F55" s="30">
        <f t="shared" si="3"/>
        <v>8658</v>
      </c>
      <c r="G55" s="65">
        <v>126</v>
      </c>
      <c r="H55" s="30">
        <f t="shared" si="4"/>
        <v>68.714285714285708</v>
      </c>
      <c r="I55" s="42">
        <v>1976</v>
      </c>
      <c r="J55" s="43">
        <v>2386</v>
      </c>
      <c r="K55" s="39">
        <v>2000</v>
      </c>
      <c r="L55" s="43">
        <v>7170</v>
      </c>
      <c r="M55" s="44">
        <v>0.15</v>
      </c>
      <c r="N55" s="27">
        <f t="shared" si="0"/>
        <v>1075.5</v>
      </c>
      <c r="O55" s="38">
        <v>0.25</v>
      </c>
      <c r="P55" s="39">
        <f t="shared" si="1"/>
        <v>806.625</v>
      </c>
      <c r="Q55" s="39">
        <v>272</v>
      </c>
      <c r="R55" s="27">
        <f t="shared" si="2"/>
        <v>534.625</v>
      </c>
      <c r="S55" s="38">
        <v>0.05</v>
      </c>
      <c r="T55" s="38">
        <v>0.08</v>
      </c>
      <c r="U55" s="39">
        <v>4728</v>
      </c>
      <c r="V55" s="38">
        <v>0.02</v>
      </c>
      <c r="W55" s="39">
        <v>6340</v>
      </c>
      <c r="X55" s="28">
        <f t="shared" si="5"/>
        <v>0.12189352485180119</v>
      </c>
      <c r="Y55" s="29">
        <f t="shared" si="6"/>
        <v>16.194528875379937</v>
      </c>
      <c r="Z55" s="56">
        <f t="shared" si="7"/>
        <v>0.3372075003874167</v>
      </c>
    </row>
    <row r="56" spans="1:26" x14ac:dyDescent="0.25">
      <c r="A56" s="69">
        <f t="shared" si="9"/>
        <v>54</v>
      </c>
      <c r="B56" s="18" t="s">
        <v>146</v>
      </c>
      <c r="C56" s="45" t="s">
        <v>159</v>
      </c>
      <c r="D56" s="45" t="s">
        <v>485</v>
      </c>
      <c r="E56" s="51">
        <v>43169</v>
      </c>
      <c r="F56" s="30">
        <f t="shared" si="3"/>
        <v>17745</v>
      </c>
      <c r="G56" s="65">
        <v>332</v>
      </c>
      <c r="H56" s="30">
        <f t="shared" si="4"/>
        <v>53.44879518072289</v>
      </c>
      <c r="I56" s="42">
        <v>-6334</v>
      </c>
      <c r="J56" s="43">
        <v>1700</v>
      </c>
      <c r="K56" s="39">
        <v>600</v>
      </c>
      <c r="L56" s="43">
        <v>5800</v>
      </c>
      <c r="M56" s="44">
        <v>0.35</v>
      </c>
      <c r="N56" s="27">
        <f t="shared" si="0"/>
        <v>2029.9999999999998</v>
      </c>
      <c r="O56" s="38">
        <v>0.25</v>
      </c>
      <c r="P56" s="39">
        <f t="shared" si="1"/>
        <v>1522.4999999999998</v>
      </c>
      <c r="Q56" s="39">
        <v>250</v>
      </c>
      <c r="R56" s="27">
        <f t="shared" si="2"/>
        <v>1272.4999999999998</v>
      </c>
      <c r="S56" s="38">
        <v>0.05</v>
      </c>
      <c r="T56" s="38">
        <v>0.08</v>
      </c>
      <c r="U56" s="39">
        <v>11268</v>
      </c>
      <c r="V56" s="38">
        <v>0.02</v>
      </c>
      <c r="W56" s="39">
        <v>15111</v>
      </c>
      <c r="X56" s="28">
        <f t="shared" si="5"/>
        <v>0.55326086956521725</v>
      </c>
      <c r="Y56" s="29">
        <f t="shared" si="6"/>
        <v>13.944990176817292</v>
      </c>
      <c r="Z56" s="56">
        <f t="shared" si="7"/>
        <v>0.16420361247947457</v>
      </c>
    </row>
    <row r="57" spans="1:26" x14ac:dyDescent="0.25">
      <c r="A57" s="69">
        <f t="shared" si="9"/>
        <v>55</v>
      </c>
      <c r="B57" s="18" t="s">
        <v>146</v>
      </c>
      <c r="C57" s="45" t="s">
        <v>161</v>
      </c>
      <c r="D57" s="45" t="s">
        <v>486</v>
      </c>
      <c r="E57" s="51">
        <v>43170</v>
      </c>
      <c r="F57" s="30">
        <f t="shared" si="3"/>
        <v>-712</v>
      </c>
      <c r="G57" s="65">
        <v>243</v>
      </c>
      <c r="H57" s="30">
        <f t="shared" si="4"/>
        <v>-2.9300411522633745</v>
      </c>
      <c r="I57" s="42">
        <v>4560</v>
      </c>
      <c r="J57" s="43">
        <v>2133</v>
      </c>
      <c r="K57" s="39">
        <v>17000</v>
      </c>
      <c r="L57" s="43">
        <v>4500</v>
      </c>
      <c r="M57" s="44">
        <v>0.25</v>
      </c>
      <c r="N57" s="27">
        <f t="shared" si="0"/>
        <v>1125</v>
      </c>
      <c r="O57" s="38">
        <v>0.25</v>
      </c>
      <c r="P57" s="39">
        <f t="shared" si="1"/>
        <v>843.75</v>
      </c>
      <c r="Q57" s="39">
        <v>175</v>
      </c>
      <c r="R57" s="27">
        <f t="shared" si="2"/>
        <v>668.75</v>
      </c>
      <c r="S57" s="38">
        <v>0.05</v>
      </c>
      <c r="T57" s="38">
        <v>0.08</v>
      </c>
      <c r="U57" s="39">
        <v>5921</v>
      </c>
      <c r="V57" s="38">
        <v>0.02</v>
      </c>
      <c r="W57" s="39">
        <v>7940</v>
      </c>
      <c r="X57" s="28">
        <f t="shared" si="5"/>
        <v>3.4952699524381958E-2</v>
      </c>
      <c r="Y57" s="29">
        <f t="shared" si="6"/>
        <v>-1.0646728971962618</v>
      </c>
      <c r="Z57" s="56">
        <f t="shared" si="7"/>
        <v>0.2074074074074074</v>
      </c>
    </row>
    <row r="58" spans="1:26" x14ac:dyDescent="0.25">
      <c r="A58" s="69">
        <f t="shared" si="9"/>
        <v>56</v>
      </c>
      <c r="B58" s="18" t="s">
        <v>146</v>
      </c>
      <c r="C58" s="45" t="s">
        <v>163</v>
      </c>
      <c r="D58" s="45" t="s">
        <v>487</v>
      </c>
      <c r="E58" s="51">
        <v>43170</v>
      </c>
      <c r="F58" s="30">
        <f t="shared" si="3"/>
        <v>930</v>
      </c>
      <c r="G58" s="65">
        <v>240</v>
      </c>
      <c r="H58" s="30">
        <f t="shared" si="4"/>
        <v>3.875</v>
      </c>
      <c r="I58" s="42">
        <v>573</v>
      </c>
      <c r="J58" s="43">
        <v>1263</v>
      </c>
      <c r="K58" s="39">
        <v>2000</v>
      </c>
      <c r="L58" s="43">
        <v>1223</v>
      </c>
      <c r="M58" s="44">
        <v>0.3</v>
      </c>
      <c r="N58" s="27">
        <f t="shared" si="0"/>
        <v>366.9</v>
      </c>
      <c r="O58" s="38">
        <v>0.25</v>
      </c>
      <c r="P58" s="39">
        <f t="shared" si="1"/>
        <v>275.17499999999995</v>
      </c>
      <c r="Q58" s="39">
        <v>100</v>
      </c>
      <c r="R58" s="27">
        <f t="shared" si="2"/>
        <v>175.17499999999995</v>
      </c>
      <c r="S58" s="38">
        <v>0.05</v>
      </c>
      <c r="T58" s="38">
        <v>0.08</v>
      </c>
      <c r="U58" s="39">
        <v>1546</v>
      </c>
      <c r="V58" s="38">
        <v>0.02</v>
      </c>
      <c r="W58" s="39">
        <v>2074</v>
      </c>
      <c r="X58" s="28">
        <f t="shared" si="5"/>
        <v>5.3685258964143411E-2</v>
      </c>
      <c r="Y58" s="29">
        <f t="shared" si="6"/>
        <v>5.3089767375481678</v>
      </c>
      <c r="Z58" s="56">
        <f t="shared" si="7"/>
        <v>0.36340510584173713</v>
      </c>
    </row>
    <row r="59" spans="1:26" x14ac:dyDescent="0.25">
      <c r="A59" s="69">
        <f t="shared" si="9"/>
        <v>57</v>
      </c>
      <c r="B59" s="18" t="s">
        <v>146</v>
      </c>
      <c r="C59" s="45" t="s">
        <v>165</v>
      </c>
      <c r="D59" s="45" t="s">
        <v>488</v>
      </c>
      <c r="E59" s="51">
        <v>43170</v>
      </c>
      <c r="F59" s="30">
        <f t="shared" si="3"/>
        <v>1707</v>
      </c>
      <c r="G59" s="65">
        <v>71</v>
      </c>
      <c r="H59" s="30">
        <f t="shared" si="4"/>
        <v>24.04225352112676</v>
      </c>
      <c r="I59" s="42">
        <v>850</v>
      </c>
      <c r="J59" s="43">
        <v>900</v>
      </c>
      <c r="K59" s="39">
        <v>125</v>
      </c>
      <c r="L59" s="43">
        <v>2219</v>
      </c>
      <c r="M59" s="44">
        <v>0.13</v>
      </c>
      <c r="N59" s="27">
        <f t="shared" si="0"/>
        <v>288.47000000000003</v>
      </c>
      <c r="O59" s="38">
        <v>0.25</v>
      </c>
      <c r="P59" s="39">
        <f t="shared" si="1"/>
        <v>216.35250000000002</v>
      </c>
      <c r="Q59" s="39">
        <v>125</v>
      </c>
      <c r="R59" s="27">
        <f t="shared" si="2"/>
        <v>91.35250000000002</v>
      </c>
      <c r="S59" s="38">
        <v>0.05</v>
      </c>
      <c r="T59" s="38">
        <v>0.08</v>
      </c>
      <c r="U59" s="39">
        <v>804</v>
      </c>
      <c r="V59" s="38">
        <v>0.02</v>
      </c>
      <c r="W59" s="39">
        <v>1078</v>
      </c>
      <c r="X59" s="28">
        <f t="shared" si="5"/>
        <v>8.9124390243902465E-2</v>
      </c>
      <c r="Y59" s="29">
        <f t="shared" si="6"/>
        <v>18.685859719219504</v>
      </c>
      <c r="Z59" s="56">
        <f t="shared" si="7"/>
        <v>0.57776083012676072</v>
      </c>
    </row>
    <row r="60" spans="1:26" x14ac:dyDescent="0.25">
      <c r="A60" s="69">
        <f t="shared" si="9"/>
        <v>58</v>
      </c>
      <c r="B60" s="18" t="s">
        <v>146</v>
      </c>
      <c r="C60" s="45" t="s">
        <v>167</v>
      </c>
      <c r="D60" s="45" t="s">
        <v>489</v>
      </c>
      <c r="E60" s="51">
        <v>43170</v>
      </c>
      <c r="F60" s="30">
        <f t="shared" si="3"/>
        <v>3493</v>
      </c>
      <c r="G60" s="65">
        <v>24</v>
      </c>
      <c r="H60" s="30">
        <f t="shared" si="4"/>
        <v>145.54166666666666</v>
      </c>
      <c r="I60" s="42">
        <v>615</v>
      </c>
      <c r="J60" s="43">
        <v>1114</v>
      </c>
      <c r="K60" s="39">
        <v>0</v>
      </c>
      <c r="L60" s="43">
        <v>3000</v>
      </c>
      <c r="M60" s="44">
        <v>0.13</v>
      </c>
      <c r="N60" s="27">
        <f t="shared" si="0"/>
        <v>390</v>
      </c>
      <c r="O60" s="38">
        <v>0.25</v>
      </c>
      <c r="P60" s="39">
        <f t="shared" si="1"/>
        <v>292.5</v>
      </c>
      <c r="Q60" s="39">
        <v>100</v>
      </c>
      <c r="R60" s="27">
        <f t="shared" si="2"/>
        <v>192.5</v>
      </c>
      <c r="S60" s="38">
        <v>0.05</v>
      </c>
      <c r="T60" s="38">
        <v>0.08</v>
      </c>
      <c r="U60" s="39">
        <v>1705</v>
      </c>
      <c r="V60" s="38">
        <v>0.02</v>
      </c>
      <c r="W60" s="39">
        <v>2287</v>
      </c>
      <c r="X60" s="28">
        <f t="shared" si="5"/>
        <v>0.17280071813285458</v>
      </c>
      <c r="Y60" s="29">
        <f t="shared" si="6"/>
        <v>18.145454545454545</v>
      </c>
      <c r="Z60" s="56">
        <f t="shared" si="7"/>
        <v>0.34188034188034189</v>
      </c>
    </row>
    <row r="61" spans="1:26" x14ac:dyDescent="0.25">
      <c r="A61" s="69">
        <f t="shared" si="9"/>
        <v>59</v>
      </c>
      <c r="B61" s="18" t="s">
        <v>146</v>
      </c>
      <c r="C61" s="45" t="s">
        <v>169</v>
      </c>
      <c r="D61" s="45" t="s">
        <v>490</v>
      </c>
      <c r="E61" s="51">
        <v>43170</v>
      </c>
      <c r="F61" s="30">
        <f t="shared" si="3"/>
        <v>2751</v>
      </c>
      <c r="G61" s="65">
        <v>30</v>
      </c>
      <c r="H61" s="30">
        <f t="shared" si="4"/>
        <v>91.7</v>
      </c>
      <c r="I61" s="42">
        <v>-374</v>
      </c>
      <c r="J61" s="43">
        <v>463</v>
      </c>
      <c r="K61" s="39">
        <v>52</v>
      </c>
      <c r="L61" s="43">
        <v>1553</v>
      </c>
      <c r="M61" s="44">
        <v>0.22</v>
      </c>
      <c r="N61" s="27">
        <f t="shared" si="0"/>
        <v>341.66</v>
      </c>
      <c r="O61" s="38">
        <v>0.25</v>
      </c>
      <c r="P61" s="39">
        <f t="shared" si="1"/>
        <v>256.245</v>
      </c>
      <c r="Q61" s="39">
        <v>80</v>
      </c>
      <c r="R61" s="27">
        <f t="shared" si="2"/>
        <v>176.245</v>
      </c>
      <c r="S61" s="38">
        <v>0.05</v>
      </c>
      <c r="T61" s="38">
        <v>0.08</v>
      </c>
      <c r="U61" s="39">
        <v>1555</v>
      </c>
      <c r="V61" s="38">
        <v>0.02</v>
      </c>
      <c r="W61" s="39">
        <v>2085</v>
      </c>
      <c r="X61" s="28">
        <f t="shared" si="5"/>
        <v>0.34222330097087378</v>
      </c>
      <c r="Y61" s="29">
        <f t="shared" si="6"/>
        <v>15.608953445487815</v>
      </c>
      <c r="Z61" s="56">
        <f t="shared" si="7"/>
        <v>0.3122012136822182</v>
      </c>
    </row>
    <row r="62" spans="1:26" ht="28.5" x14ac:dyDescent="0.25">
      <c r="A62" s="69">
        <f t="shared" si="9"/>
        <v>60</v>
      </c>
      <c r="B62" s="18" t="s">
        <v>146</v>
      </c>
      <c r="C62" s="53" t="s">
        <v>187</v>
      </c>
      <c r="D62" s="45" t="s">
        <v>491</v>
      </c>
      <c r="E62" s="51">
        <v>43170</v>
      </c>
      <c r="F62" s="30">
        <f t="shared" si="3"/>
        <v>-828</v>
      </c>
      <c r="G62" s="65">
        <v>99</v>
      </c>
      <c r="H62" s="30">
        <f t="shared" si="4"/>
        <v>-8.3636363636363633</v>
      </c>
      <c r="I62" s="42">
        <v>49</v>
      </c>
      <c r="J62" s="43">
        <v>1173</v>
      </c>
      <c r="K62" s="39">
        <v>800</v>
      </c>
      <c r="L62" s="43">
        <v>4213</v>
      </c>
      <c r="M62" s="44">
        <v>0.08</v>
      </c>
      <c r="N62" s="27">
        <f t="shared" si="0"/>
        <v>337.04</v>
      </c>
      <c r="O62" s="38">
        <v>0.25</v>
      </c>
      <c r="P62" s="39">
        <f t="shared" si="1"/>
        <v>252.78000000000003</v>
      </c>
      <c r="Q62" s="39">
        <v>200</v>
      </c>
      <c r="R62" s="27">
        <f t="shared" si="2"/>
        <v>52.78000000000003</v>
      </c>
      <c r="S62" s="38">
        <v>0.05</v>
      </c>
      <c r="T62" s="38">
        <v>0.08</v>
      </c>
      <c r="U62" s="39">
        <v>468</v>
      </c>
      <c r="V62" s="38">
        <v>0.02</v>
      </c>
      <c r="W62" s="39">
        <v>628</v>
      </c>
      <c r="X62" s="28">
        <f t="shared" si="5"/>
        <v>2.6751140395337065E-2</v>
      </c>
      <c r="Y62" s="29">
        <f t="shared" si="6"/>
        <v>-15.687760515346714</v>
      </c>
      <c r="Z62" s="56">
        <f t="shared" si="7"/>
        <v>0.79120183558825852</v>
      </c>
    </row>
    <row r="63" spans="1:26" x14ac:dyDescent="0.25">
      <c r="A63" s="69">
        <f t="shared" si="9"/>
        <v>61</v>
      </c>
      <c r="B63" s="18" t="s">
        <v>146</v>
      </c>
      <c r="C63" s="45" t="s">
        <v>172</v>
      </c>
      <c r="D63" s="45" t="s">
        <v>492</v>
      </c>
      <c r="E63" s="51">
        <v>43171</v>
      </c>
      <c r="F63" s="30">
        <f t="shared" si="3"/>
        <v>1499</v>
      </c>
      <c r="G63" s="65">
        <v>46</v>
      </c>
      <c r="H63" s="30">
        <f t="shared" si="4"/>
        <v>32.586956521739133</v>
      </c>
      <c r="I63" s="42">
        <v>-552</v>
      </c>
      <c r="J63" s="43">
        <v>958</v>
      </c>
      <c r="K63" s="39">
        <v>200</v>
      </c>
      <c r="L63" s="43">
        <v>3150</v>
      </c>
      <c r="M63" s="44">
        <v>0.12</v>
      </c>
      <c r="N63" s="27">
        <f t="shared" si="0"/>
        <v>378</v>
      </c>
      <c r="O63" s="38">
        <v>0.25</v>
      </c>
      <c r="P63" s="39">
        <f t="shared" si="1"/>
        <v>283.5</v>
      </c>
      <c r="Q63" s="39">
        <v>125</v>
      </c>
      <c r="R63" s="27">
        <f t="shared" si="2"/>
        <v>158.5</v>
      </c>
      <c r="S63" s="38">
        <v>0.05</v>
      </c>
      <c r="T63" s="38">
        <v>0.08</v>
      </c>
      <c r="U63" s="39">
        <v>1405</v>
      </c>
      <c r="V63" s="38">
        <v>0.02</v>
      </c>
      <c r="W63" s="39">
        <v>1804</v>
      </c>
      <c r="X63" s="28">
        <f t="shared" si="5"/>
        <v>0.13687392055267703</v>
      </c>
      <c r="Y63" s="29">
        <f t="shared" si="6"/>
        <v>9.4574132492113563</v>
      </c>
      <c r="Z63" s="56">
        <f t="shared" si="7"/>
        <v>0.44091710758377423</v>
      </c>
    </row>
    <row r="64" spans="1:26" x14ac:dyDescent="0.25">
      <c r="A64" s="69">
        <f t="shared" si="9"/>
        <v>62</v>
      </c>
      <c r="B64" s="18" t="s">
        <v>146</v>
      </c>
      <c r="C64" s="45" t="s">
        <v>174</v>
      </c>
      <c r="D64" s="45" t="s">
        <v>493</v>
      </c>
      <c r="E64" s="51">
        <v>43171</v>
      </c>
      <c r="F64" s="30">
        <f t="shared" si="3"/>
        <v>452</v>
      </c>
      <c r="G64" s="65">
        <v>29</v>
      </c>
      <c r="H64" s="30">
        <f t="shared" si="4"/>
        <v>15.586206896551724</v>
      </c>
      <c r="I64" s="42">
        <v>-48</v>
      </c>
      <c r="J64" s="43">
        <v>6</v>
      </c>
      <c r="K64" s="39">
        <v>93</v>
      </c>
      <c r="L64" s="43">
        <v>105</v>
      </c>
      <c r="M64" s="44">
        <v>0.4</v>
      </c>
      <c r="N64" s="27">
        <f t="shared" si="0"/>
        <v>42</v>
      </c>
      <c r="O64" s="38">
        <v>0.25</v>
      </c>
      <c r="P64" s="39">
        <f t="shared" si="1"/>
        <v>31.5</v>
      </c>
      <c r="Q64" s="39">
        <v>3</v>
      </c>
      <c r="R64" s="27">
        <f t="shared" si="2"/>
        <v>28.5</v>
      </c>
      <c r="S64" s="38">
        <v>0.05</v>
      </c>
      <c r="T64" s="38">
        <v>0.08</v>
      </c>
      <c r="U64" s="39">
        <v>256</v>
      </c>
      <c r="V64" s="38">
        <v>0.02</v>
      </c>
      <c r="W64" s="39">
        <v>343</v>
      </c>
      <c r="X64" s="28">
        <f t="shared" si="5"/>
        <v>0.2878787878787879</v>
      </c>
      <c r="Y64" s="29">
        <f t="shared" si="6"/>
        <v>15.859649122807017</v>
      </c>
      <c r="Z64" s="56">
        <f t="shared" si="7"/>
        <v>9.5238095238095233E-2</v>
      </c>
    </row>
    <row r="65" spans="1:26" ht="30" x14ac:dyDescent="0.25">
      <c r="A65" s="69">
        <f t="shared" si="9"/>
        <v>63</v>
      </c>
      <c r="B65" s="18" t="s">
        <v>146</v>
      </c>
      <c r="C65" s="53" t="s">
        <v>188</v>
      </c>
      <c r="D65" s="45" t="s">
        <v>494</v>
      </c>
      <c r="E65" s="51">
        <v>43171</v>
      </c>
      <c r="F65" s="30">
        <f t="shared" si="3"/>
        <v>283</v>
      </c>
      <c r="G65" s="65">
        <v>18</v>
      </c>
      <c r="H65" s="30">
        <f t="shared" si="4"/>
        <v>15.722222222222221</v>
      </c>
      <c r="I65" s="42">
        <v>-147</v>
      </c>
      <c r="J65" s="43">
        <v>200</v>
      </c>
      <c r="K65" s="39">
        <v>920</v>
      </c>
      <c r="L65" s="43">
        <v>600</v>
      </c>
      <c r="M65" s="44">
        <v>0.2</v>
      </c>
      <c r="N65" s="27">
        <f t="shared" si="0"/>
        <v>120</v>
      </c>
      <c r="O65" s="38">
        <v>0.25</v>
      </c>
      <c r="P65" s="39">
        <f t="shared" si="1"/>
        <v>90</v>
      </c>
      <c r="Q65" s="39">
        <v>15</v>
      </c>
      <c r="R65" s="27">
        <f t="shared" si="2"/>
        <v>75</v>
      </c>
      <c r="S65" s="38">
        <v>0.05</v>
      </c>
      <c r="T65" s="38">
        <v>0.08</v>
      </c>
      <c r="U65" s="39">
        <v>662</v>
      </c>
      <c r="V65" s="38">
        <v>0.02</v>
      </c>
      <c r="W65" s="39">
        <v>888</v>
      </c>
      <c r="X65" s="28">
        <f t="shared" si="5"/>
        <v>6.6964285714285712E-2</v>
      </c>
      <c r="Y65" s="29">
        <f t="shared" si="6"/>
        <v>3.7733333333333334</v>
      </c>
      <c r="Z65" s="56">
        <f t="shared" si="7"/>
        <v>0.16666666666666666</v>
      </c>
    </row>
    <row r="66" spans="1:26" x14ac:dyDescent="0.25">
      <c r="A66" s="70">
        <f t="shared" si="9"/>
        <v>64</v>
      </c>
      <c r="B66" s="31" t="s">
        <v>146</v>
      </c>
      <c r="C66" s="46" t="s">
        <v>177</v>
      </c>
      <c r="D66" s="46" t="s">
        <v>495</v>
      </c>
      <c r="E66" s="51">
        <v>43171</v>
      </c>
      <c r="F66" s="30">
        <f t="shared" si="3"/>
        <v>1038</v>
      </c>
      <c r="G66" s="65">
        <v>39</v>
      </c>
      <c r="H66" s="30">
        <f t="shared" si="4"/>
        <v>26.615384615384617</v>
      </c>
      <c r="I66" s="42">
        <v>-237</v>
      </c>
      <c r="J66" s="43">
        <v>305</v>
      </c>
      <c r="K66" s="39">
        <v>75</v>
      </c>
      <c r="L66" s="43">
        <v>475</v>
      </c>
      <c r="M66" s="44">
        <v>0.35</v>
      </c>
      <c r="N66" s="27">
        <f t="shared" si="0"/>
        <v>166.25</v>
      </c>
      <c r="O66" s="38">
        <v>0.25</v>
      </c>
      <c r="P66" s="39">
        <f t="shared" si="1"/>
        <v>124.6875</v>
      </c>
      <c r="Q66" s="39">
        <v>45</v>
      </c>
      <c r="R66" s="27">
        <f t="shared" si="2"/>
        <v>79.6875</v>
      </c>
      <c r="S66" s="38">
        <v>0.05</v>
      </c>
      <c r="T66" s="38">
        <v>0.08</v>
      </c>
      <c r="U66" s="39">
        <v>707</v>
      </c>
      <c r="V66" s="38">
        <v>0.02</v>
      </c>
      <c r="W66" s="39">
        <v>948</v>
      </c>
      <c r="X66" s="28">
        <f t="shared" si="5"/>
        <v>0.20970394736842105</v>
      </c>
      <c r="Y66" s="29">
        <f t="shared" si="6"/>
        <v>13.025882352941176</v>
      </c>
      <c r="Z66" s="56">
        <f t="shared" si="7"/>
        <v>0.36090225563909772</v>
      </c>
    </row>
    <row r="67" spans="1:26" x14ac:dyDescent="0.25">
      <c r="A67" s="69">
        <f t="shared" si="9"/>
        <v>65</v>
      </c>
      <c r="B67" s="18" t="s">
        <v>146</v>
      </c>
      <c r="C67" s="45" t="s">
        <v>179</v>
      </c>
      <c r="D67" s="45" t="s">
        <v>496</v>
      </c>
      <c r="E67" s="51">
        <v>43171</v>
      </c>
      <c r="F67" s="30">
        <f t="shared" si="3"/>
        <v>491</v>
      </c>
      <c r="G67" s="65">
        <v>20</v>
      </c>
      <c r="H67" s="30">
        <f t="shared" si="4"/>
        <v>24.55</v>
      </c>
      <c r="I67" s="42">
        <v>258</v>
      </c>
      <c r="J67" s="43">
        <v>589</v>
      </c>
      <c r="K67" s="39">
        <v>5</v>
      </c>
      <c r="L67" s="43">
        <v>1000</v>
      </c>
      <c r="M67" s="44">
        <v>0.12</v>
      </c>
      <c r="N67" s="27">
        <f t="shared" si="0"/>
        <v>120</v>
      </c>
      <c r="O67" s="38">
        <v>0.25</v>
      </c>
      <c r="P67" s="39">
        <f t="shared" si="1"/>
        <v>90</v>
      </c>
      <c r="Q67" s="39">
        <v>50</v>
      </c>
      <c r="R67" s="27">
        <f t="shared" si="2"/>
        <v>40</v>
      </c>
      <c r="S67" s="38">
        <v>0.05</v>
      </c>
      <c r="T67" s="38">
        <v>0.08</v>
      </c>
      <c r="U67" s="39">
        <v>353</v>
      </c>
      <c r="V67" s="38">
        <v>0.02</v>
      </c>
      <c r="W67" s="39">
        <v>474</v>
      </c>
      <c r="X67" s="28">
        <f t="shared" si="5"/>
        <v>6.7340067340067339E-2</v>
      </c>
      <c r="Y67" s="29">
        <f t="shared" si="6"/>
        <v>12.275</v>
      </c>
      <c r="Z67" s="56">
        <f t="shared" si="7"/>
        <v>0.55555555555555558</v>
      </c>
    </row>
    <row r="68" spans="1:26" x14ac:dyDescent="0.25">
      <c r="A68" s="69">
        <f t="shared" si="9"/>
        <v>66</v>
      </c>
      <c r="B68" s="18" t="s">
        <v>146</v>
      </c>
      <c r="C68" s="45" t="s">
        <v>181</v>
      </c>
      <c r="D68" s="45" t="s">
        <v>497</v>
      </c>
      <c r="E68" s="51">
        <v>43171</v>
      </c>
      <c r="F68" s="30">
        <f t="shared" si="3"/>
        <v>622</v>
      </c>
      <c r="G68" s="65">
        <v>13</v>
      </c>
      <c r="H68" s="30">
        <f t="shared" si="4"/>
        <v>47.846153846153847</v>
      </c>
      <c r="I68" s="42">
        <v>387</v>
      </c>
      <c r="J68" s="43">
        <v>638</v>
      </c>
      <c r="K68" s="39">
        <v>140</v>
      </c>
      <c r="L68" s="43">
        <v>1380</v>
      </c>
      <c r="M68" s="44">
        <v>0.12</v>
      </c>
      <c r="N68" s="27">
        <f t="shared" si="0"/>
        <v>165.6</v>
      </c>
      <c r="O68" s="38">
        <v>0.25</v>
      </c>
      <c r="P68" s="39">
        <f t="shared" si="1"/>
        <v>124.19999999999999</v>
      </c>
      <c r="Q68" s="39">
        <v>75</v>
      </c>
      <c r="R68" s="27">
        <f t="shared" si="2"/>
        <v>49.199999999999989</v>
      </c>
      <c r="S68" s="38">
        <v>0.05</v>
      </c>
      <c r="T68" s="38">
        <v>0.08</v>
      </c>
      <c r="U68" s="39">
        <v>433</v>
      </c>
      <c r="V68" s="38">
        <v>0.02</v>
      </c>
      <c r="W68" s="39">
        <v>580</v>
      </c>
      <c r="X68" s="28">
        <f t="shared" si="5"/>
        <v>6.3239074550128518E-2</v>
      </c>
      <c r="Y68" s="29">
        <f t="shared" si="6"/>
        <v>12.64227642276423</v>
      </c>
      <c r="Z68" s="56">
        <f t="shared" si="7"/>
        <v>0.60386473429951693</v>
      </c>
    </row>
    <row r="69" spans="1:26" x14ac:dyDescent="0.25">
      <c r="A69" s="69">
        <f t="shared" si="9"/>
        <v>67</v>
      </c>
      <c r="B69" s="18" t="s">
        <v>146</v>
      </c>
      <c r="C69" s="45" t="s">
        <v>183</v>
      </c>
      <c r="D69" s="45" t="s">
        <v>498</v>
      </c>
      <c r="E69" s="51">
        <v>43171</v>
      </c>
      <c r="F69" s="30">
        <f t="shared" si="3"/>
        <v>704</v>
      </c>
      <c r="G69" s="65">
        <v>31</v>
      </c>
      <c r="H69" s="30">
        <f t="shared" si="4"/>
        <v>22.70967741935484</v>
      </c>
      <c r="I69" s="42">
        <v>80</v>
      </c>
      <c r="J69" s="43">
        <v>103</v>
      </c>
      <c r="K69" s="39">
        <v>58</v>
      </c>
      <c r="L69" s="43">
        <v>385</v>
      </c>
      <c r="M69" s="44">
        <v>0.2</v>
      </c>
      <c r="N69" s="27">
        <f t="shared" si="0"/>
        <v>77</v>
      </c>
      <c r="O69" s="38">
        <v>0.25</v>
      </c>
      <c r="P69" s="39">
        <f t="shared" si="1"/>
        <v>57.75</v>
      </c>
      <c r="Q69" s="39">
        <v>20</v>
      </c>
      <c r="R69" s="27">
        <f t="shared" si="2"/>
        <v>37.75</v>
      </c>
      <c r="S69" s="38">
        <v>0.05</v>
      </c>
      <c r="T69" s="38">
        <v>0.08</v>
      </c>
      <c r="U69" s="39">
        <v>335</v>
      </c>
      <c r="V69" s="38">
        <v>0.02</v>
      </c>
      <c r="W69" s="39">
        <v>450</v>
      </c>
      <c r="X69" s="28">
        <f t="shared" si="5"/>
        <v>0.23447204968944099</v>
      </c>
      <c r="Y69" s="29">
        <f t="shared" si="6"/>
        <v>18.649006622516556</v>
      </c>
      <c r="Z69" s="56">
        <f t="shared" ref="Z69:Z119" si="10">Q69/P69</f>
        <v>0.34632034632034631</v>
      </c>
    </row>
    <row r="70" spans="1:26" x14ac:dyDescent="0.25">
      <c r="A70" s="69">
        <f t="shared" si="9"/>
        <v>68</v>
      </c>
      <c r="B70" s="18" t="s">
        <v>146</v>
      </c>
      <c r="C70" s="45" t="s">
        <v>185</v>
      </c>
      <c r="D70" s="45" t="s">
        <v>499</v>
      </c>
      <c r="E70" s="51">
        <v>43171</v>
      </c>
      <c r="F70" s="30">
        <f t="shared" si="3"/>
        <v>528</v>
      </c>
      <c r="G70" s="65">
        <v>36</v>
      </c>
      <c r="H70" s="30">
        <f t="shared" si="4"/>
        <v>14.666666666666666</v>
      </c>
      <c r="I70" s="42">
        <v>285</v>
      </c>
      <c r="J70" s="43">
        <v>49</v>
      </c>
      <c r="K70" s="39">
        <v>473</v>
      </c>
      <c r="L70" s="43">
        <v>547</v>
      </c>
      <c r="M70" s="44">
        <v>0.12</v>
      </c>
      <c r="N70" s="27">
        <f t="shared" si="0"/>
        <v>65.64</v>
      </c>
      <c r="O70" s="38">
        <v>0.25</v>
      </c>
      <c r="P70" s="39">
        <f t="shared" si="1"/>
        <v>49.230000000000004</v>
      </c>
      <c r="Q70" s="39">
        <v>12</v>
      </c>
      <c r="R70" s="27">
        <f t="shared" si="2"/>
        <v>37.230000000000004</v>
      </c>
      <c r="S70" s="38">
        <v>0.05</v>
      </c>
      <c r="T70" s="38">
        <v>0.08</v>
      </c>
      <c r="U70" s="39">
        <v>327</v>
      </c>
      <c r="V70" s="38">
        <v>0.02</v>
      </c>
      <c r="W70" s="39">
        <v>438</v>
      </c>
      <c r="X70" s="28">
        <f t="shared" si="5"/>
        <v>7.1321839080459776E-2</v>
      </c>
      <c r="Y70" s="29">
        <f t="shared" si="6"/>
        <v>14.182111200644639</v>
      </c>
      <c r="Z70" s="56">
        <f t="shared" si="10"/>
        <v>0.24375380865326018</v>
      </c>
    </row>
    <row r="71" spans="1:26" x14ac:dyDescent="0.25">
      <c r="A71" s="69">
        <f t="shared" si="9"/>
        <v>69</v>
      </c>
      <c r="B71" s="18" t="s">
        <v>189</v>
      </c>
      <c r="C71" s="45" t="s">
        <v>190</v>
      </c>
      <c r="D71" s="45" t="s">
        <v>500</v>
      </c>
      <c r="E71" s="51">
        <v>43172</v>
      </c>
      <c r="F71" s="30">
        <f t="shared" si="3"/>
        <v>2633</v>
      </c>
      <c r="G71" s="65">
        <v>115</v>
      </c>
      <c r="H71" s="30">
        <f t="shared" si="4"/>
        <v>22.895652173913042</v>
      </c>
      <c r="I71" s="42">
        <v>1272</v>
      </c>
      <c r="J71" s="43">
        <v>1704</v>
      </c>
      <c r="K71" s="39">
        <v>1900</v>
      </c>
      <c r="L71" s="43">
        <v>2852</v>
      </c>
      <c r="M71" s="44">
        <v>0.23</v>
      </c>
      <c r="N71" s="27">
        <f t="shared" si="0"/>
        <v>655.96</v>
      </c>
      <c r="O71" s="38">
        <v>0.25</v>
      </c>
      <c r="P71" s="39">
        <f t="shared" si="1"/>
        <v>491.97</v>
      </c>
      <c r="Q71" s="39">
        <v>250</v>
      </c>
      <c r="R71" s="27">
        <f t="shared" si="2"/>
        <v>241.97000000000003</v>
      </c>
      <c r="S71" s="38">
        <v>0.05</v>
      </c>
      <c r="T71" s="38">
        <v>0.08</v>
      </c>
      <c r="U71" s="39">
        <v>2121</v>
      </c>
      <c r="V71" s="38">
        <v>0.02</v>
      </c>
      <c r="W71" s="39">
        <v>2844</v>
      </c>
      <c r="X71" s="28">
        <f t="shared" si="5"/>
        <v>6.7139289678135414E-2</v>
      </c>
      <c r="Y71" s="29">
        <f t="shared" si="6"/>
        <v>10.881514237302143</v>
      </c>
      <c r="Z71" s="56">
        <f t="shared" si="10"/>
        <v>0.50816106673171124</v>
      </c>
    </row>
    <row r="72" spans="1:26" x14ac:dyDescent="0.25">
      <c r="A72" s="69">
        <f t="shared" si="9"/>
        <v>70</v>
      </c>
      <c r="B72" s="18" t="s">
        <v>189</v>
      </c>
      <c r="C72" s="45" t="s">
        <v>192</v>
      </c>
      <c r="D72" s="45" t="s">
        <v>501</v>
      </c>
      <c r="E72" s="51">
        <v>43172</v>
      </c>
      <c r="F72" s="30">
        <f t="shared" si="3"/>
        <v>1154</v>
      </c>
      <c r="G72" s="65">
        <v>128</v>
      </c>
      <c r="H72" s="30">
        <f t="shared" si="4"/>
        <v>9.015625</v>
      </c>
      <c r="I72" s="42">
        <v>2112</v>
      </c>
      <c r="J72" s="43">
        <v>3116</v>
      </c>
      <c r="K72" s="39">
        <v>5400</v>
      </c>
      <c r="L72" s="43">
        <v>5079</v>
      </c>
      <c r="M72" s="44">
        <v>0.15</v>
      </c>
      <c r="N72" s="27">
        <f t="shared" si="0"/>
        <v>761.85</v>
      </c>
      <c r="O72" s="38">
        <v>0.25</v>
      </c>
      <c r="P72" s="39">
        <f t="shared" si="1"/>
        <v>571.38750000000005</v>
      </c>
      <c r="Q72" s="39">
        <v>225</v>
      </c>
      <c r="R72" s="27">
        <f t="shared" si="2"/>
        <v>346.38750000000005</v>
      </c>
      <c r="S72" s="38">
        <v>0.05</v>
      </c>
      <c r="T72" s="38">
        <v>0.08</v>
      </c>
      <c r="U72" s="39">
        <v>3058</v>
      </c>
      <c r="V72" s="38">
        <v>0.02</v>
      </c>
      <c r="W72" s="39">
        <v>4500</v>
      </c>
      <c r="X72" s="28">
        <f t="shared" si="5"/>
        <v>4.0674906059182718E-2</v>
      </c>
      <c r="Y72" s="29">
        <f t="shared" si="6"/>
        <v>3.3315289957056762</v>
      </c>
      <c r="Z72" s="56">
        <f t="shared" si="10"/>
        <v>0.39377830281551485</v>
      </c>
    </row>
    <row r="73" spans="1:26" x14ac:dyDescent="0.25">
      <c r="A73" s="70">
        <f t="shared" si="9"/>
        <v>71</v>
      </c>
      <c r="B73" s="31" t="s">
        <v>193</v>
      </c>
      <c r="C73" s="46" t="s">
        <v>194</v>
      </c>
      <c r="D73" s="46" t="s">
        <v>502</v>
      </c>
      <c r="E73" s="51">
        <v>43172</v>
      </c>
      <c r="F73" s="30">
        <f t="shared" si="3"/>
        <v>20286</v>
      </c>
      <c r="G73" s="65">
        <v>74</v>
      </c>
      <c r="H73" s="30">
        <f t="shared" si="4"/>
        <v>274.13513513513516</v>
      </c>
      <c r="I73" s="42">
        <v>7067</v>
      </c>
      <c r="J73" s="43">
        <v>4270</v>
      </c>
      <c r="K73" s="39">
        <v>3200</v>
      </c>
      <c r="L73" s="43">
        <v>9400</v>
      </c>
      <c r="M73" s="44">
        <v>0.2</v>
      </c>
      <c r="N73" s="27">
        <f t="shared" si="0"/>
        <v>1880</v>
      </c>
      <c r="O73" s="38">
        <v>0.25</v>
      </c>
      <c r="P73" s="39">
        <f t="shared" si="1"/>
        <v>1410</v>
      </c>
      <c r="Q73" s="39">
        <v>400</v>
      </c>
      <c r="R73" s="27">
        <f t="shared" si="2"/>
        <v>1010</v>
      </c>
      <c r="S73" s="38">
        <v>0.05</v>
      </c>
      <c r="T73" s="38">
        <v>0.08</v>
      </c>
      <c r="U73" s="39">
        <v>8838</v>
      </c>
      <c r="V73" s="38">
        <v>0.02</v>
      </c>
      <c r="W73" s="39">
        <v>11851</v>
      </c>
      <c r="X73" s="28">
        <f t="shared" si="5"/>
        <v>0.13520749665327977</v>
      </c>
      <c r="Y73" s="29">
        <f t="shared" si="6"/>
        <v>20.085148514851486</v>
      </c>
      <c r="Z73" s="56">
        <f t="shared" si="10"/>
        <v>0.28368794326241137</v>
      </c>
    </row>
    <row r="74" spans="1:26" x14ac:dyDescent="0.25">
      <c r="A74" s="71">
        <f t="shared" si="9"/>
        <v>72</v>
      </c>
      <c r="B74" s="18" t="s">
        <v>193</v>
      </c>
      <c r="C74" s="45" t="s">
        <v>196</v>
      </c>
      <c r="D74" s="45" t="s">
        <v>503</v>
      </c>
      <c r="E74" s="51">
        <v>43172</v>
      </c>
      <c r="F74" s="30">
        <f t="shared" si="3"/>
        <v>925</v>
      </c>
      <c r="G74" s="65">
        <v>55</v>
      </c>
      <c r="H74" s="30">
        <f t="shared" si="4"/>
        <v>16.818181818181817</v>
      </c>
      <c r="I74" s="42">
        <v>112</v>
      </c>
      <c r="J74" s="43">
        <v>435</v>
      </c>
      <c r="K74" s="39">
        <v>1400</v>
      </c>
      <c r="L74" s="43">
        <v>2700</v>
      </c>
      <c r="M74" s="44">
        <v>0.1</v>
      </c>
      <c r="N74" s="27">
        <f t="shared" si="0"/>
        <v>270</v>
      </c>
      <c r="O74" s="38">
        <v>0.25</v>
      </c>
      <c r="P74" s="39">
        <f t="shared" si="1"/>
        <v>202.5</v>
      </c>
      <c r="Q74" s="39">
        <v>75</v>
      </c>
      <c r="R74" s="27">
        <f t="shared" si="2"/>
        <v>127.5</v>
      </c>
      <c r="S74" s="38">
        <v>0.05</v>
      </c>
      <c r="T74" s="38">
        <v>0.08</v>
      </c>
      <c r="U74" s="39">
        <v>1131</v>
      </c>
      <c r="V74" s="38">
        <v>0.02</v>
      </c>
      <c r="W74" s="39">
        <v>1517</v>
      </c>
      <c r="X74" s="28">
        <f t="shared" si="5"/>
        <v>6.9482288828337874E-2</v>
      </c>
      <c r="Y74" s="29">
        <f t="shared" si="6"/>
        <v>7.2549019607843137</v>
      </c>
      <c r="Z74" s="56">
        <f t="shared" si="10"/>
        <v>0.37037037037037035</v>
      </c>
    </row>
    <row r="75" spans="1:26" x14ac:dyDescent="0.25">
      <c r="A75" s="70">
        <f t="shared" si="9"/>
        <v>73</v>
      </c>
      <c r="B75" s="31" t="s">
        <v>193</v>
      </c>
      <c r="C75" s="46" t="s">
        <v>347</v>
      </c>
      <c r="D75" s="46" t="s">
        <v>504</v>
      </c>
      <c r="E75" s="51">
        <v>43214</v>
      </c>
      <c r="F75" s="30">
        <f t="shared" si="3"/>
        <v>6038</v>
      </c>
      <c r="G75" s="65">
        <v>83</v>
      </c>
      <c r="H75" s="30">
        <f t="shared" si="4"/>
        <v>72.746987951807228</v>
      </c>
      <c r="I75" s="42">
        <v>1203</v>
      </c>
      <c r="J75" s="43">
        <v>932</v>
      </c>
      <c r="K75" s="39">
        <v>149</v>
      </c>
      <c r="L75" s="43">
        <v>5292</v>
      </c>
      <c r="M75" s="44">
        <v>0.12</v>
      </c>
      <c r="N75" s="27">
        <f t="shared" si="0"/>
        <v>635.04</v>
      </c>
      <c r="O75" s="38">
        <v>0.25</v>
      </c>
      <c r="P75" s="39">
        <f t="shared" si="1"/>
        <v>476.28</v>
      </c>
      <c r="Q75" s="39">
        <v>190</v>
      </c>
      <c r="R75" s="27">
        <f t="shared" si="2"/>
        <v>286.27999999999997</v>
      </c>
      <c r="S75" s="38">
        <v>0.05</v>
      </c>
      <c r="T75" s="38">
        <v>0.08</v>
      </c>
      <c r="U75" s="39">
        <v>2527</v>
      </c>
      <c r="V75" s="38">
        <v>0.02</v>
      </c>
      <c r="W75" s="39">
        <v>3389</v>
      </c>
      <c r="X75" s="28">
        <f t="shared" si="5"/>
        <v>0.26482886216466234</v>
      </c>
      <c r="Y75" s="29">
        <f t="shared" si="6"/>
        <v>21.091239346094735</v>
      </c>
      <c r="Z75" s="56">
        <f t="shared" si="10"/>
        <v>0.3989250020996053</v>
      </c>
    </row>
    <row r="76" spans="1:26" x14ac:dyDescent="0.25">
      <c r="A76" s="71">
        <f t="shared" si="9"/>
        <v>74</v>
      </c>
      <c r="B76" s="18" t="s">
        <v>193</v>
      </c>
      <c r="C76" s="45" t="s">
        <v>349</v>
      </c>
      <c r="D76" s="45" t="s">
        <v>505</v>
      </c>
      <c r="E76" s="51">
        <v>43214</v>
      </c>
      <c r="F76" s="30">
        <f t="shared" si="3"/>
        <v>-221</v>
      </c>
      <c r="G76" s="65">
        <v>21</v>
      </c>
      <c r="H76" s="30">
        <f t="shared" si="4"/>
        <v>-10.523809523809524</v>
      </c>
      <c r="I76" s="42">
        <v>-7</v>
      </c>
      <c r="J76" s="43">
        <v>800</v>
      </c>
      <c r="K76" s="39">
        <v>241</v>
      </c>
      <c r="L76" s="43">
        <v>2440</v>
      </c>
      <c r="M76" s="44">
        <v>0.06</v>
      </c>
      <c r="N76" s="27">
        <f t="shared" si="0"/>
        <v>146.4</v>
      </c>
      <c r="O76" s="38">
        <v>0.25</v>
      </c>
      <c r="P76" s="39">
        <f t="shared" si="1"/>
        <v>109.80000000000001</v>
      </c>
      <c r="Q76" s="39">
        <v>70</v>
      </c>
      <c r="R76" s="27">
        <f t="shared" si="2"/>
        <v>39.800000000000011</v>
      </c>
      <c r="S76" s="38">
        <v>0.05</v>
      </c>
      <c r="T76" s="38">
        <v>0.08</v>
      </c>
      <c r="U76" s="39">
        <v>353</v>
      </c>
      <c r="V76" s="38">
        <v>0.02</v>
      </c>
      <c r="W76" s="39">
        <v>474</v>
      </c>
      <c r="X76" s="28">
        <f t="shared" si="5"/>
        <v>3.8232468780019221E-2</v>
      </c>
      <c r="Y76" s="29">
        <f t="shared" si="6"/>
        <v>-5.5527638190954756</v>
      </c>
      <c r="Z76" s="56">
        <f t="shared" si="10"/>
        <v>0.63752276867030955</v>
      </c>
    </row>
    <row r="77" spans="1:26" x14ac:dyDescent="0.25">
      <c r="A77" s="71">
        <f t="shared" si="9"/>
        <v>75</v>
      </c>
      <c r="B77" s="18" t="s">
        <v>193</v>
      </c>
      <c r="C77" s="45" t="s">
        <v>350</v>
      </c>
      <c r="D77" s="45" t="s">
        <v>506</v>
      </c>
      <c r="E77" s="51">
        <v>43214</v>
      </c>
      <c r="F77" s="30">
        <f t="shared" si="3"/>
        <v>1024</v>
      </c>
      <c r="G77" s="65">
        <v>38</v>
      </c>
      <c r="H77" s="30">
        <f t="shared" si="4"/>
        <v>26.94736842105263</v>
      </c>
      <c r="I77" s="42">
        <v>89</v>
      </c>
      <c r="J77" s="43">
        <v>208</v>
      </c>
      <c r="K77" s="39">
        <v>77</v>
      </c>
      <c r="L77" s="43">
        <v>1444</v>
      </c>
      <c r="M77" s="44">
        <v>0.11</v>
      </c>
      <c r="N77" s="27">
        <f t="shared" si="0"/>
        <v>158.84</v>
      </c>
      <c r="O77" s="38">
        <v>0.25</v>
      </c>
      <c r="P77" s="39">
        <f t="shared" si="1"/>
        <v>119.13</v>
      </c>
      <c r="Q77" s="39">
        <v>60</v>
      </c>
      <c r="R77" s="27">
        <f t="shared" si="2"/>
        <v>59.129999999999995</v>
      </c>
      <c r="S77" s="38">
        <v>0.05</v>
      </c>
      <c r="T77" s="38">
        <v>0.08</v>
      </c>
      <c r="U77" s="39">
        <v>521</v>
      </c>
      <c r="V77" s="38">
        <v>0.02</v>
      </c>
      <c r="W77" s="39">
        <v>699</v>
      </c>
      <c r="X77" s="28">
        <f t="shared" si="5"/>
        <v>0.20747368421052631</v>
      </c>
      <c r="Y77" s="29">
        <f t="shared" si="6"/>
        <v>17.317774395399969</v>
      </c>
      <c r="Z77" s="56">
        <f t="shared" si="10"/>
        <v>0.50365147318055903</v>
      </c>
    </row>
    <row r="78" spans="1:26" x14ac:dyDescent="0.25">
      <c r="A78" s="70">
        <f t="shared" si="9"/>
        <v>76</v>
      </c>
      <c r="B78" s="31" t="s">
        <v>193</v>
      </c>
      <c r="C78" s="46" t="s">
        <v>352</v>
      </c>
      <c r="D78" s="46" t="s">
        <v>507</v>
      </c>
      <c r="E78" s="51">
        <v>43214</v>
      </c>
      <c r="F78" s="30">
        <f t="shared" si="3"/>
        <v>4158</v>
      </c>
      <c r="G78" s="65">
        <v>42</v>
      </c>
      <c r="H78" s="30">
        <f t="shared" si="4"/>
        <v>99</v>
      </c>
      <c r="I78" s="42">
        <v>669</v>
      </c>
      <c r="J78" s="43">
        <v>565</v>
      </c>
      <c r="K78" s="39">
        <v>0</v>
      </c>
      <c r="L78" s="43">
        <v>5270</v>
      </c>
      <c r="M78" s="44">
        <v>0.08</v>
      </c>
      <c r="N78" s="27">
        <f t="shared" si="0"/>
        <v>421.6</v>
      </c>
      <c r="O78" s="38">
        <v>0.25</v>
      </c>
      <c r="P78" s="39">
        <f t="shared" si="1"/>
        <v>316.20000000000005</v>
      </c>
      <c r="Q78" s="39">
        <v>120</v>
      </c>
      <c r="R78" s="27">
        <f t="shared" si="2"/>
        <v>196.20000000000005</v>
      </c>
      <c r="S78" s="38">
        <v>0.05</v>
      </c>
      <c r="T78" s="38">
        <v>0.08</v>
      </c>
      <c r="U78" s="39">
        <v>1732</v>
      </c>
      <c r="V78" s="38">
        <v>0.02</v>
      </c>
      <c r="W78" s="39">
        <v>2322</v>
      </c>
      <c r="X78" s="28">
        <f t="shared" si="5"/>
        <v>0.34725663716814165</v>
      </c>
      <c r="Y78" s="29">
        <f t="shared" si="6"/>
        <v>21.192660550458712</v>
      </c>
      <c r="Z78" s="56">
        <f t="shared" si="10"/>
        <v>0.37950664136622386</v>
      </c>
    </row>
    <row r="79" spans="1:26" x14ac:dyDescent="0.25">
      <c r="A79" s="70">
        <f t="shared" si="9"/>
        <v>77</v>
      </c>
      <c r="B79" s="31" t="s">
        <v>193</v>
      </c>
      <c r="C79" s="46" t="s">
        <v>353</v>
      </c>
      <c r="D79" s="46" t="s">
        <v>508</v>
      </c>
      <c r="E79" s="51">
        <v>43214</v>
      </c>
      <c r="F79" s="30">
        <f t="shared" si="3"/>
        <v>918</v>
      </c>
      <c r="G79" s="65">
        <v>83</v>
      </c>
      <c r="H79" s="30">
        <f t="shared" si="4"/>
        <v>11.060240963855422</v>
      </c>
      <c r="I79" s="42">
        <v>267</v>
      </c>
      <c r="J79" s="43">
        <v>178</v>
      </c>
      <c r="K79" s="39">
        <v>39</v>
      </c>
      <c r="L79" s="43">
        <v>1828</v>
      </c>
      <c r="M79" s="44">
        <v>0.06</v>
      </c>
      <c r="N79" s="27">
        <f t="shared" si="0"/>
        <v>109.67999999999999</v>
      </c>
      <c r="O79" s="38">
        <v>0.25</v>
      </c>
      <c r="P79" s="39">
        <f t="shared" si="1"/>
        <v>82.259999999999991</v>
      </c>
      <c r="Q79" s="39">
        <v>40</v>
      </c>
      <c r="R79" s="27">
        <f t="shared" si="2"/>
        <v>42.259999999999991</v>
      </c>
      <c r="S79" s="38">
        <v>0.05</v>
      </c>
      <c r="T79" s="38">
        <v>0.08</v>
      </c>
      <c r="U79" s="39">
        <v>371</v>
      </c>
      <c r="V79" s="38">
        <v>0.02</v>
      </c>
      <c r="W79" s="39">
        <v>497</v>
      </c>
      <c r="X79" s="28">
        <f t="shared" si="5"/>
        <v>0.1947465437788018</v>
      </c>
      <c r="Y79" s="29">
        <f t="shared" si="6"/>
        <v>21.722669190724094</v>
      </c>
      <c r="Z79" s="56">
        <f t="shared" si="10"/>
        <v>0.48626306831996113</v>
      </c>
    </row>
    <row r="80" spans="1:26" x14ac:dyDescent="0.25">
      <c r="A80" s="70">
        <f t="shared" si="9"/>
        <v>78</v>
      </c>
      <c r="B80" s="31" t="s">
        <v>193</v>
      </c>
      <c r="C80" s="46" t="s">
        <v>354</v>
      </c>
      <c r="D80" s="46" t="s">
        <v>509</v>
      </c>
      <c r="E80" s="51">
        <v>43214</v>
      </c>
      <c r="F80" s="30">
        <f t="shared" si="3"/>
        <v>859</v>
      </c>
      <c r="G80" s="65">
        <v>28</v>
      </c>
      <c r="H80" s="30">
        <f t="shared" si="4"/>
        <v>30.678571428571427</v>
      </c>
      <c r="I80" s="42">
        <v>402</v>
      </c>
      <c r="J80" s="43">
        <v>263</v>
      </c>
      <c r="K80" s="39">
        <v>45</v>
      </c>
      <c r="L80" s="43">
        <v>763</v>
      </c>
      <c r="M80" s="44">
        <v>0.1</v>
      </c>
      <c r="N80" s="27">
        <f t="shared" si="0"/>
        <v>76.3</v>
      </c>
      <c r="O80" s="38">
        <v>0.25</v>
      </c>
      <c r="P80" s="39">
        <f t="shared" si="1"/>
        <v>57.224999999999994</v>
      </c>
      <c r="Q80" s="39">
        <v>20</v>
      </c>
      <c r="R80" s="27">
        <f t="shared" si="2"/>
        <v>37.224999999999994</v>
      </c>
      <c r="S80" s="38">
        <v>0.05</v>
      </c>
      <c r="T80" s="38">
        <v>0.08</v>
      </c>
      <c r="U80" s="39">
        <v>327</v>
      </c>
      <c r="V80" s="38">
        <v>0.02</v>
      </c>
      <c r="W80" s="39">
        <v>438</v>
      </c>
      <c r="X80" s="28">
        <f t="shared" si="5"/>
        <v>0.1208603896103896</v>
      </c>
      <c r="Y80" s="29">
        <f t="shared" si="6"/>
        <v>23.075889858965752</v>
      </c>
      <c r="Z80" s="56">
        <f t="shared" si="10"/>
        <v>0.34949759720401924</v>
      </c>
    </row>
    <row r="81" spans="1:26" x14ac:dyDescent="0.25">
      <c r="A81" s="70">
        <f t="shared" si="9"/>
        <v>79</v>
      </c>
      <c r="B81" s="31" t="s">
        <v>193</v>
      </c>
      <c r="C81" s="46" t="s">
        <v>355</v>
      </c>
      <c r="D81" s="46" t="s">
        <v>510</v>
      </c>
      <c r="E81" s="51">
        <v>43214</v>
      </c>
      <c r="F81" s="30">
        <f t="shared" si="3"/>
        <v>2175</v>
      </c>
      <c r="G81" s="65">
        <v>47</v>
      </c>
      <c r="H81" s="30">
        <f t="shared" si="4"/>
        <v>46.276595744680854</v>
      </c>
      <c r="I81" s="42">
        <v>602</v>
      </c>
      <c r="J81" s="43">
        <v>174</v>
      </c>
      <c r="K81" s="39">
        <v>93</v>
      </c>
      <c r="L81" s="43">
        <v>1520</v>
      </c>
      <c r="M81" s="44">
        <v>0.1</v>
      </c>
      <c r="N81" s="27">
        <f t="shared" si="0"/>
        <v>152</v>
      </c>
      <c r="O81" s="38">
        <v>0.25</v>
      </c>
      <c r="P81" s="39">
        <f t="shared" si="1"/>
        <v>114</v>
      </c>
      <c r="Q81" s="39">
        <v>25</v>
      </c>
      <c r="R81" s="27">
        <f t="shared" si="2"/>
        <v>89</v>
      </c>
      <c r="S81" s="38">
        <v>0.05</v>
      </c>
      <c r="T81" s="38">
        <v>0.08</v>
      </c>
      <c r="U81" s="39">
        <v>786</v>
      </c>
      <c r="V81" s="38">
        <v>0.02</v>
      </c>
      <c r="W81" s="39">
        <v>1054</v>
      </c>
      <c r="X81" s="28">
        <f t="shared" si="5"/>
        <v>0.33333333333333331</v>
      </c>
      <c r="Y81" s="29">
        <f t="shared" si="6"/>
        <v>24.438202247191011</v>
      </c>
      <c r="Z81" s="56">
        <f t="shared" si="10"/>
        <v>0.21929824561403508</v>
      </c>
    </row>
    <row r="82" spans="1:26" x14ac:dyDescent="0.25">
      <c r="A82" s="71">
        <f t="shared" si="9"/>
        <v>80</v>
      </c>
      <c r="B82" s="18" t="s">
        <v>200</v>
      </c>
      <c r="C82" s="45" t="s">
        <v>198</v>
      </c>
      <c r="D82" s="45" t="s">
        <v>511</v>
      </c>
      <c r="E82" s="51">
        <v>43176</v>
      </c>
      <c r="F82" s="30">
        <f t="shared" si="3"/>
        <v>25496</v>
      </c>
      <c r="G82" s="65">
        <v>714</v>
      </c>
      <c r="H82" s="30">
        <f t="shared" si="4"/>
        <v>35.708683473389357</v>
      </c>
      <c r="I82" s="42">
        <v>13910</v>
      </c>
      <c r="J82" s="43">
        <v>26563</v>
      </c>
      <c r="K82" s="39">
        <v>15000</v>
      </c>
      <c r="L82" s="43">
        <v>41244</v>
      </c>
      <c r="M82" s="44">
        <v>0.18</v>
      </c>
      <c r="N82" s="27">
        <f t="shared" si="0"/>
        <v>7423.92</v>
      </c>
      <c r="O82" s="38">
        <v>0.25</v>
      </c>
      <c r="P82" s="39">
        <f t="shared" si="1"/>
        <v>5567.9400000000005</v>
      </c>
      <c r="Q82" s="39">
        <v>3000</v>
      </c>
      <c r="R82" s="27">
        <f t="shared" si="2"/>
        <v>2567.9400000000005</v>
      </c>
      <c r="S82" s="38">
        <v>0.05</v>
      </c>
      <c r="T82" s="38">
        <v>0.08</v>
      </c>
      <c r="U82" s="39">
        <v>22696</v>
      </c>
      <c r="V82" s="38">
        <v>0.02</v>
      </c>
      <c r="W82" s="39">
        <v>30453</v>
      </c>
      <c r="X82" s="28">
        <f t="shared" si="5"/>
        <v>6.1784279286865737E-2</v>
      </c>
      <c r="Y82" s="29">
        <f t="shared" si="6"/>
        <v>9.928580885846241</v>
      </c>
      <c r="Z82" s="56">
        <f t="shared" si="10"/>
        <v>0.53879890947100717</v>
      </c>
    </row>
    <row r="83" spans="1:26" x14ac:dyDescent="0.25">
      <c r="A83" s="71">
        <f t="shared" si="9"/>
        <v>81</v>
      </c>
      <c r="B83" s="18" t="s">
        <v>200</v>
      </c>
      <c r="C83" s="45" t="s">
        <v>201</v>
      </c>
      <c r="D83" s="45" t="s">
        <v>512</v>
      </c>
      <c r="E83" s="51">
        <v>43177</v>
      </c>
      <c r="F83" s="30">
        <f t="shared" si="3"/>
        <v>14281</v>
      </c>
      <c r="G83" s="65">
        <v>284</v>
      </c>
      <c r="H83" s="30">
        <f t="shared" si="4"/>
        <v>50.285211267605632</v>
      </c>
      <c r="I83" s="42">
        <v>8806</v>
      </c>
      <c r="J83" s="43">
        <v>26208</v>
      </c>
      <c r="K83" s="39">
        <v>8000</v>
      </c>
      <c r="L83" s="43">
        <v>37000</v>
      </c>
      <c r="M83" s="44">
        <v>0.17</v>
      </c>
      <c r="N83" s="27">
        <f t="shared" si="0"/>
        <v>6290</v>
      </c>
      <c r="O83" s="38">
        <v>0.25</v>
      </c>
      <c r="P83" s="39">
        <f t="shared" si="1"/>
        <v>4717.5</v>
      </c>
      <c r="Q83" s="39">
        <v>2800</v>
      </c>
      <c r="R83" s="27">
        <f t="shared" si="2"/>
        <v>1917.5</v>
      </c>
      <c r="S83" s="38">
        <v>0.05</v>
      </c>
      <c r="T83" s="38">
        <v>0.08</v>
      </c>
      <c r="U83" s="39">
        <v>16951</v>
      </c>
      <c r="V83" s="38">
        <v>0.02</v>
      </c>
      <c r="W83" s="39">
        <v>22732</v>
      </c>
      <c r="X83" s="28">
        <f t="shared" si="5"/>
        <v>5.6054139382600558E-2</v>
      </c>
      <c r="Y83" s="29">
        <f t="shared" si="6"/>
        <v>7.4477183833116039</v>
      </c>
      <c r="Z83" s="56">
        <f t="shared" si="10"/>
        <v>0.59353471118177004</v>
      </c>
    </row>
    <row r="84" spans="1:26" x14ac:dyDescent="0.25">
      <c r="A84" s="71">
        <f t="shared" si="9"/>
        <v>82</v>
      </c>
      <c r="B84" s="18" t="s">
        <v>200</v>
      </c>
      <c r="C84" s="45" t="s">
        <v>203</v>
      </c>
      <c r="D84" s="45" t="s">
        <v>513</v>
      </c>
      <c r="E84" s="51">
        <v>43178</v>
      </c>
      <c r="F84" s="30">
        <f t="shared" si="3"/>
        <v>-14399</v>
      </c>
      <c r="G84" s="65">
        <v>475</v>
      </c>
      <c r="H84" s="30">
        <f t="shared" si="4"/>
        <v>-30.313684210526315</v>
      </c>
      <c r="I84" s="42">
        <v>3926</v>
      </c>
      <c r="J84" s="43">
        <v>34156</v>
      </c>
      <c r="K84" s="39">
        <v>6203</v>
      </c>
      <c r="L84" s="43">
        <v>42207</v>
      </c>
      <c r="M84" s="44">
        <v>0.16</v>
      </c>
      <c r="N84" s="27">
        <f t="shared" si="0"/>
        <v>6753.12</v>
      </c>
      <c r="O84" s="38">
        <v>0.25</v>
      </c>
      <c r="P84" s="39">
        <f t="shared" si="1"/>
        <v>5064.84</v>
      </c>
      <c r="Q84" s="39">
        <v>4000</v>
      </c>
      <c r="R84" s="27">
        <f t="shared" si="2"/>
        <v>1064.8400000000001</v>
      </c>
      <c r="S84" s="38">
        <v>0.05</v>
      </c>
      <c r="T84" s="38">
        <v>0.08</v>
      </c>
      <c r="U84" s="39">
        <v>9412</v>
      </c>
      <c r="V84" s="38">
        <v>0.02</v>
      </c>
      <c r="W84" s="39">
        <v>12622</v>
      </c>
      <c r="X84" s="28">
        <f t="shared" si="5"/>
        <v>2.6384201788944229E-2</v>
      </c>
      <c r="Y84" s="29">
        <f t="shared" si="6"/>
        <v>-13.522219300552194</v>
      </c>
      <c r="Z84" s="56">
        <f t="shared" si="10"/>
        <v>0.7897584129014934</v>
      </c>
    </row>
    <row r="85" spans="1:26" x14ac:dyDescent="0.25">
      <c r="A85" s="71">
        <f t="shared" si="9"/>
        <v>83</v>
      </c>
      <c r="B85" s="18" t="s">
        <v>200</v>
      </c>
      <c r="C85" s="45" t="s">
        <v>205</v>
      </c>
      <c r="D85" s="45" t="s">
        <v>514</v>
      </c>
      <c r="E85" s="51">
        <v>43180</v>
      </c>
      <c r="F85" s="30">
        <f t="shared" si="3"/>
        <v>25884</v>
      </c>
      <c r="G85" s="65">
        <v>588</v>
      </c>
      <c r="H85" s="30">
        <f t="shared" si="4"/>
        <v>44.020408163265309</v>
      </c>
      <c r="I85" s="42">
        <v>10430</v>
      </c>
      <c r="J85" s="43">
        <v>18539</v>
      </c>
      <c r="K85" s="39">
        <v>970</v>
      </c>
      <c r="L85" s="43">
        <v>21171</v>
      </c>
      <c r="M85" s="44">
        <v>0.22</v>
      </c>
      <c r="N85" s="27">
        <f t="shared" si="0"/>
        <v>4657.62</v>
      </c>
      <c r="O85" s="38">
        <v>0.25</v>
      </c>
      <c r="P85" s="39">
        <f t="shared" si="1"/>
        <v>3493.2150000000001</v>
      </c>
      <c r="Q85" s="39">
        <v>1800</v>
      </c>
      <c r="R85" s="27">
        <f t="shared" si="2"/>
        <v>1693.2150000000001</v>
      </c>
      <c r="S85" s="38">
        <v>0.05</v>
      </c>
      <c r="T85" s="38">
        <v>0.08</v>
      </c>
      <c r="U85" s="39">
        <v>14963</v>
      </c>
      <c r="V85" s="38">
        <v>0.02</v>
      </c>
      <c r="W85" s="39">
        <v>20000</v>
      </c>
      <c r="X85" s="28">
        <f t="shared" si="5"/>
        <v>8.6791480854990014E-2</v>
      </c>
      <c r="Y85" s="29">
        <f t="shared" si="6"/>
        <v>15.286895048768171</v>
      </c>
      <c r="Z85" s="56">
        <f t="shared" si="10"/>
        <v>0.51528463034768823</v>
      </c>
    </row>
    <row r="86" spans="1:26" x14ac:dyDescent="0.25">
      <c r="A86" s="70">
        <f t="shared" si="9"/>
        <v>84</v>
      </c>
      <c r="B86" s="31" t="s">
        <v>200</v>
      </c>
      <c r="C86" s="46" t="s">
        <v>207</v>
      </c>
      <c r="D86" s="46" t="s">
        <v>515</v>
      </c>
      <c r="E86" s="51">
        <v>43180</v>
      </c>
      <c r="F86" s="30">
        <f t="shared" si="3"/>
        <v>11472</v>
      </c>
      <c r="G86" s="65">
        <v>123</v>
      </c>
      <c r="H86" s="30">
        <f t="shared" si="4"/>
        <v>93.268292682926827</v>
      </c>
      <c r="I86" s="42">
        <v>3721</v>
      </c>
      <c r="J86" s="43">
        <v>6284</v>
      </c>
      <c r="K86" s="39">
        <v>2310</v>
      </c>
      <c r="L86" s="43">
        <v>7933</v>
      </c>
      <c r="M86" s="44">
        <v>0.2</v>
      </c>
      <c r="N86" s="27">
        <f t="shared" si="0"/>
        <v>1586.6000000000001</v>
      </c>
      <c r="O86" s="38">
        <v>0.25</v>
      </c>
      <c r="P86" s="39">
        <f t="shared" si="1"/>
        <v>1189.95</v>
      </c>
      <c r="Q86" s="39">
        <v>400</v>
      </c>
      <c r="R86" s="27">
        <f t="shared" si="2"/>
        <v>789.95</v>
      </c>
      <c r="S86" s="38">
        <v>0.05</v>
      </c>
      <c r="T86" s="38">
        <v>0.08</v>
      </c>
      <c r="U86" s="39">
        <v>6982</v>
      </c>
      <c r="V86" s="38">
        <v>0.02</v>
      </c>
      <c r="W86" s="39">
        <v>9363</v>
      </c>
      <c r="X86" s="28">
        <f t="shared" si="5"/>
        <v>9.1918780544565981E-2</v>
      </c>
      <c r="Y86" s="29">
        <f t="shared" si="6"/>
        <v>14.522438128995505</v>
      </c>
      <c r="Z86" s="56">
        <f t="shared" si="10"/>
        <v>0.33614857767133072</v>
      </c>
    </row>
    <row r="87" spans="1:26" x14ac:dyDescent="0.25">
      <c r="A87" s="71">
        <f t="shared" si="9"/>
        <v>85</v>
      </c>
      <c r="B87" s="18" t="s">
        <v>200</v>
      </c>
      <c r="C87" s="45" t="s">
        <v>209</v>
      </c>
      <c r="D87" s="45" t="s">
        <v>516</v>
      </c>
      <c r="E87" s="51">
        <v>43181</v>
      </c>
      <c r="F87" s="30">
        <f t="shared" si="3"/>
        <v>2993</v>
      </c>
      <c r="G87" s="65">
        <v>68</v>
      </c>
      <c r="H87" s="30">
        <f t="shared" si="4"/>
        <v>44.014705882352942</v>
      </c>
      <c r="I87" s="42">
        <v>1777</v>
      </c>
      <c r="J87" s="43">
        <v>2238</v>
      </c>
      <c r="K87" s="39">
        <v>0</v>
      </c>
      <c r="L87" s="43">
        <v>2647</v>
      </c>
      <c r="M87" s="44">
        <v>0.21</v>
      </c>
      <c r="N87" s="27">
        <f t="shared" si="0"/>
        <v>555.87</v>
      </c>
      <c r="O87" s="38">
        <v>0.25</v>
      </c>
      <c r="P87" s="39">
        <f t="shared" si="1"/>
        <v>416.90250000000003</v>
      </c>
      <c r="Q87" s="39">
        <v>250</v>
      </c>
      <c r="R87" s="27">
        <f t="shared" si="2"/>
        <v>166.90250000000003</v>
      </c>
      <c r="S87" s="38">
        <v>0.05</v>
      </c>
      <c r="T87" s="38">
        <v>0.08</v>
      </c>
      <c r="U87" s="39">
        <v>1475</v>
      </c>
      <c r="V87" s="38">
        <v>0.02</v>
      </c>
      <c r="W87" s="39">
        <v>1979</v>
      </c>
      <c r="X87" s="28">
        <f t="shared" si="5"/>
        <v>7.4576630920464709E-2</v>
      </c>
      <c r="Y87" s="29">
        <f t="shared" si="6"/>
        <v>17.932625335150757</v>
      </c>
      <c r="Z87" s="56">
        <f t="shared" si="10"/>
        <v>0.59966059210486855</v>
      </c>
    </row>
    <row r="88" spans="1:26" x14ac:dyDescent="0.25">
      <c r="A88" s="70">
        <f t="shared" si="9"/>
        <v>86</v>
      </c>
      <c r="B88" s="31" t="s">
        <v>200</v>
      </c>
      <c r="C88" s="46" t="s">
        <v>320</v>
      </c>
      <c r="D88" s="46" t="s">
        <v>517</v>
      </c>
      <c r="E88" s="51">
        <v>43211</v>
      </c>
      <c r="F88" s="30">
        <f t="shared" si="3"/>
        <v>6136</v>
      </c>
      <c r="G88" s="65">
        <v>321</v>
      </c>
      <c r="H88" s="30">
        <f t="shared" si="4"/>
        <v>19.115264797507788</v>
      </c>
      <c r="I88" s="42">
        <v>4834</v>
      </c>
      <c r="J88" s="43">
        <v>8049</v>
      </c>
      <c r="K88" s="39">
        <v>0</v>
      </c>
      <c r="L88" s="43">
        <v>7015</v>
      </c>
      <c r="M88" s="44">
        <v>0.2</v>
      </c>
      <c r="N88" s="27">
        <f t="shared" si="0"/>
        <v>1403</v>
      </c>
      <c r="O88" s="38">
        <v>0.25</v>
      </c>
      <c r="P88" s="39">
        <f t="shared" si="1"/>
        <v>1052.25</v>
      </c>
      <c r="Q88" s="39">
        <v>600</v>
      </c>
      <c r="R88" s="27">
        <f t="shared" si="2"/>
        <v>452.25</v>
      </c>
      <c r="S88" s="38">
        <v>0.05</v>
      </c>
      <c r="T88" s="38">
        <v>0.08</v>
      </c>
      <c r="U88" s="39">
        <v>3994</v>
      </c>
      <c r="V88" s="38">
        <v>0.02</v>
      </c>
      <c r="W88" s="39">
        <v>5357</v>
      </c>
      <c r="X88" s="28">
        <f t="shared" si="5"/>
        <v>5.6187103988073049E-2</v>
      </c>
      <c r="Y88" s="29">
        <f t="shared" si="6"/>
        <v>13.567716970702046</v>
      </c>
      <c r="Z88" s="56">
        <f t="shared" si="10"/>
        <v>0.57020669992872419</v>
      </c>
    </row>
    <row r="89" spans="1:26" x14ac:dyDescent="0.25">
      <c r="A89" s="71">
        <f t="shared" si="9"/>
        <v>87</v>
      </c>
      <c r="B89" s="18" t="s">
        <v>211</v>
      </c>
      <c r="C89" s="45" t="s">
        <v>212</v>
      </c>
      <c r="D89" s="45" t="s">
        <v>518</v>
      </c>
      <c r="E89" s="51">
        <v>43182</v>
      </c>
      <c r="F89" s="30">
        <f t="shared" si="3"/>
        <v>18671</v>
      </c>
      <c r="G89" s="65">
        <v>926</v>
      </c>
      <c r="H89" s="30">
        <f t="shared" si="4"/>
        <v>20.163066954643629</v>
      </c>
      <c r="I89" s="42">
        <v>21500</v>
      </c>
      <c r="J89" s="43">
        <v>6105</v>
      </c>
      <c r="K89" s="39">
        <v>26000</v>
      </c>
      <c r="L89" s="43">
        <v>30172</v>
      </c>
      <c r="M89" s="44">
        <v>0.12</v>
      </c>
      <c r="N89" s="27">
        <f t="shared" si="0"/>
        <v>3620.64</v>
      </c>
      <c r="O89" s="38">
        <v>0.25</v>
      </c>
      <c r="P89" s="39">
        <f t="shared" si="1"/>
        <v>2715.48</v>
      </c>
      <c r="Q89" s="39">
        <v>1300</v>
      </c>
      <c r="R89" s="27">
        <f t="shared" si="2"/>
        <v>1415.48</v>
      </c>
      <c r="S89" s="38">
        <v>0.05</v>
      </c>
      <c r="T89" s="38">
        <v>0.08</v>
      </c>
      <c r="U89" s="39">
        <v>12506</v>
      </c>
      <c r="V89" s="38">
        <v>0.02</v>
      </c>
      <c r="W89" s="39">
        <v>16770</v>
      </c>
      <c r="X89" s="28">
        <f t="shared" si="5"/>
        <v>4.4089082697399161E-2</v>
      </c>
      <c r="Y89" s="29">
        <f t="shared" si="6"/>
        <v>13.190578461016758</v>
      </c>
      <c r="Z89" s="56">
        <f t="shared" si="10"/>
        <v>0.47873672426237718</v>
      </c>
    </row>
    <row r="90" spans="1:26" x14ac:dyDescent="0.25">
      <c r="A90" s="70">
        <f t="shared" si="9"/>
        <v>88</v>
      </c>
      <c r="B90" s="31" t="s">
        <v>211</v>
      </c>
      <c r="C90" s="46" t="s">
        <v>214</v>
      </c>
      <c r="D90" s="46" t="s">
        <v>519</v>
      </c>
      <c r="E90" s="51">
        <v>43182</v>
      </c>
      <c r="F90" s="30">
        <f t="shared" si="3"/>
        <v>5992</v>
      </c>
      <c r="G90" s="65">
        <v>88</v>
      </c>
      <c r="H90" s="30">
        <f t="shared" si="4"/>
        <v>68.090909090909093</v>
      </c>
      <c r="I90" s="42">
        <v>232</v>
      </c>
      <c r="J90" s="43">
        <v>1316</v>
      </c>
      <c r="K90" s="39">
        <v>82</v>
      </c>
      <c r="L90" s="43">
        <v>4849</v>
      </c>
      <c r="M90" s="44">
        <v>0.15</v>
      </c>
      <c r="N90" s="27">
        <f t="shared" si="0"/>
        <v>727.35</v>
      </c>
      <c r="O90" s="38">
        <v>0.25</v>
      </c>
      <c r="P90" s="39">
        <f t="shared" si="1"/>
        <v>545.51250000000005</v>
      </c>
      <c r="Q90" s="39">
        <v>200</v>
      </c>
      <c r="R90" s="27">
        <f t="shared" si="2"/>
        <v>345.51250000000005</v>
      </c>
      <c r="S90" s="38">
        <v>0.05</v>
      </c>
      <c r="T90" s="38">
        <v>0.08</v>
      </c>
      <c r="U90" s="39">
        <v>3058</v>
      </c>
      <c r="V90" s="38">
        <v>0.02</v>
      </c>
      <c r="W90" s="39">
        <v>4100</v>
      </c>
      <c r="X90" s="28">
        <f t="shared" si="5"/>
        <v>0.24714771101573679</v>
      </c>
      <c r="Y90" s="29">
        <f t="shared" si="6"/>
        <v>17.34235374986433</v>
      </c>
      <c r="Z90" s="56">
        <f t="shared" si="10"/>
        <v>0.36662771247221648</v>
      </c>
    </row>
    <row r="91" spans="1:26" x14ac:dyDescent="0.25">
      <c r="A91" s="71">
        <f t="shared" si="9"/>
        <v>89</v>
      </c>
      <c r="B91" s="18" t="s">
        <v>211</v>
      </c>
      <c r="C91" s="45" t="s">
        <v>216</v>
      </c>
      <c r="D91" s="45" t="s">
        <v>520</v>
      </c>
      <c r="E91" s="51">
        <v>43182</v>
      </c>
      <c r="F91" s="30">
        <f t="shared" si="3"/>
        <v>9486</v>
      </c>
      <c r="G91" s="65">
        <v>87</v>
      </c>
      <c r="H91" s="30">
        <f t="shared" si="4"/>
        <v>109.03448275862068</v>
      </c>
      <c r="I91" s="42">
        <v>4169</v>
      </c>
      <c r="J91" s="43">
        <v>1973</v>
      </c>
      <c r="K91" s="39">
        <v>1688</v>
      </c>
      <c r="L91" s="43">
        <v>10382</v>
      </c>
      <c r="M91" s="44">
        <v>0.12</v>
      </c>
      <c r="N91" s="27">
        <f t="shared" si="0"/>
        <v>1245.8399999999999</v>
      </c>
      <c r="O91" s="38">
        <v>0.25</v>
      </c>
      <c r="P91" s="39">
        <f t="shared" si="1"/>
        <v>934.37999999999988</v>
      </c>
      <c r="Q91" s="39">
        <v>500</v>
      </c>
      <c r="R91" s="27">
        <f t="shared" si="2"/>
        <v>434.37999999999988</v>
      </c>
      <c r="S91" s="38">
        <v>0.05</v>
      </c>
      <c r="T91" s="38">
        <v>0.08</v>
      </c>
      <c r="U91" s="39">
        <v>3835</v>
      </c>
      <c r="V91" s="38">
        <v>0.02</v>
      </c>
      <c r="W91" s="39">
        <v>5143</v>
      </c>
      <c r="X91" s="28">
        <f t="shared" si="5"/>
        <v>0.11865064190111987</v>
      </c>
      <c r="Y91" s="29">
        <f t="shared" si="6"/>
        <v>21.838022008379767</v>
      </c>
      <c r="Z91" s="56">
        <f t="shared" si="10"/>
        <v>0.53511419336886501</v>
      </c>
    </row>
    <row r="92" spans="1:26" x14ac:dyDescent="0.25">
      <c r="A92" s="71">
        <f t="shared" si="9"/>
        <v>90</v>
      </c>
      <c r="B92" s="18" t="s">
        <v>211</v>
      </c>
      <c r="C92" s="45" t="s">
        <v>218</v>
      </c>
      <c r="D92" s="45" t="s">
        <v>521</v>
      </c>
      <c r="E92" s="51">
        <v>43182</v>
      </c>
      <c r="F92" s="30">
        <f t="shared" si="3"/>
        <v>9337</v>
      </c>
      <c r="G92" s="65">
        <v>307</v>
      </c>
      <c r="H92" s="30">
        <f t="shared" si="4"/>
        <v>30.413680781758959</v>
      </c>
      <c r="I92" s="42">
        <v>4206</v>
      </c>
      <c r="J92" s="43">
        <v>913</v>
      </c>
      <c r="K92" s="39">
        <v>4300</v>
      </c>
      <c r="L92" s="43">
        <v>9736</v>
      </c>
      <c r="M92" s="44">
        <v>0.11</v>
      </c>
      <c r="N92" s="27">
        <f t="shared" si="0"/>
        <v>1070.96</v>
      </c>
      <c r="O92" s="38">
        <v>0.25</v>
      </c>
      <c r="P92" s="39">
        <f t="shared" si="1"/>
        <v>803.22</v>
      </c>
      <c r="Q92" s="39">
        <v>300</v>
      </c>
      <c r="R92" s="27">
        <f t="shared" si="2"/>
        <v>503.22</v>
      </c>
      <c r="S92" s="38">
        <v>0.05</v>
      </c>
      <c r="T92" s="38">
        <v>0.08</v>
      </c>
      <c r="U92" s="39">
        <v>4419</v>
      </c>
      <c r="V92" s="38">
        <v>0.02</v>
      </c>
      <c r="W92" s="39">
        <v>5925</v>
      </c>
      <c r="X92" s="28">
        <f t="shared" si="5"/>
        <v>9.6531747554191444E-2</v>
      </c>
      <c r="Y92" s="29">
        <f t="shared" si="6"/>
        <v>18.554508962282895</v>
      </c>
      <c r="Z92" s="56">
        <f t="shared" si="10"/>
        <v>0.37349667587958468</v>
      </c>
    </row>
    <row r="93" spans="1:26" x14ac:dyDescent="0.25">
      <c r="A93" s="70">
        <f t="shared" si="9"/>
        <v>91</v>
      </c>
      <c r="B93" s="31" t="s">
        <v>211</v>
      </c>
      <c r="C93" s="46" t="s">
        <v>243</v>
      </c>
      <c r="D93" s="46" t="s">
        <v>522</v>
      </c>
      <c r="E93" s="51">
        <v>43183</v>
      </c>
      <c r="F93" s="30">
        <f t="shared" si="3"/>
        <v>13044</v>
      </c>
      <c r="G93" s="65">
        <v>210</v>
      </c>
      <c r="H93" s="30">
        <f t="shared" si="4"/>
        <v>62.114285714285714</v>
      </c>
      <c r="I93" s="42">
        <v>3825</v>
      </c>
      <c r="J93" s="43">
        <v>2863</v>
      </c>
      <c r="K93" s="39">
        <v>2400</v>
      </c>
      <c r="L93" s="43">
        <v>9800</v>
      </c>
      <c r="M93" s="44">
        <v>0.15</v>
      </c>
      <c r="N93" s="27">
        <f t="shared" si="0"/>
        <v>1470</v>
      </c>
      <c r="O93" s="38">
        <v>0.25</v>
      </c>
      <c r="P93" s="39">
        <f t="shared" si="1"/>
        <v>1102.5</v>
      </c>
      <c r="Q93" s="39">
        <v>400</v>
      </c>
      <c r="R93" s="27">
        <f t="shared" si="2"/>
        <v>702.5</v>
      </c>
      <c r="S93" s="38">
        <v>0.05</v>
      </c>
      <c r="T93" s="38">
        <v>0.08</v>
      </c>
      <c r="U93" s="39">
        <v>6186</v>
      </c>
      <c r="V93" s="38">
        <v>0.02</v>
      </c>
      <c r="W93" s="39">
        <v>8296</v>
      </c>
      <c r="X93" s="28">
        <f t="shared" si="5"/>
        <v>0.1334790043701311</v>
      </c>
      <c r="Y93" s="29">
        <f t="shared" si="6"/>
        <v>18.56797153024911</v>
      </c>
      <c r="Z93" s="56">
        <f t="shared" si="10"/>
        <v>0.36281179138321995</v>
      </c>
    </row>
    <row r="94" spans="1:26" x14ac:dyDescent="0.25">
      <c r="A94" s="70">
        <f t="shared" si="9"/>
        <v>92</v>
      </c>
      <c r="B94" s="31" t="s">
        <v>211</v>
      </c>
      <c r="C94" s="46" t="s">
        <v>245</v>
      </c>
      <c r="D94" s="46" t="s">
        <v>523</v>
      </c>
      <c r="E94" s="51">
        <v>43183</v>
      </c>
      <c r="F94" s="30">
        <f t="shared" si="3"/>
        <v>16611</v>
      </c>
      <c r="G94" s="65">
        <v>67</v>
      </c>
      <c r="H94" s="30">
        <f t="shared" si="4"/>
        <v>247.92537313432837</v>
      </c>
      <c r="I94" s="42">
        <v>4292</v>
      </c>
      <c r="J94" s="43">
        <v>2459</v>
      </c>
      <c r="K94" s="39">
        <v>1401</v>
      </c>
      <c r="L94" s="43">
        <v>20467</v>
      </c>
      <c r="M94" s="44">
        <v>0.09</v>
      </c>
      <c r="N94" s="27">
        <f t="shared" si="0"/>
        <v>1842.03</v>
      </c>
      <c r="O94" s="38">
        <v>0.25</v>
      </c>
      <c r="P94" s="39">
        <f t="shared" si="1"/>
        <v>1381.5225</v>
      </c>
      <c r="Q94" s="39">
        <v>600</v>
      </c>
      <c r="R94" s="27">
        <f t="shared" si="2"/>
        <v>781.52250000000004</v>
      </c>
      <c r="S94" s="38">
        <v>0.05</v>
      </c>
      <c r="T94" s="38">
        <v>0.08</v>
      </c>
      <c r="U94" s="39">
        <v>6911</v>
      </c>
      <c r="V94" s="38">
        <v>0.02</v>
      </c>
      <c r="W94" s="39">
        <v>9268</v>
      </c>
      <c r="X94" s="28">
        <f t="shared" si="5"/>
        <v>0.20246696891191709</v>
      </c>
      <c r="Y94" s="29">
        <f t="shared" si="6"/>
        <v>21.254666372369318</v>
      </c>
      <c r="Z94" s="56">
        <f t="shared" si="10"/>
        <v>0.43430345868416909</v>
      </c>
    </row>
    <row r="95" spans="1:26" x14ac:dyDescent="0.25">
      <c r="A95" s="70">
        <f t="shared" si="9"/>
        <v>93</v>
      </c>
      <c r="B95" s="31" t="s">
        <v>211</v>
      </c>
      <c r="C95" s="46" t="s">
        <v>247</v>
      </c>
      <c r="D95" s="46" t="s">
        <v>524</v>
      </c>
      <c r="E95" s="51">
        <v>43184</v>
      </c>
      <c r="F95" s="30">
        <f t="shared" si="3"/>
        <v>8706</v>
      </c>
      <c r="G95" s="65">
        <v>54</v>
      </c>
      <c r="H95" s="30">
        <f t="shared" si="4"/>
        <v>161.22222222222223</v>
      </c>
      <c r="I95" s="42">
        <v>1121</v>
      </c>
      <c r="J95" s="43">
        <v>522</v>
      </c>
      <c r="K95" s="39">
        <v>1100</v>
      </c>
      <c r="L95" s="43">
        <v>3304</v>
      </c>
      <c r="M95" s="44">
        <v>0.22</v>
      </c>
      <c r="N95" s="27">
        <f t="shared" si="0"/>
        <v>726.88</v>
      </c>
      <c r="O95" s="38">
        <v>0.25</v>
      </c>
      <c r="P95" s="39">
        <f t="shared" si="1"/>
        <v>545.16</v>
      </c>
      <c r="Q95" s="39">
        <v>100</v>
      </c>
      <c r="R95" s="27">
        <f t="shared" si="2"/>
        <v>445.15999999999997</v>
      </c>
      <c r="S95" s="38">
        <v>0.05</v>
      </c>
      <c r="T95" s="38">
        <v>0.08</v>
      </c>
      <c r="U95" s="39">
        <v>3933</v>
      </c>
      <c r="V95" s="38">
        <v>0.02</v>
      </c>
      <c r="W95" s="39">
        <v>5274</v>
      </c>
      <c r="X95" s="28">
        <f t="shared" si="5"/>
        <v>0.2744512946979038</v>
      </c>
      <c r="Y95" s="29">
        <f t="shared" si="6"/>
        <v>19.557013208733938</v>
      </c>
      <c r="Z95" s="56">
        <f t="shared" si="10"/>
        <v>0.18343238682221735</v>
      </c>
    </row>
    <row r="96" spans="1:26" x14ac:dyDescent="0.25">
      <c r="A96" s="71">
        <f t="shared" si="9"/>
        <v>94</v>
      </c>
      <c r="B96" s="54" t="s">
        <v>211</v>
      </c>
      <c r="C96" s="45" t="s">
        <v>250</v>
      </c>
      <c r="D96" s="45" t="s">
        <v>525</v>
      </c>
      <c r="E96" s="51">
        <v>43184</v>
      </c>
      <c r="F96" s="30">
        <f t="shared" si="3"/>
        <v>4050</v>
      </c>
      <c r="G96" s="65">
        <v>140</v>
      </c>
      <c r="H96" s="30">
        <f t="shared" si="4"/>
        <v>28.928571428571427</v>
      </c>
      <c r="I96" s="42">
        <v>689</v>
      </c>
      <c r="J96" s="43">
        <v>448</v>
      </c>
      <c r="K96" s="39">
        <v>3100</v>
      </c>
      <c r="L96" s="43">
        <v>2262</v>
      </c>
      <c r="M96" s="44">
        <v>0.25</v>
      </c>
      <c r="N96" s="27">
        <f t="shared" si="0"/>
        <v>565.5</v>
      </c>
      <c r="O96" s="38">
        <v>0.25</v>
      </c>
      <c r="P96" s="39">
        <f t="shared" si="1"/>
        <v>424.125</v>
      </c>
      <c r="Q96" s="39">
        <v>90</v>
      </c>
      <c r="R96" s="27">
        <f t="shared" si="2"/>
        <v>334.125</v>
      </c>
      <c r="S96" s="38">
        <v>0.05</v>
      </c>
      <c r="T96" s="38">
        <v>0.08</v>
      </c>
      <c r="U96" s="39">
        <v>2951</v>
      </c>
      <c r="V96" s="38">
        <v>0.02</v>
      </c>
      <c r="W96" s="39">
        <v>3958</v>
      </c>
      <c r="X96" s="28">
        <f t="shared" si="5"/>
        <v>9.4172773393461098E-2</v>
      </c>
      <c r="Y96" s="29">
        <f t="shared" si="6"/>
        <v>12.121212121212121</v>
      </c>
      <c r="Z96" s="56">
        <f t="shared" si="10"/>
        <v>0.21220159151193635</v>
      </c>
    </row>
    <row r="97" spans="1:27" x14ac:dyDescent="0.25">
      <c r="A97" s="70">
        <f t="shared" si="9"/>
        <v>95</v>
      </c>
      <c r="B97" s="31" t="s">
        <v>211</v>
      </c>
      <c r="C97" s="46" t="s">
        <v>251</v>
      </c>
      <c r="D97" s="46" t="s">
        <v>526</v>
      </c>
      <c r="E97" s="51">
        <v>43184</v>
      </c>
      <c r="F97" s="30">
        <f t="shared" si="3"/>
        <v>8607</v>
      </c>
      <c r="G97" s="65">
        <v>274</v>
      </c>
      <c r="H97" s="30">
        <f t="shared" si="4"/>
        <v>31.412408759124087</v>
      </c>
      <c r="I97" s="42">
        <v>2049</v>
      </c>
      <c r="J97" s="43">
        <v>492</v>
      </c>
      <c r="K97" s="39">
        <v>625</v>
      </c>
      <c r="L97" s="43">
        <v>1794</v>
      </c>
      <c r="M97" s="44">
        <v>0.35</v>
      </c>
      <c r="N97" s="27">
        <f t="shared" si="0"/>
        <v>627.9</v>
      </c>
      <c r="O97" s="38">
        <v>0.25</v>
      </c>
      <c r="P97" s="39">
        <f t="shared" si="1"/>
        <v>470.92499999999995</v>
      </c>
      <c r="Q97" s="39">
        <v>100</v>
      </c>
      <c r="R97" s="27">
        <f t="shared" si="2"/>
        <v>370.92499999999995</v>
      </c>
      <c r="S97" s="38">
        <v>0.05</v>
      </c>
      <c r="T97" s="38">
        <v>0.08</v>
      </c>
      <c r="U97" s="39">
        <v>3278</v>
      </c>
      <c r="V97" s="38">
        <v>0.02</v>
      </c>
      <c r="W97" s="39">
        <v>4397</v>
      </c>
      <c r="X97" s="28">
        <f t="shared" si="5"/>
        <v>0.33207251566696505</v>
      </c>
      <c r="Y97" s="29">
        <f t="shared" si="6"/>
        <v>23.204151782705402</v>
      </c>
      <c r="Z97" s="56">
        <f t="shared" si="10"/>
        <v>0.21234803843499497</v>
      </c>
    </row>
    <row r="98" spans="1:27" x14ac:dyDescent="0.25">
      <c r="A98" s="71">
        <f t="shared" si="9"/>
        <v>96</v>
      </c>
      <c r="B98" s="18" t="s">
        <v>211</v>
      </c>
      <c r="C98" s="45" t="s">
        <v>253</v>
      </c>
      <c r="D98" s="45" t="s">
        <v>527</v>
      </c>
      <c r="E98" s="51">
        <v>43184</v>
      </c>
      <c r="F98" s="30">
        <f t="shared" si="3"/>
        <v>1372</v>
      </c>
      <c r="G98" s="65">
        <v>52</v>
      </c>
      <c r="H98" s="30">
        <f t="shared" si="4"/>
        <v>26.384615384615383</v>
      </c>
      <c r="I98" s="42">
        <v>742</v>
      </c>
      <c r="J98" s="43">
        <v>1615</v>
      </c>
      <c r="K98" s="39">
        <v>71</v>
      </c>
      <c r="L98" s="43">
        <v>9274</v>
      </c>
      <c r="M98" s="44">
        <v>7.0000000000000007E-2</v>
      </c>
      <c r="N98" s="27">
        <f t="shared" si="0"/>
        <v>649.18000000000006</v>
      </c>
      <c r="O98" s="38">
        <v>0.25</v>
      </c>
      <c r="P98" s="39">
        <f t="shared" si="1"/>
        <v>486.88500000000005</v>
      </c>
      <c r="Q98" s="39">
        <v>375</v>
      </c>
      <c r="R98" s="27">
        <f t="shared" si="2"/>
        <v>111.88500000000005</v>
      </c>
      <c r="S98" s="38">
        <v>0.05</v>
      </c>
      <c r="T98" s="38">
        <v>0.08</v>
      </c>
      <c r="U98" s="39">
        <v>989</v>
      </c>
      <c r="V98" s="38">
        <v>0.02</v>
      </c>
      <c r="W98" s="39">
        <v>1327</v>
      </c>
      <c r="X98" s="28">
        <f t="shared" si="5"/>
        <v>6.6361209964412846E-2</v>
      </c>
      <c r="Y98" s="29">
        <f t="shared" si="6"/>
        <v>12.262591053313665</v>
      </c>
      <c r="Z98" s="56">
        <f t="shared" si="10"/>
        <v>0.77020240919313587</v>
      </c>
    </row>
    <row r="99" spans="1:27" x14ac:dyDescent="0.25">
      <c r="A99" s="70">
        <f t="shared" si="9"/>
        <v>97</v>
      </c>
      <c r="B99" s="31" t="s">
        <v>211</v>
      </c>
      <c r="C99" s="46" t="s">
        <v>255</v>
      </c>
      <c r="D99" s="46" t="s">
        <v>528</v>
      </c>
      <c r="E99" s="51">
        <v>43184</v>
      </c>
      <c r="F99" s="30">
        <f t="shared" si="3"/>
        <v>3019</v>
      </c>
      <c r="G99" s="65">
        <v>34</v>
      </c>
      <c r="H99" s="30">
        <f t="shared" si="4"/>
        <v>88.794117647058826</v>
      </c>
      <c r="I99" s="42">
        <v>634</v>
      </c>
      <c r="J99" s="43">
        <v>92</v>
      </c>
      <c r="K99" s="39">
        <v>87</v>
      </c>
      <c r="L99" s="43">
        <v>903</v>
      </c>
      <c r="M99" s="44">
        <v>0.22</v>
      </c>
      <c r="N99" s="27">
        <f t="shared" si="0"/>
        <v>198.66</v>
      </c>
      <c r="O99" s="38">
        <v>0.25</v>
      </c>
      <c r="P99" s="39">
        <f t="shared" si="1"/>
        <v>148.995</v>
      </c>
      <c r="Q99" s="39">
        <v>25</v>
      </c>
      <c r="R99" s="27">
        <f t="shared" si="2"/>
        <v>123.995</v>
      </c>
      <c r="S99" s="38">
        <v>0.05</v>
      </c>
      <c r="T99" s="38">
        <v>0.08</v>
      </c>
      <c r="U99" s="39">
        <v>1095</v>
      </c>
      <c r="V99" s="38">
        <v>0.02</v>
      </c>
      <c r="W99" s="39">
        <v>1469</v>
      </c>
      <c r="X99" s="28">
        <f t="shared" si="5"/>
        <v>0.69270949720670394</v>
      </c>
      <c r="Y99" s="29">
        <f t="shared" si="6"/>
        <v>24.347755957901526</v>
      </c>
      <c r="Z99" s="56">
        <f t="shared" si="10"/>
        <v>0.16779086546528407</v>
      </c>
    </row>
    <row r="100" spans="1:27" x14ac:dyDescent="0.25">
      <c r="A100" s="70">
        <f t="shared" si="9"/>
        <v>98</v>
      </c>
      <c r="B100" s="31" t="s">
        <v>211</v>
      </c>
      <c r="C100" s="46" t="s">
        <v>257</v>
      </c>
      <c r="D100" s="46" t="s">
        <v>529</v>
      </c>
      <c r="E100" s="51">
        <v>43184</v>
      </c>
      <c r="F100" s="30">
        <f t="shared" si="3"/>
        <v>1461</v>
      </c>
      <c r="G100" s="65">
        <v>37</v>
      </c>
      <c r="H100" s="30">
        <f t="shared" si="4"/>
        <v>39.486486486486484</v>
      </c>
      <c r="I100" s="42">
        <v>553</v>
      </c>
      <c r="J100" s="43">
        <v>200</v>
      </c>
      <c r="K100" s="39">
        <v>153</v>
      </c>
      <c r="L100" s="43">
        <v>985</v>
      </c>
      <c r="M100" s="44">
        <v>0.15</v>
      </c>
      <c r="N100" s="27">
        <f t="shared" si="0"/>
        <v>147.75</v>
      </c>
      <c r="O100" s="38">
        <v>0.25</v>
      </c>
      <c r="P100" s="39">
        <f t="shared" si="1"/>
        <v>110.8125</v>
      </c>
      <c r="Q100" s="39">
        <v>50</v>
      </c>
      <c r="R100" s="27">
        <f t="shared" si="2"/>
        <v>60.8125</v>
      </c>
      <c r="S100" s="38">
        <v>0.05</v>
      </c>
      <c r="T100" s="38">
        <v>0.08</v>
      </c>
      <c r="U100" s="39">
        <v>539</v>
      </c>
      <c r="V100" s="38">
        <v>0.02</v>
      </c>
      <c r="W100" s="39">
        <v>722</v>
      </c>
      <c r="X100" s="28">
        <f t="shared" si="5"/>
        <v>0.17227337110481586</v>
      </c>
      <c r="Y100" s="29">
        <f t="shared" si="6"/>
        <v>24.024665981500515</v>
      </c>
      <c r="Z100" s="56">
        <f t="shared" si="10"/>
        <v>0.45121263395375072</v>
      </c>
    </row>
    <row r="101" spans="1:27" x14ac:dyDescent="0.25">
      <c r="A101" s="70">
        <f t="shared" si="9"/>
        <v>99</v>
      </c>
      <c r="B101" s="31" t="s">
        <v>211</v>
      </c>
      <c r="C101" s="46" t="s">
        <v>260</v>
      </c>
      <c r="D101" s="46" t="s">
        <v>530</v>
      </c>
      <c r="E101" s="51">
        <v>43184</v>
      </c>
      <c r="F101" s="30">
        <f t="shared" si="3"/>
        <v>26514</v>
      </c>
      <c r="G101" s="65">
        <v>369</v>
      </c>
      <c r="H101" s="30">
        <f t="shared" si="4"/>
        <v>71.853658536585371</v>
      </c>
      <c r="I101" s="42">
        <v>10219</v>
      </c>
      <c r="J101" s="43">
        <v>7022</v>
      </c>
      <c r="K101" s="39">
        <v>2544</v>
      </c>
      <c r="L101" s="43">
        <v>37000</v>
      </c>
      <c r="M101" s="44">
        <v>0.11</v>
      </c>
      <c r="N101" s="27">
        <f t="shared" si="0"/>
        <v>4070</v>
      </c>
      <c r="O101" s="38">
        <v>0.25</v>
      </c>
      <c r="P101" s="39">
        <f t="shared" si="1"/>
        <v>3052.5</v>
      </c>
      <c r="Q101" s="39">
        <v>1800</v>
      </c>
      <c r="R101" s="27">
        <f t="shared" si="2"/>
        <v>1252.5</v>
      </c>
      <c r="S101" s="38">
        <v>0.05</v>
      </c>
      <c r="T101" s="38">
        <v>0.08</v>
      </c>
      <c r="U101" s="39">
        <v>11047</v>
      </c>
      <c r="V101" s="38">
        <v>0.02</v>
      </c>
      <c r="W101" s="39">
        <v>14814</v>
      </c>
      <c r="X101" s="28">
        <f t="shared" si="5"/>
        <v>0.13093246916161405</v>
      </c>
      <c r="Y101" s="29">
        <f t="shared" si="6"/>
        <v>21.168862275449101</v>
      </c>
      <c r="Z101" s="56">
        <f t="shared" si="10"/>
        <v>0.58968058968058967</v>
      </c>
    </row>
    <row r="102" spans="1:27" x14ac:dyDescent="0.25">
      <c r="A102" s="71">
        <f t="shared" si="9"/>
        <v>100</v>
      </c>
      <c r="B102" s="18" t="s">
        <v>262</v>
      </c>
      <c r="C102" s="45" t="s">
        <v>263</v>
      </c>
      <c r="D102" s="45" t="s">
        <v>531</v>
      </c>
      <c r="E102" s="51">
        <v>43184</v>
      </c>
      <c r="F102" s="30">
        <f t="shared" si="3"/>
        <v>976</v>
      </c>
      <c r="G102" s="65">
        <v>33</v>
      </c>
      <c r="H102" s="30">
        <f t="shared" si="4"/>
        <v>29.575757575757574</v>
      </c>
      <c r="I102" s="42">
        <v>581</v>
      </c>
      <c r="J102" s="43">
        <v>394</v>
      </c>
      <c r="K102" s="39">
        <v>555</v>
      </c>
      <c r="L102" s="43">
        <v>1021</v>
      </c>
      <c r="M102" s="44">
        <v>0.15</v>
      </c>
      <c r="N102" s="27">
        <f t="shared" si="0"/>
        <v>153.15</v>
      </c>
      <c r="O102" s="38">
        <v>0.25</v>
      </c>
      <c r="P102" s="39">
        <f t="shared" si="1"/>
        <v>114.86250000000001</v>
      </c>
      <c r="Q102" s="39">
        <v>50</v>
      </c>
      <c r="R102" s="27">
        <f t="shared" si="2"/>
        <v>64.862500000000011</v>
      </c>
      <c r="S102" s="38">
        <v>0.05</v>
      </c>
      <c r="T102" s="38">
        <v>0.08</v>
      </c>
      <c r="U102" s="39">
        <v>574</v>
      </c>
      <c r="V102" s="38">
        <v>0.02</v>
      </c>
      <c r="W102" s="39">
        <v>770</v>
      </c>
      <c r="X102" s="28">
        <f t="shared" si="5"/>
        <v>6.8348261327713392E-2</v>
      </c>
      <c r="Y102" s="29">
        <f t="shared" si="6"/>
        <v>15.047215263056463</v>
      </c>
      <c r="Z102" s="56">
        <f t="shared" si="10"/>
        <v>0.43530307976928934</v>
      </c>
    </row>
    <row r="103" spans="1:27" x14ac:dyDescent="0.25">
      <c r="A103" s="70">
        <f t="shared" si="9"/>
        <v>101</v>
      </c>
      <c r="B103" s="31" t="s">
        <v>265</v>
      </c>
      <c r="C103" s="46" t="s">
        <v>266</v>
      </c>
      <c r="D103" s="46" t="s">
        <v>532</v>
      </c>
      <c r="E103" s="51">
        <v>43184</v>
      </c>
      <c r="F103" s="30">
        <f t="shared" si="3"/>
        <v>12408</v>
      </c>
      <c r="G103" s="65">
        <v>181</v>
      </c>
      <c r="H103" s="30">
        <f t="shared" si="4"/>
        <v>68.552486187845304</v>
      </c>
      <c r="I103" s="42">
        <v>3108</v>
      </c>
      <c r="J103" s="43">
        <v>2518</v>
      </c>
      <c r="K103" s="39">
        <v>140</v>
      </c>
      <c r="L103" s="43">
        <v>15875</v>
      </c>
      <c r="M103" s="44">
        <v>0.08</v>
      </c>
      <c r="N103" s="27">
        <f t="shared" si="0"/>
        <v>1270</v>
      </c>
      <c r="O103" s="38">
        <v>0.25</v>
      </c>
      <c r="P103" s="39">
        <f t="shared" si="1"/>
        <v>952.5</v>
      </c>
      <c r="Q103" s="39">
        <v>375</v>
      </c>
      <c r="R103" s="27">
        <f t="shared" si="2"/>
        <v>577.5</v>
      </c>
      <c r="S103" s="38">
        <v>0.05</v>
      </c>
      <c r="T103" s="38">
        <v>0.08</v>
      </c>
      <c r="U103" s="39">
        <v>5108</v>
      </c>
      <c r="V103" s="38">
        <v>0.02</v>
      </c>
      <c r="W103" s="39">
        <v>6850</v>
      </c>
      <c r="X103" s="28">
        <f t="shared" si="5"/>
        <v>0.21726862302483069</v>
      </c>
      <c r="Y103" s="29">
        <f t="shared" si="6"/>
        <v>21.485714285714284</v>
      </c>
      <c r="Z103" s="56">
        <f t="shared" si="10"/>
        <v>0.39370078740157483</v>
      </c>
    </row>
    <row r="104" spans="1:27" x14ac:dyDescent="0.25">
      <c r="A104" s="71">
        <f t="shared" si="9"/>
        <v>102</v>
      </c>
      <c r="B104" s="18" t="s">
        <v>265</v>
      </c>
      <c r="C104" s="45" t="s">
        <v>268</v>
      </c>
      <c r="D104" s="45" t="s">
        <v>533</v>
      </c>
      <c r="E104" s="51">
        <v>43184</v>
      </c>
      <c r="F104" s="30">
        <f t="shared" si="3"/>
        <v>4982</v>
      </c>
      <c r="G104" s="65">
        <v>92</v>
      </c>
      <c r="H104" s="30">
        <f t="shared" si="4"/>
        <v>54.152173913043477</v>
      </c>
      <c r="I104" s="42">
        <v>2369</v>
      </c>
      <c r="J104" s="43">
        <v>2962</v>
      </c>
      <c r="K104" s="39">
        <v>2100</v>
      </c>
      <c r="L104" s="43">
        <v>21534</v>
      </c>
      <c r="M104" s="44">
        <v>0.04</v>
      </c>
      <c r="N104" s="27">
        <f t="shared" si="0"/>
        <v>861.36</v>
      </c>
      <c r="O104" s="38">
        <v>0.25</v>
      </c>
      <c r="P104" s="39">
        <f t="shared" si="1"/>
        <v>646.02</v>
      </c>
      <c r="Q104" s="39">
        <v>275</v>
      </c>
      <c r="R104" s="27">
        <f t="shared" si="2"/>
        <v>371.02</v>
      </c>
      <c r="S104" s="38">
        <v>0.05</v>
      </c>
      <c r="T104" s="38">
        <v>0.08</v>
      </c>
      <c r="U104" s="39">
        <v>3278</v>
      </c>
      <c r="V104" s="38">
        <v>0.02</v>
      </c>
      <c r="W104" s="39">
        <v>4397</v>
      </c>
      <c r="X104" s="28">
        <f t="shared" si="5"/>
        <v>7.3295140260766486E-2</v>
      </c>
      <c r="Y104" s="29">
        <f t="shared" si="6"/>
        <v>13.427847555387851</v>
      </c>
      <c r="Z104" s="56">
        <f t="shared" si="10"/>
        <v>0.42568341537413701</v>
      </c>
    </row>
    <row r="105" spans="1:27" x14ac:dyDescent="0.25">
      <c r="A105" s="70">
        <f t="shared" si="9"/>
        <v>103</v>
      </c>
      <c r="B105" s="31" t="s">
        <v>365</v>
      </c>
      <c r="C105" s="46" t="s">
        <v>366</v>
      </c>
      <c r="D105" s="46" t="s">
        <v>534</v>
      </c>
      <c r="E105" s="51">
        <v>43216</v>
      </c>
      <c r="F105" s="30">
        <f t="shared" si="3"/>
        <v>102672</v>
      </c>
      <c r="G105" s="65">
        <v>3900</v>
      </c>
      <c r="H105" s="30">
        <f t="shared" si="4"/>
        <v>26.326153846153847</v>
      </c>
      <c r="I105" s="42">
        <v>29187</v>
      </c>
      <c r="J105" s="43">
        <v>61000</v>
      </c>
      <c r="K105" s="39">
        <v>0</v>
      </c>
      <c r="L105" s="43">
        <v>150000</v>
      </c>
      <c r="M105" s="44">
        <v>0.12</v>
      </c>
      <c r="N105" s="27">
        <f t="shared" si="0"/>
        <v>18000</v>
      </c>
      <c r="O105" s="38">
        <v>0.25</v>
      </c>
      <c r="P105" s="39">
        <f t="shared" si="1"/>
        <v>13500</v>
      </c>
      <c r="Q105" s="39">
        <v>7000</v>
      </c>
      <c r="R105" s="27">
        <f t="shared" si="2"/>
        <v>6500</v>
      </c>
      <c r="S105" s="38">
        <v>0.05</v>
      </c>
      <c r="T105" s="38">
        <v>0.08</v>
      </c>
      <c r="U105" s="39">
        <v>57448</v>
      </c>
      <c r="V105" s="38">
        <v>0.02</v>
      </c>
      <c r="W105" s="39">
        <v>77037</v>
      </c>
      <c r="X105" s="28">
        <f t="shared" si="5"/>
        <v>0.10655737704918032</v>
      </c>
      <c r="Y105" s="29">
        <f t="shared" si="6"/>
        <v>15.795692307692308</v>
      </c>
      <c r="Z105" s="56">
        <f t="shared" si="10"/>
        <v>0.51851851851851849</v>
      </c>
    </row>
    <row r="106" spans="1:27" x14ac:dyDescent="0.25">
      <c r="A106" s="70">
        <f t="shared" si="9"/>
        <v>104</v>
      </c>
      <c r="B106" s="31" t="s">
        <v>365</v>
      </c>
      <c r="C106" s="46" t="s">
        <v>367</v>
      </c>
      <c r="D106" s="46" t="s">
        <v>535</v>
      </c>
      <c r="E106" s="51">
        <v>43216</v>
      </c>
      <c r="F106" s="30">
        <f t="shared" si="3"/>
        <v>96654</v>
      </c>
      <c r="G106" s="65">
        <v>1400</v>
      </c>
      <c r="H106" s="30">
        <f t="shared" si="4"/>
        <v>69.03857142857143</v>
      </c>
      <c r="I106" s="42">
        <v>35458</v>
      </c>
      <c r="J106" s="43">
        <v>80700</v>
      </c>
      <c r="K106" s="39">
        <v>5790</v>
      </c>
      <c r="L106" s="43">
        <v>145000</v>
      </c>
      <c r="M106" s="44">
        <v>0.13</v>
      </c>
      <c r="N106" s="27">
        <f t="shared" si="0"/>
        <v>18850</v>
      </c>
      <c r="O106" s="38">
        <v>0.25</v>
      </c>
      <c r="P106" s="39">
        <f t="shared" si="1"/>
        <v>14137.5</v>
      </c>
      <c r="Q106" s="39">
        <v>7000</v>
      </c>
      <c r="R106" s="27">
        <f t="shared" si="2"/>
        <v>7137.5</v>
      </c>
      <c r="S106" s="38">
        <v>0.05</v>
      </c>
      <c r="T106" s="38">
        <v>0.08</v>
      </c>
      <c r="U106" s="39">
        <v>63087</v>
      </c>
      <c r="V106" s="38">
        <v>0.02</v>
      </c>
      <c r="W106" s="39">
        <v>84599</v>
      </c>
      <c r="X106" s="28">
        <f t="shared" si="5"/>
        <v>8.2523991212856973E-2</v>
      </c>
      <c r="Y106" s="29">
        <f t="shared" si="6"/>
        <v>13.541716287215412</v>
      </c>
      <c r="Z106" s="56">
        <f t="shared" si="10"/>
        <v>0.49513704686118482</v>
      </c>
    </row>
    <row r="107" spans="1:27" x14ac:dyDescent="0.25">
      <c r="A107" s="71">
        <f t="shared" si="9"/>
        <v>105</v>
      </c>
      <c r="B107" s="18" t="s">
        <v>365</v>
      </c>
      <c r="C107" s="45" t="s">
        <v>371</v>
      </c>
      <c r="D107" s="45" t="s">
        <v>536</v>
      </c>
      <c r="E107" s="51">
        <v>43216</v>
      </c>
      <c r="F107" s="30">
        <f t="shared" si="3"/>
        <v>-5097</v>
      </c>
      <c r="G107" s="65">
        <v>168</v>
      </c>
      <c r="H107" s="30">
        <f t="shared" si="4"/>
        <v>-30.339285714285715</v>
      </c>
      <c r="I107" s="42">
        <v>4237</v>
      </c>
      <c r="J107" s="43">
        <v>20400</v>
      </c>
      <c r="K107" s="39">
        <v>421</v>
      </c>
      <c r="L107" s="43">
        <v>11758</v>
      </c>
      <c r="M107" s="44">
        <v>0.25</v>
      </c>
      <c r="N107" s="27">
        <f t="shared" si="0"/>
        <v>2939.5</v>
      </c>
      <c r="O107" s="38">
        <v>0.25</v>
      </c>
      <c r="P107" s="39">
        <f t="shared" si="1"/>
        <v>2204.625</v>
      </c>
      <c r="Q107" s="39">
        <v>2000</v>
      </c>
      <c r="R107" s="27">
        <f t="shared" si="2"/>
        <v>204.625</v>
      </c>
      <c r="S107" s="38">
        <v>0.2</v>
      </c>
      <c r="T107" s="38">
        <v>0.08</v>
      </c>
      <c r="U107" s="39">
        <v>3446</v>
      </c>
      <c r="V107" s="38">
        <v>0.02</v>
      </c>
      <c r="W107" s="39">
        <v>8041</v>
      </c>
      <c r="X107" s="28">
        <f t="shared" si="5"/>
        <v>9.8278180682964313E-3</v>
      </c>
      <c r="Y107" s="29">
        <f t="shared" si="6"/>
        <v>-24.908979841172876</v>
      </c>
      <c r="Z107" s="56">
        <f t="shared" si="10"/>
        <v>0.9071837614106707</v>
      </c>
    </row>
    <row r="108" spans="1:27" s="54" customFormat="1" x14ac:dyDescent="0.25">
      <c r="A108" s="70">
        <f t="shared" si="9"/>
        <v>106</v>
      </c>
      <c r="B108" s="31" t="s">
        <v>270</v>
      </c>
      <c r="C108" s="60" t="s">
        <v>271</v>
      </c>
      <c r="D108" s="60" t="s">
        <v>537</v>
      </c>
      <c r="E108" s="58">
        <v>43185</v>
      </c>
      <c r="F108" s="30">
        <f t="shared" si="3"/>
        <v>555242</v>
      </c>
      <c r="G108" s="65">
        <v>2900</v>
      </c>
      <c r="H108" s="30">
        <f t="shared" si="4"/>
        <v>191.46275862068964</v>
      </c>
      <c r="I108" s="42">
        <v>74000</v>
      </c>
      <c r="J108" s="43">
        <v>13000</v>
      </c>
      <c r="K108" s="39">
        <v>21000</v>
      </c>
      <c r="L108" s="43">
        <v>40000</v>
      </c>
      <c r="M108" s="44">
        <v>0.72</v>
      </c>
      <c r="N108" s="27">
        <f t="shared" si="0"/>
        <v>28800</v>
      </c>
      <c r="O108" s="38">
        <v>0.25</v>
      </c>
      <c r="P108" s="39">
        <f t="shared" si="1"/>
        <v>21600</v>
      </c>
      <c r="Q108" s="39">
        <v>6000</v>
      </c>
      <c r="R108" s="27">
        <f t="shared" si="2"/>
        <v>15600</v>
      </c>
      <c r="S108" s="38">
        <v>0.12</v>
      </c>
      <c r="T108" s="38">
        <v>0.08</v>
      </c>
      <c r="U108" s="39">
        <v>184741</v>
      </c>
      <c r="V108" s="38">
        <v>0.02</v>
      </c>
      <c r="W108" s="39">
        <v>330501</v>
      </c>
      <c r="X108" s="28">
        <f t="shared" si="5"/>
        <v>0.45882352941176469</v>
      </c>
      <c r="Y108" s="29">
        <f t="shared" si="6"/>
        <v>35.592435897435898</v>
      </c>
      <c r="Z108" s="56">
        <f t="shared" si="10"/>
        <v>0.27777777777777779</v>
      </c>
      <c r="AA108" s="61"/>
    </row>
    <row r="109" spans="1:27" s="54" customFormat="1" x14ac:dyDescent="0.25">
      <c r="A109" s="71">
        <f t="shared" si="9"/>
        <v>107</v>
      </c>
      <c r="B109" s="54" t="s">
        <v>270</v>
      </c>
      <c r="C109" s="59" t="s">
        <v>273</v>
      </c>
      <c r="D109" s="59" t="s">
        <v>538</v>
      </c>
      <c r="E109" s="58">
        <v>43185</v>
      </c>
      <c r="F109" s="30">
        <f t="shared" si="3"/>
        <v>765420</v>
      </c>
      <c r="G109" s="65">
        <v>700</v>
      </c>
      <c r="H109" s="30">
        <f t="shared" si="4"/>
        <v>1093.4571428571428</v>
      </c>
      <c r="I109" s="42">
        <v>152000</v>
      </c>
      <c r="J109" s="43">
        <v>42383</v>
      </c>
      <c r="K109" s="39">
        <v>19700</v>
      </c>
      <c r="L109" s="43">
        <v>110000</v>
      </c>
      <c r="M109" s="44">
        <v>0.45</v>
      </c>
      <c r="N109" s="27">
        <f t="shared" si="0"/>
        <v>49500</v>
      </c>
      <c r="O109" s="38">
        <v>0.25</v>
      </c>
      <c r="P109" s="39">
        <f t="shared" si="1"/>
        <v>37125</v>
      </c>
      <c r="Q109" s="39">
        <v>12000</v>
      </c>
      <c r="R109" s="27">
        <f t="shared" si="2"/>
        <v>25125</v>
      </c>
      <c r="S109" s="38">
        <v>0.09</v>
      </c>
      <c r="T109" s="38">
        <v>0.08</v>
      </c>
      <c r="U109" s="39">
        <v>260678</v>
      </c>
      <c r="V109" s="38">
        <v>0.02</v>
      </c>
      <c r="W109" s="39">
        <v>414825</v>
      </c>
      <c r="X109" s="28">
        <f t="shared" si="5"/>
        <v>0.40470015946394344</v>
      </c>
      <c r="Y109" s="29">
        <f t="shared" si="6"/>
        <v>30.4644776119403</v>
      </c>
      <c r="Z109" s="56">
        <f t="shared" si="10"/>
        <v>0.32323232323232326</v>
      </c>
    </row>
    <row r="110" spans="1:27" s="54" customFormat="1" x14ac:dyDescent="0.25">
      <c r="A110" s="71">
        <f t="shared" si="9"/>
        <v>108</v>
      </c>
      <c r="B110" s="54" t="s">
        <v>270</v>
      </c>
      <c r="C110" s="59" t="s">
        <v>275</v>
      </c>
      <c r="D110" s="59" t="s">
        <v>539</v>
      </c>
      <c r="E110" s="58">
        <v>43196</v>
      </c>
      <c r="F110" s="30">
        <f t="shared" si="3"/>
        <v>275060</v>
      </c>
      <c r="G110" s="65">
        <v>7700</v>
      </c>
      <c r="H110" s="30">
        <f t="shared" si="4"/>
        <v>35.722077922077922</v>
      </c>
      <c r="I110" s="42">
        <v>78360</v>
      </c>
      <c r="J110" s="43">
        <v>33000</v>
      </c>
      <c r="K110" s="39">
        <v>44300</v>
      </c>
      <c r="L110" s="43">
        <v>90000</v>
      </c>
      <c r="M110" s="44">
        <v>0.35</v>
      </c>
      <c r="N110" s="27">
        <f t="shared" si="0"/>
        <v>31499.999999999996</v>
      </c>
      <c r="O110" s="38">
        <v>0.25</v>
      </c>
      <c r="P110" s="39">
        <f t="shared" si="1"/>
        <v>23624.999999999996</v>
      </c>
      <c r="Q110" s="39">
        <v>12000</v>
      </c>
      <c r="R110" s="27">
        <f t="shared" si="2"/>
        <v>11624.999999999996</v>
      </c>
      <c r="S110" s="38">
        <v>7.0000000000000007E-2</v>
      </c>
      <c r="T110" s="38">
        <v>0.08</v>
      </c>
      <c r="U110" s="39">
        <v>111000</v>
      </c>
      <c r="V110" s="38">
        <v>0.02</v>
      </c>
      <c r="W110" s="39">
        <v>163000</v>
      </c>
      <c r="X110" s="28">
        <f t="shared" si="5"/>
        <v>0.15038809831824057</v>
      </c>
      <c r="Y110" s="29">
        <f t="shared" si="6"/>
        <v>23.661075268817211</v>
      </c>
      <c r="Z110" s="56">
        <f t="shared" si="10"/>
        <v>0.50793650793650802</v>
      </c>
    </row>
    <row r="111" spans="1:27" s="54" customFormat="1" x14ac:dyDescent="0.25">
      <c r="A111" s="70">
        <f t="shared" ref="A111:A174" si="11">A110+1</f>
        <v>109</v>
      </c>
      <c r="B111" s="31" t="s">
        <v>270</v>
      </c>
      <c r="C111" s="46" t="s">
        <v>276</v>
      </c>
      <c r="D111" s="46" t="s">
        <v>540</v>
      </c>
      <c r="E111" s="58">
        <v>43197</v>
      </c>
      <c r="F111" s="30">
        <f t="shared" si="3"/>
        <v>1023896</v>
      </c>
      <c r="G111" s="65">
        <v>5070</v>
      </c>
      <c r="H111" s="30">
        <f t="shared" si="4"/>
        <v>201.95187376725838</v>
      </c>
      <c r="I111" s="42">
        <v>140000</v>
      </c>
      <c r="J111" s="43">
        <v>33679</v>
      </c>
      <c r="K111" s="39">
        <v>8000</v>
      </c>
      <c r="L111" s="43">
        <v>229234</v>
      </c>
      <c r="M111" s="44">
        <v>0.33</v>
      </c>
      <c r="N111" s="27">
        <f t="shared" si="0"/>
        <v>75647.22</v>
      </c>
      <c r="O111" s="38">
        <v>0.25</v>
      </c>
      <c r="P111" s="39">
        <f t="shared" si="1"/>
        <v>56735.415000000001</v>
      </c>
      <c r="Q111" s="39">
        <v>12000</v>
      </c>
      <c r="R111" s="27">
        <f t="shared" si="2"/>
        <v>44735.415000000001</v>
      </c>
      <c r="S111" s="38">
        <v>0.05</v>
      </c>
      <c r="T111" s="38">
        <v>0.08</v>
      </c>
      <c r="U111" s="39">
        <v>395378</v>
      </c>
      <c r="V111" s="38">
        <v>0.02</v>
      </c>
      <c r="W111" s="39">
        <v>530197</v>
      </c>
      <c r="X111" s="28">
        <f t="shared" si="5"/>
        <v>1.0733322536529188</v>
      </c>
      <c r="Y111" s="29">
        <f t="shared" si="6"/>
        <v>22.887817180191576</v>
      </c>
      <c r="Z111" s="56">
        <f t="shared" si="10"/>
        <v>0.21150810300761877</v>
      </c>
    </row>
    <row r="112" spans="1:27" x14ac:dyDescent="0.25">
      <c r="A112" s="71">
        <f t="shared" si="11"/>
        <v>110</v>
      </c>
      <c r="B112" s="54" t="s">
        <v>270</v>
      </c>
      <c r="C112" s="45" t="s">
        <v>277</v>
      </c>
      <c r="D112" s="45" t="s">
        <v>541</v>
      </c>
      <c r="E112" s="51">
        <v>43197</v>
      </c>
      <c r="F112" s="30">
        <f t="shared" si="3"/>
        <v>100291</v>
      </c>
      <c r="G112" s="65">
        <v>484</v>
      </c>
      <c r="H112" s="30">
        <f t="shared" si="4"/>
        <v>207.21280991735537</v>
      </c>
      <c r="I112" s="42">
        <v>27709</v>
      </c>
      <c r="J112" s="43">
        <v>48866</v>
      </c>
      <c r="K112" s="39">
        <v>13350</v>
      </c>
      <c r="L112" s="43">
        <v>177866</v>
      </c>
      <c r="M112" s="44">
        <v>0.1</v>
      </c>
      <c r="N112" s="27">
        <f t="shared" si="0"/>
        <v>17786.600000000002</v>
      </c>
      <c r="O112" s="38">
        <v>0.25</v>
      </c>
      <c r="P112" s="39">
        <f t="shared" si="1"/>
        <v>13339.95</v>
      </c>
      <c r="Q112" s="39">
        <v>10000</v>
      </c>
      <c r="R112" s="27">
        <f t="shared" si="2"/>
        <v>3339.9500000000007</v>
      </c>
      <c r="S112" s="38">
        <v>0.15</v>
      </c>
      <c r="T112" s="38">
        <v>0.08</v>
      </c>
      <c r="U112" s="39">
        <v>45032</v>
      </c>
      <c r="V112" s="38">
        <v>0.02</v>
      </c>
      <c r="W112" s="39">
        <v>89766</v>
      </c>
      <c r="X112" s="28">
        <f t="shared" si="5"/>
        <v>5.3683136170759947E-2</v>
      </c>
      <c r="Y112" s="29">
        <f t="shared" si="6"/>
        <v>30.027695025374626</v>
      </c>
      <c r="Z112" s="56">
        <f t="shared" si="10"/>
        <v>0.74962799710643591</v>
      </c>
    </row>
    <row r="113" spans="1:26" x14ac:dyDescent="0.25">
      <c r="A113" s="71">
        <f t="shared" si="11"/>
        <v>111</v>
      </c>
      <c r="B113" s="54" t="s">
        <v>270</v>
      </c>
      <c r="C113" s="45" t="s">
        <v>278</v>
      </c>
      <c r="D113" s="45" t="s">
        <v>542</v>
      </c>
      <c r="E113" s="51">
        <v>43197</v>
      </c>
      <c r="F113" s="30">
        <f t="shared" si="3"/>
        <v>4505</v>
      </c>
      <c r="G113" s="65">
        <v>433</v>
      </c>
      <c r="H113" s="30">
        <f t="shared" si="4"/>
        <v>10.404157043879907</v>
      </c>
      <c r="I113" s="42">
        <v>3581</v>
      </c>
      <c r="J113" s="43">
        <v>319</v>
      </c>
      <c r="K113" s="39">
        <v>10371</v>
      </c>
      <c r="L113" s="43">
        <v>11692</v>
      </c>
      <c r="M113" s="44">
        <v>0.08</v>
      </c>
      <c r="N113" s="27">
        <f t="shared" si="0"/>
        <v>935.36</v>
      </c>
      <c r="O113" s="38">
        <v>0.25</v>
      </c>
      <c r="P113" s="39">
        <f t="shared" si="1"/>
        <v>701.52</v>
      </c>
      <c r="Q113" s="39">
        <v>300</v>
      </c>
      <c r="R113" s="27">
        <f t="shared" si="2"/>
        <v>401.52</v>
      </c>
      <c r="S113" s="38">
        <v>0.1</v>
      </c>
      <c r="T113" s="38">
        <v>0.08</v>
      </c>
      <c r="U113" s="39">
        <v>4372</v>
      </c>
      <c r="V113" s="38">
        <v>0.02</v>
      </c>
      <c r="W113" s="39">
        <v>7242</v>
      </c>
      <c r="X113" s="28">
        <f t="shared" si="5"/>
        <v>3.7560336763330211E-2</v>
      </c>
      <c r="Y113" s="29">
        <f t="shared" si="6"/>
        <v>11.219864514843595</v>
      </c>
      <c r="Z113" s="56">
        <f t="shared" si="10"/>
        <v>0.42764283270612385</v>
      </c>
    </row>
    <row r="114" spans="1:26" x14ac:dyDescent="0.25">
      <c r="A114" s="71">
        <f t="shared" si="11"/>
        <v>112</v>
      </c>
      <c r="B114" s="54" t="s">
        <v>270</v>
      </c>
      <c r="C114" s="45" t="s">
        <v>279</v>
      </c>
      <c r="D114" s="45" t="s">
        <v>543</v>
      </c>
      <c r="E114" s="51">
        <v>43197</v>
      </c>
      <c r="F114" s="30">
        <f t="shared" si="3"/>
        <v>113302</v>
      </c>
      <c r="G114" s="65">
        <v>925</v>
      </c>
      <c r="H114" s="30">
        <f t="shared" si="4"/>
        <v>122.48864864864865</v>
      </c>
      <c r="I114" s="42">
        <v>17725</v>
      </c>
      <c r="J114" s="43">
        <v>11116</v>
      </c>
      <c r="K114" s="39">
        <v>40000</v>
      </c>
      <c r="L114" s="43">
        <v>79139</v>
      </c>
      <c r="M114" s="44">
        <v>0.17</v>
      </c>
      <c r="N114" s="27">
        <f t="shared" si="0"/>
        <v>13453.630000000001</v>
      </c>
      <c r="O114" s="38">
        <v>0.25</v>
      </c>
      <c r="P114" s="39">
        <f t="shared" si="1"/>
        <v>10090.2225</v>
      </c>
      <c r="Q114" s="39">
        <v>3000</v>
      </c>
      <c r="R114" s="27">
        <f t="shared" si="2"/>
        <v>7090.2224999999999</v>
      </c>
      <c r="S114" s="38">
        <v>0.05</v>
      </c>
      <c r="T114" s="38">
        <v>0.08</v>
      </c>
      <c r="U114" s="39">
        <v>62663</v>
      </c>
      <c r="V114" s="38">
        <v>0.02</v>
      </c>
      <c r="W114" s="39">
        <v>84030</v>
      </c>
      <c r="X114" s="28">
        <f t="shared" si="5"/>
        <v>0.13870847679787152</v>
      </c>
      <c r="Y114" s="29">
        <f t="shared" si="6"/>
        <v>15.980034477056256</v>
      </c>
      <c r="Z114" s="56">
        <f t="shared" si="10"/>
        <v>0.29731752694254265</v>
      </c>
    </row>
    <row r="115" spans="1:26" x14ac:dyDescent="0.25">
      <c r="A115" s="71">
        <f t="shared" si="11"/>
        <v>113</v>
      </c>
      <c r="B115" s="54" t="s">
        <v>270</v>
      </c>
      <c r="C115" s="45" t="s">
        <v>280</v>
      </c>
      <c r="D115" s="45" t="s">
        <v>544</v>
      </c>
      <c r="E115" s="51">
        <v>43201</v>
      </c>
      <c r="F115" s="30">
        <f t="shared" si="3"/>
        <v>80542</v>
      </c>
      <c r="G115" s="65">
        <v>4080</v>
      </c>
      <c r="H115" s="30">
        <f t="shared" si="4"/>
        <v>19.740686274509805</v>
      </c>
      <c r="I115" s="42">
        <v>48272</v>
      </c>
      <c r="J115" s="43">
        <v>5904</v>
      </c>
      <c r="K115" s="39">
        <v>50000</v>
      </c>
      <c r="L115" s="43">
        <v>37728</v>
      </c>
      <c r="M115" s="44">
        <v>0.3</v>
      </c>
      <c r="N115" s="27">
        <f t="shared" si="0"/>
        <v>11318.4</v>
      </c>
      <c r="O115" s="38">
        <v>0.25</v>
      </c>
      <c r="P115" s="39">
        <f t="shared" si="1"/>
        <v>8488.7999999999993</v>
      </c>
      <c r="Q115" s="39">
        <v>5000</v>
      </c>
      <c r="R115" s="27">
        <f t="shared" si="2"/>
        <v>3488.7999999999993</v>
      </c>
      <c r="S115" s="38">
        <v>0.08</v>
      </c>
      <c r="T115" s="38">
        <v>0.08</v>
      </c>
      <c r="U115" s="39">
        <v>34890</v>
      </c>
      <c r="V115" s="38">
        <v>0.02</v>
      </c>
      <c r="W115" s="39">
        <v>53284</v>
      </c>
      <c r="X115" s="28">
        <f t="shared" si="5"/>
        <v>6.2406983400114469E-2</v>
      </c>
      <c r="Y115" s="29">
        <f t="shared" si="6"/>
        <v>23.085874799357949</v>
      </c>
      <c r="Z115" s="56">
        <f t="shared" si="10"/>
        <v>0.58901140326076717</v>
      </c>
    </row>
    <row r="116" spans="1:26" x14ac:dyDescent="0.25">
      <c r="A116" s="71">
        <f t="shared" si="11"/>
        <v>114</v>
      </c>
      <c r="B116" s="54" t="s">
        <v>270</v>
      </c>
      <c r="C116" s="45" t="s">
        <v>281</v>
      </c>
      <c r="D116" s="45" t="s">
        <v>545</v>
      </c>
      <c r="E116" s="51">
        <v>43203</v>
      </c>
      <c r="F116" s="30">
        <f t="shared" si="3"/>
        <v>37858</v>
      </c>
      <c r="G116" s="65">
        <v>1640</v>
      </c>
      <c r="H116" s="30">
        <f t="shared" si="4"/>
        <v>23.084146341463416</v>
      </c>
      <c r="I116" s="42">
        <v>-3408</v>
      </c>
      <c r="J116" s="43">
        <v>1878</v>
      </c>
      <c r="K116" s="39">
        <v>5622</v>
      </c>
      <c r="L116" s="43">
        <v>52506</v>
      </c>
      <c r="M116" s="44">
        <v>7.0000000000000007E-2</v>
      </c>
      <c r="N116" s="27">
        <f t="shared" si="0"/>
        <v>3675.4200000000005</v>
      </c>
      <c r="O116" s="38">
        <v>0.25</v>
      </c>
      <c r="P116" s="39">
        <f t="shared" si="1"/>
        <v>2756.5650000000005</v>
      </c>
      <c r="Q116" s="39">
        <v>400</v>
      </c>
      <c r="R116" s="27">
        <f t="shared" si="2"/>
        <v>2356.5650000000005</v>
      </c>
      <c r="S116" s="38">
        <v>0.05</v>
      </c>
      <c r="T116" s="38">
        <v>0.08</v>
      </c>
      <c r="U116" s="39">
        <v>20831</v>
      </c>
      <c r="V116" s="38">
        <v>0.02</v>
      </c>
      <c r="W116" s="39">
        <v>27935</v>
      </c>
      <c r="X116" s="28">
        <f t="shared" si="5"/>
        <v>0.31420866666666675</v>
      </c>
      <c r="Y116" s="29">
        <f t="shared" si="6"/>
        <v>16.064908033514879</v>
      </c>
      <c r="Z116" s="56">
        <f t="shared" si="10"/>
        <v>0.14510813276668605</v>
      </c>
    </row>
    <row r="117" spans="1:26" x14ac:dyDescent="0.25">
      <c r="A117" s="71">
        <f t="shared" si="11"/>
        <v>115</v>
      </c>
      <c r="B117" s="54" t="s">
        <v>270</v>
      </c>
      <c r="C117" s="45" t="s">
        <v>318</v>
      </c>
      <c r="D117" s="45" t="s">
        <v>546</v>
      </c>
      <c r="E117" s="51">
        <v>43203</v>
      </c>
      <c r="F117" s="30">
        <f t="shared" si="3"/>
        <v>14607</v>
      </c>
      <c r="G117" s="65">
        <v>1550</v>
      </c>
      <c r="H117" s="30">
        <f t="shared" si="4"/>
        <v>9.4238709677419354</v>
      </c>
      <c r="I117" s="42">
        <v>23989</v>
      </c>
      <c r="J117" s="43">
        <v>6338</v>
      </c>
      <c r="K117" s="39">
        <v>18500</v>
      </c>
      <c r="L117" s="43">
        <v>28871</v>
      </c>
      <c r="M117" s="44">
        <v>0.15</v>
      </c>
      <c r="N117" s="27">
        <f t="shared" si="0"/>
        <v>4330.6499999999996</v>
      </c>
      <c r="O117" s="38">
        <v>0.25</v>
      </c>
      <c r="P117" s="39">
        <f t="shared" si="1"/>
        <v>3247.9874999999997</v>
      </c>
      <c r="Q117" s="39">
        <v>2500</v>
      </c>
      <c r="R117" s="27">
        <f t="shared" si="2"/>
        <v>747.98749999999973</v>
      </c>
      <c r="S117" s="38">
        <v>0.05</v>
      </c>
      <c r="T117" s="38">
        <v>0.08</v>
      </c>
      <c r="U117" s="39">
        <v>6628</v>
      </c>
      <c r="V117" s="38">
        <v>0.02</v>
      </c>
      <c r="W117" s="39">
        <v>8828</v>
      </c>
      <c r="X117" s="28">
        <f t="shared" si="5"/>
        <v>3.0114642885900624E-2</v>
      </c>
      <c r="Y117" s="29">
        <f t="shared" si="6"/>
        <v>19.528401209913273</v>
      </c>
      <c r="Z117" s="56">
        <f t="shared" si="10"/>
        <v>0.76970739573351199</v>
      </c>
    </row>
    <row r="118" spans="1:26" x14ac:dyDescent="0.25">
      <c r="A118" s="71">
        <f t="shared" si="11"/>
        <v>116</v>
      </c>
      <c r="B118" s="54" t="s">
        <v>270</v>
      </c>
      <c r="C118" s="45" t="s">
        <v>282</v>
      </c>
      <c r="D118" s="45" t="s">
        <v>547</v>
      </c>
      <c r="E118" s="51">
        <v>43203</v>
      </c>
      <c r="F118" s="30">
        <f t="shared" si="3"/>
        <v>44247</v>
      </c>
      <c r="G118" s="65">
        <v>492</v>
      </c>
      <c r="H118" s="30">
        <f t="shared" si="4"/>
        <v>89.932926829268297</v>
      </c>
      <c r="I118" s="42">
        <v>8634</v>
      </c>
      <c r="J118" s="43">
        <v>991</v>
      </c>
      <c r="K118" s="39">
        <v>6100</v>
      </c>
      <c r="L118" s="43">
        <v>7301</v>
      </c>
      <c r="M118" s="44">
        <v>0.4</v>
      </c>
      <c r="N118" s="27">
        <f t="shared" si="0"/>
        <v>2920.4</v>
      </c>
      <c r="O118" s="38">
        <v>0.25</v>
      </c>
      <c r="P118" s="39">
        <f t="shared" si="1"/>
        <v>2190.3000000000002</v>
      </c>
      <c r="Q118" s="39">
        <v>500</v>
      </c>
      <c r="R118" s="27">
        <f t="shared" si="2"/>
        <v>1690.3000000000002</v>
      </c>
      <c r="S118" s="38">
        <v>0.08</v>
      </c>
      <c r="T118" s="38">
        <v>0.08</v>
      </c>
      <c r="U118" s="39">
        <v>16900</v>
      </c>
      <c r="V118" s="38">
        <v>0.02</v>
      </c>
      <c r="W118" s="39">
        <v>25804</v>
      </c>
      <c r="X118" s="28">
        <f t="shared" si="5"/>
        <v>0.23837258496685942</v>
      </c>
      <c r="Y118" s="29">
        <f t="shared" si="6"/>
        <v>26.177009998225163</v>
      </c>
      <c r="Z118" s="56">
        <f t="shared" si="10"/>
        <v>0.22827923115554946</v>
      </c>
    </row>
    <row r="119" spans="1:26" x14ac:dyDescent="0.25">
      <c r="A119" s="71">
        <f t="shared" si="11"/>
        <v>117</v>
      </c>
      <c r="B119" s="54" t="s">
        <v>270</v>
      </c>
      <c r="C119" s="45" t="s">
        <v>283</v>
      </c>
      <c r="D119" s="45" t="s">
        <v>548</v>
      </c>
      <c r="E119" s="51">
        <v>43203</v>
      </c>
      <c r="F119" s="30">
        <f t="shared" si="3"/>
        <v>134892</v>
      </c>
      <c r="G119" s="65">
        <v>4820</v>
      </c>
      <c r="H119" s="30">
        <f t="shared" si="4"/>
        <v>27.985892116182573</v>
      </c>
      <c r="I119" s="42">
        <v>51982</v>
      </c>
      <c r="J119" s="43">
        <v>3113</v>
      </c>
      <c r="K119" s="39">
        <v>34000</v>
      </c>
      <c r="L119" s="43">
        <v>48005</v>
      </c>
      <c r="M119" s="44">
        <v>0.3</v>
      </c>
      <c r="N119" s="27">
        <f t="shared" si="0"/>
        <v>14401.5</v>
      </c>
      <c r="O119" s="38">
        <v>0.25</v>
      </c>
      <c r="P119" s="39">
        <f t="shared" si="1"/>
        <v>10801.125</v>
      </c>
      <c r="Q119" s="39">
        <v>5000</v>
      </c>
      <c r="R119" s="27">
        <f t="shared" si="2"/>
        <v>5801.125</v>
      </c>
      <c r="S119" s="38">
        <v>0.05</v>
      </c>
      <c r="T119" s="38">
        <v>0.08</v>
      </c>
      <c r="U119" s="39">
        <v>51270</v>
      </c>
      <c r="V119" s="38">
        <v>0.02</v>
      </c>
      <c r="W119" s="39">
        <v>68753</v>
      </c>
      <c r="X119" s="28">
        <f t="shared" si="5"/>
        <v>0.15630978363376713</v>
      </c>
      <c r="Y119" s="29">
        <f t="shared" si="6"/>
        <v>23.25273115128531</v>
      </c>
      <c r="Z119" s="56">
        <f t="shared" si="10"/>
        <v>0.4629147426772674</v>
      </c>
    </row>
    <row r="120" spans="1:26" x14ac:dyDescent="0.25">
      <c r="A120" s="71">
        <f t="shared" si="11"/>
        <v>118</v>
      </c>
      <c r="B120" s="54" t="s">
        <v>270</v>
      </c>
      <c r="C120" s="45" t="s">
        <v>284</v>
      </c>
      <c r="D120" s="45" t="s">
        <v>549</v>
      </c>
      <c r="E120" s="51">
        <v>43203</v>
      </c>
      <c r="F120" s="30">
        <f t="shared" ref="F120:F124" si="12">(I120-J120-K120) + (U120+W120)</f>
        <v>114106</v>
      </c>
      <c r="G120" s="65">
        <v>4680</v>
      </c>
      <c r="H120" s="30">
        <f t="shared" ref="H120:H124" si="13">F120/G120</f>
        <v>24.381623931623931</v>
      </c>
      <c r="I120" s="42">
        <v>69000</v>
      </c>
      <c r="J120" s="43">
        <v>41000</v>
      </c>
      <c r="K120" s="39">
        <v>37000</v>
      </c>
      <c r="L120" s="43">
        <v>62000</v>
      </c>
      <c r="M120" s="44">
        <v>0.3</v>
      </c>
      <c r="N120" s="27">
        <f t="shared" ref="N120:N124" si="14">L120*M120</f>
        <v>18600</v>
      </c>
      <c r="O120" s="38">
        <v>0.25</v>
      </c>
      <c r="P120" s="39">
        <f t="shared" ref="P120:P124" si="15">(N120)*(1-O120)</f>
        <v>13950</v>
      </c>
      <c r="Q120" s="39">
        <v>8000</v>
      </c>
      <c r="R120" s="27">
        <f t="shared" ref="R120:R124" si="16">P120-Q120</f>
        <v>5950</v>
      </c>
      <c r="S120" s="38">
        <v>0.05</v>
      </c>
      <c r="T120" s="38">
        <v>0.08</v>
      </c>
      <c r="U120" s="39">
        <v>52587</v>
      </c>
      <c r="V120" s="38">
        <v>0.02</v>
      </c>
      <c r="W120" s="39">
        <v>70519</v>
      </c>
      <c r="X120" s="28">
        <f t="shared" ref="X120:X124" si="17">R120/(J120+K120)</f>
        <v>7.6282051282051289E-2</v>
      </c>
      <c r="Y120" s="29">
        <f t="shared" ref="Y120:Y124" si="18">F120/R120</f>
        <v>19.17747899159664</v>
      </c>
      <c r="Z120" s="56">
        <f t="shared" ref="Z120:Z124" si="19">Q120/P120</f>
        <v>0.57347670250896055</v>
      </c>
    </row>
    <row r="121" spans="1:26" x14ac:dyDescent="0.25">
      <c r="A121" s="71">
        <f t="shared" si="11"/>
        <v>119</v>
      </c>
      <c r="B121" s="54" t="s">
        <v>270</v>
      </c>
      <c r="C121" s="45" t="s">
        <v>285</v>
      </c>
      <c r="D121" s="45" t="s">
        <v>550</v>
      </c>
      <c r="E121" s="51">
        <v>43203</v>
      </c>
      <c r="F121" s="30">
        <f t="shared" si="12"/>
        <v>-94294</v>
      </c>
      <c r="G121" s="65">
        <v>4130</v>
      </c>
      <c r="H121" s="30">
        <f t="shared" si="13"/>
        <v>-22.831476997578694</v>
      </c>
      <c r="I121" s="42">
        <v>44687</v>
      </c>
      <c r="J121" s="43">
        <v>88568</v>
      </c>
      <c r="K121" s="39">
        <v>128000</v>
      </c>
      <c r="L121" s="43">
        <v>125000</v>
      </c>
      <c r="M121" s="44">
        <v>0.2</v>
      </c>
      <c r="N121" s="27">
        <f t="shared" si="14"/>
        <v>25000</v>
      </c>
      <c r="O121" s="38">
        <v>0.25</v>
      </c>
      <c r="P121" s="39">
        <f t="shared" si="15"/>
        <v>18750</v>
      </c>
      <c r="Q121" s="39">
        <v>15000</v>
      </c>
      <c r="R121" s="27">
        <f t="shared" si="16"/>
        <v>3750</v>
      </c>
      <c r="S121" s="38">
        <v>0.05</v>
      </c>
      <c r="T121" s="38">
        <v>0.08</v>
      </c>
      <c r="U121" s="39">
        <v>33143</v>
      </c>
      <c r="V121" s="38">
        <v>0.02</v>
      </c>
      <c r="W121" s="39">
        <v>44444</v>
      </c>
      <c r="X121" s="28">
        <f t="shared" si="17"/>
        <v>1.7315577555317499E-2</v>
      </c>
      <c r="Y121" s="29">
        <f t="shared" si="18"/>
        <v>-25.145066666666665</v>
      </c>
      <c r="Z121" s="56">
        <f t="shared" si="19"/>
        <v>0.8</v>
      </c>
    </row>
    <row r="122" spans="1:26" x14ac:dyDescent="0.25">
      <c r="A122" s="71">
        <f t="shared" si="11"/>
        <v>120</v>
      </c>
      <c r="B122" s="54" t="s">
        <v>270</v>
      </c>
      <c r="C122" s="45" t="s">
        <v>286</v>
      </c>
      <c r="D122" s="45" t="s">
        <v>551</v>
      </c>
      <c r="E122" s="51">
        <v>43205</v>
      </c>
      <c r="F122" s="30">
        <f t="shared" si="12"/>
        <v>3901</v>
      </c>
      <c r="G122" s="65">
        <v>6140</v>
      </c>
      <c r="H122" s="30">
        <f t="shared" si="13"/>
        <v>0.63534201954397396</v>
      </c>
      <c r="I122" s="42">
        <v>142000</v>
      </c>
      <c r="J122" s="43">
        <v>125000</v>
      </c>
      <c r="K122" s="39">
        <v>220000</v>
      </c>
      <c r="L122" s="43">
        <v>160546</v>
      </c>
      <c r="M122" s="44">
        <v>0.25</v>
      </c>
      <c r="N122" s="27">
        <f t="shared" si="14"/>
        <v>40136.5</v>
      </c>
      <c r="O122" s="38">
        <v>0.25</v>
      </c>
      <c r="P122" s="39">
        <f t="shared" si="15"/>
        <v>30102.375</v>
      </c>
      <c r="Q122" s="39">
        <v>20000</v>
      </c>
      <c r="R122" s="27">
        <f t="shared" si="16"/>
        <v>10102.375</v>
      </c>
      <c r="S122" s="38">
        <v>0.05</v>
      </c>
      <c r="T122" s="38">
        <v>0.08</v>
      </c>
      <c r="U122" s="39">
        <v>88382</v>
      </c>
      <c r="V122" s="38">
        <v>0.02</v>
      </c>
      <c r="W122" s="39">
        <v>118519</v>
      </c>
      <c r="X122" s="28">
        <f t="shared" si="17"/>
        <v>2.9282246376811594E-2</v>
      </c>
      <c r="Y122" s="29">
        <f t="shared" si="18"/>
        <v>0.38614682191068933</v>
      </c>
      <c r="Z122" s="56">
        <f t="shared" si="19"/>
        <v>0.66439940370153516</v>
      </c>
    </row>
    <row r="123" spans="1:26" x14ac:dyDescent="0.25">
      <c r="A123" s="71">
        <f t="shared" si="11"/>
        <v>121</v>
      </c>
      <c r="B123" s="54" t="s">
        <v>270</v>
      </c>
      <c r="C123" s="45" t="s">
        <v>287</v>
      </c>
      <c r="D123" s="45" t="s">
        <v>552</v>
      </c>
      <c r="E123" s="51">
        <v>43205</v>
      </c>
      <c r="F123" s="30">
        <f t="shared" si="12"/>
        <v>34567</v>
      </c>
      <c r="G123" s="65">
        <v>1000</v>
      </c>
      <c r="H123" s="30">
        <f t="shared" si="13"/>
        <v>34.567</v>
      </c>
      <c r="I123" s="42">
        <v>8063</v>
      </c>
      <c r="J123" s="43">
        <v>1600</v>
      </c>
      <c r="K123" s="39">
        <v>5000</v>
      </c>
      <c r="L123" s="43">
        <v>9567</v>
      </c>
      <c r="M123" s="44">
        <v>0.3</v>
      </c>
      <c r="N123" s="27">
        <f t="shared" si="14"/>
        <v>2870.1</v>
      </c>
      <c r="O123" s="38">
        <v>0.25</v>
      </c>
      <c r="P123" s="39">
        <f t="shared" si="15"/>
        <v>2152.5749999999998</v>
      </c>
      <c r="Q123" s="39">
        <v>600</v>
      </c>
      <c r="R123" s="27">
        <f t="shared" si="16"/>
        <v>1552.5749999999998</v>
      </c>
      <c r="S123" s="38">
        <v>0.05</v>
      </c>
      <c r="T123" s="38">
        <v>0.08</v>
      </c>
      <c r="U123" s="39">
        <v>14141</v>
      </c>
      <c r="V123" s="38">
        <v>0.02</v>
      </c>
      <c r="W123" s="39">
        <v>18963</v>
      </c>
      <c r="X123" s="28">
        <f t="shared" si="17"/>
        <v>0.23523863636363634</v>
      </c>
      <c r="Y123" s="29">
        <f t="shared" si="18"/>
        <v>22.264302851714092</v>
      </c>
      <c r="Z123" s="56">
        <f t="shared" si="19"/>
        <v>0.27873593254590434</v>
      </c>
    </row>
    <row r="124" spans="1:26" x14ac:dyDescent="0.25">
      <c r="A124" s="71">
        <f t="shared" si="11"/>
        <v>122</v>
      </c>
      <c r="B124" s="54" t="s">
        <v>270</v>
      </c>
      <c r="C124" s="45" t="s">
        <v>288</v>
      </c>
      <c r="D124" s="45" t="s">
        <v>553</v>
      </c>
      <c r="E124" s="51">
        <v>43205</v>
      </c>
      <c r="F124" s="30">
        <f t="shared" si="12"/>
        <v>64494</v>
      </c>
      <c r="G124" s="65">
        <v>1480</v>
      </c>
      <c r="H124" s="30">
        <f t="shared" si="13"/>
        <v>43.577027027027029</v>
      </c>
      <c r="I124" s="42">
        <v>23924</v>
      </c>
      <c r="J124" s="43">
        <v>3224</v>
      </c>
      <c r="K124" s="39">
        <v>10000</v>
      </c>
      <c r="L124" s="43">
        <v>22291</v>
      </c>
      <c r="M124" s="44">
        <v>0.2</v>
      </c>
      <c r="N124" s="27">
        <f t="shared" si="14"/>
        <v>4458.2</v>
      </c>
      <c r="O124" s="38">
        <v>0.25</v>
      </c>
      <c r="P124" s="39">
        <f t="shared" si="15"/>
        <v>3343.6499999999996</v>
      </c>
      <c r="Q124" s="39">
        <v>700</v>
      </c>
      <c r="R124" s="27">
        <f t="shared" si="16"/>
        <v>2643.6499999999996</v>
      </c>
      <c r="S124" s="38">
        <v>0.05</v>
      </c>
      <c r="T124" s="38">
        <v>0.08</v>
      </c>
      <c r="U124" s="39">
        <v>22979</v>
      </c>
      <c r="V124" s="38">
        <v>0.02</v>
      </c>
      <c r="W124" s="39">
        <v>30815</v>
      </c>
      <c r="X124" s="28">
        <f t="shared" si="17"/>
        <v>0.19991303690260132</v>
      </c>
      <c r="Y124" s="29">
        <f t="shared" si="18"/>
        <v>24.395816390218073</v>
      </c>
      <c r="Z124" s="56">
        <f t="shared" si="19"/>
        <v>0.20935205538857238</v>
      </c>
    </row>
    <row r="125" spans="1:26" x14ac:dyDescent="0.25">
      <c r="A125" s="71">
        <f t="shared" si="11"/>
        <v>123</v>
      </c>
      <c r="B125" s="18" t="s">
        <v>220</v>
      </c>
      <c r="C125" s="45" t="s">
        <v>221</v>
      </c>
      <c r="D125" s="45" t="s">
        <v>554</v>
      </c>
      <c r="E125" s="51">
        <v>43188</v>
      </c>
      <c r="F125" s="30">
        <f t="shared" ref="F125:F135" si="20">(I125-J125-K125) + (U125+W125)</f>
        <v>97777</v>
      </c>
      <c r="G125" s="65">
        <v>590</v>
      </c>
      <c r="H125" s="30">
        <f t="shared" ref="H125:H135" si="21">F125/G125</f>
        <v>165.72372881355932</v>
      </c>
      <c r="I125" s="42">
        <v>412</v>
      </c>
      <c r="J125" s="43">
        <v>12672</v>
      </c>
      <c r="K125" s="39">
        <v>8000</v>
      </c>
      <c r="L125" s="43">
        <v>93392</v>
      </c>
      <c r="M125" s="44">
        <v>0.11</v>
      </c>
      <c r="N125" s="27">
        <f t="shared" ref="N125:N135" si="22">L125*M125</f>
        <v>10273.120000000001</v>
      </c>
      <c r="O125" s="38">
        <v>0.25</v>
      </c>
      <c r="P125" s="39">
        <f t="shared" ref="P125:P135" si="23">(N125)*(1-O125)</f>
        <v>7704.84</v>
      </c>
      <c r="Q125" s="39">
        <v>2000</v>
      </c>
      <c r="R125" s="27">
        <f t="shared" ref="R125:R135" si="24">P125-Q125</f>
        <v>5704.84</v>
      </c>
      <c r="S125" s="38">
        <v>0.05</v>
      </c>
      <c r="T125" s="38">
        <v>0.08</v>
      </c>
      <c r="U125" s="39">
        <v>50422</v>
      </c>
      <c r="V125" s="38">
        <v>0.02</v>
      </c>
      <c r="W125" s="39">
        <v>67615</v>
      </c>
      <c r="X125" s="28">
        <f t="shared" ref="X125" si="25">R125/(J125+K125)</f>
        <v>0.27596942724458207</v>
      </c>
      <c r="Y125" s="29">
        <f t="shared" ref="Y125" si="26">F125/R125</f>
        <v>17.139306273269714</v>
      </c>
      <c r="Z125" s="56">
        <f t="shared" ref="Z125" si="27">Q125/P125</f>
        <v>0.25957709699357806</v>
      </c>
    </row>
    <row r="126" spans="1:26" x14ac:dyDescent="0.25">
      <c r="A126" s="71">
        <f t="shared" si="11"/>
        <v>124</v>
      </c>
      <c r="B126" s="18" t="s">
        <v>220</v>
      </c>
      <c r="C126" s="45" t="s">
        <v>222</v>
      </c>
      <c r="D126" s="45" t="s">
        <v>555</v>
      </c>
      <c r="E126" s="51">
        <v>43188</v>
      </c>
      <c r="F126" s="30">
        <f t="shared" si="20"/>
        <v>48837</v>
      </c>
      <c r="G126" s="65">
        <v>285</v>
      </c>
      <c r="H126" s="30">
        <f t="shared" si="21"/>
        <v>171.3578947368421</v>
      </c>
      <c r="I126" s="42">
        <v>-609</v>
      </c>
      <c r="J126" s="43">
        <v>5775</v>
      </c>
      <c r="K126" s="39">
        <v>15000</v>
      </c>
      <c r="L126" s="43">
        <v>51048</v>
      </c>
      <c r="M126" s="44">
        <v>0.12</v>
      </c>
      <c r="N126" s="27">
        <f t="shared" si="22"/>
        <v>6125.76</v>
      </c>
      <c r="O126" s="38">
        <v>0.25</v>
      </c>
      <c r="P126" s="39">
        <f t="shared" si="23"/>
        <v>4594.32</v>
      </c>
      <c r="Q126" s="39">
        <v>1200</v>
      </c>
      <c r="R126" s="27">
        <f t="shared" si="24"/>
        <v>3394.3199999999997</v>
      </c>
      <c r="S126" s="38">
        <v>0.05</v>
      </c>
      <c r="T126" s="38">
        <v>0.08</v>
      </c>
      <c r="U126" s="39">
        <v>29996</v>
      </c>
      <c r="V126" s="38">
        <v>0.02</v>
      </c>
      <c r="W126" s="39">
        <v>40225</v>
      </c>
      <c r="X126" s="28">
        <f t="shared" ref="X126:X135" si="28">R126/(J126+K126)</f>
        <v>0.16338483754512634</v>
      </c>
      <c r="Y126" s="29">
        <f t="shared" ref="Y126:Y135" si="29">F126/R126</f>
        <v>14.387859718588702</v>
      </c>
      <c r="Z126" s="56">
        <f t="shared" ref="Z126:Z135" si="30">Q126/P126</f>
        <v>0.26119208065611454</v>
      </c>
    </row>
    <row r="127" spans="1:26" x14ac:dyDescent="0.25">
      <c r="A127" s="71">
        <f t="shared" si="11"/>
        <v>125</v>
      </c>
      <c r="B127" s="18" t="s">
        <v>220</v>
      </c>
      <c r="C127" s="45" t="s">
        <v>223</v>
      </c>
      <c r="D127" s="45" t="s">
        <v>556</v>
      </c>
      <c r="E127" s="51">
        <v>43190</v>
      </c>
      <c r="F127" s="30">
        <f t="shared" si="20"/>
        <v>33433</v>
      </c>
      <c r="G127" s="65">
        <v>288</v>
      </c>
      <c r="H127" s="30">
        <f t="shared" si="21"/>
        <v>116.08680555555556</v>
      </c>
      <c r="I127" s="42">
        <v>9963</v>
      </c>
      <c r="J127" s="43">
        <v>2439</v>
      </c>
      <c r="K127" s="39">
        <v>14871</v>
      </c>
      <c r="L127" s="43">
        <v>25348</v>
      </c>
      <c r="M127" s="44">
        <v>0.13</v>
      </c>
      <c r="N127" s="27">
        <f t="shared" si="22"/>
        <v>3295.2400000000002</v>
      </c>
      <c r="O127" s="38">
        <v>0.25</v>
      </c>
      <c r="P127" s="39">
        <f t="shared" si="23"/>
        <v>2471.4300000000003</v>
      </c>
      <c r="Q127" s="39">
        <v>500</v>
      </c>
      <c r="R127" s="27">
        <f t="shared" si="24"/>
        <v>1971.4300000000003</v>
      </c>
      <c r="S127" s="38">
        <v>0.05</v>
      </c>
      <c r="T127" s="38">
        <v>0.08</v>
      </c>
      <c r="U127" s="39">
        <v>17420</v>
      </c>
      <c r="V127" s="38">
        <v>0.02</v>
      </c>
      <c r="W127" s="39">
        <v>23360</v>
      </c>
      <c r="X127" s="28">
        <f t="shared" si="28"/>
        <v>0.11388965915655692</v>
      </c>
      <c r="Y127" s="29">
        <f t="shared" si="29"/>
        <v>16.958755826988529</v>
      </c>
      <c r="Z127" s="56">
        <f t="shared" si="30"/>
        <v>0.2023120217849585</v>
      </c>
    </row>
    <row r="128" spans="1:26" x14ac:dyDescent="0.25">
      <c r="A128" s="71">
        <f t="shared" si="11"/>
        <v>126</v>
      </c>
      <c r="B128" s="18" t="s">
        <v>220</v>
      </c>
      <c r="C128" s="45" t="s">
        <v>224</v>
      </c>
      <c r="D128" s="45" t="s">
        <v>557</v>
      </c>
      <c r="E128" s="51">
        <v>43191</v>
      </c>
      <c r="F128" s="30">
        <f t="shared" si="20"/>
        <v>52256</v>
      </c>
      <c r="G128" s="65">
        <v>297</v>
      </c>
      <c r="H128" s="30">
        <f t="shared" si="21"/>
        <v>175.94612794612794</v>
      </c>
      <c r="I128" s="42">
        <v>11435</v>
      </c>
      <c r="J128" s="43">
        <v>3517</v>
      </c>
      <c r="K128" s="39">
        <v>12600</v>
      </c>
      <c r="L128" s="43">
        <v>30973</v>
      </c>
      <c r="M128" s="44">
        <v>0.14000000000000001</v>
      </c>
      <c r="N128" s="27">
        <f t="shared" si="22"/>
        <v>4336.22</v>
      </c>
      <c r="O128" s="38">
        <v>0.25</v>
      </c>
      <c r="P128" s="39">
        <f t="shared" si="23"/>
        <v>3252.165</v>
      </c>
      <c r="Q128" s="39">
        <v>500</v>
      </c>
      <c r="R128" s="27">
        <f t="shared" si="24"/>
        <v>2752.165</v>
      </c>
      <c r="S128" s="38">
        <v>0.05</v>
      </c>
      <c r="T128" s="38">
        <v>0.08</v>
      </c>
      <c r="U128" s="39">
        <v>24322</v>
      </c>
      <c r="V128" s="38">
        <v>0.02</v>
      </c>
      <c r="W128" s="39">
        <v>32616</v>
      </c>
      <c r="X128" s="28">
        <f t="shared" si="28"/>
        <v>0.17076161816715268</v>
      </c>
      <c r="Y128" s="29">
        <f t="shared" si="29"/>
        <v>18.987233686933742</v>
      </c>
      <c r="Z128" s="56">
        <f t="shared" si="30"/>
        <v>0.15374373686451948</v>
      </c>
    </row>
    <row r="129" spans="1:26" x14ac:dyDescent="0.25">
      <c r="A129" s="71">
        <f t="shared" si="11"/>
        <v>127</v>
      </c>
      <c r="B129" s="18" t="s">
        <v>220</v>
      </c>
      <c r="C129" s="45" t="s">
        <v>225</v>
      </c>
      <c r="D129" s="45" t="s">
        <v>558</v>
      </c>
      <c r="E129" s="51">
        <v>43192</v>
      </c>
      <c r="F129" s="30">
        <f t="shared" si="20"/>
        <v>5700</v>
      </c>
      <c r="G129" s="65">
        <v>45</v>
      </c>
      <c r="H129" s="30">
        <f t="shared" si="21"/>
        <v>126.66666666666667</v>
      </c>
      <c r="I129" s="42">
        <v>1758</v>
      </c>
      <c r="J129" s="43">
        <v>2215</v>
      </c>
      <c r="K129" s="39">
        <v>1725</v>
      </c>
      <c r="L129" s="43">
        <v>7441</v>
      </c>
      <c r="M129" s="44">
        <v>0.14000000000000001</v>
      </c>
      <c r="N129" s="27">
        <f t="shared" si="22"/>
        <v>1041.74</v>
      </c>
      <c r="O129" s="38">
        <v>0.25</v>
      </c>
      <c r="P129" s="39">
        <f t="shared" si="23"/>
        <v>781.30500000000006</v>
      </c>
      <c r="Q129" s="39">
        <v>400</v>
      </c>
      <c r="R129" s="27">
        <f t="shared" si="24"/>
        <v>381.30500000000006</v>
      </c>
      <c r="S129" s="38">
        <v>0.05</v>
      </c>
      <c r="T129" s="38">
        <v>0.08</v>
      </c>
      <c r="U129" s="39">
        <v>3367</v>
      </c>
      <c r="V129" s="38">
        <v>0.02</v>
      </c>
      <c r="W129" s="39">
        <v>4515</v>
      </c>
      <c r="X129" s="28">
        <f t="shared" si="28"/>
        <v>9.6777918781725911E-2</v>
      </c>
      <c r="Y129" s="29">
        <f t="shared" si="29"/>
        <v>14.948663143677631</v>
      </c>
      <c r="Z129" s="56">
        <f t="shared" si="30"/>
        <v>0.51196395773737524</v>
      </c>
    </row>
    <row r="130" spans="1:26" x14ac:dyDescent="0.25">
      <c r="A130" s="71">
        <f t="shared" si="11"/>
        <v>128</v>
      </c>
      <c r="B130" s="18" t="s">
        <v>220</v>
      </c>
      <c r="C130" s="45" t="s">
        <v>226</v>
      </c>
      <c r="D130" s="45" t="s">
        <v>559</v>
      </c>
      <c r="E130" s="51">
        <v>43192</v>
      </c>
      <c r="F130" s="30">
        <f t="shared" si="20"/>
        <v>5209</v>
      </c>
      <c r="G130" s="65">
        <v>78</v>
      </c>
      <c r="H130" s="30">
        <f t="shared" si="21"/>
        <v>66.782051282051285</v>
      </c>
      <c r="I130" s="42">
        <v>5151</v>
      </c>
      <c r="J130" s="43">
        <v>1110</v>
      </c>
      <c r="K130" s="39">
        <v>6900</v>
      </c>
      <c r="L130" s="43">
        <v>9573</v>
      </c>
      <c r="M130" s="44">
        <v>0.11</v>
      </c>
      <c r="N130" s="27">
        <f t="shared" si="22"/>
        <v>1053.03</v>
      </c>
      <c r="O130" s="38">
        <v>0.25</v>
      </c>
      <c r="P130" s="39">
        <f t="shared" si="23"/>
        <v>789.77250000000004</v>
      </c>
      <c r="Q130" s="39">
        <v>400</v>
      </c>
      <c r="R130" s="27">
        <f t="shared" si="24"/>
        <v>389.77250000000004</v>
      </c>
      <c r="S130" s="38">
        <v>0.05</v>
      </c>
      <c r="T130" s="38">
        <v>0.08</v>
      </c>
      <c r="U130" s="39">
        <v>3446</v>
      </c>
      <c r="V130" s="38">
        <v>0.02</v>
      </c>
      <c r="W130" s="39">
        <v>4622</v>
      </c>
      <c r="X130" s="28">
        <f t="shared" si="28"/>
        <v>4.8660736579275908E-2</v>
      </c>
      <c r="Y130" s="29">
        <f t="shared" si="29"/>
        <v>13.364206043268828</v>
      </c>
      <c r="Z130" s="56">
        <f t="shared" si="30"/>
        <v>0.50647496589207652</v>
      </c>
    </row>
    <row r="131" spans="1:26" x14ac:dyDescent="0.25">
      <c r="A131" s="71">
        <f t="shared" si="11"/>
        <v>129</v>
      </c>
      <c r="B131" s="18" t="s">
        <v>220</v>
      </c>
      <c r="C131" s="45" t="s">
        <v>227</v>
      </c>
      <c r="D131" s="45" t="s">
        <v>560</v>
      </c>
      <c r="E131" s="51">
        <v>43192</v>
      </c>
      <c r="F131" s="30">
        <f t="shared" si="20"/>
        <v>23802</v>
      </c>
      <c r="G131" s="65">
        <v>175</v>
      </c>
      <c r="H131" s="30">
        <f t="shared" si="21"/>
        <v>136.01142857142858</v>
      </c>
      <c r="I131" s="42">
        <v>7048</v>
      </c>
      <c r="J131" s="43">
        <v>4225</v>
      </c>
      <c r="K131" s="39">
        <v>12455</v>
      </c>
      <c r="L131" s="43">
        <v>25803</v>
      </c>
      <c r="M131" s="44">
        <v>0.13</v>
      </c>
      <c r="N131" s="27">
        <f t="shared" si="22"/>
        <v>3354.3900000000003</v>
      </c>
      <c r="O131" s="38">
        <v>0.25</v>
      </c>
      <c r="P131" s="39">
        <f t="shared" si="23"/>
        <v>2515.7925000000005</v>
      </c>
      <c r="Q131" s="39">
        <v>900</v>
      </c>
      <c r="R131" s="27">
        <f t="shared" si="24"/>
        <v>1615.7925000000005</v>
      </c>
      <c r="S131" s="38">
        <v>0.05</v>
      </c>
      <c r="T131" s="38">
        <v>0.08</v>
      </c>
      <c r="U131" s="39">
        <v>14282</v>
      </c>
      <c r="V131" s="38">
        <v>0.02</v>
      </c>
      <c r="W131" s="39">
        <v>19152</v>
      </c>
      <c r="X131" s="28">
        <f t="shared" si="28"/>
        <v>9.6870053956834568E-2</v>
      </c>
      <c r="Y131" s="29">
        <f t="shared" si="29"/>
        <v>14.730851888469585</v>
      </c>
      <c r="Z131" s="56">
        <f t="shared" si="30"/>
        <v>0.35774015543809745</v>
      </c>
    </row>
    <row r="132" spans="1:26" x14ac:dyDescent="0.25">
      <c r="A132" s="71">
        <f t="shared" si="11"/>
        <v>130</v>
      </c>
      <c r="B132" s="18" t="s">
        <v>220</v>
      </c>
      <c r="C132" s="45" t="s">
        <v>228</v>
      </c>
      <c r="D132" s="45" t="s">
        <v>561</v>
      </c>
      <c r="E132" s="51">
        <v>43192</v>
      </c>
      <c r="F132" s="30">
        <f t="shared" si="20"/>
        <v>11141</v>
      </c>
      <c r="G132" s="65">
        <v>164</v>
      </c>
      <c r="H132" s="30">
        <f t="shared" si="21"/>
        <v>67.932926829268297</v>
      </c>
      <c r="I132" s="42">
        <v>6050</v>
      </c>
      <c r="J132" s="43">
        <v>1398</v>
      </c>
      <c r="K132" s="39">
        <v>10600</v>
      </c>
      <c r="L132" s="43">
        <v>6822</v>
      </c>
      <c r="M132" s="44">
        <v>0.22</v>
      </c>
      <c r="N132" s="27">
        <f t="shared" si="22"/>
        <v>1500.84</v>
      </c>
      <c r="O132" s="38">
        <v>0.25</v>
      </c>
      <c r="P132" s="39">
        <f t="shared" si="23"/>
        <v>1125.6299999999999</v>
      </c>
      <c r="Q132" s="39">
        <v>300</v>
      </c>
      <c r="R132" s="27">
        <f t="shared" si="24"/>
        <v>825.62999999999988</v>
      </c>
      <c r="S132" s="38">
        <v>0.05</v>
      </c>
      <c r="T132" s="38">
        <v>0.08</v>
      </c>
      <c r="U132" s="39">
        <v>7300</v>
      </c>
      <c r="V132" s="38">
        <v>0.02</v>
      </c>
      <c r="W132" s="39">
        <v>9789</v>
      </c>
      <c r="X132" s="28">
        <f t="shared" si="28"/>
        <v>6.8813968994832456E-2</v>
      </c>
      <c r="Y132" s="29">
        <f t="shared" si="29"/>
        <v>13.493937962525589</v>
      </c>
      <c r="Z132" s="56">
        <f t="shared" si="30"/>
        <v>0.2665174169131953</v>
      </c>
    </row>
    <row r="133" spans="1:26" x14ac:dyDescent="0.25">
      <c r="A133" s="71">
        <f t="shared" si="11"/>
        <v>131</v>
      </c>
      <c r="B133" s="18" t="s">
        <v>220</v>
      </c>
      <c r="C133" s="45" t="s">
        <v>229</v>
      </c>
      <c r="D133" s="45" t="s">
        <v>562</v>
      </c>
      <c r="E133" s="51">
        <v>43194</v>
      </c>
      <c r="F133" s="30">
        <f t="shared" si="20"/>
        <v>8911</v>
      </c>
      <c r="G133" s="65">
        <v>261</v>
      </c>
      <c r="H133" s="30">
        <f t="shared" si="21"/>
        <v>34.14176245210728</v>
      </c>
      <c r="I133" s="42">
        <v>5647</v>
      </c>
      <c r="J133" s="43">
        <v>2721</v>
      </c>
      <c r="K133" s="39">
        <v>4400</v>
      </c>
      <c r="L133" s="43">
        <v>14198</v>
      </c>
      <c r="M133" s="44">
        <v>0.08</v>
      </c>
      <c r="N133" s="27">
        <f t="shared" si="22"/>
        <v>1135.8399999999999</v>
      </c>
      <c r="O133" s="38">
        <v>0.25</v>
      </c>
      <c r="P133" s="39">
        <f t="shared" si="23"/>
        <v>851.87999999999988</v>
      </c>
      <c r="Q133" s="39">
        <v>350</v>
      </c>
      <c r="R133" s="27">
        <f t="shared" si="24"/>
        <v>501.87999999999988</v>
      </c>
      <c r="S133" s="38">
        <v>0.05</v>
      </c>
      <c r="T133" s="38">
        <v>0.08</v>
      </c>
      <c r="U133" s="39">
        <v>4436</v>
      </c>
      <c r="V133" s="38">
        <v>0.02</v>
      </c>
      <c r="W133" s="39">
        <v>5949</v>
      </c>
      <c r="X133" s="28">
        <f t="shared" si="28"/>
        <v>7.0478865327903373E-2</v>
      </c>
      <c r="Y133" s="29">
        <f t="shared" si="29"/>
        <v>17.755240296485219</v>
      </c>
      <c r="Z133" s="56">
        <f t="shared" si="30"/>
        <v>0.41085598910644699</v>
      </c>
    </row>
    <row r="134" spans="1:26" x14ac:dyDescent="0.25">
      <c r="A134" s="71">
        <f t="shared" si="11"/>
        <v>132</v>
      </c>
      <c r="B134" s="18" t="s">
        <v>220</v>
      </c>
      <c r="C134" s="45" t="s">
        <v>230</v>
      </c>
      <c r="D134" s="45" t="s">
        <v>563</v>
      </c>
      <c r="E134" s="25" t="s">
        <v>314</v>
      </c>
      <c r="F134" s="30">
        <f t="shared" si="20"/>
        <v>1735</v>
      </c>
      <c r="G134" s="65">
        <v>52</v>
      </c>
      <c r="H134" s="30">
        <f t="shared" si="21"/>
        <v>33.365384615384613</v>
      </c>
      <c r="I134" s="42">
        <v>-2599</v>
      </c>
      <c r="J134" s="43">
        <v>327</v>
      </c>
      <c r="K134" s="39">
        <v>7400</v>
      </c>
      <c r="L134" s="43">
        <v>3504</v>
      </c>
      <c r="M134" s="44">
        <v>0.26</v>
      </c>
      <c r="N134" s="27">
        <f t="shared" si="22"/>
        <v>911.04000000000008</v>
      </c>
      <c r="O134" s="38">
        <v>0.25</v>
      </c>
      <c r="P134" s="39">
        <f t="shared" si="23"/>
        <v>683.28000000000009</v>
      </c>
      <c r="Q134" s="39">
        <v>100</v>
      </c>
      <c r="R134" s="27">
        <f t="shared" si="24"/>
        <v>583.28000000000009</v>
      </c>
      <c r="S134" s="38">
        <v>0.05</v>
      </c>
      <c r="T134" s="38">
        <v>0.08</v>
      </c>
      <c r="U134" s="39">
        <v>5152</v>
      </c>
      <c r="V134" s="38">
        <v>0.02</v>
      </c>
      <c r="W134" s="39">
        <v>6909</v>
      </c>
      <c r="X134" s="28">
        <f t="shared" si="28"/>
        <v>7.5485958327941E-2</v>
      </c>
      <c r="Y134" s="29">
        <f t="shared" si="29"/>
        <v>2.9745576738444655</v>
      </c>
      <c r="Z134" s="56">
        <f t="shared" si="30"/>
        <v>0.14635288607891345</v>
      </c>
    </row>
    <row r="135" spans="1:26" x14ac:dyDescent="0.25">
      <c r="A135" s="71">
        <f t="shared" si="11"/>
        <v>133</v>
      </c>
      <c r="B135" s="18" t="s">
        <v>220</v>
      </c>
      <c r="C135" s="45" t="s">
        <v>231</v>
      </c>
      <c r="D135" s="45" t="s">
        <v>564</v>
      </c>
      <c r="E135" s="51">
        <v>43195</v>
      </c>
      <c r="F135" s="30">
        <f t="shared" si="20"/>
        <v>84120</v>
      </c>
      <c r="G135" s="65">
        <v>800</v>
      </c>
      <c r="H135" s="30">
        <f t="shared" si="21"/>
        <v>105.15</v>
      </c>
      <c r="I135" s="42">
        <v>31421</v>
      </c>
      <c r="J135" s="43">
        <v>10186</v>
      </c>
      <c r="K135" s="39">
        <v>44000</v>
      </c>
      <c r="L135" s="43">
        <v>59837</v>
      </c>
      <c r="M135" s="44">
        <v>0.16</v>
      </c>
      <c r="N135" s="27">
        <f t="shared" si="22"/>
        <v>9573.92</v>
      </c>
      <c r="O135" s="38">
        <v>0.25</v>
      </c>
      <c r="P135" s="39">
        <f t="shared" si="23"/>
        <v>7180.4400000000005</v>
      </c>
      <c r="Q135" s="39">
        <v>2014</v>
      </c>
      <c r="R135" s="27">
        <f t="shared" si="24"/>
        <v>5166.4400000000005</v>
      </c>
      <c r="S135" s="38">
        <v>0.05</v>
      </c>
      <c r="T135" s="38">
        <v>0.08</v>
      </c>
      <c r="U135" s="39">
        <v>45658</v>
      </c>
      <c r="V135" s="38">
        <v>0.02</v>
      </c>
      <c r="W135" s="39">
        <v>61227</v>
      </c>
      <c r="X135" s="28">
        <f t="shared" si="28"/>
        <v>9.5346399438969484E-2</v>
      </c>
      <c r="Y135" s="29">
        <f t="shared" si="29"/>
        <v>16.282004629880536</v>
      </c>
      <c r="Z135" s="56">
        <f t="shared" si="30"/>
        <v>0.28048420431059934</v>
      </c>
    </row>
    <row r="136" spans="1:26" x14ac:dyDescent="0.25">
      <c r="A136" s="71">
        <f t="shared" si="11"/>
        <v>134</v>
      </c>
      <c r="B136" s="18" t="s">
        <v>295</v>
      </c>
      <c r="C136" s="45" t="s">
        <v>296</v>
      </c>
      <c r="D136" s="45" t="s">
        <v>565</v>
      </c>
      <c r="E136" s="51">
        <v>43187</v>
      </c>
      <c r="F136" s="30">
        <f t="shared" ref="F136:F175" si="31">(I136-J136-K136) + (U136+W136)</f>
        <v>43686</v>
      </c>
      <c r="G136" s="65">
        <v>690</v>
      </c>
      <c r="H136" s="30">
        <f t="shared" ref="H136:H175" si="32">F136/G136</f>
        <v>63.313043478260873</v>
      </c>
      <c r="I136" s="42">
        <v>1030</v>
      </c>
      <c r="J136" s="43">
        <v>22118</v>
      </c>
      <c r="K136" s="39">
        <v>5800</v>
      </c>
      <c r="L136" s="43">
        <v>65872</v>
      </c>
      <c r="M136" s="44">
        <v>0.15</v>
      </c>
      <c r="N136" s="27">
        <f t="shared" ref="N136:N175" si="33">L136*M136</f>
        <v>9880.7999999999993</v>
      </c>
      <c r="O136" s="38">
        <v>0.25</v>
      </c>
      <c r="P136" s="39">
        <f t="shared" ref="P136:P175" si="34">(N136)*(1-O136)</f>
        <v>7410.5999999999995</v>
      </c>
      <c r="Q136" s="39">
        <v>4000</v>
      </c>
      <c r="R136" s="27">
        <f t="shared" ref="R136:R175" si="35">P136-Q136</f>
        <v>3410.5999999999995</v>
      </c>
      <c r="S136" s="38">
        <v>0.05</v>
      </c>
      <c r="T136" s="38">
        <v>0.08</v>
      </c>
      <c r="U136" s="39">
        <v>30147</v>
      </c>
      <c r="V136" s="38">
        <v>0.02</v>
      </c>
      <c r="W136" s="39">
        <v>40427</v>
      </c>
      <c r="X136" s="28">
        <f t="shared" ref="X136:X175" si="36">R136/(J136+K136)</f>
        <v>0.12216491152661363</v>
      </c>
      <c r="Y136" s="29">
        <f t="shared" ref="Y136:Y175" si="37">F136/R136</f>
        <v>12.808889931390373</v>
      </c>
      <c r="Z136" s="56">
        <f t="shared" ref="Z136:Z175" si="38">Q136/P136</f>
        <v>0.53976736026772465</v>
      </c>
    </row>
    <row r="137" spans="1:26" x14ac:dyDescent="0.25">
      <c r="A137" s="71">
        <f t="shared" si="11"/>
        <v>135</v>
      </c>
      <c r="B137" s="18" t="s">
        <v>295</v>
      </c>
      <c r="C137" s="45" t="s">
        <v>297</v>
      </c>
      <c r="D137" s="45" t="s">
        <v>566</v>
      </c>
      <c r="E137" s="51">
        <v>43187</v>
      </c>
      <c r="F137" s="30">
        <f t="shared" si="31"/>
        <v>29298</v>
      </c>
      <c r="G137" s="65">
        <v>247</v>
      </c>
      <c r="H137" s="30">
        <f t="shared" si="32"/>
        <v>118.61538461538461</v>
      </c>
      <c r="I137" s="42">
        <v>18894</v>
      </c>
      <c r="J137" s="43">
        <v>27697</v>
      </c>
      <c r="K137" s="39">
        <v>7464</v>
      </c>
      <c r="L137" s="43">
        <v>60319</v>
      </c>
      <c r="M137" s="44">
        <v>0.13</v>
      </c>
      <c r="N137" s="27">
        <f t="shared" si="33"/>
        <v>7841.47</v>
      </c>
      <c r="O137" s="38">
        <v>0.25</v>
      </c>
      <c r="P137" s="39">
        <f t="shared" si="34"/>
        <v>5881.1025</v>
      </c>
      <c r="Q137" s="39">
        <v>3700</v>
      </c>
      <c r="R137" s="27">
        <f t="shared" si="35"/>
        <v>2181.1025</v>
      </c>
      <c r="S137" s="38">
        <v>0.05</v>
      </c>
      <c r="T137" s="38">
        <v>0.08</v>
      </c>
      <c r="U137" s="39">
        <v>19716</v>
      </c>
      <c r="V137" s="38">
        <v>0.02</v>
      </c>
      <c r="W137" s="39">
        <v>25849</v>
      </c>
      <c r="X137" s="28">
        <f t="shared" si="36"/>
        <v>6.2031867694320411E-2</v>
      </c>
      <c r="Y137" s="29">
        <f t="shared" si="37"/>
        <v>13.432656191077678</v>
      </c>
      <c r="Z137" s="56">
        <f t="shared" si="38"/>
        <v>0.62913373810437756</v>
      </c>
    </row>
    <row r="138" spans="1:26" x14ac:dyDescent="0.25">
      <c r="A138" s="71">
        <f t="shared" si="11"/>
        <v>136</v>
      </c>
      <c r="B138" s="18" t="s">
        <v>295</v>
      </c>
      <c r="C138" s="45" t="s">
        <v>300</v>
      </c>
      <c r="D138" s="45" t="s">
        <v>567</v>
      </c>
      <c r="E138" s="51">
        <v>43187</v>
      </c>
      <c r="F138" s="30">
        <f t="shared" si="31"/>
        <v>11025</v>
      </c>
      <c r="G138" s="65">
        <v>140</v>
      </c>
      <c r="H138" s="30">
        <f t="shared" si="32"/>
        <v>78.75</v>
      </c>
      <c r="I138" s="42">
        <v>1425</v>
      </c>
      <c r="J138" s="43">
        <v>230</v>
      </c>
      <c r="K138" s="39">
        <v>1425</v>
      </c>
      <c r="L138" s="43">
        <v>14869</v>
      </c>
      <c r="M138" s="44">
        <v>0.06</v>
      </c>
      <c r="N138" s="27">
        <f t="shared" si="33"/>
        <v>892.14</v>
      </c>
      <c r="O138" s="38">
        <v>0.25</v>
      </c>
      <c r="P138" s="39">
        <f t="shared" si="34"/>
        <v>669.10500000000002</v>
      </c>
      <c r="Q138" s="39">
        <v>125</v>
      </c>
      <c r="R138" s="27">
        <f t="shared" si="35"/>
        <v>544.10500000000002</v>
      </c>
      <c r="S138" s="38">
        <v>0.05</v>
      </c>
      <c r="T138" s="38">
        <v>0.08</v>
      </c>
      <c r="U138" s="39">
        <v>4808</v>
      </c>
      <c r="V138" s="38">
        <v>0.02</v>
      </c>
      <c r="W138" s="39">
        <v>6447</v>
      </c>
      <c r="X138" s="28">
        <f t="shared" si="36"/>
        <v>0.3287643504531722</v>
      </c>
      <c r="Y138" s="29">
        <f t="shared" si="37"/>
        <v>20.262633131472786</v>
      </c>
      <c r="Z138" s="56">
        <f t="shared" si="38"/>
        <v>0.18681671785444737</v>
      </c>
    </row>
    <row r="139" spans="1:26" x14ac:dyDescent="0.25">
      <c r="A139" s="71">
        <f t="shared" si="11"/>
        <v>137</v>
      </c>
      <c r="B139" s="18" t="s">
        <v>295</v>
      </c>
      <c r="C139" s="45" t="s">
        <v>301</v>
      </c>
      <c r="D139" s="45" t="s">
        <v>568</v>
      </c>
      <c r="E139" s="51">
        <v>43187</v>
      </c>
      <c r="F139" s="30">
        <f t="shared" si="31"/>
        <v>11720</v>
      </c>
      <c r="G139" s="65">
        <v>175</v>
      </c>
      <c r="H139" s="30">
        <f t="shared" si="32"/>
        <v>66.971428571428575</v>
      </c>
      <c r="I139" s="42">
        <v>1995</v>
      </c>
      <c r="J139" s="43">
        <v>525</v>
      </c>
      <c r="K139" s="39">
        <v>8</v>
      </c>
      <c r="L139" s="43">
        <v>6920</v>
      </c>
      <c r="M139" s="44">
        <v>0.11</v>
      </c>
      <c r="N139" s="27">
        <f t="shared" si="33"/>
        <v>761.2</v>
      </c>
      <c r="O139" s="38">
        <v>0.25</v>
      </c>
      <c r="P139" s="39">
        <f t="shared" si="34"/>
        <v>570.90000000000009</v>
      </c>
      <c r="Q139" s="39">
        <v>75</v>
      </c>
      <c r="R139" s="27">
        <f t="shared" si="35"/>
        <v>495.90000000000009</v>
      </c>
      <c r="S139" s="38">
        <v>0.05</v>
      </c>
      <c r="T139" s="38">
        <v>0.08</v>
      </c>
      <c r="U139" s="39">
        <v>4383</v>
      </c>
      <c r="V139" s="38">
        <v>0.02</v>
      </c>
      <c r="W139" s="39">
        <v>5875</v>
      </c>
      <c r="X139" s="28">
        <f t="shared" si="36"/>
        <v>0.93039399624765495</v>
      </c>
      <c r="Y139" s="29">
        <f t="shared" si="37"/>
        <v>23.633797136519455</v>
      </c>
      <c r="Z139" s="56">
        <f t="shared" si="38"/>
        <v>0.13137151865475563</v>
      </c>
    </row>
    <row r="140" spans="1:26" x14ac:dyDescent="0.25">
      <c r="A140" s="71">
        <f t="shared" si="11"/>
        <v>138</v>
      </c>
      <c r="B140" s="18" t="s">
        <v>295</v>
      </c>
      <c r="C140" s="45" t="s">
        <v>303</v>
      </c>
      <c r="D140" s="45" t="s">
        <v>569</v>
      </c>
      <c r="E140" s="51">
        <v>43187</v>
      </c>
      <c r="F140" s="30">
        <f t="shared" si="31"/>
        <v>-1444</v>
      </c>
      <c r="G140" s="65">
        <v>120</v>
      </c>
      <c r="H140" s="30">
        <f t="shared" si="32"/>
        <v>-12.033333333333333</v>
      </c>
      <c r="I140" s="42">
        <v>4010</v>
      </c>
      <c r="J140" s="43">
        <v>2663</v>
      </c>
      <c r="K140" s="39">
        <v>6000</v>
      </c>
      <c r="L140" s="43">
        <v>15380</v>
      </c>
      <c r="M140" s="44">
        <v>5.5E-2</v>
      </c>
      <c r="N140" s="27">
        <f t="shared" si="33"/>
        <v>845.9</v>
      </c>
      <c r="O140" s="38">
        <v>0.25</v>
      </c>
      <c r="P140" s="39">
        <f t="shared" si="34"/>
        <v>634.42499999999995</v>
      </c>
      <c r="Q140" s="39">
        <v>475</v>
      </c>
      <c r="R140" s="27">
        <f t="shared" si="35"/>
        <v>159.42499999999995</v>
      </c>
      <c r="S140" s="38">
        <v>0.05</v>
      </c>
      <c r="T140" s="38">
        <v>0.08</v>
      </c>
      <c r="U140" s="39">
        <v>1405</v>
      </c>
      <c r="V140" s="38">
        <v>0.02</v>
      </c>
      <c r="W140" s="39">
        <v>1804</v>
      </c>
      <c r="X140" s="28">
        <f t="shared" si="36"/>
        <v>1.8402978183077449E-2</v>
      </c>
      <c r="Y140" s="29">
        <f t="shared" si="37"/>
        <v>-9.0575505723694558</v>
      </c>
      <c r="Z140" s="56">
        <f t="shared" si="38"/>
        <v>0.74870946132324556</v>
      </c>
    </row>
    <row r="141" spans="1:26" x14ac:dyDescent="0.25">
      <c r="A141" s="71">
        <f t="shared" si="11"/>
        <v>139</v>
      </c>
      <c r="B141" s="18" t="s">
        <v>305</v>
      </c>
      <c r="C141" s="45" t="s">
        <v>306</v>
      </c>
      <c r="D141" s="45" t="s">
        <v>570</v>
      </c>
      <c r="E141" s="51">
        <v>43194</v>
      </c>
      <c r="F141" s="30">
        <f t="shared" si="31"/>
        <v>136407</v>
      </c>
      <c r="G141" s="65">
        <v>1500</v>
      </c>
      <c r="H141" s="30">
        <f t="shared" si="32"/>
        <v>90.938000000000002</v>
      </c>
      <c r="I141" s="42">
        <v>47083</v>
      </c>
      <c r="J141" s="43">
        <v>28584</v>
      </c>
      <c r="K141" s="39">
        <v>38300</v>
      </c>
      <c r="L141" s="43">
        <v>55000</v>
      </c>
      <c r="M141" s="44">
        <v>0.28000000000000003</v>
      </c>
      <c r="N141" s="27">
        <f t="shared" si="33"/>
        <v>15400.000000000002</v>
      </c>
      <c r="O141" s="38">
        <v>0.25</v>
      </c>
      <c r="P141" s="39">
        <f t="shared" si="34"/>
        <v>11550.000000000002</v>
      </c>
      <c r="Q141" s="39">
        <v>4000</v>
      </c>
      <c r="R141" s="27">
        <f t="shared" si="35"/>
        <v>7550.0000000000018</v>
      </c>
      <c r="S141" s="38">
        <v>0.05</v>
      </c>
      <c r="T141" s="38">
        <v>0.08</v>
      </c>
      <c r="U141" s="39">
        <v>66726</v>
      </c>
      <c r="V141" s="38">
        <v>0.02</v>
      </c>
      <c r="W141" s="39">
        <v>89482</v>
      </c>
      <c r="X141" s="28">
        <f t="shared" si="36"/>
        <v>0.1128820046647928</v>
      </c>
      <c r="Y141" s="29">
        <f t="shared" si="37"/>
        <v>18.06715231788079</v>
      </c>
      <c r="Z141" s="56">
        <f t="shared" si="38"/>
        <v>0.34632034632034625</v>
      </c>
    </row>
    <row r="142" spans="1:26" x14ac:dyDescent="0.25">
      <c r="A142" s="71">
        <f t="shared" si="11"/>
        <v>140</v>
      </c>
      <c r="B142" s="18" t="s">
        <v>315</v>
      </c>
      <c r="C142" s="45" t="s">
        <v>316</v>
      </c>
      <c r="D142" s="45" t="s">
        <v>571</v>
      </c>
      <c r="E142" s="51">
        <v>43203</v>
      </c>
      <c r="F142" s="30">
        <f t="shared" si="31"/>
        <v>2129</v>
      </c>
      <c r="G142" s="65">
        <v>970</v>
      </c>
      <c r="H142" s="30">
        <f t="shared" si="32"/>
        <v>2.1948453608247425</v>
      </c>
      <c r="I142" s="42">
        <v>611</v>
      </c>
      <c r="J142" s="43">
        <v>261</v>
      </c>
      <c r="K142" s="39">
        <v>289</v>
      </c>
      <c r="L142" s="43">
        <v>5329</v>
      </c>
      <c r="M142" s="44">
        <v>0.05</v>
      </c>
      <c r="N142" s="27">
        <f t="shared" si="33"/>
        <v>266.45</v>
      </c>
      <c r="O142" s="38">
        <v>0.25</v>
      </c>
      <c r="P142" s="39">
        <f t="shared" si="34"/>
        <v>199.83749999999998</v>
      </c>
      <c r="Q142" s="39">
        <v>100</v>
      </c>
      <c r="R142" s="27">
        <f t="shared" si="35"/>
        <v>99.837499999999977</v>
      </c>
      <c r="S142" s="38">
        <v>0.05</v>
      </c>
      <c r="T142" s="38">
        <v>0.08</v>
      </c>
      <c r="U142" s="39">
        <v>883</v>
      </c>
      <c r="V142" s="38">
        <v>0.02</v>
      </c>
      <c r="W142" s="39">
        <v>1185</v>
      </c>
      <c r="X142" s="28">
        <f t="shared" si="36"/>
        <v>0.18152272727272722</v>
      </c>
      <c r="Y142" s="29">
        <f t="shared" si="37"/>
        <v>21.324652560410673</v>
      </c>
      <c r="Z142" s="56">
        <f t="shared" si="38"/>
        <v>0.50040658034653163</v>
      </c>
    </row>
    <row r="143" spans="1:26" x14ac:dyDescent="0.25">
      <c r="A143" s="71">
        <f t="shared" si="11"/>
        <v>141</v>
      </c>
      <c r="B143" s="18" t="s">
        <v>322</v>
      </c>
      <c r="C143" s="45" t="s">
        <v>323</v>
      </c>
      <c r="D143" s="45" t="s">
        <v>572</v>
      </c>
      <c r="E143" s="51">
        <v>43212</v>
      </c>
      <c r="F143" s="30">
        <f t="shared" si="31"/>
        <v>12614</v>
      </c>
      <c r="G143" s="65">
        <v>172</v>
      </c>
      <c r="H143" s="30">
        <f t="shared" si="32"/>
        <v>73.337209302325576</v>
      </c>
      <c r="I143" s="42">
        <v>8009</v>
      </c>
      <c r="J143" s="43">
        <v>4551</v>
      </c>
      <c r="K143" s="39">
        <v>11388</v>
      </c>
      <c r="L143" s="43">
        <v>8061</v>
      </c>
      <c r="M143" s="44">
        <v>0.28000000000000003</v>
      </c>
      <c r="N143" s="27">
        <f t="shared" si="33"/>
        <v>2257.0800000000004</v>
      </c>
      <c r="O143" s="38">
        <v>0.25</v>
      </c>
      <c r="P143" s="39">
        <f t="shared" si="34"/>
        <v>1692.8100000000004</v>
      </c>
      <c r="Q143" s="39">
        <v>700</v>
      </c>
      <c r="R143" s="27">
        <f t="shared" si="35"/>
        <v>992.8100000000004</v>
      </c>
      <c r="S143" s="38">
        <v>0.05</v>
      </c>
      <c r="T143" s="38">
        <v>0.08</v>
      </c>
      <c r="U143" s="39">
        <v>8776</v>
      </c>
      <c r="V143" s="38">
        <v>0.02</v>
      </c>
      <c r="W143" s="39">
        <v>11768</v>
      </c>
      <c r="X143" s="28">
        <f t="shared" si="36"/>
        <v>6.2288098375054925E-2</v>
      </c>
      <c r="Y143" s="29">
        <f t="shared" si="37"/>
        <v>12.705351477120491</v>
      </c>
      <c r="Z143" s="56">
        <f t="shared" si="38"/>
        <v>0.41351362527395269</v>
      </c>
    </row>
    <row r="144" spans="1:26" x14ac:dyDescent="0.25">
      <c r="A144" s="71">
        <f t="shared" si="11"/>
        <v>142</v>
      </c>
      <c r="B144" s="18" t="s">
        <v>322</v>
      </c>
      <c r="C144" s="45" t="s">
        <v>325</v>
      </c>
      <c r="D144" s="45" t="s">
        <v>573</v>
      </c>
      <c r="E144" s="51">
        <v>43212</v>
      </c>
      <c r="F144" s="30">
        <f t="shared" si="31"/>
        <v>13024</v>
      </c>
      <c r="G144" s="65">
        <v>312</v>
      </c>
      <c r="H144" s="30">
        <f t="shared" si="32"/>
        <v>41.743589743589745</v>
      </c>
      <c r="I144" s="42">
        <v>1201</v>
      </c>
      <c r="J144" s="43">
        <v>766</v>
      </c>
      <c r="K144" s="39">
        <v>1500</v>
      </c>
      <c r="L144" s="43">
        <v>3857</v>
      </c>
      <c r="M144" s="44">
        <v>0.27</v>
      </c>
      <c r="N144" s="27">
        <f t="shared" si="33"/>
        <v>1041.3900000000001</v>
      </c>
      <c r="O144" s="38">
        <v>0.25</v>
      </c>
      <c r="P144" s="39">
        <f t="shared" si="34"/>
        <v>781.04250000000002</v>
      </c>
      <c r="Q144" s="39">
        <v>100</v>
      </c>
      <c r="R144" s="27">
        <f t="shared" si="35"/>
        <v>681.04250000000002</v>
      </c>
      <c r="S144" s="38">
        <v>0.05</v>
      </c>
      <c r="T144" s="38">
        <v>0.08</v>
      </c>
      <c r="U144" s="39">
        <v>6018</v>
      </c>
      <c r="V144" s="38">
        <v>0.02</v>
      </c>
      <c r="W144" s="39">
        <v>8071</v>
      </c>
      <c r="X144" s="28">
        <f t="shared" si="36"/>
        <v>0.30054832303618711</v>
      </c>
      <c r="Y144" s="29">
        <f t="shared" si="37"/>
        <v>19.123622975071306</v>
      </c>
      <c r="Z144" s="56">
        <f t="shared" si="38"/>
        <v>0.12803400583194896</v>
      </c>
    </row>
    <row r="145" spans="1:27" ht="45" x14ac:dyDescent="0.25">
      <c r="A145" s="71">
        <f t="shared" si="11"/>
        <v>143</v>
      </c>
      <c r="B145" s="18" t="s">
        <v>322</v>
      </c>
      <c r="C145" s="45" t="s">
        <v>327</v>
      </c>
      <c r="D145" s="45" t="s">
        <v>574</v>
      </c>
      <c r="E145" s="51">
        <v>43212</v>
      </c>
      <c r="F145" s="30">
        <f t="shared" si="31"/>
        <v>57849</v>
      </c>
      <c r="G145" s="65">
        <v>615</v>
      </c>
      <c r="H145" s="30">
        <f t="shared" si="32"/>
        <v>94.063414634146341</v>
      </c>
      <c r="I145" s="42">
        <v>16839</v>
      </c>
      <c r="J145" s="43">
        <v>5619</v>
      </c>
      <c r="K145" s="39">
        <v>17592</v>
      </c>
      <c r="L145" s="43">
        <v>25359</v>
      </c>
      <c r="M145" s="44">
        <v>0.2</v>
      </c>
      <c r="N145" s="27">
        <f t="shared" si="33"/>
        <v>5071.8</v>
      </c>
      <c r="O145" s="38">
        <v>0.25</v>
      </c>
      <c r="P145" s="39">
        <f t="shared" si="34"/>
        <v>3803.8500000000004</v>
      </c>
      <c r="Q145" s="39">
        <v>700</v>
      </c>
      <c r="R145" s="27">
        <f t="shared" si="35"/>
        <v>3103.8500000000004</v>
      </c>
      <c r="S145" s="38">
        <v>0.05</v>
      </c>
      <c r="T145" s="38">
        <v>0.08</v>
      </c>
      <c r="U145" s="39">
        <v>27433</v>
      </c>
      <c r="V145" s="38">
        <v>0.02</v>
      </c>
      <c r="W145" s="39">
        <v>36788</v>
      </c>
      <c r="X145" s="28">
        <f t="shared" si="36"/>
        <v>0.13372323467321531</v>
      </c>
      <c r="Y145" s="29">
        <f t="shared" si="37"/>
        <v>18.637820770977978</v>
      </c>
      <c r="Z145" s="56">
        <f t="shared" si="38"/>
        <v>0.18402408086543895</v>
      </c>
      <c r="AA145" s="66" t="s">
        <v>346</v>
      </c>
    </row>
    <row r="146" spans="1:27" x14ac:dyDescent="0.25">
      <c r="A146" s="71">
        <f t="shared" si="11"/>
        <v>144</v>
      </c>
      <c r="B146" s="18" t="s">
        <v>322</v>
      </c>
      <c r="C146" s="45" t="s">
        <v>329</v>
      </c>
      <c r="D146" s="45" t="s">
        <v>575</v>
      </c>
      <c r="E146" s="51">
        <v>43212</v>
      </c>
      <c r="F146" s="30">
        <f t="shared" si="31"/>
        <v>7161</v>
      </c>
      <c r="G146" s="65">
        <v>195</v>
      </c>
      <c r="H146" s="30">
        <f t="shared" si="32"/>
        <v>36.723076923076924</v>
      </c>
      <c r="I146" s="42">
        <v>13435</v>
      </c>
      <c r="J146" s="43">
        <v>4673</v>
      </c>
      <c r="K146" s="39">
        <v>22600</v>
      </c>
      <c r="L146" s="43">
        <v>13471</v>
      </c>
      <c r="M146" s="44">
        <v>0.15</v>
      </c>
      <c r="N146" s="27">
        <f t="shared" si="33"/>
        <v>2020.6499999999999</v>
      </c>
      <c r="O146" s="38">
        <v>0.25</v>
      </c>
      <c r="P146" s="39">
        <f t="shared" si="34"/>
        <v>1515.4875</v>
      </c>
      <c r="Q146" s="39">
        <v>500</v>
      </c>
      <c r="R146" s="27">
        <f t="shared" si="35"/>
        <v>1015.4875</v>
      </c>
      <c r="S146" s="38">
        <v>0.05</v>
      </c>
      <c r="T146" s="38">
        <v>0.08</v>
      </c>
      <c r="U146" s="39">
        <v>8970</v>
      </c>
      <c r="V146" s="38">
        <v>0.02</v>
      </c>
      <c r="W146" s="39">
        <v>12029</v>
      </c>
      <c r="X146" s="28">
        <f t="shared" si="36"/>
        <v>3.7234169324973414E-2</v>
      </c>
      <c r="Y146" s="29">
        <f t="shared" si="37"/>
        <v>7.0517854724947382</v>
      </c>
      <c r="Z146" s="56">
        <f t="shared" si="38"/>
        <v>0.32992683872351308</v>
      </c>
    </row>
    <row r="147" spans="1:27" x14ac:dyDescent="0.25">
      <c r="A147" s="71">
        <f t="shared" si="11"/>
        <v>145</v>
      </c>
      <c r="B147" s="18" t="s">
        <v>322</v>
      </c>
      <c r="C147" s="45" t="s">
        <v>331</v>
      </c>
      <c r="D147" s="45" t="s">
        <v>576</v>
      </c>
      <c r="E147" s="51">
        <v>43212</v>
      </c>
      <c r="F147" s="30">
        <f t="shared" si="31"/>
        <v>1359</v>
      </c>
      <c r="G147" s="65">
        <v>9</v>
      </c>
      <c r="H147" s="30">
        <f t="shared" si="32"/>
        <v>151</v>
      </c>
      <c r="I147" s="42">
        <v>423</v>
      </c>
      <c r="J147" s="43">
        <v>384</v>
      </c>
      <c r="K147" s="39">
        <v>3</v>
      </c>
      <c r="L147" s="43">
        <v>921</v>
      </c>
      <c r="M147" s="44">
        <v>0.15</v>
      </c>
      <c r="N147" s="27">
        <f t="shared" si="33"/>
        <v>138.15</v>
      </c>
      <c r="O147" s="38">
        <v>0.25</v>
      </c>
      <c r="P147" s="39">
        <f t="shared" si="34"/>
        <v>103.61250000000001</v>
      </c>
      <c r="Q147" s="39">
        <v>40</v>
      </c>
      <c r="R147" s="27">
        <f t="shared" si="35"/>
        <v>63.612500000000011</v>
      </c>
      <c r="S147" s="38">
        <v>0.05</v>
      </c>
      <c r="T147" s="38">
        <v>0.08</v>
      </c>
      <c r="U147" s="39">
        <v>565</v>
      </c>
      <c r="V147" s="38">
        <v>0.02</v>
      </c>
      <c r="W147" s="39">
        <v>758</v>
      </c>
      <c r="X147" s="28">
        <f t="shared" si="36"/>
        <v>0.16437338501291993</v>
      </c>
      <c r="Y147" s="29">
        <f t="shared" si="37"/>
        <v>21.363725682845349</v>
      </c>
      <c r="Z147" s="56">
        <f t="shared" si="38"/>
        <v>0.38605380624924596</v>
      </c>
    </row>
    <row r="148" spans="1:27" x14ac:dyDescent="0.25">
      <c r="A148" s="71">
        <f t="shared" si="11"/>
        <v>146</v>
      </c>
      <c r="B148" s="18" t="s">
        <v>333</v>
      </c>
      <c r="C148" s="45" t="s">
        <v>334</v>
      </c>
      <c r="D148" s="45" t="s">
        <v>577</v>
      </c>
      <c r="E148" s="51">
        <v>43212</v>
      </c>
      <c r="F148" s="30">
        <f t="shared" si="31"/>
        <v>79668</v>
      </c>
      <c r="G148" s="65">
        <v>4260</v>
      </c>
      <c r="H148" s="30">
        <f t="shared" si="32"/>
        <v>18.701408450704225</v>
      </c>
      <c r="I148" s="42">
        <v>18977</v>
      </c>
      <c r="J148" s="43">
        <v>8203</v>
      </c>
      <c r="K148" s="39">
        <v>16100</v>
      </c>
      <c r="L148" s="43">
        <v>35410</v>
      </c>
      <c r="M148" s="44">
        <v>0.23</v>
      </c>
      <c r="N148" s="27">
        <f t="shared" si="33"/>
        <v>8144.3</v>
      </c>
      <c r="O148" s="38">
        <v>0.25</v>
      </c>
      <c r="P148" s="39">
        <f t="shared" si="34"/>
        <v>6108.2250000000004</v>
      </c>
      <c r="Q148" s="39">
        <v>2000</v>
      </c>
      <c r="R148" s="27">
        <f t="shared" si="35"/>
        <v>4108.2250000000004</v>
      </c>
      <c r="S148" s="38">
        <v>0.05</v>
      </c>
      <c r="T148" s="38">
        <v>0.08</v>
      </c>
      <c r="U148" s="39">
        <v>36307</v>
      </c>
      <c r="V148" s="38">
        <v>0.02</v>
      </c>
      <c r="W148" s="39">
        <v>48687</v>
      </c>
      <c r="X148" s="28">
        <f t="shared" si="36"/>
        <v>0.16904188783277785</v>
      </c>
      <c r="Y148" s="29">
        <f t="shared" si="37"/>
        <v>19.392316633095799</v>
      </c>
      <c r="Z148" s="56">
        <f t="shared" si="38"/>
        <v>0.32742736228609781</v>
      </c>
    </row>
    <row r="149" spans="1:27" x14ac:dyDescent="0.25">
      <c r="A149" s="71">
        <f t="shared" si="11"/>
        <v>147</v>
      </c>
      <c r="B149" s="18" t="s">
        <v>333</v>
      </c>
      <c r="C149" s="45" t="s">
        <v>336</v>
      </c>
      <c r="D149" s="45" t="s">
        <v>578</v>
      </c>
      <c r="E149" s="51">
        <v>43213</v>
      </c>
      <c r="F149" s="30">
        <f t="shared" si="31"/>
        <v>112826</v>
      </c>
      <c r="G149" s="65">
        <v>1420</v>
      </c>
      <c r="H149" s="30">
        <f t="shared" si="32"/>
        <v>79.454929577464782</v>
      </c>
      <c r="I149" s="42">
        <v>10981</v>
      </c>
      <c r="J149" s="43">
        <v>17240</v>
      </c>
      <c r="K149" s="39">
        <v>16000</v>
      </c>
      <c r="L149" s="43">
        <v>63525</v>
      </c>
      <c r="M149" s="44">
        <v>0.2</v>
      </c>
      <c r="N149" s="27">
        <f t="shared" si="33"/>
        <v>12705</v>
      </c>
      <c r="O149" s="38">
        <v>0.25</v>
      </c>
      <c r="P149" s="39">
        <f t="shared" si="34"/>
        <v>9528.75</v>
      </c>
      <c r="Q149" s="39">
        <v>3000</v>
      </c>
      <c r="R149" s="27">
        <f t="shared" si="35"/>
        <v>6528.75</v>
      </c>
      <c r="S149" s="38">
        <v>0.05</v>
      </c>
      <c r="T149" s="38">
        <v>0.08</v>
      </c>
      <c r="U149" s="39">
        <v>57704</v>
      </c>
      <c r="V149" s="38">
        <v>0.02</v>
      </c>
      <c r="W149" s="39">
        <v>77381</v>
      </c>
      <c r="X149" s="28">
        <f t="shared" si="36"/>
        <v>0.1964124548736462</v>
      </c>
      <c r="Y149" s="29">
        <f t="shared" si="37"/>
        <v>17.281409151828452</v>
      </c>
      <c r="Z149" s="56">
        <f t="shared" si="38"/>
        <v>0.31483667847304209</v>
      </c>
    </row>
    <row r="150" spans="1:27" x14ac:dyDescent="0.25">
      <c r="A150" s="71">
        <f t="shared" si="11"/>
        <v>148</v>
      </c>
      <c r="B150" s="18" t="s">
        <v>333</v>
      </c>
      <c r="C150" s="45" t="s">
        <v>338</v>
      </c>
      <c r="D150" s="45" t="s">
        <v>579</v>
      </c>
      <c r="E150" s="51">
        <v>43213</v>
      </c>
      <c r="F150" s="30">
        <f t="shared" si="31"/>
        <v>20148</v>
      </c>
      <c r="G150" s="65">
        <v>566</v>
      </c>
      <c r="H150" s="30">
        <f t="shared" si="32"/>
        <v>35.597173144876322</v>
      </c>
      <c r="I150" s="42">
        <v>3895</v>
      </c>
      <c r="J150" s="43">
        <v>230</v>
      </c>
      <c r="K150" s="39">
        <v>2365</v>
      </c>
      <c r="L150" s="43">
        <v>3369</v>
      </c>
      <c r="M150" s="44">
        <v>0.4</v>
      </c>
      <c r="N150" s="27">
        <f t="shared" si="33"/>
        <v>1347.6000000000001</v>
      </c>
      <c r="O150" s="38">
        <v>0.25</v>
      </c>
      <c r="P150" s="39">
        <f t="shared" si="34"/>
        <v>1010.7</v>
      </c>
      <c r="Q150" s="39">
        <v>100</v>
      </c>
      <c r="R150" s="27">
        <f t="shared" si="35"/>
        <v>910.7</v>
      </c>
      <c r="S150" s="38">
        <v>0.05</v>
      </c>
      <c r="T150" s="38">
        <v>0.08</v>
      </c>
      <c r="U150" s="39">
        <v>8051</v>
      </c>
      <c r="V150" s="38">
        <v>0.02</v>
      </c>
      <c r="W150" s="39">
        <v>10797</v>
      </c>
      <c r="X150" s="28">
        <f t="shared" si="36"/>
        <v>0.35094412331406555</v>
      </c>
      <c r="Y150" s="29">
        <f t="shared" si="37"/>
        <v>22.123641155155372</v>
      </c>
      <c r="Z150" s="56">
        <f t="shared" si="38"/>
        <v>9.8941327792618966E-2</v>
      </c>
    </row>
    <row r="151" spans="1:27" x14ac:dyDescent="0.25">
      <c r="A151" s="71">
        <f t="shared" si="11"/>
        <v>149</v>
      </c>
      <c r="B151" s="18" t="s">
        <v>333</v>
      </c>
      <c r="C151" s="45" t="s">
        <v>340</v>
      </c>
      <c r="D151" s="45" t="s">
        <v>580</v>
      </c>
      <c r="E151" s="51">
        <v>43213</v>
      </c>
      <c r="F151" s="30">
        <f t="shared" si="31"/>
        <v>10586</v>
      </c>
      <c r="G151" s="65">
        <v>180</v>
      </c>
      <c r="H151" s="30">
        <f t="shared" si="32"/>
        <v>58.81111111111111</v>
      </c>
      <c r="I151" s="42">
        <v>2451</v>
      </c>
      <c r="J151" s="43">
        <v>1198</v>
      </c>
      <c r="K151" s="39">
        <v>7300</v>
      </c>
      <c r="L151" s="43">
        <v>6690</v>
      </c>
      <c r="M151" s="44">
        <v>0.2</v>
      </c>
      <c r="N151" s="27">
        <f t="shared" si="33"/>
        <v>1338</v>
      </c>
      <c r="O151" s="38">
        <v>0.25</v>
      </c>
      <c r="P151" s="39">
        <f t="shared" si="34"/>
        <v>1003.5</v>
      </c>
      <c r="Q151" s="39">
        <v>200</v>
      </c>
      <c r="R151" s="27">
        <f t="shared" si="35"/>
        <v>803.5</v>
      </c>
      <c r="S151" s="38">
        <v>0.05</v>
      </c>
      <c r="T151" s="38">
        <v>0.08</v>
      </c>
      <c r="U151" s="39">
        <v>7105</v>
      </c>
      <c r="V151" s="38">
        <v>0.02</v>
      </c>
      <c r="W151" s="39">
        <v>9528</v>
      </c>
      <c r="X151" s="28">
        <f t="shared" si="36"/>
        <v>9.4551659213932687E-2</v>
      </c>
      <c r="Y151" s="29">
        <f t="shared" si="37"/>
        <v>13.174859987554449</v>
      </c>
      <c r="Z151" s="56">
        <f t="shared" si="38"/>
        <v>0.19930244145490783</v>
      </c>
    </row>
    <row r="152" spans="1:27" x14ac:dyDescent="0.25">
      <c r="A152" s="71">
        <f t="shared" si="11"/>
        <v>150</v>
      </c>
      <c r="B152" s="18" t="s">
        <v>333</v>
      </c>
      <c r="C152" s="45" t="s">
        <v>342</v>
      </c>
      <c r="D152" s="45" t="s">
        <v>581</v>
      </c>
      <c r="E152" s="51">
        <v>43213</v>
      </c>
      <c r="F152" s="30">
        <f t="shared" si="31"/>
        <v>2603</v>
      </c>
      <c r="G152" s="65">
        <v>46</v>
      </c>
      <c r="H152" s="30">
        <f t="shared" si="32"/>
        <v>56.586956521739133</v>
      </c>
      <c r="I152" s="42">
        <v>293</v>
      </c>
      <c r="J152" s="43">
        <v>75</v>
      </c>
      <c r="K152" s="39">
        <v>14</v>
      </c>
      <c r="L152" s="43">
        <v>826</v>
      </c>
      <c r="M152" s="44">
        <v>0.22</v>
      </c>
      <c r="N152" s="27">
        <f t="shared" si="33"/>
        <v>181.72</v>
      </c>
      <c r="O152" s="38">
        <v>0.25</v>
      </c>
      <c r="P152" s="39">
        <f t="shared" si="34"/>
        <v>136.29</v>
      </c>
      <c r="Q152" s="39">
        <v>20</v>
      </c>
      <c r="R152" s="27">
        <f t="shared" si="35"/>
        <v>116.28999999999999</v>
      </c>
      <c r="S152" s="38">
        <v>0.05</v>
      </c>
      <c r="T152" s="38">
        <v>0.08</v>
      </c>
      <c r="U152" s="39">
        <v>1025</v>
      </c>
      <c r="V152" s="38">
        <v>0.02</v>
      </c>
      <c r="W152" s="39">
        <v>1374</v>
      </c>
      <c r="X152" s="28">
        <f t="shared" si="36"/>
        <v>1.3066292134831459</v>
      </c>
      <c r="Y152" s="29">
        <f t="shared" si="37"/>
        <v>22.383695932582338</v>
      </c>
      <c r="Z152" s="56">
        <f t="shared" si="38"/>
        <v>0.14674590945777388</v>
      </c>
    </row>
    <row r="153" spans="1:27" x14ac:dyDescent="0.25">
      <c r="A153" s="71">
        <f t="shared" si="11"/>
        <v>151</v>
      </c>
      <c r="B153" s="18" t="s">
        <v>333</v>
      </c>
      <c r="C153" s="45" t="s">
        <v>344</v>
      </c>
      <c r="D153" s="45" t="s">
        <v>582</v>
      </c>
      <c r="E153" s="51">
        <v>43214</v>
      </c>
      <c r="F153" s="30">
        <f t="shared" si="31"/>
        <v>642</v>
      </c>
      <c r="G153" s="65">
        <v>23</v>
      </c>
      <c r="H153" s="30">
        <f t="shared" si="32"/>
        <v>27.913043478260871</v>
      </c>
      <c r="I153" s="42">
        <v>501</v>
      </c>
      <c r="J153" s="43">
        <v>171</v>
      </c>
      <c r="K153" s="39">
        <v>38</v>
      </c>
      <c r="L153" s="43">
        <v>413</v>
      </c>
      <c r="M153" s="44">
        <v>0.12</v>
      </c>
      <c r="N153" s="27">
        <f t="shared" si="33"/>
        <v>49.559999999999995</v>
      </c>
      <c r="O153" s="38">
        <v>0.25</v>
      </c>
      <c r="P153" s="39">
        <f t="shared" si="34"/>
        <v>37.169999999999995</v>
      </c>
      <c r="Q153" s="39">
        <v>20</v>
      </c>
      <c r="R153" s="27">
        <f t="shared" si="35"/>
        <v>17.169999999999995</v>
      </c>
      <c r="S153" s="38">
        <v>0.05</v>
      </c>
      <c r="T153" s="38">
        <v>0.08</v>
      </c>
      <c r="U153" s="39">
        <v>150</v>
      </c>
      <c r="V153" s="38">
        <v>0.02</v>
      </c>
      <c r="W153" s="39">
        <v>200</v>
      </c>
      <c r="X153" s="28">
        <f t="shared" si="36"/>
        <v>8.2153110047846867E-2</v>
      </c>
      <c r="Y153" s="29">
        <f t="shared" si="37"/>
        <v>37.390797903319758</v>
      </c>
      <c r="Z153" s="56">
        <f t="shared" si="38"/>
        <v>0.53806833467850423</v>
      </c>
    </row>
    <row r="154" spans="1:27" x14ac:dyDescent="0.25">
      <c r="A154" s="71">
        <f t="shared" si="11"/>
        <v>152</v>
      </c>
      <c r="B154" s="18" t="s">
        <v>364</v>
      </c>
      <c r="C154" s="45" t="s">
        <v>362</v>
      </c>
      <c r="D154" s="45" t="s">
        <v>583</v>
      </c>
      <c r="E154" s="51">
        <v>43214</v>
      </c>
      <c r="F154" s="30">
        <f t="shared" si="31"/>
        <v>1229</v>
      </c>
      <c r="G154" s="65">
        <v>84</v>
      </c>
      <c r="H154" s="30">
        <f t="shared" si="32"/>
        <v>14.630952380952381</v>
      </c>
      <c r="I154" s="42">
        <v>-505</v>
      </c>
      <c r="J154" s="43">
        <v>1237</v>
      </c>
      <c r="K154" s="39">
        <v>980</v>
      </c>
      <c r="L154" s="43">
        <v>1359</v>
      </c>
      <c r="M154" s="44">
        <v>0.32</v>
      </c>
      <c r="N154" s="27">
        <f t="shared" si="33"/>
        <v>434.88</v>
      </c>
      <c r="O154" s="38">
        <v>0.25</v>
      </c>
      <c r="P154" s="39">
        <f t="shared" si="34"/>
        <v>326.15999999999997</v>
      </c>
      <c r="Q154" s="39">
        <v>135</v>
      </c>
      <c r="R154" s="27">
        <f t="shared" si="35"/>
        <v>191.15999999999997</v>
      </c>
      <c r="S154" s="38">
        <v>0.05</v>
      </c>
      <c r="T154" s="38">
        <v>0.08</v>
      </c>
      <c r="U154" s="39">
        <v>1688</v>
      </c>
      <c r="V154" s="38">
        <v>0.02</v>
      </c>
      <c r="W154" s="39">
        <v>2263</v>
      </c>
      <c r="X154" s="28">
        <f t="shared" si="36"/>
        <v>8.6224627875507429E-2</v>
      </c>
      <c r="Y154" s="29">
        <f t="shared" si="37"/>
        <v>6.4291692822766278</v>
      </c>
      <c r="Z154" s="56">
        <f t="shared" si="38"/>
        <v>0.41390728476821198</v>
      </c>
    </row>
    <row r="155" spans="1:27" x14ac:dyDescent="0.25">
      <c r="A155" s="70">
        <f t="shared" si="11"/>
        <v>153</v>
      </c>
      <c r="B155" s="31" t="s">
        <v>375</v>
      </c>
      <c r="C155" s="46" t="s">
        <v>373</v>
      </c>
      <c r="D155" s="46" t="s">
        <v>584</v>
      </c>
      <c r="E155" s="51">
        <v>43217</v>
      </c>
      <c r="F155" s="30">
        <f t="shared" si="31"/>
        <v>1261</v>
      </c>
      <c r="G155" s="65">
        <v>12</v>
      </c>
      <c r="H155" s="30">
        <f t="shared" si="32"/>
        <v>105.08333333333333</v>
      </c>
      <c r="I155" s="42">
        <v>209</v>
      </c>
      <c r="J155" s="43">
        <v>24</v>
      </c>
      <c r="K155" s="39">
        <v>20</v>
      </c>
      <c r="L155" s="43">
        <v>434</v>
      </c>
      <c r="M155" s="44">
        <v>0.2</v>
      </c>
      <c r="N155" s="27">
        <f t="shared" si="33"/>
        <v>86.800000000000011</v>
      </c>
      <c r="O155" s="38">
        <v>0.25</v>
      </c>
      <c r="P155" s="39">
        <f t="shared" si="34"/>
        <v>65.100000000000009</v>
      </c>
      <c r="Q155" s="39">
        <v>12</v>
      </c>
      <c r="R155" s="27">
        <f t="shared" si="35"/>
        <v>53.100000000000009</v>
      </c>
      <c r="S155" s="38">
        <v>0.05</v>
      </c>
      <c r="T155" s="38">
        <v>0.08</v>
      </c>
      <c r="U155" s="39">
        <v>468</v>
      </c>
      <c r="V155" s="38">
        <v>0.02</v>
      </c>
      <c r="W155" s="39">
        <v>628</v>
      </c>
      <c r="X155" s="28">
        <f t="shared" si="36"/>
        <v>1.206818181818182</v>
      </c>
      <c r="Y155" s="29">
        <f t="shared" si="37"/>
        <v>23.747645951035778</v>
      </c>
      <c r="Z155" s="56">
        <f t="shared" si="38"/>
        <v>0.18433179723502302</v>
      </c>
    </row>
    <row r="156" spans="1:27" x14ac:dyDescent="0.25">
      <c r="A156" s="71">
        <f t="shared" si="11"/>
        <v>154</v>
      </c>
      <c r="B156" s="18" t="s">
        <v>381</v>
      </c>
      <c r="C156" s="45" t="s">
        <v>382</v>
      </c>
      <c r="D156" s="45" t="s">
        <v>585</v>
      </c>
      <c r="E156" s="51">
        <v>43217</v>
      </c>
      <c r="F156" s="30">
        <f t="shared" si="31"/>
        <v>49</v>
      </c>
      <c r="G156" s="65">
        <v>132</v>
      </c>
      <c r="H156" s="30">
        <f t="shared" si="32"/>
        <v>0.37121212121212122</v>
      </c>
      <c r="I156" s="42">
        <v>4698</v>
      </c>
      <c r="J156" s="43">
        <v>3918</v>
      </c>
      <c r="K156" s="39">
        <v>4185</v>
      </c>
      <c r="L156" s="43">
        <v>3890</v>
      </c>
      <c r="M156" s="44">
        <v>0.16</v>
      </c>
      <c r="N156" s="27">
        <f t="shared" si="33"/>
        <v>622.4</v>
      </c>
      <c r="O156" s="38">
        <v>0.25</v>
      </c>
      <c r="P156" s="39">
        <f t="shared" si="34"/>
        <v>466.79999999999995</v>
      </c>
      <c r="Q156" s="39">
        <v>300</v>
      </c>
      <c r="R156" s="27">
        <f t="shared" si="35"/>
        <v>166.79999999999995</v>
      </c>
      <c r="S156" s="38">
        <v>0.05</v>
      </c>
      <c r="T156" s="38">
        <v>0.08</v>
      </c>
      <c r="U156" s="39">
        <v>1475</v>
      </c>
      <c r="V156" s="38">
        <v>0.02</v>
      </c>
      <c r="W156" s="39">
        <v>1979</v>
      </c>
      <c r="X156" s="28">
        <f t="shared" si="36"/>
        <v>2.0584968530174004E-2</v>
      </c>
      <c r="Y156" s="29">
        <f t="shared" si="37"/>
        <v>0.29376498800959239</v>
      </c>
      <c r="Z156" s="56">
        <f t="shared" si="38"/>
        <v>0.64267352185089976</v>
      </c>
    </row>
    <row r="157" spans="1:27" x14ac:dyDescent="0.25">
      <c r="A157" s="71">
        <f t="shared" si="11"/>
        <v>155</v>
      </c>
      <c r="B157" s="18" t="s">
        <v>381</v>
      </c>
      <c r="C157" s="45" t="s">
        <v>383</v>
      </c>
      <c r="D157" s="45" t="s">
        <v>586</v>
      </c>
      <c r="E157" s="51">
        <v>43218</v>
      </c>
      <c r="F157" s="30">
        <f t="shared" si="31"/>
        <v>4488</v>
      </c>
      <c r="G157" s="65">
        <v>140</v>
      </c>
      <c r="H157" s="30">
        <f t="shared" si="32"/>
        <v>32.057142857142857</v>
      </c>
      <c r="I157" s="42">
        <v>1839</v>
      </c>
      <c r="J157" s="43">
        <v>1778</v>
      </c>
      <c r="K157" s="39">
        <v>39</v>
      </c>
      <c r="L157" s="43">
        <v>3204</v>
      </c>
      <c r="M157" s="44">
        <v>0.14000000000000001</v>
      </c>
      <c r="N157" s="27">
        <f t="shared" si="33"/>
        <v>448.56000000000006</v>
      </c>
      <c r="O157" s="38">
        <v>0.25</v>
      </c>
      <c r="P157" s="39">
        <f t="shared" si="34"/>
        <v>336.42000000000007</v>
      </c>
      <c r="Q157" s="39">
        <v>120</v>
      </c>
      <c r="R157" s="27">
        <f t="shared" si="35"/>
        <v>216.42000000000007</v>
      </c>
      <c r="S157" s="38">
        <v>0.05</v>
      </c>
      <c r="T157" s="38">
        <v>0.08</v>
      </c>
      <c r="U157" s="39">
        <v>1906</v>
      </c>
      <c r="V157" s="38">
        <v>0.02</v>
      </c>
      <c r="W157" s="39">
        <v>2560</v>
      </c>
      <c r="X157" s="28">
        <f t="shared" si="36"/>
        <v>0.11910842047330769</v>
      </c>
      <c r="Y157" s="29">
        <f t="shared" si="37"/>
        <v>20.737454948710834</v>
      </c>
      <c r="Z157" s="56">
        <f t="shared" si="38"/>
        <v>0.356696985910469</v>
      </c>
    </row>
    <row r="158" spans="1:27" x14ac:dyDescent="0.25">
      <c r="A158" s="71">
        <f t="shared" si="11"/>
        <v>156</v>
      </c>
      <c r="B158" s="18" t="s">
        <v>381</v>
      </c>
      <c r="C158" s="45" t="s">
        <v>384</v>
      </c>
      <c r="D158" s="45" t="s">
        <v>587</v>
      </c>
      <c r="E158" s="51">
        <v>43218</v>
      </c>
      <c r="F158" s="30">
        <f t="shared" si="31"/>
        <v>10402</v>
      </c>
      <c r="G158" s="65">
        <v>313</v>
      </c>
      <c r="H158" s="30">
        <f t="shared" si="32"/>
        <v>33.233226837060705</v>
      </c>
      <c r="I158" s="42">
        <v>183</v>
      </c>
      <c r="J158" s="43">
        <v>1183</v>
      </c>
      <c r="K158" s="39">
        <v>1321</v>
      </c>
      <c r="L158" s="43">
        <v>7644</v>
      </c>
      <c r="M158" s="44">
        <v>0.13</v>
      </c>
      <c r="N158" s="27">
        <f t="shared" si="33"/>
        <v>993.72</v>
      </c>
      <c r="O158" s="38">
        <v>0.25</v>
      </c>
      <c r="P158" s="39">
        <f t="shared" si="34"/>
        <v>745.29</v>
      </c>
      <c r="Q158" s="39">
        <v>130</v>
      </c>
      <c r="R158" s="27">
        <f t="shared" si="35"/>
        <v>615.29</v>
      </c>
      <c r="S158" s="38">
        <v>0.05</v>
      </c>
      <c r="T158" s="38">
        <v>0.08</v>
      </c>
      <c r="U158" s="39">
        <v>5435</v>
      </c>
      <c r="V158" s="38">
        <v>0.02</v>
      </c>
      <c r="W158" s="39">
        <v>7288</v>
      </c>
      <c r="X158" s="28">
        <f t="shared" si="36"/>
        <v>0.24572284345047921</v>
      </c>
      <c r="Y158" s="29">
        <f t="shared" si="37"/>
        <v>16.905849274325927</v>
      </c>
      <c r="Z158" s="56">
        <f t="shared" si="38"/>
        <v>0.1744287458573173</v>
      </c>
    </row>
    <row r="159" spans="1:27" x14ac:dyDescent="0.25">
      <c r="A159" s="71">
        <f t="shared" si="11"/>
        <v>157</v>
      </c>
      <c r="B159" s="18" t="s">
        <v>381</v>
      </c>
      <c r="C159" s="45" t="s">
        <v>385</v>
      </c>
      <c r="D159" s="45" t="s">
        <v>588</v>
      </c>
      <c r="E159" s="51">
        <v>43218</v>
      </c>
      <c r="F159" s="30">
        <f t="shared" si="31"/>
        <v>4199</v>
      </c>
      <c r="G159" s="65">
        <v>112</v>
      </c>
      <c r="H159" s="30">
        <f t="shared" si="32"/>
        <v>37.491071428571431</v>
      </c>
      <c r="I159" s="42">
        <v>4141</v>
      </c>
      <c r="J159" s="43">
        <v>3755</v>
      </c>
      <c r="K159" s="39">
        <v>3800</v>
      </c>
      <c r="L159" s="43">
        <v>6384</v>
      </c>
      <c r="M159" s="44">
        <v>0.15</v>
      </c>
      <c r="N159" s="27">
        <f t="shared" si="33"/>
        <v>957.59999999999991</v>
      </c>
      <c r="O159" s="38">
        <v>0.25</v>
      </c>
      <c r="P159" s="39">
        <f t="shared" si="34"/>
        <v>718.19999999999993</v>
      </c>
      <c r="Q159" s="39">
        <v>350</v>
      </c>
      <c r="R159" s="27">
        <f t="shared" si="35"/>
        <v>368.19999999999993</v>
      </c>
      <c r="S159" s="38">
        <v>0.05</v>
      </c>
      <c r="T159" s="38">
        <v>0.08</v>
      </c>
      <c r="U159" s="39">
        <v>3252</v>
      </c>
      <c r="V159" s="38">
        <v>0.02</v>
      </c>
      <c r="W159" s="39">
        <v>4361</v>
      </c>
      <c r="X159" s="28">
        <f t="shared" si="36"/>
        <v>4.8735936465916604E-2</v>
      </c>
      <c r="Y159" s="29">
        <f t="shared" si="37"/>
        <v>11.404128191200437</v>
      </c>
      <c r="Z159" s="56">
        <f t="shared" si="38"/>
        <v>0.48732943469785578</v>
      </c>
    </row>
    <row r="160" spans="1:27" x14ac:dyDescent="0.25">
      <c r="A160" s="71">
        <f t="shared" si="11"/>
        <v>158</v>
      </c>
      <c r="B160" s="18" t="s">
        <v>381</v>
      </c>
      <c r="C160" s="45" t="s">
        <v>386</v>
      </c>
      <c r="D160" s="45" t="s">
        <v>589</v>
      </c>
      <c r="E160" s="51">
        <v>43218</v>
      </c>
      <c r="F160" s="30">
        <f t="shared" si="31"/>
        <v>1335</v>
      </c>
      <c r="G160" s="65">
        <v>195</v>
      </c>
      <c r="H160" s="30">
        <f t="shared" si="32"/>
        <v>6.8461538461538458</v>
      </c>
      <c r="I160" s="42">
        <v>2429</v>
      </c>
      <c r="J160" s="43">
        <v>4079</v>
      </c>
      <c r="K160" s="39">
        <v>635</v>
      </c>
      <c r="L160" s="43">
        <v>4443</v>
      </c>
      <c r="M160" s="44">
        <v>0.12</v>
      </c>
      <c r="N160" s="27">
        <f t="shared" si="33"/>
        <v>533.16</v>
      </c>
      <c r="O160" s="38">
        <v>0.25</v>
      </c>
      <c r="P160" s="39">
        <f t="shared" si="34"/>
        <v>399.87</v>
      </c>
      <c r="Q160" s="39">
        <v>225</v>
      </c>
      <c r="R160" s="27">
        <f t="shared" si="35"/>
        <v>174.87</v>
      </c>
      <c r="S160" s="38">
        <v>0.05</v>
      </c>
      <c r="T160" s="38">
        <v>0.08</v>
      </c>
      <c r="U160" s="39">
        <v>1546</v>
      </c>
      <c r="V160" s="38">
        <v>0.02</v>
      </c>
      <c r="W160" s="39">
        <v>2074</v>
      </c>
      <c r="X160" s="28">
        <f t="shared" si="36"/>
        <v>3.7095884599066611E-2</v>
      </c>
      <c r="Y160" s="29">
        <f t="shared" si="37"/>
        <v>7.6342425802024358</v>
      </c>
      <c r="Z160" s="56">
        <f t="shared" si="38"/>
        <v>0.56268287193337829</v>
      </c>
    </row>
    <row r="161" spans="1:27" x14ac:dyDescent="0.25">
      <c r="A161" s="71">
        <f t="shared" si="11"/>
        <v>159</v>
      </c>
      <c r="B161" s="18" t="s">
        <v>381</v>
      </c>
      <c r="C161" s="45" t="s">
        <v>387</v>
      </c>
      <c r="D161" s="45" t="s">
        <v>590</v>
      </c>
      <c r="E161" s="51">
        <v>43218</v>
      </c>
      <c r="F161" s="30">
        <f t="shared" si="31"/>
        <v>1665</v>
      </c>
      <c r="G161" s="65">
        <v>53</v>
      </c>
      <c r="H161" s="30">
        <f t="shared" si="32"/>
        <v>31.415094339622641</v>
      </c>
      <c r="I161" s="42">
        <v>419</v>
      </c>
      <c r="J161" s="43">
        <v>500</v>
      </c>
      <c r="K161" s="39">
        <v>550</v>
      </c>
      <c r="L161" s="43">
        <v>893</v>
      </c>
      <c r="M161" s="44">
        <v>0.3</v>
      </c>
      <c r="N161" s="27">
        <f t="shared" si="33"/>
        <v>267.89999999999998</v>
      </c>
      <c r="O161" s="38">
        <v>0.25</v>
      </c>
      <c r="P161" s="39">
        <f t="shared" si="34"/>
        <v>200.92499999999998</v>
      </c>
      <c r="Q161" s="39">
        <v>90</v>
      </c>
      <c r="R161" s="27">
        <f t="shared" si="35"/>
        <v>110.92499999999998</v>
      </c>
      <c r="S161" s="38">
        <v>0.05</v>
      </c>
      <c r="T161" s="38">
        <v>0.08</v>
      </c>
      <c r="U161" s="39">
        <v>981</v>
      </c>
      <c r="V161" s="38">
        <v>0.02</v>
      </c>
      <c r="W161" s="39">
        <v>1315</v>
      </c>
      <c r="X161" s="28">
        <f t="shared" si="36"/>
        <v>0.10564285714285712</v>
      </c>
      <c r="Y161" s="29">
        <f t="shared" si="37"/>
        <v>15.010141987829616</v>
      </c>
      <c r="Z161" s="56">
        <f t="shared" si="38"/>
        <v>0.44792833146696531</v>
      </c>
    </row>
    <row r="162" spans="1:27" x14ac:dyDescent="0.25">
      <c r="A162" s="71">
        <f t="shared" si="11"/>
        <v>160</v>
      </c>
      <c r="B162" s="18" t="s">
        <v>381</v>
      </c>
      <c r="C162" s="45" t="s">
        <v>388</v>
      </c>
      <c r="D162" s="45" t="s">
        <v>591</v>
      </c>
      <c r="E162" s="51">
        <v>43218</v>
      </c>
      <c r="F162" s="30">
        <f t="shared" si="31"/>
        <v>3078</v>
      </c>
      <c r="G162" s="65">
        <v>68</v>
      </c>
      <c r="H162" s="30">
        <f t="shared" si="32"/>
        <v>45.264705882352942</v>
      </c>
      <c r="I162" s="42">
        <v>1852</v>
      </c>
      <c r="J162" s="43">
        <v>154</v>
      </c>
      <c r="K162" s="39">
        <v>1661</v>
      </c>
      <c r="L162" s="43">
        <v>4376</v>
      </c>
      <c r="M162" s="44">
        <v>0.06</v>
      </c>
      <c r="N162" s="27">
        <f t="shared" si="33"/>
        <v>262.56</v>
      </c>
      <c r="O162" s="38">
        <v>0.25</v>
      </c>
      <c r="P162" s="39">
        <f t="shared" si="34"/>
        <v>196.92000000000002</v>
      </c>
      <c r="Q162" s="39">
        <v>50</v>
      </c>
      <c r="R162" s="27">
        <f t="shared" si="35"/>
        <v>146.92000000000002</v>
      </c>
      <c r="S162" s="38">
        <v>0.05</v>
      </c>
      <c r="T162" s="38">
        <v>0.08</v>
      </c>
      <c r="U162" s="39">
        <v>1299</v>
      </c>
      <c r="V162" s="38">
        <v>0.02</v>
      </c>
      <c r="W162" s="39">
        <v>1742</v>
      </c>
      <c r="X162" s="28">
        <f t="shared" si="36"/>
        <v>8.0947658402203859E-2</v>
      </c>
      <c r="Y162" s="29">
        <f t="shared" si="37"/>
        <v>20.950176967056901</v>
      </c>
      <c r="Z162" s="56">
        <f t="shared" si="38"/>
        <v>0.25391021734714603</v>
      </c>
    </row>
    <row r="163" spans="1:27" x14ac:dyDescent="0.25">
      <c r="A163" s="71">
        <f t="shared" si="11"/>
        <v>161</v>
      </c>
      <c r="B163" s="18" t="s">
        <v>381</v>
      </c>
      <c r="C163" s="45" t="s">
        <v>389</v>
      </c>
      <c r="D163" s="45" t="s">
        <v>592</v>
      </c>
      <c r="E163" s="51">
        <v>43218</v>
      </c>
      <c r="F163" s="30">
        <f t="shared" si="31"/>
        <v>1276</v>
      </c>
      <c r="G163" s="65">
        <v>28</v>
      </c>
      <c r="H163" s="30">
        <f t="shared" si="32"/>
        <v>45.571428571428569</v>
      </c>
      <c r="I163" s="42">
        <v>735</v>
      </c>
      <c r="J163" s="43">
        <v>573</v>
      </c>
      <c r="K163" s="39">
        <v>320</v>
      </c>
      <c r="L163" s="43">
        <v>2032</v>
      </c>
      <c r="M163" s="44">
        <v>0.09</v>
      </c>
      <c r="N163" s="27">
        <f t="shared" si="33"/>
        <v>182.88</v>
      </c>
      <c r="O163" s="38">
        <v>0.25</v>
      </c>
      <c r="P163" s="39">
        <f t="shared" si="34"/>
        <v>137.16</v>
      </c>
      <c r="Q163" s="39">
        <v>58</v>
      </c>
      <c r="R163" s="27">
        <f t="shared" si="35"/>
        <v>79.16</v>
      </c>
      <c r="S163" s="38">
        <v>0.05</v>
      </c>
      <c r="T163" s="38">
        <v>0.08</v>
      </c>
      <c r="U163" s="39">
        <v>698</v>
      </c>
      <c r="V163" s="38">
        <v>0.02</v>
      </c>
      <c r="W163" s="39">
        <v>736</v>
      </c>
      <c r="X163" s="28">
        <f t="shared" si="36"/>
        <v>8.8645016797312431E-2</v>
      </c>
      <c r="Y163" s="29">
        <f t="shared" si="37"/>
        <v>16.119252147549268</v>
      </c>
      <c r="Z163" s="56">
        <f t="shared" si="38"/>
        <v>0.42286380869058038</v>
      </c>
    </row>
    <row r="164" spans="1:27" x14ac:dyDescent="0.25">
      <c r="A164" s="71">
        <f t="shared" si="11"/>
        <v>162</v>
      </c>
      <c r="B164" s="18" t="s">
        <v>381</v>
      </c>
      <c r="C164" s="45" t="s">
        <v>390</v>
      </c>
      <c r="D164" s="45" t="s">
        <v>593</v>
      </c>
      <c r="E164" s="51">
        <v>43218</v>
      </c>
      <c r="F164" s="30">
        <f t="shared" si="31"/>
        <v>1132</v>
      </c>
      <c r="G164" s="65">
        <v>28</v>
      </c>
      <c r="H164" s="30">
        <f t="shared" si="32"/>
        <v>40.428571428571431</v>
      </c>
      <c r="I164" s="42">
        <v>518</v>
      </c>
      <c r="J164" s="43">
        <v>302</v>
      </c>
      <c r="K164" s="39">
        <v>325</v>
      </c>
      <c r="L164" s="43">
        <v>1114</v>
      </c>
      <c r="M164" s="44">
        <v>0.15</v>
      </c>
      <c r="N164" s="27">
        <f t="shared" si="33"/>
        <v>167.1</v>
      </c>
      <c r="O164" s="38">
        <v>0.25</v>
      </c>
      <c r="P164" s="39">
        <f t="shared" si="34"/>
        <v>125.32499999999999</v>
      </c>
      <c r="Q164" s="39">
        <v>65</v>
      </c>
      <c r="R164" s="27">
        <f t="shared" si="35"/>
        <v>60.324999999999989</v>
      </c>
      <c r="S164" s="38">
        <v>0.05</v>
      </c>
      <c r="T164" s="38">
        <v>0.08</v>
      </c>
      <c r="U164" s="39">
        <v>530</v>
      </c>
      <c r="V164" s="38">
        <v>0.02</v>
      </c>
      <c r="W164" s="39">
        <v>711</v>
      </c>
      <c r="X164" s="28">
        <f t="shared" si="36"/>
        <v>9.6212121212121193E-2</v>
      </c>
      <c r="Y164" s="29">
        <f t="shared" si="37"/>
        <v>18.765022793203485</v>
      </c>
      <c r="Z164" s="56">
        <f t="shared" si="38"/>
        <v>0.5186515060841812</v>
      </c>
    </row>
    <row r="165" spans="1:27" x14ac:dyDescent="0.25">
      <c r="A165" s="71">
        <f t="shared" si="11"/>
        <v>163</v>
      </c>
      <c r="B165" s="18" t="s">
        <v>381</v>
      </c>
      <c r="C165" s="45" t="s">
        <v>391</v>
      </c>
      <c r="D165" s="45" t="s">
        <v>594</v>
      </c>
      <c r="E165" s="51">
        <v>43218</v>
      </c>
      <c r="F165" s="30">
        <f t="shared" si="31"/>
        <v>653</v>
      </c>
      <c r="G165" s="65">
        <v>52</v>
      </c>
      <c r="H165" s="30">
        <f t="shared" si="32"/>
        <v>12.557692307692308</v>
      </c>
      <c r="I165" s="42">
        <v>237</v>
      </c>
      <c r="J165" s="43">
        <v>142</v>
      </c>
      <c r="K165" s="39">
        <v>0</v>
      </c>
      <c r="L165" s="43">
        <v>405</v>
      </c>
      <c r="M165" s="44">
        <v>0.22</v>
      </c>
      <c r="N165" s="27">
        <f t="shared" si="33"/>
        <v>89.1</v>
      </c>
      <c r="O165" s="38">
        <v>0.25</v>
      </c>
      <c r="P165" s="39">
        <f t="shared" si="34"/>
        <v>66.824999999999989</v>
      </c>
      <c r="Q165" s="39">
        <v>40</v>
      </c>
      <c r="R165" s="27">
        <f t="shared" si="35"/>
        <v>26.824999999999989</v>
      </c>
      <c r="S165" s="38">
        <v>0.05</v>
      </c>
      <c r="T165" s="38">
        <v>0.08</v>
      </c>
      <c r="U165" s="39">
        <v>238</v>
      </c>
      <c r="V165" s="38">
        <v>0.02</v>
      </c>
      <c r="W165" s="39">
        <v>320</v>
      </c>
      <c r="X165" s="28">
        <f t="shared" si="36"/>
        <v>0.18890845070422527</v>
      </c>
      <c r="Y165" s="29">
        <f t="shared" si="37"/>
        <v>24.342963653308491</v>
      </c>
      <c r="Z165" s="56">
        <f t="shared" si="38"/>
        <v>0.59857837635615418</v>
      </c>
    </row>
    <row r="166" spans="1:27" x14ac:dyDescent="0.25">
      <c r="A166" s="71">
        <f t="shared" si="11"/>
        <v>164</v>
      </c>
      <c r="B166" s="18" t="s">
        <v>381</v>
      </c>
      <c r="C166" s="45" t="s">
        <v>392</v>
      </c>
      <c r="D166" s="45" t="s">
        <v>595</v>
      </c>
      <c r="E166" s="51">
        <v>43218</v>
      </c>
      <c r="F166" s="30">
        <f t="shared" si="31"/>
        <v>2084</v>
      </c>
      <c r="G166" s="65">
        <v>30</v>
      </c>
      <c r="H166" s="30">
        <f t="shared" si="32"/>
        <v>69.466666666666669</v>
      </c>
      <c r="I166" s="42">
        <v>231</v>
      </c>
      <c r="J166" s="43">
        <v>103</v>
      </c>
      <c r="K166" s="39">
        <v>71</v>
      </c>
      <c r="L166" s="43">
        <v>565</v>
      </c>
      <c r="M166" s="44">
        <v>0.27</v>
      </c>
      <c r="N166" s="27">
        <f t="shared" si="33"/>
        <v>152.55000000000001</v>
      </c>
      <c r="O166" s="38">
        <v>0.25</v>
      </c>
      <c r="P166" s="39">
        <f t="shared" si="34"/>
        <v>114.41250000000001</v>
      </c>
      <c r="Q166" s="39">
        <v>16</v>
      </c>
      <c r="R166" s="27">
        <f t="shared" si="35"/>
        <v>98.412500000000009</v>
      </c>
      <c r="S166" s="38">
        <v>0.05</v>
      </c>
      <c r="T166" s="38">
        <v>0.08</v>
      </c>
      <c r="U166" s="39">
        <v>866</v>
      </c>
      <c r="V166" s="38">
        <v>0.02</v>
      </c>
      <c r="W166" s="39">
        <v>1161</v>
      </c>
      <c r="X166" s="28">
        <f t="shared" si="36"/>
        <v>0.56558908045977019</v>
      </c>
      <c r="Y166" s="29">
        <f t="shared" si="37"/>
        <v>21.176171726152671</v>
      </c>
      <c r="Z166" s="56">
        <f t="shared" si="38"/>
        <v>0.13984485960887139</v>
      </c>
    </row>
    <row r="167" spans="1:27" x14ac:dyDescent="0.25">
      <c r="A167" s="71">
        <f t="shared" si="11"/>
        <v>165</v>
      </c>
      <c r="B167" s="18" t="s">
        <v>381</v>
      </c>
      <c r="C167" s="45" t="s">
        <v>393</v>
      </c>
      <c r="D167" s="45" t="s">
        <v>596</v>
      </c>
      <c r="E167" s="51">
        <v>43218</v>
      </c>
      <c r="F167" s="30">
        <f t="shared" si="31"/>
        <v>171</v>
      </c>
      <c r="G167" s="65">
        <v>17</v>
      </c>
      <c r="H167" s="30">
        <f t="shared" si="32"/>
        <v>10.058823529411764</v>
      </c>
      <c r="I167" s="42">
        <v>302</v>
      </c>
      <c r="J167" s="43">
        <v>636</v>
      </c>
      <c r="K167" s="39">
        <v>322</v>
      </c>
      <c r="L167" s="43">
        <v>1336</v>
      </c>
      <c r="M167" s="44">
        <v>0.08</v>
      </c>
      <c r="N167" s="27">
        <f t="shared" si="33"/>
        <v>106.88</v>
      </c>
      <c r="O167" s="38">
        <v>0.25</v>
      </c>
      <c r="P167" s="39">
        <f t="shared" si="34"/>
        <v>80.16</v>
      </c>
      <c r="Q167" s="39">
        <v>40</v>
      </c>
      <c r="R167" s="27">
        <f t="shared" si="35"/>
        <v>40.159999999999997</v>
      </c>
      <c r="S167" s="38">
        <v>0.05</v>
      </c>
      <c r="T167" s="38">
        <v>0.08</v>
      </c>
      <c r="U167" s="39">
        <v>353</v>
      </c>
      <c r="V167" s="38">
        <v>0.02</v>
      </c>
      <c r="W167" s="39">
        <v>474</v>
      </c>
      <c r="X167" s="28">
        <f t="shared" si="36"/>
        <v>4.192066805845511E-2</v>
      </c>
      <c r="Y167" s="29">
        <f t="shared" si="37"/>
        <v>4.2579681274900398</v>
      </c>
      <c r="Z167" s="56">
        <f t="shared" si="38"/>
        <v>0.49900199600798406</v>
      </c>
    </row>
    <row r="168" spans="1:27" ht="45" x14ac:dyDescent="0.25">
      <c r="A168" s="71">
        <f t="shared" si="11"/>
        <v>166</v>
      </c>
      <c r="B168" s="18" t="s">
        <v>381</v>
      </c>
      <c r="C168" s="45" t="s">
        <v>394</v>
      </c>
      <c r="D168" s="45" t="s">
        <v>597</v>
      </c>
      <c r="E168" s="51">
        <v>43219</v>
      </c>
      <c r="F168" s="30">
        <f t="shared" si="31"/>
        <v>479</v>
      </c>
      <c r="G168" s="65">
        <v>29</v>
      </c>
      <c r="H168" s="30">
        <f t="shared" si="32"/>
        <v>16.517241379310345</v>
      </c>
      <c r="I168" s="42">
        <v>197</v>
      </c>
      <c r="J168" s="43">
        <v>100</v>
      </c>
      <c r="K168" s="39">
        <v>10</v>
      </c>
      <c r="L168" s="43">
        <v>1028</v>
      </c>
      <c r="M168" s="44">
        <v>0.05</v>
      </c>
      <c r="N168" s="27">
        <f t="shared" si="33"/>
        <v>51.400000000000006</v>
      </c>
      <c r="O168" s="38">
        <v>0.25</v>
      </c>
      <c r="P168" s="39">
        <f t="shared" si="34"/>
        <v>38.550000000000004</v>
      </c>
      <c r="Q168" s="39">
        <v>20</v>
      </c>
      <c r="R168" s="27">
        <f t="shared" si="35"/>
        <v>18.550000000000004</v>
      </c>
      <c r="S168" s="38">
        <v>0.05</v>
      </c>
      <c r="T168" s="38">
        <v>0.08</v>
      </c>
      <c r="U168" s="39">
        <v>167</v>
      </c>
      <c r="V168" s="38">
        <v>0.02</v>
      </c>
      <c r="W168" s="39">
        <v>225</v>
      </c>
      <c r="X168" s="28">
        <f t="shared" si="36"/>
        <v>0.16863636363636367</v>
      </c>
      <c r="Y168" s="29">
        <f t="shared" si="37"/>
        <v>25.822102425876004</v>
      </c>
      <c r="Z168" s="56">
        <f t="shared" si="38"/>
        <v>0.51880674448767827</v>
      </c>
      <c r="AA168" s="66" t="s">
        <v>412</v>
      </c>
    </row>
    <row r="169" spans="1:27" ht="30" x14ac:dyDescent="0.25">
      <c r="A169" s="71">
        <f t="shared" si="11"/>
        <v>167</v>
      </c>
      <c r="B169" s="18" t="s">
        <v>381</v>
      </c>
      <c r="C169" s="45" t="s">
        <v>407</v>
      </c>
      <c r="D169" s="45" t="s">
        <v>598</v>
      </c>
      <c r="E169" s="51">
        <v>43219</v>
      </c>
      <c r="F169" s="30">
        <f t="shared" si="31"/>
        <v>20889</v>
      </c>
      <c r="G169" s="65">
        <v>841</v>
      </c>
      <c r="H169" s="30">
        <f t="shared" si="32"/>
        <v>24.838287752675388</v>
      </c>
      <c r="I169" s="42">
        <v>23318</v>
      </c>
      <c r="J169" s="43">
        <v>18331</v>
      </c>
      <c r="K169" s="39">
        <v>10099</v>
      </c>
      <c r="L169" s="43">
        <v>35308</v>
      </c>
      <c r="M169" s="44">
        <v>0.1</v>
      </c>
      <c r="N169" s="27">
        <f t="shared" si="33"/>
        <v>3530.8</v>
      </c>
      <c r="O169" s="38">
        <v>0.25</v>
      </c>
      <c r="P169" s="39">
        <f t="shared" si="34"/>
        <v>2648.1000000000004</v>
      </c>
      <c r="Q169" s="39">
        <v>1400</v>
      </c>
      <c r="R169" s="27">
        <f t="shared" si="35"/>
        <v>1248.1000000000004</v>
      </c>
      <c r="S169" s="38">
        <v>0.05</v>
      </c>
      <c r="T169" s="38">
        <v>0.08</v>
      </c>
      <c r="U169" s="39">
        <v>11030</v>
      </c>
      <c r="V169" s="38">
        <v>0.02</v>
      </c>
      <c r="W169" s="39">
        <v>14971</v>
      </c>
      <c r="X169" s="28">
        <f t="shared" si="36"/>
        <v>4.3900809004572647E-2</v>
      </c>
      <c r="Y169" s="29">
        <f t="shared" si="37"/>
        <v>16.736639692332339</v>
      </c>
      <c r="Z169" s="56">
        <f t="shared" si="38"/>
        <v>0.52868094105207497</v>
      </c>
      <c r="AA169" s="66" t="s">
        <v>413</v>
      </c>
    </row>
    <row r="170" spans="1:27" x14ac:dyDescent="0.25">
      <c r="A170" s="71">
        <f t="shared" si="11"/>
        <v>168</v>
      </c>
      <c r="B170" s="18" t="s">
        <v>381</v>
      </c>
      <c r="C170" s="45" t="s">
        <v>408</v>
      </c>
      <c r="D170" s="45" t="s">
        <v>599</v>
      </c>
      <c r="E170" s="51">
        <v>43219</v>
      </c>
      <c r="F170" s="30">
        <f t="shared" si="31"/>
        <v>3687</v>
      </c>
      <c r="G170" s="65">
        <v>441</v>
      </c>
      <c r="H170" s="30">
        <f t="shared" si="32"/>
        <v>8.3605442176870746</v>
      </c>
      <c r="I170" s="42">
        <v>-212</v>
      </c>
      <c r="J170" s="43">
        <v>879</v>
      </c>
      <c r="K170" s="39">
        <v>0</v>
      </c>
      <c r="L170" s="43">
        <v>1921</v>
      </c>
      <c r="M170" s="44">
        <v>0.23</v>
      </c>
      <c r="N170" s="27">
        <f t="shared" si="33"/>
        <v>441.83000000000004</v>
      </c>
      <c r="O170" s="38">
        <v>0.25</v>
      </c>
      <c r="P170" s="39">
        <f t="shared" si="34"/>
        <v>331.37250000000006</v>
      </c>
      <c r="Q170" s="39">
        <v>100</v>
      </c>
      <c r="R170" s="27">
        <f t="shared" si="35"/>
        <v>231.37250000000006</v>
      </c>
      <c r="S170" s="38">
        <v>0.05</v>
      </c>
      <c r="T170" s="38">
        <v>0.08</v>
      </c>
      <c r="U170" s="39">
        <v>2041</v>
      </c>
      <c r="V170" s="38">
        <v>0.02</v>
      </c>
      <c r="W170" s="39">
        <v>2737</v>
      </c>
      <c r="X170" s="28">
        <f t="shared" si="36"/>
        <v>0.26322241183162692</v>
      </c>
      <c r="Y170" s="29">
        <f t="shared" si="37"/>
        <v>15.9353423591827</v>
      </c>
      <c r="Z170" s="56">
        <f t="shared" si="38"/>
        <v>0.30177519257029473</v>
      </c>
    </row>
    <row r="171" spans="1:27" x14ac:dyDescent="0.25">
      <c r="A171" s="71">
        <f t="shared" si="11"/>
        <v>169</v>
      </c>
      <c r="B171" s="18" t="s">
        <v>381</v>
      </c>
      <c r="C171" s="45" t="s">
        <v>410</v>
      </c>
      <c r="D171" s="45" t="s">
        <v>600</v>
      </c>
      <c r="E171" s="51">
        <v>43219</v>
      </c>
      <c r="F171" s="30">
        <f t="shared" si="31"/>
        <v>3138</v>
      </c>
      <c r="G171" s="65">
        <v>49</v>
      </c>
      <c r="H171" s="30">
        <f t="shared" si="32"/>
        <v>64.040816326530617</v>
      </c>
      <c r="I171" s="42">
        <v>1416</v>
      </c>
      <c r="J171" s="43">
        <v>1574</v>
      </c>
      <c r="K171" s="39">
        <v>241</v>
      </c>
      <c r="L171" s="43">
        <v>1211</v>
      </c>
      <c r="M171" s="44">
        <v>0.32</v>
      </c>
      <c r="N171" s="27">
        <f t="shared" si="33"/>
        <v>387.52</v>
      </c>
      <c r="O171" s="38">
        <v>0.25</v>
      </c>
      <c r="P171" s="39">
        <f t="shared" si="34"/>
        <v>290.64</v>
      </c>
      <c r="Q171" s="39">
        <v>120</v>
      </c>
      <c r="R171" s="27">
        <f t="shared" si="35"/>
        <v>170.64</v>
      </c>
      <c r="S171" s="38">
        <v>0.05</v>
      </c>
      <c r="T171" s="38">
        <v>0.08</v>
      </c>
      <c r="U171" s="39">
        <v>1511</v>
      </c>
      <c r="V171" s="38">
        <v>0.02</v>
      </c>
      <c r="W171" s="39">
        <v>2026</v>
      </c>
      <c r="X171" s="28">
        <f t="shared" si="36"/>
        <v>9.4016528925619833E-2</v>
      </c>
      <c r="Y171" s="29">
        <f t="shared" si="37"/>
        <v>18.38959212376934</v>
      </c>
      <c r="Z171" s="56">
        <f t="shared" si="38"/>
        <v>0.41288191577208921</v>
      </c>
    </row>
    <row r="172" spans="1:27" x14ac:dyDescent="0.25">
      <c r="A172" s="71">
        <f t="shared" si="11"/>
        <v>170</v>
      </c>
      <c r="B172" s="18" t="s">
        <v>414</v>
      </c>
      <c r="C172" s="45" t="s">
        <v>415</v>
      </c>
      <c r="D172" s="45" t="s">
        <v>601</v>
      </c>
      <c r="E172" s="51">
        <v>43219</v>
      </c>
      <c r="F172" s="30">
        <f t="shared" si="31"/>
        <v>905</v>
      </c>
      <c r="G172" s="65">
        <v>84</v>
      </c>
      <c r="H172" s="30">
        <f t="shared" si="32"/>
        <v>10.773809523809524</v>
      </c>
      <c r="I172" s="42">
        <v>1103</v>
      </c>
      <c r="J172" s="43">
        <v>1214</v>
      </c>
      <c r="K172" s="39">
        <v>2500</v>
      </c>
      <c r="L172" s="43">
        <v>1541</v>
      </c>
      <c r="M172" s="44">
        <v>0.32</v>
      </c>
      <c r="N172" s="27">
        <f t="shared" si="33"/>
        <v>493.12</v>
      </c>
      <c r="O172" s="38">
        <v>0.25</v>
      </c>
      <c r="P172" s="39">
        <f t="shared" si="34"/>
        <v>369.84000000000003</v>
      </c>
      <c r="Q172" s="39">
        <v>200</v>
      </c>
      <c r="R172" s="27">
        <f t="shared" si="35"/>
        <v>169.84000000000003</v>
      </c>
      <c r="S172" s="38">
        <v>0.05</v>
      </c>
      <c r="T172" s="38">
        <v>0.08</v>
      </c>
      <c r="U172" s="39">
        <v>1502</v>
      </c>
      <c r="V172" s="38">
        <v>0.02</v>
      </c>
      <c r="W172" s="39">
        <v>2014</v>
      </c>
      <c r="X172" s="28">
        <f t="shared" si="36"/>
        <v>4.5729671513193335E-2</v>
      </c>
      <c r="Y172" s="29">
        <f t="shared" si="37"/>
        <v>5.3285445124823356</v>
      </c>
      <c r="Z172" s="56">
        <f t="shared" si="38"/>
        <v>0.54077438892494045</v>
      </c>
    </row>
    <row r="173" spans="1:27" x14ac:dyDescent="0.25">
      <c r="A173" s="70">
        <f t="shared" si="11"/>
        <v>171</v>
      </c>
      <c r="B173" s="31" t="s">
        <v>414</v>
      </c>
      <c r="C173" s="46" t="s">
        <v>417</v>
      </c>
      <c r="D173" s="46" t="s">
        <v>602</v>
      </c>
      <c r="E173" s="51">
        <v>43219</v>
      </c>
      <c r="F173" s="30">
        <f t="shared" si="31"/>
        <v>10453</v>
      </c>
      <c r="G173" s="65">
        <v>385</v>
      </c>
      <c r="H173" s="30">
        <f t="shared" si="32"/>
        <v>27.150649350649349</v>
      </c>
      <c r="I173" s="42">
        <v>2140</v>
      </c>
      <c r="J173" s="43">
        <v>634</v>
      </c>
      <c r="K173" s="39">
        <v>3839</v>
      </c>
      <c r="L173" s="43">
        <v>7882</v>
      </c>
      <c r="M173" s="44">
        <v>0.13</v>
      </c>
      <c r="N173" s="27">
        <f t="shared" si="33"/>
        <v>1024.6600000000001</v>
      </c>
      <c r="O173" s="38">
        <v>0.25</v>
      </c>
      <c r="P173" s="39">
        <f t="shared" si="34"/>
        <v>768.49500000000012</v>
      </c>
      <c r="Q173" s="39">
        <v>150</v>
      </c>
      <c r="R173" s="27">
        <f t="shared" si="35"/>
        <v>618.49500000000012</v>
      </c>
      <c r="S173" s="38">
        <v>0.05</v>
      </c>
      <c r="T173" s="38">
        <v>0.08</v>
      </c>
      <c r="U173" s="39">
        <v>5462</v>
      </c>
      <c r="V173" s="38">
        <v>0.02</v>
      </c>
      <c r="W173" s="39">
        <v>7324</v>
      </c>
      <c r="X173" s="28">
        <f t="shared" si="36"/>
        <v>0.13827297116029513</v>
      </c>
      <c r="Y173" s="29">
        <f t="shared" si="37"/>
        <v>16.90070251174221</v>
      </c>
      <c r="Z173" s="56">
        <f t="shared" si="38"/>
        <v>0.19518669607479552</v>
      </c>
    </row>
    <row r="174" spans="1:27" x14ac:dyDescent="0.25">
      <c r="A174" s="70">
        <f t="shared" si="11"/>
        <v>172</v>
      </c>
      <c r="B174" s="31" t="s">
        <v>414</v>
      </c>
      <c r="C174" s="46" t="s">
        <v>419</v>
      </c>
      <c r="D174" s="46" t="s">
        <v>603</v>
      </c>
      <c r="E174" s="51">
        <v>43219</v>
      </c>
      <c r="F174" s="30">
        <f t="shared" si="31"/>
        <v>22662</v>
      </c>
      <c r="G174" s="65">
        <v>230</v>
      </c>
      <c r="H174" s="30">
        <f t="shared" si="32"/>
        <v>98.530434782608694</v>
      </c>
      <c r="I174" s="42">
        <v>3216</v>
      </c>
      <c r="J174" s="43">
        <v>691</v>
      </c>
      <c r="K174" s="39">
        <v>9635</v>
      </c>
      <c r="L174" s="43">
        <v>15273</v>
      </c>
      <c r="M174" s="44">
        <v>0.14000000000000001</v>
      </c>
      <c r="N174" s="27">
        <f t="shared" si="33"/>
        <v>2138.2200000000003</v>
      </c>
      <c r="O174" s="38">
        <v>0.25</v>
      </c>
      <c r="P174" s="39">
        <f t="shared" si="34"/>
        <v>1603.6650000000002</v>
      </c>
      <c r="Q174" s="39">
        <v>165</v>
      </c>
      <c r="R174" s="27">
        <f t="shared" si="35"/>
        <v>1438.6650000000002</v>
      </c>
      <c r="S174" s="38">
        <v>0.05</v>
      </c>
      <c r="T174" s="38">
        <v>0.08</v>
      </c>
      <c r="U174" s="39">
        <v>12718</v>
      </c>
      <c r="V174" s="38">
        <v>0.02</v>
      </c>
      <c r="W174" s="39">
        <v>17054</v>
      </c>
      <c r="X174" s="28">
        <f t="shared" si="36"/>
        <v>0.13932452062754214</v>
      </c>
      <c r="Y174" s="29">
        <f t="shared" si="37"/>
        <v>15.7521035126315</v>
      </c>
      <c r="Z174" s="56">
        <f t="shared" si="38"/>
        <v>0.10288931915331442</v>
      </c>
    </row>
    <row r="175" spans="1:27" x14ac:dyDescent="0.25">
      <c r="A175" s="71">
        <v>173</v>
      </c>
      <c r="B175" s="54" t="s">
        <v>432</v>
      </c>
      <c r="C175" s="59" t="s">
        <v>433</v>
      </c>
      <c r="D175" s="59" t="s">
        <v>604</v>
      </c>
      <c r="E175" s="51">
        <v>43264</v>
      </c>
      <c r="F175" s="30">
        <f t="shared" si="31"/>
        <v>7148</v>
      </c>
      <c r="G175" s="65">
        <v>290</v>
      </c>
      <c r="H175" s="30">
        <f t="shared" si="32"/>
        <v>24.648275862068967</v>
      </c>
      <c r="I175" s="42">
        <v>786</v>
      </c>
      <c r="J175" s="43">
        <v>100</v>
      </c>
      <c r="K175" s="39">
        <v>60</v>
      </c>
      <c r="L175" s="43">
        <v>2214</v>
      </c>
      <c r="M175" s="44">
        <v>0.1</v>
      </c>
      <c r="N175" s="27">
        <f t="shared" si="33"/>
        <v>221.4</v>
      </c>
      <c r="O175" s="38">
        <v>0.25</v>
      </c>
      <c r="P175" s="39">
        <f t="shared" si="34"/>
        <v>166.05</v>
      </c>
      <c r="Q175" s="39">
        <v>50</v>
      </c>
      <c r="R175" s="27">
        <f t="shared" si="35"/>
        <v>116.05000000000001</v>
      </c>
      <c r="S175" s="38">
        <v>0.2</v>
      </c>
      <c r="T175" s="38">
        <v>0.08</v>
      </c>
      <c r="U175" s="39">
        <v>1950</v>
      </c>
      <c r="V175" s="38">
        <v>0.02</v>
      </c>
      <c r="W175" s="39">
        <v>4572</v>
      </c>
      <c r="X175" s="28">
        <f t="shared" si="36"/>
        <v>0.72531250000000003</v>
      </c>
      <c r="Y175" s="29">
        <f t="shared" si="37"/>
        <v>61.594140456699691</v>
      </c>
      <c r="Z175" s="56">
        <f t="shared" si="38"/>
        <v>0.30111412225233364</v>
      </c>
    </row>
    <row r="176" spans="1:27" x14ac:dyDescent="0.25">
      <c r="B176" s="18" t="s">
        <v>421</v>
      </c>
      <c r="C176" s="35" t="s">
        <v>422</v>
      </c>
      <c r="D176" s="35" t="s">
        <v>605</v>
      </c>
    </row>
    <row r="177" spans="3:4" x14ac:dyDescent="0.25">
      <c r="C177" s="35" t="s">
        <v>424</v>
      </c>
      <c r="D177" s="35" t="s">
        <v>606</v>
      </c>
    </row>
    <row r="178" spans="3:4" x14ac:dyDescent="0.25">
      <c r="C178" s="35" t="s">
        <v>426</v>
      </c>
      <c r="D178" s="35" t="s">
        <v>607</v>
      </c>
    </row>
    <row r="179" spans="3:4" x14ac:dyDescent="0.25">
      <c r="C179" s="35" t="s">
        <v>428</v>
      </c>
      <c r="D179" s="35" t="s">
        <v>608</v>
      </c>
    </row>
    <row r="180" spans="3:4" x14ac:dyDescent="0.25">
      <c r="C180" s="35" t="s">
        <v>430</v>
      </c>
      <c r="D180" s="35" t="s">
        <v>609</v>
      </c>
    </row>
  </sheetData>
  <mergeCells count="1">
    <mergeCell ref="E1:Z1"/>
  </mergeCells>
  <hyperlinks>
    <hyperlink ref="C3" r:id="rId1" xr:uid="{D365E620-7F3E-4EA4-99E2-7BEDB4E2380A}"/>
    <hyperlink ref="C4" r:id="rId2" xr:uid="{FE30AE9A-A878-49E5-9F3C-4823FC660374}"/>
    <hyperlink ref="C5" r:id="rId3" xr:uid="{FB5609F5-30B5-4385-A7F9-90DFDCE67664}"/>
    <hyperlink ref="C6" r:id="rId4" display="Swift Trans" xr:uid="{68563506-D502-485B-B569-859994AF8C6F}"/>
    <hyperlink ref="C7" r:id="rId5" xr:uid="{32F9CAB4-134C-4653-A89B-54CA3F19C165}"/>
    <hyperlink ref="C8" r:id="rId6" xr:uid="{896C2F4B-CD77-4369-A20C-EAB34722D2B7}"/>
    <hyperlink ref="C9" r:id="rId7" xr:uid="{51D20349-3598-48D0-A705-D5B9E7B75953}"/>
    <hyperlink ref="C10" r:id="rId8" xr:uid="{5630552B-4899-4DDF-BC1C-1AD003A05299}"/>
    <hyperlink ref="C11" r:id="rId9" xr:uid="{CDD0679B-1E89-45BB-8CF5-49AB06AB639A}"/>
    <hyperlink ref="C12" r:id="rId10" xr:uid="{21B27DE9-A084-4118-839F-F070A7B4D829}"/>
    <hyperlink ref="C13" r:id="rId11" xr:uid="{554B237E-14DE-423E-A1A6-D928AF8371B9}"/>
    <hyperlink ref="C14" r:id="rId12" xr:uid="{AB02BFB9-2AF1-4F80-8F34-0B1740F86F27}"/>
    <hyperlink ref="C15" r:id="rId13" xr:uid="{F0C6C2A6-B069-4C8A-9EDE-53E027E46561}"/>
    <hyperlink ref="C16" r:id="rId14" xr:uid="{C7E744A9-BD63-4275-9B91-EA6101770A62}"/>
    <hyperlink ref="C17" r:id="rId15" xr:uid="{42126FA6-90E0-42EF-BCB5-C5069605B641}"/>
    <hyperlink ref="C18" r:id="rId16" xr:uid="{DFE79602-AD07-4209-A5EF-2C18EFF1FE86}"/>
    <hyperlink ref="C19" r:id="rId17" xr:uid="{C745502E-B312-4806-8524-A55191FDA0FF}"/>
    <hyperlink ref="C20" r:id="rId18" xr:uid="{4F3770A5-802A-4BB7-AE59-C3FAB3732E72}"/>
    <hyperlink ref="C21" r:id="rId19" xr:uid="{D12E5179-B4CA-4A77-9119-2F45E457148E}"/>
    <hyperlink ref="C22" r:id="rId20" xr:uid="{3CFBC635-151D-40BC-AC08-A4922881DCE7}"/>
    <hyperlink ref="C23" r:id="rId21" xr:uid="{B8067F00-2291-4677-ABFC-6CC39EE0190E}"/>
    <hyperlink ref="C24" r:id="rId22" xr:uid="{478F3A90-7E3F-4952-90F7-5D8D4F176E6F}"/>
    <hyperlink ref="C25" r:id="rId23" xr:uid="{EB5FBF17-D7D9-4E29-BEA6-76723069E602}"/>
    <hyperlink ref="C26" r:id="rId24" xr:uid="{BB260B12-04F8-4812-9275-49C90DAEF94E}"/>
    <hyperlink ref="C27" r:id="rId25" xr:uid="{D020D30B-799B-408B-9FF5-A844906C2E7B}"/>
    <hyperlink ref="C28" r:id="rId26" xr:uid="{AE2D863D-EF40-4329-92AB-A565C9CB8C7A}"/>
    <hyperlink ref="C29" r:id="rId27" xr:uid="{077FD264-0419-49F0-B7DF-DFEB931071CC}"/>
    <hyperlink ref="C30" r:id="rId28" xr:uid="{F7FF846A-D1A6-4FCD-B29C-363B4FEAEC08}"/>
    <hyperlink ref="C31" r:id="rId29" xr:uid="{4399B4F7-4144-40B5-979A-397CFD46925B}"/>
    <hyperlink ref="C32" r:id="rId30" xr:uid="{8FAF2A99-D57E-48A1-B150-2EB9449F721C}"/>
    <hyperlink ref="C33" r:id="rId31" xr:uid="{2CB298C9-676B-4186-A5FD-7FF9D53FCC2C}"/>
    <hyperlink ref="C34" r:id="rId32" xr:uid="{69D38234-D94A-4179-81BE-5DC41010C0D7}"/>
    <hyperlink ref="C35" r:id="rId33" xr:uid="{EEBBF04F-9A1A-4837-B68F-E3DBEB02089F}"/>
    <hyperlink ref="C36" r:id="rId34" xr:uid="{BB7E0436-647A-47AF-B05B-EA6866A07BD3}"/>
    <hyperlink ref="C37" r:id="rId35" xr:uid="{570591D3-20C7-481F-B412-4C31DA409BA0}"/>
    <hyperlink ref="C38" r:id="rId36" xr:uid="{1C08B82F-244A-4E43-8699-C18C5F973801}"/>
    <hyperlink ref="C39" r:id="rId37" xr:uid="{64E8861D-6C7C-4523-A25B-014D00BBFE99}"/>
    <hyperlink ref="C40" r:id="rId38" xr:uid="{62E7E528-D343-45BD-8BEC-6F1B036FCA01}"/>
    <hyperlink ref="C41" r:id="rId39" xr:uid="{10C31B1F-66B8-479F-976F-E569497EFAAD}"/>
    <hyperlink ref="C42" r:id="rId40" xr:uid="{9DBFD4A9-8D27-4894-998D-9BB6B0EA339C}"/>
    <hyperlink ref="C43" r:id="rId41" xr:uid="{EE210ACD-3D70-44DD-BFC6-1E87F0335558}"/>
    <hyperlink ref="C44" r:id="rId42" xr:uid="{3C8C48A5-CE80-4A5A-8917-1DE4459E9F7D}"/>
    <hyperlink ref="C45" r:id="rId43" xr:uid="{26D125B1-8757-4C02-99DC-45DD12A128A9}"/>
    <hyperlink ref="C46" r:id="rId44" xr:uid="{462C1B85-2E9A-416A-A377-2E5B8D5B8D30}"/>
    <hyperlink ref="C48" r:id="rId45" xr:uid="{F9708A32-78E0-40D3-9AE6-876CC68B2C65}"/>
    <hyperlink ref="C49" r:id="rId46" xr:uid="{86630139-EF0D-4FFA-A97F-00F3BC178A7D}"/>
    <hyperlink ref="C50" r:id="rId47" xr:uid="{52724915-DD6A-48D3-A6E0-5371C44576C5}"/>
    <hyperlink ref="C51" r:id="rId48" xr:uid="{9D3A10B4-A8FB-4638-B64C-057A136E67A1}"/>
    <hyperlink ref="C52" r:id="rId49" xr:uid="{E95CCFA1-5068-4D96-AB0D-3D709ECCF101}"/>
    <hyperlink ref="C53" r:id="rId50" xr:uid="{CB468C57-ED93-42B0-A364-AE9434FADED9}"/>
    <hyperlink ref="C54" r:id="rId51" xr:uid="{A5AF2E6B-8B7E-41D1-931F-8B3E40D4EA05}"/>
    <hyperlink ref="C55" r:id="rId52" xr:uid="{6FEA50FE-AB9D-480F-B0BF-5B31833043D2}"/>
    <hyperlink ref="C56" r:id="rId53" xr:uid="{3A6162B2-A018-4DB6-BED4-3B099532C0E9}"/>
    <hyperlink ref="C57" r:id="rId54" xr:uid="{096C7F07-08C0-442A-83DB-0AAA0267DD43}"/>
    <hyperlink ref="C58" r:id="rId55" xr:uid="{8F4866AC-D58D-4C1F-AB61-29F9A93A05FC}"/>
    <hyperlink ref="C59" r:id="rId56" xr:uid="{4C80C128-29D9-4F7C-9B52-9451B47DF526}"/>
    <hyperlink ref="C60" r:id="rId57" xr:uid="{97542C67-4416-4FC0-B3DB-B619FCAC5D61}"/>
    <hyperlink ref="C61" r:id="rId58" xr:uid="{4DFD372C-6C75-47CB-B4D5-29BAFBAD2481}"/>
    <hyperlink ref="C62" r:id="rId59" display="Bloomin Brands" xr:uid="{F11A1B5B-8ADD-4705-8D3B-9867A4D94A4E}"/>
    <hyperlink ref="C63" r:id="rId60" xr:uid="{FD39F450-0889-4453-8EAE-74D53CAD6F80}"/>
    <hyperlink ref="C64" r:id="rId61" xr:uid="{E8DD5F38-92A8-4108-89CF-87EBF10AB366}"/>
    <hyperlink ref="C65" r:id="rId62" display="Dine Brands" xr:uid="{269FD787-02EA-464E-860A-1B3B966C2292}"/>
    <hyperlink ref="C66" r:id="rId63" xr:uid="{3A7CC83C-3D3F-4D03-9F84-F6BED59DFDBC}"/>
    <hyperlink ref="C67" r:id="rId64" xr:uid="{92DB58DF-F98E-403F-BB43-E4312B39FE71}"/>
    <hyperlink ref="C68" r:id="rId65" xr:uid="{7F0DC492-B9C9-4FE7-983C-05FCB0244666}"/>
    <hyperlink ref="C69" r:id="rId66" xr:uid="{7CB14257-FC1D-4BAE-9854-D95BD2E19D21}"/>
    <hyperlink ref="C70" r:id="rId67" xr:uid="{3676D33B-4E48-4BC0-91A3-97E8745D494F}"/>
    <hyperlink ref="C71" r:id="rId68" xr:uid="{AC4B26B8-0154-437C-AC9D-76854EDF5181}"/>
    <hyperlink ref="C72" r:id="rId69" xr:uid="{BAE07AC8-BD51-4333-BAB5-54729F33A8FD}"/>
    <hyperlink ref="C73" r:id="rId70" xr:uid="{943296FC-249F-4C64-A656-CB67DA4188AE}"/>
    <hyperlink ref="C74" r:id="rId71" xr:uid="{8E9BB6F7-4366-4BC4-8986-07382E4ED116}"/>
    <hyperlink ref="C82" r:id="rId72" xr:uid="{2D97C646-1642-41E2-A1F3-F2050498F884}"/>
    <hyperlink ref="C83" r:id="rId73" xr:uid="{CF69E7E4-C3F1-45C2-BB77-AF358D9F0AE2}"/>
    <hyperlink ref="C84" r:id="rId74" xr:uid="{88F4E716-52ED-4ED1-88B2-9A10E902DA2A}"/>
    <hyperlink ref="C85" r:id="rId75" xr:uid="{C85FD3A8-8B9B-4F80-8C74-BDD361EFD178}"/>
    <hyperlink ref="C86" r:id="rId76" xr:uid="{DC6ECF22-EEB8-470B-A197-7A5E5280103D}"/>
    <hyperlink ref="C87" r:id="rId77" xr:uid="{1F94C5B6-73F5-442F-B9B6-FD23D3A00A51}"/>
    <hyperlink ref="C89" r:id="rId78" xr:uid="{B8CFBE91-1CBD-4E0B-82DB-FAE86052BE88}"/>
    <hyperlink ref="C90" r:id="rId79" xr:uid="{FDC401AD-CFE5-4421-A6ED-00D1674C8F6F}"/>
    <hyperlink ref="C91" r:id="rId80" xr:uid="{8F5A19E9-00DC-41C0-9207-25C29C6F562D}"/>
    <hyperlink ref="C92" r:id="rId81" xr:uid="{7926E792-3169-4BA4-898D-19B2BEA57CD8}"/>
    <hyperlink ref="C93" r:id="rId82" xr:uid="{A8A7E006-805D-4E3C-82E4-D94D80C0D534}"/>
    <hyperlink ref="C94" r:id="rId83" xr:uid="{E452B49E-08C9-485B-9869-5E3A89E6B69F}"/>
    <hyperlink ref="C95" r:id="rId84" xr:uid="{609E121E-76F7-4C11-A7C4-5E4EB67E5423}"/>
    <hyperlink ref="C96" r:id="rId85" display="Allisiom Transmission" xr:uid="{38DDC255-154B-4080-B41A-31A429132007}"/>
    <hyperlink ref="C97" r:id="rId86" xr:uid="{F228529E-A699-4590-B596-B1E89F9539D0}"/>
    <hyperlink ref="C98" r:id="rId87" xr:uid="{1B71D0A5-6DBF-4498-BC6E-72F24E3C743D}"/>
    <hyperlink ref="C99" r:id="rId88" xr:uid="{32CA8567-A4A9-4DDB-B2FF-0F0A187A7B1B}"/>
    <hyperlink ref="C100" r:id="rId89" xr:uid="{8E64A9EB-90E5-43FC-81B2-4170CF5AE8F6}"/>
    <hyperlink ref="C101" r:id="rId90" xr:uid="{735CB920-8451-492E-99E6-B85609E604A6}"/>
    <hyperlink ref="C103" r:id="rId91" xr:uid="{006A06D0-E708-4A7F-8B6B-905E849DD440}"/>
    <hyperlink ref="C104" r:id="rId92" xr:uid="{27BC5BFD-5918-4520-BF03-4B5672B640F0}"/>
    <hyperlink ref="C108" r:id="rId93" xr:uid="{14CC2C95-FE51-4EC9-9F26-6D954929E97E}"/>
    <hyperlink ref="C109" r:id="rId94" xr:uid="{1E1EEF4E-28B5-412D-BC86-C0D108531076}"/>
    <hyperlink ref="C136" r:id="rId95" xr:uid="{4542D64C-854E-40FA-87A3-5E4B2B2DBA36}"/>
    <hyperlink ref="C137" r:id="rId96" xr:uid="{373720AF-C151-4F08-85CB-50C2C7354D3D}"/>
    <hyperlink ref="C138" r:id="rId97" xr:uid="{CACF354E-1A25-424E-B526-A67359126C6E}"/>
    <hyperlink ref="C139" r:id="rId98" xr:uid="{A077B2E6-1853-4AA5-8A22-FB4D6A59FE1E}"/>
    <hyperlink ref="C140" r:id="rId99" xr:uid="{B19D27DE-BD06-4711-85DA-A68D8BC68247}"/>
    <hyperlink ref="C125" r:id="rId100" xr:uid="{F91DC111-407C-42D4-8F39-BE361CFA751C}"/>
    <hyperlink ref="C126" r:id="rId101" xr:uid="{19F87B7A-6F9F-4BBF-A63C-7C3191F535C1}"/>
    <hyperlink ref="C127" r:id="rId102" xr:uid="{2E99BA05-B604-4033-AAA1-DCF51A65E6E5}"/>
    <hyperlink ref="C128" r:id="rId103" xr:uid="{F0E7A4E9-ED4C-406E-A638-77B00B21C1A5}"/>
    <hyperlink ref="C129" r:id="rId104" xr:uid="{67544969-1B9D-4E5B-9D7E-9C8074267BE4}"/>
    <hyperlink ref="C130" r:id="rId105" xr:uid="{B09403FE-AAFE-439B-94D2-DF9548F443D3}"/>
    <hyperlink ref="C131" r:id="rId106" xr:uid="{8DCAF16E-CD6B-4466-9FCE-4008BE68C580}"/>
    <hyperlink ref="C132" r:id="rId107" xr:uid="{C01D3AE0-A93B-4B34-B491-E40DB3B8E290}"/>
    <hyperlink ref="C141" r:id="rId108" xr:uid="{39F415D0-9F65-473D-A1F0-F1A7C10532B6}"/>
    <hyperlink ref="C133" r:id="rId109" xr:uid="{9378D04C-49A3-432C-A0B2-4C501A6AD455}"/>
    <hyperlink ref="C134" r:id="rId110" xr:uid="{84C00289-BF0E-456C-A5E8-DB7002EAB67A}"/>
    <hyperlink ref="C135" r:id="rId111" xr:uid="{A1105357-683E-433A-ABB3-4766DFD3F32E}"/>
    <hyperlink ref="C110" r:id="rId112" xr:uid="{B1583017-B427-4A53-A255-48AD40CE18D5}"/>
    <hyperlink ref="C111" r:id="rId113" xr:uid="{7C2250F1-23F9-4173-9A24-9D425BACEA54}"/>
    <hyperlink ref="C112" r:id="rId114" xr:uid="{77E6CD67-390E-4B95-95C5-E55874160A48}"/>
    <hyperlink ref="C102" r:id="rId115" xr:uid="{30CD4CC2-6654-4A4E-B713-82B7354B379B}"/>
    <hyperlink ref="C113" r:id="rId116" xr:uid="{885F970E-8A88-45ED-B4EC-95DEA7012ADF}"/>
    <hyperlink ref="C114" r:id="rId117" xr:uid="{54397A8B-55E1-469B-9D24-20526D35F3D2}"/>
    <hyperlink ref="C115" r:id="rId118" xr:uid="{B47D5AF9-CCF6-41BF-9C39-9FADC1C21766}"/>
    <hyperlink ref="C142" r:id="rId119" xr:uid="{8AFB877D-EE2E-494F-89C3-9BCA239B40E8}"/>
    <hyperlink ref="C120" r:id="rId120" xr:uid="{C627BC92-2B4F-4F97-9718-19E6721E3BC7}"/>
    <hyperlink ref="C116" r:id="rId121" xr:uid="{60CB173C-EFFD-4E93-8C14-C0E27C0C9CB9}"/>
    <hyperlink ref="C117" r:id="rId122" xr:uid="{BEFDF6AE-0E5B-48D7-A62D-B2FACCB80182}"/>
    <hyperlink ref="C118" r:id="rId123" xr:uid="{691FAA53-4E42-4244-B4EF-B8B2FA0BE262}"/>
    <hyperlink ref="C119" r:id="rId124" xr:uid="{5FADB5DE-C3CD-4206-ADB6-552BB1E83035}"/>
    <hyperlink ref="C121" r:id="rId125" xr:uid="{A56292E2-A41B-4592-8F3E-2BC74F913942}"/>
    <hyperlink ref="C122" r:id="rId126" xr:uid="{BD75C05F-9971-4FE8-83C7-196C3496743D}"/>
    <hyperlink ref="C123" r:id="rId127" xr:uid="{AE27AC26-0ACE-4566-B269-3856FF862980}"/>
    <hyperlink ref="C124" r:id="rId128" xr:uid="{282043EE-F720-4EAD-8021-A99F198CC63C}"/>
    <hyperlink ref="C88" r:id="rId129" xr:uid="{4B9532D9-07DF-4A99-92D0-BE9570D22CE3}"/>
    <hyperlink ref="C143" r:id="rId130" xr:uid="{E2C234CF-E228-48DC-9CF6-305D3630C5DF}"/>
    <hyperlink ref="C144" r:id="rId131" xr:uid="{BE3E1A6F-CC8E-4AD7-9774-D723DECE6B50}"/>
    <hyperlink ref="C145" r:id="rId132" xr:uid="{23FAD477-5B14-4993-8181-F045A70BCB43}"/>
    <hyperlink ref="C146" r:id="rId133" xr:uid="{7C1B4F89-AC2E-45CE-B139-F3FBA2E16218}"/>
    <hyperlink ref="C147" r:id="rId134" xr:uid="{052D8E0B-B5B8-45AA-B877-A5EB2768D9EB}"/>
    <hyperlink ref="C148" r:id="rId135" xr:uid="{427F04F1-C30C-4F22-9857-0E7EF2A63C52}"/>
    <hyperlink ref="C149" r:id="rId136" xr:uid="{6672F859-A233-4720-A978-7E51F2676D94}"/>
    <hyperlink ref="C150" r:id="rId137" xr:uid="{77BAD8B4-0A56-41D1-9D8E-7849D9CC9567}"/>
    <hyperlink ref="C151" r:id="rId138" xr:uid="{25A150B3-22A8-4CB1-923E-DCA06415BB3C}"/>
    <hyperlink ref="C152" r:id="rId139" xr:uid="{5BD0D5CF-CBAA-4EDE-84DE-2469E091EDD2}"/>
    <hyperlink ref="C153" r:id="rId140" xr:uid="{9E89C583-B11D-48F1-8BFC-5D913D6A3216}"/>
    <hyperlink ref="C75" r:id="rId141" xr:uid="{310FC3DA-E7FD-48F6-934E-E50FEE2CB1D1}"/>
    <hyperlink ref="C76" r:id="rId142" xr:uid="{74C09A81-D4AF-46AF-8148-173F3294CEC3}"/>
    <hyperlink ref="C77" r:id="rId143" xr:uid="{8AF61EF3-BDD3-450F-BE79-6268F8E1B3AB}"/>
    <hyperlink ref="C78" r:id="rId144" xr:uid="{AC637FBF-2B84-415A-9177-CFD8241277DD}"/>
    <hyperlink ref="C47" r:id="rId145" xr:uid="{D2E5703A-4BC4-432D-9A74-6D8635C6179D}"/>
    <hyperlink ref="C79" r:id="rId146" xr:uid="{20BF595D-815D-4BDB-9B13-416D079BCC74}"/>
    <hyperlink ref="C80" r:id="rId147" xr:uid="{08B809A1-662B-4DDE-ADA5-4C54419F72CF}"/>
    <hyperlink ref="C81" r:id="rId148" xr:uid="{0A176652-1112-4DB5-B5D4-25B31AC7342D}"/>
    <hyperlink ref="C154" r:id="rId149" xr:uid="{CAE9C169-CE60-4931-9C52-184C35FA8958}"/>
    <hyperlink ref="C105" r:id="rId150" xr:uid="{C0EB1341-DDE8-418F-A17A-0030DAD99327}"/>
    <hyperlink ref="C107" r:id="rId151" xr:uid="{DDD5D95B-5554-433D-96CD-70655AE3DAE1}"/>
    <hyperlink ref="C155" r:id="rId152" xr:uid="{00334E05-9111-4BA0-BC95-90E9B3CD84C1}"/>
    <hyperlink ref="C156" r:id="rId153" xr:uid="{3BF8E1B4-C90F-463A-BEF6-7C7F65DF80C3}"/>
    <hyperlink ref="C157" r:id="rId154" xr:uid="{668913DE-51DA-4194-9FB7-6DA77E44D979}"/>
    <hyperlink ref="C158" r:id="rId155" xr:uid="{EBEFCBD7-CE29-437D-837B-764262217F59}"/>
    <hyperlink ref="C159" r:id="rId156" xr:uid="{4B1388B3-F484-409A-B115-327481C9E86E}"/>
    <hyperlink ref="C160" r:id="rId157" xr:uid="{295E97D3-808F-4BCA-8AED-630B706DBDC4}"/>
    <hyperlink ref="C161" r:id="rId158" xr:uid="{D5E02A08-FAA8-457F-B2AB-682B17CCA743}"/>
    <hyperlink ref="C162" r:id="rId159" xr:uid="{46300622-8318-40A0-9DB0-3F82EFAF089E}"/>
    <hyperlink ref="C163" r:id="rId160" xr:uid="{E34541CF-9619-4467-94FC-30A4DBC4B327}"/>
    <hyperlink ref="C164" r:id="rId161" xr:uid="{3F54CB34-3620-4E07-BBCD-5D7A87F7605E}"/>
    <hyperlink ref="C165" r:id="rId162" xr:uid="{5CE42E64-EC3B-45F0-B264-35330156AB23}"/>
    <hyperlink ref="C166" r:id="rId163" xr:uid="{43BE918C-AAC8-4891-BD4F-B9E9FE30E8B8}"/>
    <hyperlink ref="C167" r:id="rId164" xr:uid="{DE29CF0F-E489-4C22-9849-CC884D8B010D}"/>
    <hyperlink ref="C168" r:id="rId165" xr:uid="{CC91E06B-4394-41D4-9583-C0BEAA88CE26}"/>
    <hyperlink ref="C169" r:id="rId166" xr:uid="{FBFA9C33-3E55-40C5-8DDD-0CCFA299010D}"/>
    <hyperlink ref="C170" r:id="rId167" xr:uid="{912091B5-25BA-40A9-BF0A-52C80495FA6D}"/>
    <hyperlink ref="C171" r:id="rId168" xr:uid="{03B54BA9-9842-4A8D-B99A-9E713C416EB3}"/>
    <hyperlink ref="C172" r:id="rId169" xr:uid="{EC9EBDDF-BC9B-41BA-91A1-0B0FE2B55FAB}"/>
    <hyperlink ref="C173" r:id="rId170" xr:uid="{7B7270FB-597F-413F-9A96-61A9C5B0D72D}"/>
    <hyperlink ref="C174" r:id="rId171" xr:uid="{B12AA56A-E369-4A3F-9DCE-0FD8A87CEE54}"/>
    <hyperlink ref="D3" r:id="rId172" xr:uid="{5248E952-889D-44BB-9FBB-28BD152A83CC}"/>
    <hyperlink ref="D4" r:id="rId173" xr:uid="{97A73F1B-97AB-4954-A558-C7A3270E50EB}"/>
    <hyperlink ref="D5" r:id="rId174" xr:uid="{5370DCA0-7C27-4AAD-8050-1D5239E09444}"/>
    <hyperlink ref="D6" r:id="rId175" xr:uid="{CC6ED532-2D91-49B9-B7B2-8248584BB9F3}"/>
    <hyperlink ref="D7" r:id="rId176" xr:uid="{20777743-840B-4F15-A486-691CE9B65F7A}"/>
    <hyperlink ref="D8" r:id="rId177" xr:uid="{982EB06C-D48F-4E6E-979C-B3F27DA9F984}"/>
    <hyperlink ref="D9" r:id="rId178" xr:uid="{052DF75B-C3E5-4CC5-826E-389ED2C13A45}"/>
    <hyperlink ref="D10" r:id="rId179" xr:uid="{0F656771-591A-41C0-9393-AE1741BA44A8}"/>
    <hyperlink ref="D11" r:id="rId180" xr:uid="{610F5B8B-9A35-4D66-ACEE-4CF34AC0F6A0}"/>
    <hyperlink ref="D12" r:id="rId181" xr:uid="{1E734C54-4847-46DC-9D47-624D44172C44}"/>
    <hyperlink ref="D49" r:id="rId182" xr:uid="{568C89C8-237C-4E16-BFAF-A44324D0846B}"/>
    <hyperlink ref="D50" r:id="rId183" xr:uid="{558C7706-0A94-43D5-B519-199D7706A485}"/>
    <hyperlink ref="D13" r:id="rId184" xr:uid="{09DE1D20-4F10-4E25-97E4-4672F7B8F071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8FEC-2A2D-4B18-B27B-1984B631E094}">
  <dimension ref="A1:M52"/>
  <sheetViews>
    <sheetView workbookViewId="0">
      <selection activeCell="C3" sqref="C3"/>
    </sheetView>
  </sheetViews>
  <sheetFormatPr defaultRowHeight="15" x14ac:dyDescent="0.25"/>
  <cols>
    <col min="1" max="1" width="6.85546875" style="2" bestFit="1" customWidth="1"/>
    <col min="2" max="2" width="16.85546875" style="4" bestFit="1" customWidth="1"/>
    <col min="3" max="3" width="26" style="2" bestFit="1" customWidth="1"/>
    <col min="4" max="4" width="21.140625" style="1" bestFit="1" customWidth="1"/>
    <col min="5" max="5" width="23" style="2" bestFit="1" customWidth="1"/>
    <col min="6" max="6" width="20.42578125" style="2" bestFit="1" customWidth="1"/>
    <col min="7" max="7" width="13.28515625" style="1" bestFit="1" customWidth="1"/>
    <col min="8" max="8" width="11" style="1" bestFit="1" customWidth="1"/>
    <col min="9" max="11" width="9.140625" style="1"/>
    <col min="12" max="12" width="9.42578125" style="1" bestFit="1" customWidth="1"/>
    <col min="13" max="16384" width="9.140625" style="1"/>
  </cols>
  <sheetData>
    <row r="1" spans="1:13" x14ac:dyDescent="0.25">
      <c r="A1" s="77" t="s">
        <v>78</v>
      </c>
      <c r="B1" s="77"/>
      <c r="C1" s="77"/>
      <c r="D1" s="77"/>
      <c r="E1" s="77"/>
      <c r="F1" s="77"/>
    </row>
    <row r="2" spans="1:13" ht="30" x14ac:dyDescent="0.25">
      <c r="A2" s="13" t="s">
        <v>34</v>
      </c>
      <c r="B2" s="14" t="s">
        <v>36</v>
      </c>
      <c r="C2" s="13" t="s">
        <v>37</v>
      </c>
      <c r="D2" s="15" t="s">
        <v>38</v>
      </c>
      <c r="E2" s="13" t="s">
        <v>35</v>
      </c>
      <c r="F2" s="13" t="s">
        <v>59</v>
      </c>
      <c r="G2" s="12" t="s">
        <v>62</v>
      </c>
      <c r="H2" s="16">
        <v>1.05</v>
      </c>
    </row>
    <row r="3" spans="1:13" x14ac:dyDescent="0.25">
      <c r="A3" s="2">
        <v>1</v>
      </c>
      <c r="B3" s="11">
        <v>20</v>
      </c>
      <c r="C3" s="4">
        <f>B3</f>
        <v>20</v>
      </c>
      <c r="D3" s="1">
        <v>1</v>
      </c>
      <c r="E3" s="5">
        <f>C3*D3</f>
        <v>20</v>
      </c>
      <c r="F3" s="5">
        <f>E3</f>
        <v>20</v>
      </c>
      <c r="G3" s="3" t="s">
        <v>39</v>
      </c>
      <c r="H3" s="16">
        <v>1.08</v>
      </c>
    </row>
    <row r="4" spans="1:13" ht="45" x14ac:dyDescent="0.25">
      <c r="A4" s="2">
        <f>A3+1</f>
        <v>2</v>
      </c>
      <c r="B4" s="4">
        <f>C3</f>
        <v>20</v>
      </c>
      <c r="C4" s="5">
        <f>B4*$H$2</f>
        <v>21</v>
      </c>
      <c r="D4" s="1">
        <f>D3/$H$3</f>
        <v>0.92592592592592582</v>
      </c>
      <c r="E4" s="5">
        <f>C4*D4</f>
        <v>19.444444444444443</v>
      </c>
      <c r="F4" s="5">
        <f>F3+E4</f>
        <v>39.444444444444443</v>
      </c>
      <c r="G4" s="9" t="s">
        <v>63</v>
      </c>
      <c r="H4" s="16">
        <v>1.02</v>
      </c>
    </row>
    <row r="5" spans="1:13" x14ac:dyDescent="0.25">
      <c r="A5" s="2">
        <f t="shared" ref="A5:A52" si="0">A4+1</f>
        <v>3</v>
      </c>
      <c r="B5" s="4">
        <f t="shared" ref="B5:B52" si="1">C4</f>
        <v>21</v>
      </c>
      <c r="C5" s="5">
        <f t="shared" ref="C5:C12" si="2">B5*$H$2</f>
        <v>22.05</v>
      </c>
      <c r="D5" s="1">
        <f t="shared" ref="D5:D52" si="3">D4/$H$3</f>
        <v>0.8573388203017831</v>
      </c>
      <c r="E5" s="5">
        <f t="shared" ref="E5:E52" si="4">C5*D5</f>
        <v>18.904320987654319</v>
      </c>
      <c r="F5" s="5">
        <f t="shared" ref="F5:F52" si="5">F4+E5</f>
        <v>58.348765432098759</v>
      </c>
    </row>
    <row r="6" spans="1:13" x14ac:dyDescent="0.25">
      <c r="A6" s="2">
        <f t="shared" si="0"/>
        <v>4</v>
      </c>
      <c r="B6" s="4">
        <f t="shared" si="1"/>
        <v>22.05</v>
      </c>
      <c r="C6" s="5">
        <f t="shared" si="2"/>
        <v>23.152500000000003</v>
      </c>
      <c r="D6" s="1">
        <f t="shared" si="3"/>
        <v>0.79383224102016947</v>
      </c>
      <c r="E6" s="5">
        <f t="shared" si="4"/>
        <v>18.379200960219478</v>
      </c>
      <c r="F6" s="5">
        <f t="shared" si="5"/>
        <v>76.727966392318237</v>
      </c>
    </row>
    <row r="7" spans="1:13" x14ac:dyDescent="0.25">
      <c r="A7" s="2">
        <f t="shared" si="0"/>
        <v>5</v>
      </c>
      <c r="B7" s="4">
        <f t="shared" si="1"/>
        <v>23.152500000000003</v>
      </c>
      <c r="C7" s="5">
        <f t="shared" si="2"/>
        <v>24.310125000000003</v>
      </c>
      <c r="D7" s="1">
        <f t="shared" si="3"/>
        <v>0.73502985279645316</v>
      </c>
      <c r="E7" s="5">
        <f t="shared" si="4"/>
        <v>17.868667600213378</v>
      </c>
      <c r="F7" s="5">
        <f t="shared" si="5"/>
        <v>94.596633992531622</v>
      </c>
      <c r="H7" s="1">
        <v>1122</v>
      </c>
    </row>
    <row r="8" spans="1:13" x14ac:dyDescent="0.25">
      <c r="A8" s="2">
        <f t="shared" si="0"/>
        <v>6</v>
      </c>
      <c r="B8" s="4">
        <f t="shared" si="1"/>
        <v>24.310125000000003</v>
      </c>
      <c r="C8" s="5">
        <f t="shared" si="2"/>
        <v>25.525631250000004</v>
      </c>
      <c r="D8" s="1">
        <f t="shared" si="3"/>
        <v>0.68058319703375292</v>
      </c>
      <c r="E8" s="5">
        <f t="shared" si="4"/>
        <v>17.372315722429672</v>
      </c>
      <c r="F8" s="5">
        <f t="shared" si="5"/>
        <v>111.9689497149613</v>
      </c>
      <c r="H8" s="1">
        <v>1802</v>
      </c>
      <c r="I8" s="1">
        <f>H7/H8</f>
        <v>0.62264150943396224</v>
      </c>
    </row>
    <row r="9" spans="1:13" x14ac:dyDescent="0.25">
      <c r="A9" s="2">
        <f t="shared" si="0"/>
        <v>7</v>
      </c>
      <c r="B9" s="4">
        <f t="shared" si="1"/>
        <v>25.525631250000004</v>
      </c>
      <c r="C9" s="5">
        <f t="shared" si="2"/>
        <v>26.801912812500007</v>
      </c>
      <c r="D9" s="1">
        <f t="shared" si="3"/>
        <v>0.63016962688310452</v>
      </c>
      <c r="E9" s="5">
        <f t="shared" si="4"/>
        <v>16.889751396806627</v>
      </c>
      <c r="F9" s="5">
        <f t="shared" si="5"/>
        <v>128.85870111176791</v>
      </c>
    </row>
    <row r="10" spans="1:13" x14ac:dyDescent="0.25">
      <c r="A10" s="2">
        <f t="shared" si="0"/>
        <v>8</v>
      </c>
      <c r="B10" s="4">
        <f t="shared" si="1"/>
        <v>26.801912812500007</v>
      </c>
      <c r="C10" s="5">
        <f t="shared" si="2"/>
        <v>28.142008453125008</v>
      </c>
      <c r="D10" s="1">
        <f t="shared" si="3"/>
        <v>0.58349039526213375</v>
      </c>
      <c r="E10" s="5">
        <f t="shared" si="4"/>
        <v>16.42059163578422</v>
      </c>
      <c r="F10" s="5">
        <f t="shared" si="5"/>
        <v>145.27929274755212</v>
      </c>
    </row>
    <row r="11" spans="1:13" x14ac:dyDescent="0.25">
      <c r="A11" s="2">
        <f t="shared" si="0"/>
        <v>9</v>
      </c>
      <c r="B11" s="4">
        <f t="shared" si="1"/>
        <v>28.142008453125008</v>
      </c>
      <c r="C11" s="5">
        <f t="shared" si="2"/>
        <v>29.549108875781261</v>
      </c>
      <c r="D11" s="1">
        <f t="shared" si="3"/>
        <v>0.54026888450197563</v>
      </c>
      <c r="E11" s="5">
        <f t="shared" si="4"/>
        <v>15.96446409034577</v>
      </c>
      <c r="F11" s="5">
        <f t="shared" si="5"/>
        <v>161.24375683789788</v>
      </c>
      <c r="J11" s="1" t="s">
        <v>376</v>
      </c>
      <c r="K11" s="1">
        <v>16656</v>
      </c>
      <c r="L11" s="1">
        <v>1.4</v>
      </c>
      <c r="M11" s="1">
        <f>K11*L11</f>
        <v>23318.399999999998</v>
      </c>
    </row>
    <row r="12" spans="1:13" x14ac:dyDescent="0.25">
      <c r="A12" s="2">
        <f t="shared" si="0"/>
        <v>10</v>
      </c>
      <c r="B12" s="4">
        <f t="shared" si="1"/>
        <v>29.549108875781261</v>
      </c>
      <c r="C12" s="5">
        <f t="shared" si="2"/>
        <v>31.026564319570326</v>
      </c>
      <c r="D12" s="1">
        <f t="shared" si="3"/>
        <v>0.50024896713145883</v>
      </c>
      <c r="E12" s="5">
        <f t="shared" si="4"/>
        <v>15.52100675450283</v>
      </c>
      <c r="F12" s="5">
        <f t="shared" si="5"/>
        <v>176.7647635924007</v>
      </c>
      <c r="G12" s="6" t="s">
        <v>60</v>
      </c>
      <c r="H12" s="10">
        <f>F12</f>
        <v>176.7647635924007</v>
      </c>
      <c r="J12" s="1" t="s">
        <v>377</v>
      </c>
      <c r="K12" s="1">
        <v>13094</v>
      </c>
      <c r="L12" s="1">
        <v>1.4</v>
      </c>
      <c r="M12" s="1">
        <f t="shared" ref="M12:M16" si="6">K12*L12</f>
        <v>18331.599999999999</v>
      </c>
    </row>
    <row r="13" spans="1:13" x14ac:dyDescent="0.25">
      <c r="A13" s="2">
        <f t="shared" si="0"/>
        <v>11</v>
      </c>
      <c r="B13" s="4">
        <f t="shared" si="1"/>
        <v>31.026564319570326</v>
      </c>
      <c r="C13" s="5">
        <f>B13*$H$4</f>
        <v>31.647095605961734</v>
      </c>
      <c r="D13" s="1">
        <f t="shared" si="3"/>
        <v>0.46319348808468408</v>
      </c>
      <c r="E13" s="5">
        <f t="shared" si="4"/>
        <v>14.658728601474895</v>
      </c>
      <c r="F13" s="5">
        <f t="shared" si="5"/>
        <v>191.4234921938756</v>
      </c>
      <c r="G13" s="6" t="s">
        <v>61</v>
      </c>
      <c r="H13" s="10">
        <f>F52-H12</f>
        <v>237.03917201709095</v>
      </c>
      <c r="J13" s="1" t="s">
        <v>378</v>
      </c>
      <c r="K13" s="1">
        <v>7214</v>
      </c>
      <c r="L13" s="1">
        <v>1.4</v>
      </c>
      <c r="M13" s="1">
        <f t="shared" si="6"/>
        <v>10099.599999999999</v>
      </c>
    </row>
    <row r="14" spans="1:13" x14ac:dyDescent="0.25">
      <c r="A14" s="2">
        <f t="shared" si="0"/>
        <v>12</v>
      </c>
      <c r="B14" s="4">
        <f t="shared" si="1"/>
        <v>31.647095605961734</v>
      </c>
      <c r="C14" s="5">
        <f t="shared" ref="C14:C52" si="7">B14*$H$4</f>
        <v>32.280037518080967</v>
      </c>
      <c r="D14" s="1">
        <f t="shared" si="3"/>
        <v>0.4288828593376704</v>
      </c>
      <c r="E14" s="5">
        <f t="shared" si="4"/>
        <v>13.844354790281843</v>
      </c>
      <c r="F14" s="5">
        <f t="shared" si="5"/>
        <v>205.26784698415744</v>
      </c>
      <c r="J14" s="1" t="s">
        <v>379</v>
      </c>
      <c r="K14" s="1">
        <v>25220</v>
      </c>
      <c r="L14" s="1">
        <v>1.4</v>
      </c>
      <c r="M14" s="1">
        <f t="shared" si="6"/>
        <v>35308</v>
      </c>
    </row>
    <row r="15" spans="1:13" x14ac:dyDescent="0.25">
      <c r="A15" s="2">
        <f t="shared" si="0"/>
        <v>13</v>
      </c>
      <c r="B15" s="4">
        <f t="shared" si="1"/>
        <v>32.280037518080967</v>
      </c>
      <c r="C15" s="5">
        <f t="shared" si="7"/>
        <v>32.92563826844259</v>
      </c>
      <c r="D15" s="1">
        <f t="shared" si="3"/>
        <v>0.39711375864599108</v>
      </c>
      <c r="E15" s="5">
        <f t="shared" si="4"/>
        <v>13.075223968599518</v>
      </c>
      <c r="F15" s="5">
        <f t="shared" si="5"/>
        <v>218.34307095275696</v>
      </c>
      <c r="J15" s="1" t="s">
        <v>380</v>
      </c>
      <c r="K15" s="1">
        <v>1000</v>
      </c>
      <c r="L15" s="1">
        <v>1.4</v>
      </c>
      <c r="M15" s="1">
        <f t="shared" si="6"/>
        <v>1400</v>
      </c>
    </row>
    <row r="16" spans="1:13" x14ac:dyDescent="0.25">
      <c r="A16" s="2">
        <f t="shared" si="0"/>
        <v>14</v>
      </c>
      <c r="B16" s="4">
        <f t="shared" si="1"/>
        <v>32.92563826844259</v>
      </c>
      <c r="C16" s="5">
        <f t="shared" si="7"/>
        <v>33.584151033811445</v>
      </c>
      <c r="D16" s="1">
        <f t="shared" si="3"/>
        <v>0.36769792467221396</v>
      </c>
      <c r="E16" s="5">
        <f t="shared" si="4"/>
        <v>12.348822637010658</v>
      </c>
      <c r="F16" s="5">
        <f t="shared" si="5"/>
        <v>230.69189358976763</v>
      </c>
      <c r="L16" s="1">
        <v>1.4</v>
      </c>
      <c r="M16" s="1">
        <f t="shared" si="6"/>
        <v>0</v>
      </c>
    </row>
    <row r="17" spans="1:8" x14ac:dyDescent="0.25">
      <c r="A17" s="2">
        <f t="shared" si="0"/>
        <v>15</v>
      </c>
      <c r="B17" s="4">
        <f t="shared" si="1"/>
        <v>33.584151033811445</v>
      </c>
      <c r="C17" s="5">
        <f t="shared" si="7"/>
        <v>34.255834054487671</v>
      </c>
      <c r="D17" s="1">
        <f t="shared" si="3"/>
        <v>0.34046104136316108</v>
      </c>
      <c r="E17" s="5">
        <f t="shared" si="4"/>
        <v>11.662776934954509</v>
      </c>
      <c r="F17" s="5">
        <f t="shared" si="5"/>
        <v>242.35467052472214</v>
      </c>
    </row>
    <row r="18" spans="1:8" x14ac:dyDescent="0.25">
      <c r="A18" s="2">
        <f t="shared" si="0"/>
        <v>16</v>
      </c>
      <c r="B18" s="4">
        <f t="shared" si="1"/>
        <v>34.255834054487671</v>
      </c>
      <c r="C18" s="5">
        <f t="shared" si="7"/>
        <v>34.940950735577424</v>
      </c>
      <c r="D18" s="1">
        <f t="shared" si="3"/>
        <v>0.31524170496588988</v>
      </c>
      <c r="E18" s="5">
        <f t="shared" si="4"/>
        <v>11.014844883012591</v>
      </c>
      <c r="F18" s="5">
        <f t="shared" si="5"/>
        <v>253.36951540773472</v>
      </c>
    </row>
    <row r="19" spans="1:8" x14ac:dyDescent="0.25">
      <c r="A19" s="2">
        <f t="shared" si="0"/>
        <v>17</v>
      </c>
      <c r="B19" s="4">
        <f t="shared" si="1"/>
        <v>34.940950735577424</v>
      </c>
      <c r="C19" s="5">
        <f t="shared" si="7"/>
        <v>35.63976975028897</v>
      </c>
      <c r="D19" s="1">
        <f t="shared" si="3"/>
        <v>0.29189046756100911</v>
      </c>
      <c r="E19" s="5">
        <f t="shared" si="4"/>
        <v>10.402909056178556</v>
      </c>
      <c r="F19" s="5">
        <f t="shared" si="5"/>
        <v>263.7724244639133</v>
      </c>
    </row>
    <row r="20" spans="1:8" x14ac:dyDescent="0.25">
      <c r="A20" s="2">
        <f t="shared" si="0"/>
        <v>18</v>
      </c>
      <c r="B20" s="4">
        <f t="shared" si="1"/>
        <v>35.63976975028897</v>
      </c>
      <c r="C20" s="5">
        <f t="shared" si="7"/>
        <v>36.352565145294747</v>
      </c>
      <c r="D20" s="1">
        <f t="shared" si="3"/>
        <v>0.27026895144537877</v>
      </c>
      <c r="E20" s="5">
        <f t="shared" si="4"/>
        <v>9.8249696641686342</v>
      </c>
      <c r="F20" s="5">
        <f t="shared" si="5"/>
        <v>273.59739412808193</v>
      </c>
    </row>
    <row r="21" spans="1:8" x14ac:dyDescent="0.25">
      <c r="A21" s="2">
        <f t="shared" si="0"/>
        <v>19</v>
      </c>
      <c r="B21" s="4">
        <f t="shared" si="1"/>
        <v>36.352565145294747</v>
      </c>
      <c r="C21" s="5">
        <f t="shared" si="7"/>
        <v>37.079616448200646</v>
      </c>
      <c r="D21" s="1">
        <f t="shared" si="3"/>
        <v>0.25024902911609143</v>
      </c>
      <c r="E21" s="5">
        <f t="shared" si="4"/>
        <v>9.2791380161592656</v>
      </c>
      <c r="F21" s="5">
        <f t="shared" si="5"/>
        <v>282.8765321442412</v>
      </c>
    </row>
    <row r="22" spans="1:8" x14ac:dyDescent="0.25">
      <c r="A22" s="2">
        <f t="shared" si="0"/>
        <v>20</v>
      </c>
      <c r="B22" s="4">
        <f t="shared" si="1"/>
        <v>37.079616448200646</v>
      </c>
      <c r="C22" s="5">
        <f t="shared" si="7"/>
        <v>37.821208777164657</v>
      </c>
      <c r="D22" s="1">
        <f t="shared" si="3"/>
        <v>0.23171206399638095</v>
      </c>
      <c r="E22" s="5">
        <f t="shared" si="4"/>
        <v>8.7636303485948623</v>
      </c>
      <c r="F22" s="5">
        <f t="shared" si="5"/>
        <v>291.64016249283605</v>
      </c>
      <c r="G22" s="7"/>
      <c r="H22" s="7"/>
    </row>
    <row r="23" spans="1:8" x14ac:dyDescent="0.25">
      <c r="A23" s="2">
        <f t="shared" si="0"/>
        <v>21</v>
      </c>
      <c r="B23" s="4">
        <f t="shared" si="1"/>
        <v>37.821208777164657</v>
      </c>
      <c r="C23" s="5">
        <f t="shared" si="7"/>
        <v>38.577632952707951</v>
      </c>
      <c r="D23" s="1">
        <f t="shared" si="3"/>
        <v>0.21454820740405642</v>
      </c>
      <c r="E23" s="5">
        <f t="shared" si="4"/>
        <v>8.2767619958951464</v>
      </c>
      <c r="F23" s="5">
        <f t="shared" si="5"/>
        <v>299.91692448873118</v>
      </c>
      <c r="G23" s="8"/>
      <c r="H23" s="7"/>
    </row>
    <row r="24" spans="1:8" x14ac:dyDescent="0.25">
      <c r="A24" s="2">
        <f t="shared" si="0"/>
        <v>22</v>
      </c>
      <c r="B24" s="4">
        <f t="shared" si="1"/>
        <v>38.577632952707951</v>
      </c>
      <c r="C24" s="5">
        <f t="shared" si="7"/>
        <v>39.34918561176211</v>
      </c>
      <c r="D24" s="1">
        <f t="shared" si="3"/>
        <v>0.19865574759634852</v>
      </c>
      <c r="E24" s="5">
        <f t="shared" si="4"/>
        <v>7.8169418850120822</v>
      </c>
      <c r="F24" s="5">
        <f t="shared" si="5"/>
        <v>307.73386637374324</v>
      </c>
      <c r="G24" s="7"/>
      <c r="H24" s="7"/>
    </row>
    <row r="25" spans="1:8" x14ac:dyDescent="0.25">
      <c r="A25" s="2">
        <f t="shared" si="0"/>
        <v>23</v>
      </c>
      <c r="B25" s="4">
        <f t="shared" si="1"/>
        <v>39.34918561176211</v>
      </c>
      <c r="C25" s="5">
        <f t="shared" si="7"/>
        <v>40.13616932399735</v>
      </c>
      <c r="D25" s="1">
        <f t="shared" si="3"/>
        <v>0.18394050703365603</v>
      </c>
      <c r="E25" s="5">
        <f t="shared" si="4"/>
        <v>7.3826673358447437</v>
      </c>
      <c r="F25" s="5">
        <f t="shared" si="5"/>
        <v>315.116533709588</v>
      </c>
    </row>
    <row r="26" spans="1:8" x14ac:dyDescent="0.25">
      <c r="A26" s="2">
        <f t="shared" si="0"/>
        <v>24</v>
      </c>
      <c r="B26" s="4">
        <f t="shared" si="1"/>
        <v>40.13616932399735</v>
      </c>
      <c r="C26" s="5">
        <f t="shared" si="7"/>
        <v>40.938892710477297</v>
      </c>
      <c r="D26" s="1">
        <f t="shared" si="3"/>
        <v>0.17031528429042223</v>
      </c>
      <c r="E26" s="5">
        <f t="shared" si="4"/>
        <v>6.9725191505200348</v>
      </c>
      <c r="F26" s="5">
        <f t="shared" si="5"/>
        <v>322.08905286010804</v>
      </c>
    </row>
    <row r="27" spans="1:8" x14ac:dyDescent="0.25">
      <c r="A27" s="2">
        <f t="shared" si="0"/>
        <v>25</v>
      </c>
      <c r="B27" s="4">
        <f t="shared" si="1"/>
        <v>40.938892710477297</v>
      </c>
      <c r="C27" s="5">
        <f t="shared" si="7"/>
        <v>41.757670564686848</v>
      </c>
      <c r="D27" s="1">
        <f t="shared" si="3"/>
        <v>0.15769933730594649</v>
      </c>
      <c r="E27" s="5">
        <f t="shared" si="4"/>
        <v>6.5851569754911443</v>
      </c>
      <c r="F27" s="5">
        <f t="shared" si="5"/>
        <v>328.67420983559919</v>
      </c>
    </row>
    <row r="28" spans="1:8" x14ac:dyDescent="0.25">
      <c r="A28" s="2">
        <f t="shared" si="0"/>
        <v>26</v>
      </c>
      <c r="B28" s="4">
        <f t="shared" si="1"/>
        <v>41.757670564686848</v>
      </c>
      <c r="C28" s="5">
        <f t="shared" si="7"/>
        <v>42.592823975980586</v>
      </c>
      <c r="D28" s="1">
        <f t="shared" si="3"/>
        <v>0.14601790491291342</v>
      </c>
      <c r="E28" s="5">
        <f t="shared" si="4"/>
        <v>6.2193149212971921</v>
      </c>
      <c r="F28" s="5">
        <f t="shared" si="5"/>
        <v>334.8935247568964</v>
      </c>
    </row>
    <row r="29" spans="1:8" x14ac:dyDescent="0.25">
      <c r="A29" s="2">
        <f t="shared" si="0"/>
        <v>27</v>
      </c>
      <c r="B29" s="4">
        <f t="shared" si="1"/>
        <v>42.592823975980586</v>
      </c>
      <c r="C29" s="5">
        <f t="shared" si="7"/>
        <v>43.444680455500198</v>
      </c>
      <c r="D29" s="1">
        <f t="shared" si="3"/>
        <v>0.13520176380825316</v>
      </c>
      <c r="E29" s="5">
        <f t="shared" si="4"/>
        <v>5.8737974256695704</v>
      </c>
      <c r="F29" s="5">
        <f t="shared" si="5"/>
        <v>340.76732218256598</v>
      </c>
    </row>
    <row r="30" spans="1:8" x14ac:dyDescent="0.25">
      <c r="A30" s="2">
        <f t="shared" si="0"/>
        <v>28</v>
      </c>
      <c r="B30" s="4">
        <f t="shared" si="1"/>
        <v>43.444680455500198</v>
      </c>
      <c r="C30" s="5">
        <f t="shared" si="7"/>
        <v>44.313574064610201</v>
      </c>
      <c r="D30" s="1">
        <f t="shared" si="3"/>
        <v>0.12518681834097514</v>
      </c>
      <c r="E30" s="5">
        <f t="shared" si="4"/>
        <v>5.5474753464657045</v>
      </c>
      <c r="F30" s="5">
        <f t="shared" si="5"/>
        <v>346.31479752903169</v>
      </c>
    </row>
    <row r="31" spans="1:8" x14ac:dyDescent="0.25">
      <c r="A31" s="2">
        <f t="shared" si="0"/>
        <v>29</v>
      </c>
      <c r="B31" s="4">
        <f t="shared" si="1"/>
        <v>44.313574064610201</v>
      </c>
      <c r="C31" s="5">
        <f t="shared" si="7"/>
        <v>45.199845545902406</v>
      </c>
      <c r="D31" s="1">
        <f t="shared" si="3"/>
        <v>0.11591372068608809</v>
      </c>
      <c r="E31" s="5">
        <f t="shared" si="4"/>
        <v>5.239282271662054</v>
      </c>
      <c r="F31" s="5">
        <f t="shared" si="5"/>
        <v>351.55407980069373</v>
      </c>
    </row>
    <row r="32" spans="1:8" x14ac:dyDescent="0.25">
      <c r="A32" s="2">
        <f t="shared" si="0"/>
        <v>30</v>
      </c>
      <c r="B32" s="4">
        <f t="shared" si="1"/>
        <v>45.199845545902406</v>
      </c>
      <c r="C32" s="5">
        <f t="shared" si="7"/>
        <v>46.103842456820452</v>
      </c>
      <c r="D32" s="1">
        <f t="shared" si="3"/>
        <v>0.10732751915378526</v>
      </c>
      <c r="E32" s="5">
        <f t="shared" si="4"/>
        <v>4.9482110343474952</v>
      </c>
      <c r="F32" s="5">
        <f t="shared" si="5"/>
        <v>356.50229083504121</v>
      </c>
    </row>
    <row r="33" spans="1:6" x14ac:dyDescent="0.25">
      <c r="A33" s="2">
        <f t="shared" si="0"/>
        <v>31</v>
      </c>
      <c r="B33" s="4">
        <f t="shared" si="1"/>
        <v>46.103842456820452</v>
      </c>
      <c r="C33" s="5">
        <f t="shared" si="7"/>
        <v>47.025919305956862</v>
      </c>
      <c r="D33" s="1">
        <f t="shared" si="3"/>
        <v>9.9377332549801162E-2</v>
      </c>
      <c r="E33" s="5">
        <f t="shared" si="4"/>
        <v>4.67331042132819</v>
      </c>
      <c r="F33" s="5">
        <f t="shared" si="5"/>
        <v>361.17560125636942</v>
      </c>
    </row>
    <row r="34" spans="1:6" x14ac:dyDescent="0.25">
      <c r="A34" s="2">
        <f t="shared" si="0"/>
        <v>32</v>
      </c>
      <c r="B34" s="4">
        <f t="shared" si="1"/>
        <v>47.025919305956862</v>
      </c>
      <c r="C34" s="5">
        <f t="shared" si="7"/>
        <v>47.966437692075999</v>
      </c>
      <c r="D34" s="1">
        <f t="shared" si="3"/>
        <v>9.2016048657223293E-2</v>
      </c>
      <c r="E34" s="5">
        <f t="shared" si="4"/>
        <v>4.4136820645877348</v>
      </c>
      <c r="F34" s="5">
        <f t="shared" si="5"/>
        <v>365.58928332095718</v>
      </c>
    </row>
    <row r="35" spans="1:6" x14ac:dyDescent="0.25">
      <c r="A35" s="2">
        <f t="shared" si="0"/>
        <v>33</v>
      </c>
      <c r="B35" s="4">
        <f t="shared" si="1"/>
        <v>47.966437692075999</v>
      </c>
      <c r="C35" s="5">
        <f t="shared" si="7"/>
        <v>48.925766445917517</v>
      </c>
      <c r="D35" s="1">
        <f t="shared" si="3"/>
        <v>8.5200045052984522E-2</v>
      </c>
      <c r="E35" s="5">
        <f t="shared" si="4"/>
        <v>4.1684775054439704</v>
      </c>
      <c r="F35" s="5">
        <f t="shared" si="5"/>
        <v>369.75776082640112</v>
      </c>
    </row>
    <row r="36" spans="1:6" x14ac:dyDescent="0.25">
      <c r="A36" s="2">
        <f t="shared" si="0"/>
        <v>34</v>
      </c>
      <c r="B36" s="4">
        <f t="shared" si="1"/>
        <v>48.925766445917517</v>
      </c>
      <c r="C36" s="5">
        <f t="shared" si="7"/>
        <v>49.904281774835866</v>
      </c>
      <c r="D36" s="1">
        <f t="shared" si="3"/>
        <v>7.8888930604615298E-2</v>
      </c>
      <c r="E36" s="5">
        <f t="shared" si="4"/>
        <v>3.9368954218081944</v>
      </c>
      <c r="F36" s="5">
        <f t="shared" si="5"/>
        <v>373.6946562482093</v>
      </c>
    </row>
    <row r="37" spans="1:6" x14ac:dyDescent="0.25">
      <c r="A37" s="2">
        <f t="shared" si="0"/>
        <v>35</v>
      </c>
      <c r="B37" s="4">
        <f t="shared" si="1"/>
        <v>49.904281774835866</v>
      </c>
      <c r="C37" s="5">
        <f t="shared" si="7"/>
        <v>50.902367410332587</v>
      </c>
      <c r="D37" s="1">
        <f t="shared" si="3"/>
        <v>7.3045306115384526E-2</v>
      </c>
      <c r="E37" s="5">
        <f t="shared" si="4"/>
        <v>3.7181790094855169</v>
      </c>
      <c r="F37" s="5">
        <f t="shared" si="5"/>
        <v>377.41283525769484</v>
      </c>
    </row>
    <row r="38" spans="1:6" x14ac:dyDescent="0.25">
      <c r="A38" s="2">
        <f t="shared" si="0"/>
        <v>36</v>
      </c>
      <c r="B38" s="4">
        <f t="shared" si="1"/>
        <v>50.902367410332587</v>
      </c>
      <c r="C38" s="5">
        <f t="shared" si="7"/>
        <v>51.920414758539238</v>
      </c>
      <c r="D38" s="1">
        <f t="shared" si="3"/>
        <v>6.7634542699430117E-2</v>
      </c>
      <c r="E38" s="5">
        <f t="shared" si="4"/>
        <v>3.5116135089585439</v>
      </c>
      <c r="F38" s="5">
        <f t="shared" si="5"/>
        <v>380.92444876665337</v>
      </c>
    </row>
    <row r="39" spans="1:6" x14ac:dyDescent="0.25">
      <c r="A39" s="2">
        <f t="shared" si="0"/>
        <v>37</v>
      </c>
      <c r="B39" s="4">
        <f t="shared" si="1"/>
        <v>51.920414758539238</v>
      </c>
      <c r="C39" s="5">
        <f t="shared" si="7"/>
        <v>52.95882305371002</v>
      </c>
      <c r="D39" s="1">
        <f t="shared" si="3"/>
        <v>6.2624576573546406E-2</v>
      </c>
      <c r="E39" s="5">
        <f t="shared" si="4"/>
        <v>3.3165238695719577</v>
      </c>
      <c r="F39" s="5">
        <f t="shared" si="5"/>
        <v>384.24097263622531</v>
      </c>
    </row>
    <row r="40" spans="1:6" x14ac:dyDescent="0.25">
      <c r="A40" s="2">
        <f t="shared" si="0"/>
        <v>38</v>
      </c>
      <c r="B40" s="4">
        <f t="shared" si="1"/>
        <v>52.95882305371002</v>
      </c>
      <c r="C40" s="5">
        <f t="shared" si="7"/>
        <v>54.017999514784222</v>
      </c>
      <c r="D40" s="1">
        <f t="shared" si="3"/>
        <v>5.7985719049580005E-2</v>
      </c>
      <c r="E40" s="5">
        <f t="shared" si="4"/>
        <v>3.132272543484627</v>
      </c>
      <c r="F40" s="5">
        <f t="shared" si="5"/>
        <v>387.37324517970995</v>
      </c>
    </row>
    <row r="41" spans="1:6" x14ac:dyDescent="0.25">
      <c r="A41" s="2">
        <f t="shared" si="0"/>
        <v>39</v>
      </c>
      <c r="B41" s="4">
        <f t="shared" si="1"/>
        <v>54.017999514784222</v>
      </c>
      <c r="C41" s="5">
        <f t="shared" si="7"/>
        <v>55.098359505079905</v>
      </c>
      <c r="D41" s="1">
        <f t="shared" si="3"/>
        <v>5.3690480601462962E-2</v>
      </c>
      <c r="E41" s="5">
        <f t="shared" si="4"/>
        <v>2.9582574021799251</v>
      </c>
      <c r="F41" s="5">
        <f t="shared" si="5"/>
        <v>390.33150258188988</v>
      </c>
    </row>
    <row r="42" spans="1:6" x14ac:dyDescent="0.25">
      <c r="A42" s="2">
        <f t="shared" si="0"/>
        <v>40</v>
      </c>
      <c r="B42" s="4">
        <f t="shared" si="1"/>
        <v>55.098359505079905</v>
      </c>
      <c r="C42" s="5">
        <f t="shared" si="7"/>
        <v>56.200326695181502</v>
      </c>
      <c r="D42" s="1">
        <f t="shared" si="3"/>
        <v>4.9713407964317551E-2</v>
      </c>
      <c r="E42" s="5">
        <f t="shared" si="4"/>
        <v>2.7939097687254844</v>
      </c>
      <c r="F42" s="5">
        <f t="shared" si="5"/>
        <v>393.12541235061536</v>
      </c>
    </row>
    <row r="43" spans="1:6" x14ac:dyDescent="0.25">
      <c r="A43" s="2">
        <f t="shared" si="0"/>
        <v>41</v>
      </c>
      <c r="B43" s="4">
        <f t="shared" si="1"/>
        <v>56.200326695181502</v>
      </c>
      <c r="C43" s="5">
        <f t="shared" si="7"/>
        <v>57.324333229085134</v>
      </c>
      <c r="D43" s="1">
        <f t="shared" si="3"/>
        <v>4.6030933300294022E-2</v>
      </c>
      <c r="E43" s="5">
        <f t="shared" si="4"/>
        <v>2.638692559351846</v>
      </c>
      <c r="F43" s="5">
        <f t="shared" si="5"/>
        <v>395.76410490996722</v>
      </c>
    </row>
    <row r="44" spans="1:6" x14ac:dyDescent="0.25">
      <c r="A44" s="2">
        <f t="shared" si="0"/>
        <v>42</v>
      </c>
      <c r="B44" s="4">
        <f t="shared" si="1"/>
        <v>57.324333229085134</v>
      </c>
      <c r="C44" s="5">
        <f t="shared" si="7"/>
        <v>58.470819893666835</v>
      </c>
      <c r="D44" s="1">
        <f t="shared" si="3"/>
        <v>4.2621234537309274E-2</v>
      </c>
      <c r="E44" s="5">
        <f t="shared" si="4"/>
        <v>2.4920985282767432</v>
      </c>
      <c r="F44" s="5">
        <f t="shared" si="5"/>
        <v>398.25620343824397</v>
      </c>
    </row>
    <row r="45" spans="1:6" x14ac:dyDescent="0.25">
      <c r="A45" s="2">
        <f t="shared" si="0"/>
        <v>43</v>
      </c>
      <c r="B45" s="4">
        <f t="shared" si="1"/>
        <v>58.470819893666835</v>
      </c>
      <c r="C45" s="5">
        <f t="shared" si="7"/>
        <v>59.64023629154017</v>
      </c>
      <c r="D45" s="1">
        <f t="shared" si="3"/>
        <v>3.9464106053064142E-2</v>
      </c>
      <c r="E45" s="5">
        <f t="shared" si="4"/>
        <v>2.353648610039146</v>
      </c>
      <c r="F45" s="5">
        <f t="shared" si="5"/>
        <v>400.60985204828313</v>
      </c>
    </row>
    <row r="46" spans="1:6" x14ac:dyDescent="0.25">
      <c r="A46" s="2">
        <f t="shared" si="0"/>
        <v>44</v>
      </c>
      <c r="B46" s="4">
        <f t="shared" si="1"/>
        <v>59.64023629154017</v>
      </c>
      <c r="C46" s="5">
        <f t="shared" si="7"/>
        <v>60.833041017370974</v>
      </c>
      <c r="D46" s="1">
        <f t="shared" si="3"/>
        <v>3.6540838938022353E-2</v>
      </c>
      <c r="E46" s="5">
        <f t="shared" si="4"/>
        <v>2.2228903539258602</v>
      </c>
      <c r="F46" s="5">
        <f t="shared" si="5"/>
        <v>402.83274240220896</v>
      </c>
    </row>
    <row r="47" spans="1:6" x14ac:dyDescent="0.25">
      <c r="A47" s="2">
        <f t="shared" si="0"/>
        <v>45</v>
      </c>
      <c r="B47" s="4">
        <f t="shared" si="1"/>
        <v>60.833041017370974</v>
      </c>
      <c r="C47" s="5">
        <f t="shared" si="7"/>
        <v>62.049701837718395</v>
      </c>
      <c r="D47" s="1">
        <f t="shared" si="3"/>
        <v>3.3834110127798474E-2</v>
      </c>
      <c r="E47" s="5">
        <f t="shared" si="4"/>
        <v>2.0993964453744236</v>
      </c>
      <c r="F47" s="5">
        <f t="shared" si="5"/>
        <v>404.93213884758336</v>
      </c>
    </row>
    <row r="48" spans="1:6" x14ac:dyDescent="0.25">
      <c r="A48" s="2">
        <f t="shared" si="0"/>
        <v>46</v>
      </c>
      <c r="B48" s="4">
        <f t="shared" si="1"/>
        <v>62.049701837718395</v>
      </c>
      <c r="C48" s="5">
        <f t="shared" si="7"/>
        <v>63.29069587447276</v>
      </c>
      <c r="D48" s="1">
        <f t="shared" si="3"/>
        <v>3.132787974796155E-2</v>
      </c>
      <c r="E48" s="5">
        <f t="shared" si="4"/>
        <v>1.9827633095202888</v>
      </c>
      <c r="F48" s="5">
        <f t="shared" si="5"/>
        <v>406.91490215710365</v>
      </c>
    </row>
    <row r="49" spans="1:6" x14ac:dyDescent="0.25">
      <c r="A49" s="2">
        <f t="shared" si="0"/>
        <v>47</v>
      </c>
      <c r="B49" s="4">
        <f t="shared" si="1"/>
        <v>63.29069587447276</v>
      </c>
      <c r="C49" s="5">
        <f t="shared" si="7"/>
        <v>64.556509791962213</v>
      </c>
      <c r="D49" s="1">
        <f t="shared" si="3"/>
        <v>2.900729606292736E-2</v>
      </c>
      <c r="E49" s="5">
        <f t="shared" si="4"/>
        <v>1.8726097923247171</v>
      </c>
      <c r="F49" s="5">
        <f t="shared" si="5"/>
        <v>408.78751194942839</v>
      </c>
    </row>
    <row r="50" spans="1:6" x14ac:dyDescent="0.25">
      <c r="A50" s="2">
        <f t="shared" si="0"/>
        <v>48</v>
      </c>
      <c r="B50" s="4">
        <f t="shared" si="1"/>
        <v>64.556509791962213</v>
      </c>
      <c r="C50" s="5">
        <f t="shared" si="7"/>
        <v>65.847639987801458</v>
      </c>
      <c r="D50" s="1">
        <f t="shared" si="3"/>
        <v>2.6858607465673479E-2</v>
      </c>
      <c r="E50" s="5">
        <f t="shared" si="4"/>
        <v>1.7685759149733438</v>
      </c>
      <c r="F50" s="5">
        <f t="shared" si="5"/>
        <v>410.55608786440172</v>
      </c>
    </row>
    <row r="51" spans="1:6" x14ac:dyDescent="0.25">
      <c r="A51" s="2">
        <f t="shared" si="0"/>
        <v>49</v>
      </c>
      <c r="B51" s="4">
        <f t="shared" si="1"/>
        <v>65.847639987801458</v>
      </c>
      <c r="C51" s="5">
        <f t="shared" si="7"/>
        <v>67.164592787557481</v>
      </c>
      <c r="D51" s="1">
        <f t="shared" si="3"/>
        <v>2.4869080986734699E-2</v>
      </c>
      <c r="E51" s="5">
        <f t="shared" si="4"/>
        <v>1.6703216974748243</v>
      </c>
      <c r="F51" s="5">
        <f t="shared" si="5"/>
        <v>412.22640956187655</v>
      </c>
    </row>
    <row r="52" spans="1:6" x14ac:dyDescent="0.25">
      <c r="A52" s="2">
        <f t="shared" si="0"/>
        <v>50</v>
      </c>
      <c r="B52" s="4">
        <f t="shared" si="1"/>
        <v>67.164592787557481</v>
      </c>
      <c r="C52" s="5">
        <f t="shared" si="7"/>
        <v>68.507884643308628</v>
      </c>
      <c r="D52" s="1">
        <f t="shared" si="3"/>
        <v>2.3026926839569164E-2</v>
      </c>
      <c r="E52" s="5">
        <f t="shared" si="4"/>
        <v>1.5775260476151116</v>
      </c>
      <c r="F52" s="5">
        <f t="shared" si="5"/>
        <v>413.80393560949165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BBCD-E599-4C71-84BE-C7ABD222AC52}">
  <dimension ref="B2:N35"/>
  <sheetViews>
    <sheetView topLeftCell="A43" workbookViewId="0">
      <selection activeCell="M66" sqref="M66"/>
    </sheetView>
  </sheetViews>
  <sheetFormatPr defaultRowHeight="15" x14ac:dyDescent="0.25"/>
  <cols>
    <col min="2" max="2" width="44.42578125" bestFit="1" customWidth="1"/>
  </cols>
  <sheetData>
    <row r="2" spans="2:14" x14ac:dyDescent="0.25">
      <c r="B2" s="78" t="s">
        <v>142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21" spans="2:3" x14ac:dyDescent="0.25">
      <c r="B21" t="s">
        <v>130</v>
      </c>
      <c r="C21">
        <v>392</v>
      </c>
    </row>
    <row r="23" spans="2:3" x14ac:dyDescent="0.25">
      <c r="B23" t="s">
        <v>135</v>
      </c>
    </row>
    <row r="24" spans="2:3" x14ac:dyDescent="0.25">
      <c r="B24" t="s">
        <v>136</v>
      </c>
    </row>
    <row r="25" spans="2:3" x14ac:dyDescent="0.25">
      <c r="B25" s="48" t="s">
        <v>132</v>
      </c>
      <c r="C25">
        <v>491</v>
      </c>
    </row>
    <row r="26" spans="2:3" x14ac:dyDescent="0.25">
      <c r="B26" s="48" t="s">
        <v>131</v>
      </c>
      <c r="C26">
        <v>377</v>
      </c>
    </row>
    <row r="28" spans="2:3" x14ac:dyDescent="0.25">
      <c r="B28" s="48" t="s">
        <v>133</v>
      </c>
      <c r="C28" s="47">
        <f>C25/C21</f>
        <v>1.2525510204081634</v>
      </c>
    </row>
    <row r="29" spans="2:3" x14ac:dyDescent="0.25">
      <c r="B29" s="48" t="s">
        <v>134</v>
      </c>
      <c r="C29" s="47">
        <f>C26/C21</f>
        <v>0.96173469387755106</v>
      </c>
    </row>
    <row r="30" spans="2:3" x14ac:dyDescent="0.25">
      <c r="B30" s="48" t="s">
        <v>137</v>
      </c>
      <c r="C30" s="47">
        <f>C28-C29</f>
        <v>0.29081632653061229</v>
      </c>
    </row>
    <row r="31" spans="2:3" x14ac:dyDescent="0.25">
      <c r="B31" s="48" t="s">
        <v>138</v>
      </c>
      <c r="C31" s="49">
        <f>C30/C28</f>
        <v>0.23217922606924646</v>
      </c>
    </row>
    <row r="33" spans="2:14" x14ac:dyDescent="0.25">
      <c r="B33" s="78" t="s">
        <v>143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5" spans="2:14" ht="30" x14ac:dyDescent="0.25">
      <c r="B35" s="50" t="s">
        <v>144</v>
      </c>
    </row>
  </sheetData>
  <mergeCells count="2">
    <mergeCell ref="B2:N2"/>
    <mergeCell ref="B33:N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CD93-E8CC-4E1C-B4FB-EDBDE4F1EFA7}">
  <dimension ref="A1:E178"/>
  <sheetViews>
    <sheetView workbookViewId="0">
      <selection activeCell="E7" sqref="E7"/>
    </sheetView>
  </sheetViews>
  <sheetFormatPr defaultRowHeight="15" x14ac:dyDescent="0.25"/>
  <cols>
    <col min="1" max="1" width="23.140625" style="62" bestFit="1" customWidth="1"/>
    <col min="2" max="2" width="10.140625" bestFit="1" customWidth="1"/>
    <col min="4" max="4" width="12" bestFit="1" customWidth="1"/>
    <col min="5" max="5" width="12" style="74" bestFit="1" customWidth="1"/>
  </cols>
  <sheetData>
    <row r="1" spans="1:5" x14ac:dyDescent="0.25">
      <c r="A1" s="62" t="s">
        <v>435</v>
      </c>
      <c r="B1" t="s">
        <v>4</v>
      </c>
      <c r="D1" t="s">
        <v>615</v>
      </c>
      <c r="E1" s="74" t="s">
        <v>616</v>
      </c>
    </row>
    <row r="2" spans="1:5" x14ac:dyDescent="0.25">
      <c r="A2" s="62" t="s">
        <v>435</v>
      </c>
      <c r="B2" t="s">
        <v>40</v>
      </c>
      <c r="D2" s="73">
        <v>368</v>
      </c>
      <c r="E2" s="74">
        <v>267</v>
      </c>
    </row>
    <row r="3" spans="1:5" x14ac:dyDescent="0.25">
      <c r="A3" s="62" t="s">
        <v>435</v>
      </c>
      <c r="B3" t="s">
        <v>41</v>
      </c>
      <c r="D3" s="73">
        <v>96</v>
      </c>
      <c r="E3" s="74">
        <v>103</v>
      </c>
    </row>
    <row r="4" spans="1:5" x14ac:dyDescent="0.25">
      <c r="A4" s="62" t="s">
        <v>435</v>
      </c>
      <c r="B4" t="s">
        <v>57</v>
      </c>
      <c r="D4" s="75">
        <f>D3/D2</f>
        <v>0.2608695652173913</v>
      </c>
      <c r="E4" s="75">
        <f>E3/E2</f>
        <v>0.38576779026217228</v>
      </c>
    </row>
    <row r="5" spans="1:5" x14ac:dyDescent="0.25">
      <c r="A5" s="62" t="s">
        <v>435</v>
      </c>
      <c r="B5" s="62" t="s">
        <v>42</v>
      </c>
    </row>
    <row r="6" spans="1:5" x14ac:dyDescent="0.25">
      <c r="A6" s="62" t="s">
        <v>435</v>
      </c>
      <c r="B6" s="62" t="s">
        <v>44</v>
      </c>
    </row>
    <row r="7" spans="1:5" x14ac:dyDescent="0.25">
      <c r="A7" s="62" t="s">
        <v>435</v>
      </c>
      <c r="B7" s="62" t="s">
        <v>45</v>
      </c>
    </row>
    <row r="8" spans="1:5" x14ac:dyDescent="0.25">
      <c r="A8" s="62" t="s">
        <v>435</v>
      </c>
      <c r="B8" t="s">
        <v>46</v>
      </c>
    </row>
    <row r="9" spans="1:5" x14ac:dyDescent="0.25">
      <c r="A9" s="62" t="s">
        <v>435</v>
      </c>
      <c r="B9" t="s">
        <v>43</v>
      </c>
    </row>
    <row r="10" spans="1:5" x14ac:dyDescent="0.25">
      <c r="A10" s="62" t="s">
        <v>435</v>
      </c>
      <c r="B10" t="s">
        <v>47</v>
      </c>
    </row>
    <row r="11" spans="1:5" x14ac:dyDescent="0.25">
      <c r="A11" s="62" t="s">
        <v>435</v>
      </c>
      <c r="B11" t="s">
        <v>48</v>
      </c>
    </row>
    <row r="12" spans="1:5" x14ac:dyDescent="0.25">
      <c r="A12" s="62" t="s">
        <v>435</v>
      </c>
      <c r="B12" t="s">
        <v>49</v>
      </c>
    </row>
    <row r="13" spans="1:5" x14ac:dyDescent="0.25">
      <c r="A13" s="62" t="s">
        <v>435</v>
      </c>
      <c r="B13" t="s">
        <v>50</v>
      </c>
    </row>
    <row r="14" spans="1:5" x14ac:dyDescent="0.25">
      <c r="A14" s="62" t="s">
        <v>435</v>
      </c>
      <c r="B14" t="s">
        <v>51</v>
      </c>
    </row>
    <row r="15" spans="1:5" x14ac:dyDescent="0.25">
      <c r="A15" s="62" t="s">
        <v>435</v>
      </c>
      <c r="B15" t="s">
        <v>52</v>
      </c>
    </row>
    <row r="16" spans="1:5" x14ac:dyDescent="0.25">
      <c r="A16" s="62" t="s">
        <v>435</v>
      </c>
      <c r="B16" t="s">
        <v>53</v>
      </c>
    </row>
    <row r="17" spans="1:2" x14ac:dyDescent="0.25">
      <c r="A17" s="62" t="s">
        <v>435</v>
      </c>
      <c r="B17" t="s">
        <v>54</v>
      </c>
    </row>
    <row r="18" spans="1:2" x14ac:dyDescent="0.25">
      <c r="A18" s="62" t="s">
        <v>435</v>
      </c>
      <c r="B18" t="s">
        <v>55</v>
      </c>
    </row>
    <row r="19" spans="1:2" x14ac:dyDescent="0.25">
      <c r="A19" s="62" t="s">
        <v>435</v>
      </c>
      <c r="B19" t="s">
        <v>56</v>
      </c>
    </row>
    <row r="20" spans="1:2" x14ac:dyDescent="0.25">
      <c r="A20" s="62" t="s">
        <v>435</v>
      </c>
      <c r="B20" t="s">
        <v>77</v>
      </c>
    </row>
    <row r="21" spans="1:2" x14ac:dyDescent="0.25">
      <c r="A21" s="62" t="s">
        <v>435</v>
      </c>
      <c r="B21" t="s">
        <v>80</v>
      </c>
    </row>
    <row r="22" spans="1:2" x14ac:dyDescent="0.25">
      <c r="A22" s="62" t="s">
        <v>435</v>
      </c>
      <c r="B22" t="s">
        <v>82</v>
      </c>
    </row>
    <row r="23" spans="1:2" x14ac:dyDescent="0.25">
      <c r="A23" s="62" t="s">
        <v>435</v>
      </c>
      <c r="B23" t="s">
        <v>84</v>
      </c>
    </row>
    <row r="24" spans="1:2" x14ac:dyDescent="0.25">
      <c r="A24" s="62" t="s">
        <v>435</v>
      </c>
      <c r="B24" t="s">
        <v>86</v>
      </c>
    </row>
    <row r="25" spans="1:2" x14ac:dyDescent="0.25">
      <c r="A25" s="62" t="s">
        <v>435</v>
      </c>
      <c r="B25" t="s">
        <v>92</v>
      </c>
    </row>
    <row r="26" spans="1:2" x14ac:dyDescent="0.25">
      <c r="A26" s="62" t="s">
        <v>435</v>
      </c>
      <c r="B26" t="s">
        <v>94</v>
      </c>
    </row>
    <row r="27" spans="1:2" x14ac:dyDescent="0.25">
      <c r="A27" s="62" t="s">
        <v>435</v>
      </c>
      <c r="B27" t="s">
        <v>109</v>
      </c>
    </row>
    <row r="28" spans="1:2" x14ac:dyDescent="0.25">
      <c r="A28" s="62" t="s">
        <v>435</v>
      </c>
      <c r="B28" t="s">
        <v>97</v>
      </c>
    </row>
    <row r="29" spans="1:2" x14ac:dyDescent="0.25">
      <c r="A29" s="62" t="s">
        <v>435</v>
      </c>
      <c r="B29" t="s">
        <v>99</v>
      </c>
    </row>
    <row r="30" spans="1:2" x14ac:dyDescent="0.25">
      <c r="A30" s="62" t="s">
        <v>435</v>
      </c>
      <c r="B30" t="s">
        <v>101</v>
      </c>
    </row>
    <row r="31" spans="1:2" x14ac:dyDescent="0.25">
      <c r="A31" s="62" t="s">
        <v>435</v>
      </c>
      <c r="B31" t="s">
        <v>111</v>
      </c>
    </row>
    <row r="32" spans="1:2" x14ac:dyDescent="0.25">
      <c r="A32" s="62" t="s">
        <v>435</v>
      </c>
      <c r="B32" t="s">
        <v>115</v>
      </c>
    </row>
    <row r="33" spans="1:2" x14ac:dyDescent="0.25">
      <c r="A33" s="62" t="s">
        <v>435</v>
      </c>
      <c r="B33" t="s">
        <v>90</v>
      </c>
    </row>
    <row r="34" spans="1:2" x14ac:dyDescent="0.25">
      <c r="A34" s="62" t="s">
        <v>435</v>
      </c>
      <c r="B34" t="s">
        <v>103</v>
      </c>
    </row>
    <row r="35" spans="1:2" x14ac:dyDescent="0.25">
      <c r="A35" s="62" t="s">
        <v>435</v>
      </c>
      <c r="B35" t="s">
        <v>105</v>
      </c>
    </row>
    <row r="36" spans="1:2" x14ac:dyDescent="0.25">
      <c r="A36" s="62" t="s">
        <v>435</v>
      </c>
      <c r="B36" t="s">
        <v>107</v>
      </c>
    </row>
    <row r="37" spans="1:2" x14ac:dyDescent="0.25">
      <c r="A37" s="62" t="s">
        <v>435</v>
      </c>
      <c r="B37" t="s">
        <v>113</v>
      </c>
    </row>
    <row r="38" spans="1:2" x14ac:dyDescent="0.25">
      <c r="A38" s="62" t="s">
        <v>435</v>
      </c>
      <c r="B38" t="s">
        <v>117</v>
      </c>
    </row>
    <row r="39" spans="1:2" x14ac:dyDescent="0.25">
      <c r="A39" s="62" t="s">
        <v>435</v>
      </c>
      <c r="B39" t="s">
        <v>119</v>
      </c>
    </row>
    <row r="40" spans="1:2" x14ac:dyDescent="0.25">
      <c r="A40" s="62" t="s">
        <v>435</v>
      </c>
      <c r="B40" t="s">
        <v>121</v>
      </c>
    </row>
    <row r="41" spans="1:2" x14ac:dyDescent="0.25">
      <c r="A41" s="62" t="s">
        <v>435</v>
      </c>
      <c r="B41" t="s">
        <v>123</v>
      </c>
    </row>
    <row r="42" spans="1:2" x14ac:dyDescent="0.25">
      <c r="A42" s="62" t="s">
        <v>435</v>
      </c>
      <c r="B42" t="s">
        <v>125</v>
      </c>
    </row>
    <row r="43" spans="1:2" x14ac:dyDescent="0.25">
      <c r="A43" s="62" t="s">
        <v>435</v>
      </c>
      <c r="B43" t="s">
        <v>127</v>
      </c>
    </row>
    <row r="44" spans="1:2" x14ac:dyDescent="0.25">
      <c r="A44" s="62" t="s">
        <v>435</v>
      </c>
      <c r="B44" t="s">
        <v>129</v>
      </c>
    </row>
    <row r="45" spans="1:2" x14ac:dyDescent="0.25">
      <c r="A45" s="62" t="s">
        <v>435</v>
      </c>
      <c r="B45" t="s">
        <v>361</v>
      </c>
    </row>
    <row r="46" spans="1:2" x14ac:dyDescent="0.25">
      <c r="A46" s="62" t="s">
        <v>435</v>
      </c>
      <c r="B46" t="s">
        <v>140</v>
      </c>
    </row>
    <row r="47" spans="1:2" x14ac:dyDescent="0.25">
      <c r="A47" s="62" t="s">
        <v>435</v>
      </c>
      <c r="B47" t="s">
        <v>141</v>
      </c>
    </row>
    <row r="48" spans="1:2" x14ac:dyDescent="0.25">
      <c r="A48" s="62" t="s">
        <v>435</v>
      </c>
      <c r="B48" t="s">
        <v>148</v>
      </c>
    </row>
    <row r="49" spans="1:2" x14ac:dyDescent="0.25">
      <c r="A49" s="62" t="s">
        <v>435</v>
      </c>
      <c r="B49" t="s">
        <v>150</v>
      </c>
    </row>
    <row r="50" spans="1:2" x14ac:dyDescent="0.25">
      <c r="A50" s="62" t="s">
        <v>435</v>
      </c>
      <c r="B50" t="s">
        <v>152</v>
      </c>
    </row>
    <row r="51" spans="1:2" x14ac:dyDescent="0.25">
      <c r="A51" s="62" t="s">
        <v>435</v>
      </c>
      <c r="B51" t="s">
        <v>154</v>
      </c>
    </row>
    <row r="52" spans="1:2" x14ac:dyDescent="0.25">
      <c r="A52" s="62" t="s">
        <v>435</v>
      </c>
      <c r="B52" t="s">
        <v>156</v>
      </c>
    </row>
    <row r="53" spans="1:2" x14ac:dyDescent="0.25">
      <c r="A53" s="62" t="s">
        <v>435</v>
      </c>
      <c r="B53" t="s">
        <v>158</v>
      </c>
    </row>
    <row r="54" spans="1:2" x14ac:dyDescent="0.25">
      <c r="A54" s="62" t="s">
        <v>435</v>
      </c>
      <c r="B54" t="s">
        <v>160</v>
      </c>
    </row>
    <row r="55" spans="1:2" x14ac:dyDescent="0.25">
      <c r="A55" s="62" t="s">
        <v>435</v>
      </c>
      <c r="B55" t="s">
        <v>162</v>
      </c>
    </row>
    <row r="56" spans="1:2" x14ac:dyDescent="0.25">
      <c r="A56" s="62" t="s">
        <v>435</v>
      </c>
      <c r="B56" t="s">
        <v>164</v>
      </c>
    </row>
    <row r="57" spans="1:2" x14ac:dyDescent="0.25">
      <c r="A57" s="62" t="s">
        <v>435</v>
      </c>
      <c r="B57" t="s">
        <v>166</v>
      </c>
    </row>
    <row r="58" spans="1:2" x14ac:dyDescent="0.25">
      <c r="A58" s="62" t="s">
        <v>435</v>
      </c>
      <c r="B58" t="s">
        <v>168</v>
      </c>
    </row>
    <row r="59" spans="1:2" x14ac:dyDescent="0.25">
      <c r="A59" s="62" t="s">
        <v>435</v>
      </c>
      <c r="B59" t="s">
        <v>170</v>
      </c>
    </row>
    <row r="60" spans="1:2" x14ac:dyDescent="0.25">
      <c r="A60" s="62" t="s">
        <v>435</v>
      </c>
      <c r="B60" t="s">
        <v>171</v>
      </c>
    </row>
    <row r="61" spans="1:2" x14ac:dyDescent="0.25">
      <c r="A61" s="62" t="s">
        <v>435</v>
      </c>
      <c r="B61" t="s">
        <v>173</v>
      </c>
    </row>
    <row r="62" spans="1:2" x14ac:dyDescent="0.25">
      <c r="A62" s="62" t="s">
        <v>435</v>
      </c>
      <c r="B62" t="s">
        <v>175</v>
      </c>
    </row>
    <row r="63" spans="1:2" x14ac:dyDescent="0.25">
      <c r="A63" s="62" t="s">
        <v>435</v>
      </c>
      <c r="B63" t="s">
        <v>176</v>
      </c>
    </row>
    <row r="64" spans="1:2" x14ac:dyDescent="0.25">
      <c r="A64" s="62" t="s">
        <v>435</v>
      </c>
      <c r="B64" t="s">
        <v>178</v>
      </c>
    </row>
    <row r="65" spans="1:2" x14ac:dyDescent="0.25">
      <c r="A65" s="62" t="s">
        <v>435</v>
      </c>
      <c r="B65" t="s">
        <v>180</v>
      </c>
    </row>
    <row r="66" spans="1:2" x14ac:dyDescent="0.25">
      <c r="A66" s="62" t="s">
        <v>435</v>
      </c>
      <c r="B66" t="s">
        <v>182</v>
      </c>
    </row>
    <row r="67" spans="1:2" x14ac:dyDescent="0.25">
      <c r="A67" s="62" t="s">
        <v>435</v>
      </c>
      <c r="B67" t="s">
        <v>184</v>
      </c>
    </row>
    <row r="68" spans="1:2" x14ac:dyDescent="0.25">
      <c r="A68" s="62" t="s">
        <v>435</v>
      </c>
      <c r="B68" t="s">
        <v>186</v>
      </c>
    </row>
    <row r="69" spans="1:2" x14ac:dyDescent="0.25">
      <c r="A69" s="62" t="s">
        <v>435</v>
      </c>
      <c r="B69" t="s">
        <v>191</v>
      </c>
    </row>
    <row r="70" spans="1:2" x14ac:dyDescent="0.25">
      <c r="A70" s="62" t="s">
        <v>435</v>
      </c>
      <c r="B70" t="s">
        <v>192</v>
      </c>
    </row>
    <row r="71" spans="1:2" x14ac:dyDescent="0.25">
      <c r="A71" s="62" t="s">
        <v>435</v>
      </c>
      <c r="B71" t="s">
        <v>195</v>
      </c>
    </row>
    <row r="72" spans="1:2" x14ac:dyDescent="0.25">
      <c r="A72" s="62" t="s">
        <v>435</v>
      </c>
      <c r="B72" t="s">
        <v>197</v>
      </c>
    </row>
    <row r="73" spans="1:2" x14ac:dyDescent="0.25">
      <c r="A73" s="62" t="s">
        <v>435</v>
      </c>
      <c r="B73" t="s">
        <v>348</v>
      </c>
    </row>
    <row r="74" spans="1:2" x14ac:dyDescent="0.25">
      <c r="A74" s="62" t="s">
        <v>435</v>
      </c>
      <c r="B74" t="s">
        <v>349</v>
      </c>
    </row>
    <row r="75" spans="1:2" x14ac:dyDescent="0.25">
      <c r="A75" s="62" t="s">
        <v>435</v>
      </c>
      <c r="B75" t="s">
        <v>351</v>
      </c>
    </row>
    <row r="76" spans="1:2" x14ac:dyDescent="0.25">
      <c r="A76" s="62" t="s">
        <v>435</v>
      </c>
      <c r="B76" t="s">
        <v>359</v>
      </c>
    </row>
    <row r="77" spans="1:2" x14ac:dyDescent="0.25">
      <c r="A77" s="62" t="s">
        <v>435</v>
      </c>
      <c r="B77" t="s">
        <v>358</v>
      </c>
    </row>
    <row r="78" spans="1:2" x14ac:dyDescent="0.25">
      <c r="A78" s="62" t="s">
        <v>435</v>
      </c>
      <c r="B78" t="s">
        <v>357</v>
      </c>
    </row>
    <row r="79" spans="1:2" x14ac:dyDescent="0.25">
      <c r="A79" s="62" t="s">
        <v>435</v>
      </c>
      <c r="B79" t="s">
        <v>356</v>
      </c>
    </row>
    <row r="80" spans="1:2" x14ac:dyDescent="0.25">
      <c r="A80" s="62" t="s">
        <v>435</v>
      </c>
      <c r="B80" t="s">
        <v>199</v>
      </c>
    </row>
    <row r="81" spans="1:2" x14ac:dyDescent="0.25">
      <c r="A81" s="62" t="s">
        <v>435</v>
      </c>
      <c r="B81" t="s">
        <v>202</v>
      </c>
    </row>
    <row r="82" spans="1:2" x14ac:dyDescent="0.25">
      <c r="A82" s="62" t="s">
        <v>435</v>
      </c>
      <c r="B82" t="s">
        <v>204</v>
      </c>
    </row>
    <row r="83" spans="1:2" x14ac:dyDescent="0.25">
      <c r="A83" s="62" t="s">
        <v>435</v>
      </c>
      <c r="B83" t="s">
        <v>206</v>
      </c>
    </row>
    <row r="84" spans="1:2" x14ac:dyDescent="0.25">
      <c r="A84" s="62" t="s">
        <v>435</v>
      </c>
      <c r="B84" t="s">
        <v>208</v>
      </c>
    </row>
    <row r="85" spans="1:2" x14ac:dyDescent="0.25">
      <c r="A85" s="62" t="s">
        <v>435</v>
      </c>
      <c r="B85" t="s">
        <v>210</v>
      </c>
    </row>
    <row r="86" spans="1:2" x14ac:dyDescent="0.25">
      <c r="A86" s="62" t="s">
        <v>435</v>
      </c>
      <c r="B86" t="s">
        <v>321</v>
      </c>
    </row>
    <row r="87" spans="1:2" x14ac:dyDescent="0.25">
      <c r="A87" s="62" t="s">
        <v>435</v>
      </c>
      <c r="B87" t="s">
        <v>213</v>
      </c>
    </row>
    <row r="88" spans="1:2" x14ac:dyDescent="0.25">
      <c r="A88" s="62" t="s">
        <v>435</v>
      </c>
      <c r="B88" t="s">
        <v>215</v>
      </c>
    </row>
    <row r="89" spans="1:2" x14ac:dyDescent="0.25">
      <c r="A89" s="62" t="s">
        <v>435</v>
      </c>
      <c r="B89" t="s">
        <v>217</v>
      </c>
    </row>
    <row r="90" spans="1:2" x14ac:dyDescent="0.25">
      <c r="A90" s="62" t="s">
        <v>435</v>
      </c>
      <c r="B90" t="s">
        <v>219</v>
      </c>
    </row>
    <row r="91" spans="1:2" x14ac:dyDescent="0.25">
      <c r="A91" s="62" t="s">
        <v>435</v>
      </c>
      <c r="B91" t="s">
        <v>244</v>
      </c>
    </row>
    <row r="92" spans="1:2" x14ac:dyDescent="0.25">
      <c r="A92" s="62" t="s">
        <v>435</v>
      </c>
      <c r="B92" t="s">
        <v>246</v>
      </c>
    </row>
    <row r="93" spans="1:2" x14ac:dyDescent="0.25">
      <c r="A93" s="62" t="s">
        <v>435</v>
      </c>
      <c r="B93" t="s">
        <v>248</v>
      </c>
    </row>
    <row r="94" spans="1:2" x14ac:dyDescent="0.25">
      <c r="A94" s="62" t="s">
        <v>435</v>
      </c>
      <c r="B94" t="s">
        <v>249</v>
      </c>
    </row>
    <row r="95" spans="1:2" x14ac:dyDescent="0.25">
      <c r="A95" s="62" t="s">
        <v>435</v>
      </c>
      <c r="B95" t="s">
        <v>252</v>
      </c>
    </row>
    <row r="96" spans="1:2" x14ac:dyDescent="0.25">
      <c r="A96" s="62" t="s">
        <v>435</v>
      </c>
      <c r="B96" t="s">
        <v>254</v>
      </c>
    </row>
    <row r="97" spans="1:2" x14ac:dyDescent="0.25">
      <c r="A97" s="62" t="s">
        <v>435</v>
      </c>
      <c r="B97" t="s">
        <v>256</v>
      </c>
    </row>
    <row r="98" spans="1:2" x14ac:dyDescent="0.25">
      <c r="A98" s="62" t="s">
        <v>435</v>
      </c>
      <c r="B98" t="s">
        <v>258</v>
      </c>
    </row>
    <row r="99" spans="1:2" x14ac:dyDescent="0.25">
      <c r="A99" s="62" t="s">
        <v>435</v>
      </c>
      <c r="B99" t="s">
        <v>261</v>
      </c>
    </row>
    <row r="100" spans="1:2" x14ac:dyDescent="0.25">
      <c r="A100" s="62" t="s">
        <v>435</v>
      </c>
      <c r="B100" t="s">
        <v>264</v>
      </c>
    </row>
    <row r="101" spans="1:2" x14ac:dyDescent="0.25">
      <c r="A101" s="62" t="s">
        <v>435</v>
      </c>
      <c r="B101" t="s">
        <v>267</v>
      </c>
    </row>
    <row r="102" spans="1:2" x14ac:dyDescent="0.25">
      <c r="A102" s="62" t="s">
        <v>435</v>
      </c>
      <c r="B102" t="s">
        <v>269</v>
      </c>
    </row>
    <row r="103" spans="1:2" x14ac:dyDescent="0.25">
      <c r="A103" s="62" t="s">
        <v>435</v>
      </c>
      <c r="B103" t="s">
        <v>368</v>
      </c>
    </row>
    <row r="104" spans="1:2" x14ac:dyDescent="0.25">
      <c r="A104" s="62" t="s">
        <v>435</v>
      </c>
      <c r="B104" t="s">
        <v>369</v>
      </c>
    </row>
    <row r="105" spans="1:2" x14ac:dyDescent="0.25">
      <c r="A105" s="62" t="s">
        <v>435</v>
      </c>
      <c r="B105" t="s">
        <v>372</v>
      </c>
    </row>
    <row r="106" spans="1:2" x14ac:dyDescent="0.25">
      <c r="A106" s="62" t="s">
        <v>435</v>
      </c>
      <c r="B106" t="s">
        <v>272</v>
      </c>
    </row>
    <row r="107" spans="1:2" x14ac:dyDescent="0.25">
      <c r="A107" s="62" t="s">
        <v>435</v>
      </c>
      <c r="B107" t="s">
        <v>274</v>
      </c>
    </row>
    <row r="108" spans="1:2" x14ac:dyDescent="0.25">
      <c r="A108" s="62" t="s">
        <v>435</v>
      </c>
      <c r="B108" t="s">
        <v>289</v>
      </c>
    </row>
    <row r="109" spans="1:2" x14ac:dyDescent="0.25">
      <c r="A109" s="62" t="s">
        <v>435</v>
      </c>
      <c r="B109" t="s">
        <v>291</v>
      </c>
    </row>
    <row r="110" spans="1:2" x14ac:dyDescent="0.25">
      <c r="A110" s="62" t="s">
        <v>435</v>
      </c>
      <c r="B110" t="s">
        <v>292</v>
      </c>
    </row>
    <row r="111" spans="1:2" x14ac:dyDescent="0.25">
      <c r="A111" s="62" t="s">
        <v>435</v>
      </c>
      <c r="B111" t="s">
        <v>293</v>
      </c>
    </row>
    <row r="112" spans="1:2" x14ac:dyDescent="0.25">
      <c r="A112" s="62" t="s">
        <v>435</v>
      </c>
      <c r="B112" t="s">
        <v>279</v>
      </c>
    </row>
    <row r="113" spans="1:2" x14ac:dyDescent="0.25">
      <c r="A113" s="62" t="s">
        <v>435</v>
      </c>
      <c r="B113" t="s">
        <v>294</v>
      </c>
    </row>
    <row r="114" spans="1:2" x14ac:dyDescent="0.25">
      <c r="A114" s="62" t="s">
        <v>435</v>
      </c>
      <c r="B114" t="s">
        <v>317</v>
      </c>
    </row>
    <row r="115" spans="1:2" x14ac:dyDescent="0.25">
      <c r="A115" s="62" t="s">
        <v>435</v>
      </c>
      <c r="B115" t="s">
        <v>319</v>
      </c>
    </row>
    <row r="116" spans="1:2" x14ac:dyDescent="0.25">
      <c r="A116" s="62" t="s">
        <v>435</v>
      </c>
      <c r="B116" t="s">
        <v>290</v>
      </c>
    </row>
    <row r="117" spans="1:2" x14ac:dyDescent="0.25">
      <c r="A117" s="62" t="s">
        <v>435</v>
      </c>
      <c r="B117" t="s">
        <v>308</v>
      </c>
    </row>
    <row r="118" spans="1:2" x14ac:dyDescent="0.25">
      <c r="A118" s="62" t="s">
        <v>435</v>
      </c>
      <c r="B118" t="s">
        <v>309</v>
      </c>
    </row>
    <row r="119" spans="1:2" x14ac:dyDescent="0.25">
      <c r="A119" s="62" t="s">
        <v>435</v>
      </c>
      <c r="B119" t="s">
        <v>310</v>
      </c>
    </row>
    <row r="120" spans="1:2" x14ac:dyDescent="0.25">
      <c r="A120" s="62" t="s">
        <v>435</v>
      </c>
      <c r="B120" t="s">
        <v>311</v>
      </c>
    </row>
    <row r="121" spans="1:2" x14ac:dyDescent="0.25">
      <c r="A121" s="62" t="s">
        <v>435</v>
      </c>
      <c r="B121" t="s">
        <v>312</v>
      </c>
    </row>
    <row r="122" spans="1:2" x14ac:dyDescent="0.25">
      <c r="A122" s="62" t="s">
        <v>435</v>
      </c>
      <c r="B122" t="s">
        <v>313</v>
      </c>
    </row>
    <row r="123" spans="1:2" x14ac:dyDescent="0.25">
      <c r="A123" s="62" t="s">
        <v>435</v>
      </c>
      <c r="B123" t="s">
        <v>232</v>
      </c>
    </row>
    <row r="124" spans="1:2" x14ac:dyDescent="0.25">
      <c r="A124" s="62" t="s">
        <v>435</v>
      </c>
      <c r="B124" t="s">
        <v>233</v>
      </c>
    </row>
    <row r="125" spans="1:2" x14ac:dyDescent="0.25">
      <c r="A125" s="62" t="s">
        <v>435</v>
      </c>
      <c r="B125" t="s">
        <v>234</v>
      </c>
    </row>
    <row r="126" spans="1:2" x14ac:dyDescent="0.25">
      <c r="A126" s="62" t="s">
        <v>435</v>
      </c>
      <c r="B126" t="s">
        <v>235</v>
      </c>
    </row>
    <row r="127" spans="1:2" x14ac:dyDescent="0.25">
      <c r="A127" s="62" t="s">
        <v>435</v>
      </c>
      <c r="B127" t="s">
        <v>236</v>
      </c>
    </row>
    <row r="128" spans="1:2" x14ac:dyDescent="0.25">
      <c r="A128" s="62" t="s">
        <v>435</v>
      </c>
      <c r="B128" t="s">
        <v>237</v>
      </c>
    </row>
    <row r="129" spans="1:2" x14ac:dyDescent="0.25">
      <c r="A129" s="62" t="s">
        <v>435</v>
      </c>
      <c r="B129" t="s">
        <v>238</v>
      </c>
    </row>
    <row r="130" spans="1:2" x14ac:dyDescent="0.25">
      <c r="A130" s="62" t="s">
        <v>435</v>
      </c>
      <c r="B130" t="s">
        <v>239</v>
      </c>
    </row>
    <row r="131" spans="1:2" x14ac:dyDescent="0.25">
      <c r="A131" s="62" t="s">
        <v>435</v>
      </c>
      <c r="B131" t="s">
        <v>240</v>
      </c>
    </row>
    <row r="132" spans="1:2" x14ac:dyDescent="0.25">
      <c r="A132" s="62" t="s">
        <v>435</v>
      </c>
      <c r="B132" t="s">
        <v>241</v>
      </c>
    </row>
    <row r="133" spans="1:2" x14ac:dyDescent="0.25">
      <c r="A133" s="62" t="s">
        <v>435</v>
      </c>
      <c r="B133" t="s">
        <v>242</v>
      </c>
    </row>
    <row r="134" spans="1:2" x14ac:dyDescent="0.25">
      <c r="A134" s="62" t="s">
        <v>435</v>
      </c>
      <c r="B134" t="s">
        <v>296</v>
      </c>
    </row>
    <row r="135" spans="1:2" x14ac:dyDescent="0.25">
      <c r="A135" s="62" t="s">
        <v>435</v>
      </c>
      <c r="B135" t="s">
        <v>298</v>
      </c>
    </row>
    <row r="136" spans="1:2" x14ac:dyDescent="0.25">
      <c r="A136" s="62" t="s">
        <v>435</v>
      </c>
      <c r="B136" t="s">
        <v>299</v>
      </c>
    </row>
    <row r="137" spans="1:2" x14ac:dyDescent="0.25">
      <c r="A137" s="62" t="s">
        <v>435</v>
      </c>
      <c r="B137" t="s">
        <v>302</v>
      </c>
    </row>
    <row r="138" spans="1:2" x14ac:dyDescent="0.25">
      <c r="A138" s="62" t="s">
        <v>435</v>
      </c>
      <c r="B138" t="s">
        <v>304</v>
      </c>
    </row>
    <row r="139" spans="1:2" x14ac:dyDescent="0.25">
      <c r="A139" s="62" t="s">
        <v>435</v>
      </c>
      <c r="B139" t="s">
        <v>307</v>
      </c>
    </row>
    <row r="140" spans="1:2" x14ac:dyDescent="0.25">
      <c r="A140" s="62" t="s">
        <v>435</v>
      </c>
      <c r="B140" t="s">
        <v>316</v>
      </c>
    </row>
    <row r="141" spans="1:2" x14ac:dyDescent="0.25">
      <c r="A141" s="62" t="s">
        <v>435</v>
      </c>
      <c r="B141" t="s">
        <v>324</v>
      </c>
    </row>
    <row r="142" spans="1:2" x14ac:dyDescent="0.25">
      <c r="A142" s="62" t="s">
        <v>435</v>
      </c>
      <c r="B142" t="s">
        <v>326</v>
      </c>
    </row>
    <row r="143" spans="1:2" x14ac:dyDescent="0.25">
      <c r="A143" s="62" t="s">
        <v>435</v>
      </c>
      <c r="B143" t="s">
        <v>328</v>
      </c>
    </row>
    <row r="144" spans="1:2" x14ac:dyDescent="0.25">
      <c r="A144" s="62" t="s">
        <v>435</v>
      </c>
      <c r="B144" t="s">
        <v>330</v>
      </c>
    </row>
    <row r="145" spans="1:2" x14ac:dyDescent="0.25">
      <c r="A145" s="62" t="s">
        <v>435</v>
      </c>
      <c r="B145" t="s">
        <v>332</v>
      </c>
    </row>
    <row r="146" spans="1:2" x14ac:dyDescent="0.25">
      <c r="A146" s="62" t="s">
        <v>435</v>
      </c>
      <c r="B146" t="s">
        <v>335</v>
      </c>
    </row>
    <row r="147" spans="1:2" x14ac:dyDescent="0.25">
      <c r="A147" s="62" t="s">
        <v>435</v>
      </c>
      <c r="B147" t="s">
        <v>337</v>
      </c>
    </row>
    <row r="148" spans="1:2" x14ac:dyDescent="0.25">
      <c r="A148" s="62" t="s">
        <v>435</v>
      </c>
      <c r="B148" t="s">
        <v>339</v>
      </c>
    </row>
    <row r="149" spans="1:2" x14ac:dyDescent="0.25">
      <c r="A149" s="62" t="s">
        <v>435</v>
      </c>
      <c r="B149" t="s">
        <v>341</v>
      </c>
    </row>
    <row r="150" spans="1:2" x14ac:dyDescent="0.25">
      <c r="A150" s="62" t="s">
        <v>435</v>
      </c>
      <c r="B150" t="s">
        <v>343</v>
      </c>
    </row>
    <row r="151" spans="1:2" x14ac:dyDescent="0.25">
      <c r="A151" s="62" t="s">
        <v>435</v>
      </c>
      <c r="B151" t="s">
        <v>345</v>
      </c>
    </row>
    <row r="152" spans="1:2" x14ac:dyDescent="0.25">
      <c r="A152" s="62" t="s">
        <v>435</v>
      </c>
      <c r="B152" t="s">
        <v>363</v>
      </c>
    </row>
    <row r="153" spans="1:2" x14ac:dyDescent="0.25">
      <c r="A153" s="62" t="s">
        <v>435</v>
      </c>
      <c r="B153" t="s">
        <v>374</v>
      </c>
    </row>
    <row r="154" spans="1:2" x14ac:dyDescent="0.25">
      <c r="A154" s="62" t="s">
        <v>435</v>
      </c>
      <c r="B154" t="s">
        <v>395</v>
      </c>
    </row>
    <row r="155" spans="1:2" x14ac:dyDescent="0.25">
      <c r="A155" s="62" t="s">
        <v>435</v>
      </c>
      <c r="B155" t="s">
        <v>383</v>
      </c>
    </row>
    <row r="156" spans="1:2" x14ac:dyDescent="0.25">
      <c r="A156" s="62" t="s">
        <v>435</v>
      </c>
      <c r="B156" t="s">
        <v>396</v>
      </c>
    </row>
    <row r="157" spans="1:2" x14ac:dyDescent="0.25">
      <c r="A157" s="62" t="s">
        <v>435</v>
      </c>
      <c r="B157" t="s">
        <v>398</v>
      </c>
    </row>
    <row r="158" spans="1:2" x14ac:dyDescent="0.25">
      <c r="A158" s="62" t="s">
        <v>435</v>
      </c>
      <c r="B158" t="s">
        <v>397</v>
      </c>
    </row>
    <row r="159" spans="1:2" x14ac:dyDescent="0.25">
      <c r="A159" s="62" t="s">
        <v>435</v>
      </c>
      <c r="B159" t="s">
        <v>399</v>
      </c>
    </row>
    <row r="160" spans="1:2" x14ac:dyDescent="0.25">
      <c r="A160" s="62" t="s">
        <v>435</v>
      </c>
      <c r="B160" t="s">
        <v>400</v>
      </c>
    </row>
    <row r="161" spans="1:2" x14ac:dyDescent="0.25">
      <c r="A161" s="62" t="s">
        <v>435</v>
      </c>
      <c r="B161" t="s">
        <v>401</v>
      </c>
    </row>
    <row r="162" spans="1:2" x14ac:dyDescent="0.25">
      <c r="A162" s="62" t="s">
        <v>435</v>
      </c>
      <c r="B162" t="s">
        <v>402</v>
      </c>
    </row>
    <row r="163" spans="1:2" x14ac:dyDescent="0.25">
      <c r="A163" s="62" t="s">
        <v>435</v>
      </c>
      <c r="B163" t="s">
        <v>403</v>
      </c>
    </row>
    <row r="164" spans="1:2" x14ac:dyDescent="0.25">
      <c r="A164" s="62" t="s">
        <v>435</v>
      </c>
      <c r="B164" t="s">
        <v>404</v>
      </c>
    </row>
    <row r="165" spans="1:2" x14ac:dyDescent="0.25">
      <c r="A165" s="62" t="s">
        <v>435</v>
      </c>
      <c r="B165" t="s">
        <v>405</v>
      </c>
    </row>
    <row r="166" spans="1:2" x14ac:dyDescent="0.25">
      <c r="A166" s="62" t="s">
        <v>435</v>
      </c>
      <c r="B166" t="s">
        <v>406</v>
      </c>
    </row>
    <row r="167" spans="1:2" x14ac:dyDescent="0.25">
      <c r="A167" s="62" t="s">
        <v>435</v>
      </c>
      <c r="B167" t="s">
        <v>407</v>
      </c>
    </row>
    <row r="168" spans="1:2" x14ac:dyDescent="0.25">
      <c r="A168" s="62" t="s">
        <v>435</v>
      </c>
      <c r="B168" t="s">
        <v>409</v>
      </c>
    </row>
    <row r="169" spans="1:2" x14ac:dyDescent="0.25">
      <c r="A169" s="62" t="s">
        <v>435</v>
      </c>
      <c r="B169" t="s">
        <v>411</v>
      </c>
    </row>
    <row r="170" spans="1:2" x14ac:dyDescent="0.25">
      <c r="A170" s="62" t="s">
        <v>435</v>
      </c>
      <c r="B170" t="s">
        <v>416</v>
      </c>
    </row>
    <row r="171" spans="1:2" x14ac:dyDescent="0.25">
      <c r="A171" s="62" t="s">
        <v>435</v>
      </c>
      <c r="B171" t="s">
        <v>418</v>
      </c>
    </row>
    <row r="172" spans="1:2" x14ac:dyDescent="0.25">
      <c r="A172" s="62" t="s">
        <v>435</v>
      </c>
      <c r="B172" t="s">
        <v>420</v>
      </c>
    </row>
    <row r="173" spans="1:2" x14ac:dyDescent="0.25">
      <c r="A173" s="62" t="s">
        <v>435</v>
      </c>
      <c r="B173" t="s">
        <v>434</v>
      </c>
    </row>
    <row r="174" spans="1:2" x14ac:dyDescent="0.25">
      <c r="A174" s="62" t="s">
        <v>435</v>
      </c>
      <c r="B174" t="s">
        <v>423</v>
      </c>
    </row>
    <row r="175" spans="1:2" x14ac:dyDescent="0.25">
      <c r="A175" s="62" t="s">
        <v>435</v>
      </c>
      <c r="B175" t="s">
        <v>425</v>
      </c>
    </row>
    <row r="176" spans="1:2" x14ac:dyDescent="0.25">
      <c r="A176" s="62" t="s">
        <v>435</v>
      </c>
      <c r="B176" t="s">
        <v>427</v>
      </c>
    </row>
    <row r="177" spans="1:2" x14ac:dyDescent="0.25">
      <c r="A177" s="62" t="s">
        <v>435</v>
      </c>
      <c r="B177" t="s">
        <v>429</v>
      </c>
    </row>
    <row r="178" spans="1:2" x14ac:dyDescent="0.25">
      <c r="A178" s="62" t="s">
        <v>435</v>
      </c>
      <c r="B178" t="s">
        <v>431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Quck-Valuation</vt:lpstr>
      <vt:lpstr>Calculator-FCF-Terminal-Value</vt:lpstr>
      <vt:lpstr>Info-useful-for-small-biz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2018-03-02T18:05:47Z</dcterms:created>
  <dcterms:modified xsi:type="dcterms:W3CDTF">2018-09-07T16:16:07Z</dcterms:modified>
</cp:coreProperties>
</file>