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xampp\htdocs\FLATHTML\"/>
    </mc:Choice>
  </mc:AlternateContent>
  <xr:revisionPtr revIDLastSave="0" documentId="8_{0EED8D9F-14F2-436F-BE99-E5D0B198172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N17" i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E17" i="1"/>
  <c r="I16" i="1"/>
  <c r="H16" i="1"/>
  <c r="H17" i="1" s="1"/>
  <c r="F16" i="1"/>
  <c r="G16" i="1" s="1"/>
  <c r="J16" i="1" s="1"/>
  <c r="K16" i="1" l="1"/>
  <c r="L16" i="1" s="1"/>
  <c r="H18" i="1"/>
  <c r="I17" i="1"/>
  <c r="M16" i="1" l="1"/>
  <c r="F17" i="1" s="1"/>
  <c r="O16" i="1"/>
  <c r="P16" i="1" s="1"/>
  <c r="Q16" i="1" s="1"/>
  <c r="H19" i="1"/>
  <c r="I18" i="1"/>
  <c r="H20" i="1" l="1"/>
  <c r="I19" i="1"/>
  <c r="G17" i="1"/>
  <c r="J17" i="1" s="1"/>
  <c r="H21" i="1" l="1"/>
  <c r="I20" i="1"/>
  <c r="K17" i="1"/>
  <c r="L17" i="1" s="1"/>
  <c r="M17" i="1" l="1"/>
  <c r="F18" i="1" s="1"/>
  <c r="O17" i="1"/>
  <c r="P17" i="1" s="1"/>
  <c r="Q17" i="1" s="1"/>
  <c r="H22" i="1"/>
  <c r="I21" i="1"/>
  <c r="H23" i="1" l="1"/>
  <c r="I22" i="1"/>
  <c r="G18" i="1"/>
  <c r="J18" i="1" s="1"/>
  <c r="H24" i="1" l="1"/>
  <c r="I23" i="1"/>
  <c r="K18" i="1"/>
  <c r="L18" i="1" s="1"/>
  <c r="O18" i="1" l="1"/>
  <c r="P18" i="1" s="1"/>
  <c r="Q18" i="1" s="1"/>
  <c r="M18" i="1"/>
  <c r="F19" i="1" s="1"/>
  <c r="H25" i="1"/>
  <c r="I24" i="1"/>
  <c r="H26" i="1" l="1"/>
  <c r="I25" i="1"/>
  <c r="G19" i="1"/>
  <c r="J19" i="1" s="1"/>
  <c r="K19" i="1" l="1"/>
  <c r="L19" i="1" s="1"/>
  <c r="H27" i="1"/>
  <c r="I26" i="1"/>
  <c r="O19" i="1" l="1"/>
  <c r="P19" i="1" s="1"/>
  <c r="Q19" i="1" s="1"/>
  <c r="M19" i="1"/>
  <c r="F20" i="1" s="1"/>
  <c r="H28" i="1"/>
  <c r="I27" i="1"/>
  <c r="I28" i="1" l="1"/>
  <c r="H29" i="1"/>
  <c r="G20" i="1"/>
  <c r="J20" i="1" s="1"/>
  <c r="K20" i="1" l="1"/>
  <c r="L20" i="1"/>
  <c r="H30" i="1"/>
  <c r="I29" i="1"/>
  <c r="H31" i="1" l="1"/>
  <c r="I30" i="1"/>
  <c r="M20" i="1"/>
  <c r="F21" i="1" s="1"/>
  <c r="O20" i="1"/>
  <c r="P20" i="1" s="1"/>
  <c r="Q20" i="1" s="1"/>
  <c r="G21" i="1" l="1"/>
  <c r="J21" i="1" s="1"/>
  <c r="I31" i="1"/>
  <c r="H32" i="1"/>
  <c r="K21" i="1" l="1"/>
  <c r="L21" i="1" s="1"/>
  <c r="H33" i="1"/>
  <c r="I32" i="1"/>
  <c r="M21" i="1" l="1"/>
  <c r="F22" i="1" s="1"/>
  <c r="O21" i="1"/>
  <c r="P21" i="1" s="1"/>
  <c r="Q21" i="1" s="1"/>
  <c r="H34" i="1"/>
  <c r="I33" i="1"/>
  <c r="H35" i="1" l="1"/>
  <c r="I34" i="1"/>
  <c r="G22" i="1"/>
  <c r="J22" i="1" s="1"/>
  <c r="K22" i="1" l="1"/>
  <c r="L22" i="1" s="1"/>
  <c r="I35" i="1"/>
  <c r="H36" i="1"/>
  <c r="M22" i="1" l="1"/>
  <c r="F23" i="1" s="1"/>
  <c r="O22" i="1"/>
  <c r="P22" i="1" s="1"/>
  <c r="Q22" i="1" s="1"/>
  <c r="H37" i="1"/>
  <c r="I36" i="1"/>
  <c r="H38" i="1" l="1"/>
  <c r="I37" i="1"/>
  <c r="G23" i="1"/>
  <c r="J23" i="1" s="1"/>
  <c r="H39" i="1" l="1"/>
  <c r="I38" i="1"/>
  <c r="K23" i="1"/>
  <c r="L23" i="1" s="1"/>
  <c r="O23" i="1" l="1"/>
  <c r="P23" i="1" s="1"/>
  <c r="Q23" i="1" s="1"/>
  <c r="M23" i="1"/>
  <c r="F24" i="1" s="1"/>
  <c r="H40" i="1"/>
  <c r="I39" i="1"/>
  <c r="G24" i="1" l="1"/>
  <c r="J24" i="1" s="1"/>
  <c r="H41" i="1"/>
  <c r="I40" i="1"/>
  <c r="H42" i="1" l="1"/>
  <c r="I41" i="1"/>
  <c r="K24" i="1"/>
  <c r="L24" i="1"/>
  <c r="M24" i="1" l="1"/>
  <c r="F25" i="1" s="1"/>
  <c r="O24" i="1"/>
  <c r="P24" i="1" s="1"/>
  <c r="Q24" i="1" s="1"/>
  <c r="I42" i="1"/>
  <c r="H43" i="1"/>
  <c r="G25" i="1" l="1"/>
  <c r="J25" i="1" s="1"/>
  <c r="H44" i="1"/>
  <c r="I43" i="1"/>
  <c r="H45" i="1" l="1"/>
  <c r="I44" i="1"/>
  <c r="K25" i="1"/>
  <c r="L25" i="1" s="1"/>
  <c r="M25" i="1" l="1"/>
  <c r="F26" i="1" s="1"/>
  <c r="O25" i="1"/>
  <c r="P25" i="1" s="1"/>
  <c r="Q25" i="1" s="1"/>
  <c r="I45" i="1"/>
  <c r="H46" i="1"/>
  <c r="H47" i="1" l="1"/>
  <c r="I46" i="1"/>
  <c r="G26" i="1"/>
  <c r="J26" i="1" s="1"/>
  <c r="L26" i="1" l="1"/>
  <c r="K26" i="1"/>
  <c r="H48" i="1"/>
  <c r="I47" i="1"/>
  <c r="M26" i="1" l="1"/>
  <c r="F27" i="1" s="1"/>
  <c r="O26" i="1"/>
  <c r="P26" i="1" s="1"/>
  <c r="Q26" i="1" s="1"/>
  <c r="H49" i="1"/>
  <c r="I48" i="1"/>
  <c r="H50" i="1" l="1"/>
  <c r="I49" i="1"/>
  <c r="G27" i="1"/>
  <c r="J27" i="1" s="1"/>
  <c r="K27" i="1" l="1"/>
  <c r="L27" i="1" s="1"/>
  <c r="I50" i="1"/>
  <c r="H51" i="1"/>
  <c r="O27" i="1" l="1"/>
  <c r="P27" i="1" s="1"/>
  <c r="Q27" i="1" s="1"/>
  <c r="M27" i="1"/>
  <c r="F28" i="1" s="1"/>
  <c r="H52" i="1"/>
  <c r="I51" i="1"/>
  <c r="H53" i="1" l="1"/>
  <c r="I52" i="1"/>
  <c r="G28" i="1"/>
  <c r="J28" i="1" s="1"/>
  <c r="K28" i="1" l="1"/>
  <c r="L28" i="1"/>
  <c r="I53" i="1"/>
  <c r="H54" i="1"/>
  <c r="H55" i="1" l="1"/>
  <c r="I54" i="1"/>
  <c r="O28" i="1"/>
  <c r="P28" i="1" s="1"/>
  <c r="Q28" i="1" s="1"/>
  <c r="M28" i="1"/>
  <c r="F29" i="1" s="1"/>
  <c r="G29" i="1" l="1"/>
  <c r="J29" i="1" s="1"/>
  <c r="H56" i="1"/>
  <c r="I55" i="1"/>
  <c r="H57" i="1" l="1"/>
  <c r="I56" i="1"/>
  <c r="K29" i="1"/>
  <c r="L29" i="1" s="1"/>
  <c r="M29" i="1" l="1"/>
  <c r="F30" i="1" s="1"/>
  <c r="O29" i="1"/>
  <c r="P29" i="1" s="1"/>
  <c r="Q29" i="1" s="1"/>
  <c r="H58" i="1"/>
  <c r="I57" i="1"/>
  <c r="I58" i="1" l="1"/>
  <c r="H59" i="1"/>
  <c r="G30" i="1"/>
  <c r="J30" i="1" s="1"/>
  <c r="H60" i="1" l="1"/>
  <c r="I59" i="1"/>
  <c r="L30" i="1"/>
  <c r="K30" i="1"/>
  <c r="M30" i="1" l="1"/>
  <c r="F31" i="1" s="1"/>
  <c r="O30" i="1"/>
  <c r="P30" i="1" s="1"/>
  <c r="Q30" i="1" s="1"/>
  <c r="H61" i="1"/>
  <c r="I60" i="1"/>
  <c r="I61" i="1" l="1"/>
  <c r="H62" i="1"/>
  <c r="G31" i="1"/>
  <c r="J31" i="1" s="1"/>
  <c r="H63" i="1" l="1"/>
  <c r="I62" i="1"/>
  <c r="K31" i="1"/>
  <c r="L31" i="1" s="1"/>
  <c r="O31" i="1" l="1"/>
  <c r="P31" i="1" s="1"/>
  <c r="Q31" i="1" s="1"/>
  <c r="M31" i="1"/>
  <c r="F32" i="1" s="1"/>
  <c r="H64" i="1"/>
  <c r="I63" i="1"/>
  <c r="H65" i="1" l="1"/>
  <c r="I65" i="1" s="1"/>
  <c r="I64" i="1"/>
  <c r="C7" i="1"/>
  <c r="G32" i="1"/>
  <c r="J32" i="1" s="1"/>
  <c r="K32" i="1" l="1"/>
  <c r="L32" i="1"/>
  <c r="O32" i="1" l="1"/>
  <c r="P32" i="1" s="1"/>
  <c r="Q32" i="1" s="1"/>
  <c r="M32" i="1"/>
  <c r="F33" i="1" s="1"/>
  <c r="G33" i="1" l="1"/>
  <c r="J33" i="1" s="1"/>
  <c r="K33" i="1" l="1"/>
  <c r="L33" i="1" s="1"/>
  <c r="M33" i="1" l="1"/>
  <c r="F34" i="1" s="1"/>
  <c r="O33" i="1"/>
  <c r="P33" i="1" s="1"/>
  <c r="Q33" i="1" s="1"/>
  <c r="G34" i="1" l="1"/>
  <c r="J34" i="1" s="1"/>
  <c r="K34" i="1" l="1"/>
  <c r="L34" i="1" s="1"/>
  <c r="M34" i="1" l="1"/>
  <c r="F35" i="1" s="1"/>
  <c r="O34" i="1"/>
  <c r="P34" i="1" s="1"/>
  <c r="Q34" i="1" s="1"/>
  <c r="G35" i="1" l="1"/>
  <c r="J35" i="1" s="1"/>
  <c r="K35" i="1" l="1"/>
  <c r="L35" i="1" s="1"/>
  <c r="O35" i="1" l="1"/>
  <c r="P35" i="1" s="1"/>
  <c r="Q35" i="1" s="1"/>
  <c r="M35" i="1"/>
  <c r="F36" i="1" s="1"/>
  <c r="G36" i="1" l="1"/>
  <c r="J36" i="1" s="1"/>
  <c r="K36" i="1" l="1"/>
  <c r="L36" i="1"/>
  <c r="O36" i="1" l="1"/>
  <c r="P36" i="1" s="1"/>
  <c r="Q36" i="1" s="1"/>
  <c r="M36" i="1"/>
  <c r="F37" i="1" s="1"/>
  <c r="G37" i="1" l="1"/>
  <c r="J37" i="1" s="1"/>
  <c r="K37" i="1" l="1"/>
  <c r="L37" i="1" s="1"/>
  <c r="M37" i="1" l="1"/>
  <c r="F38" i="1" s="1"/>
  <c r="O37" i="1"/>
  <c r="P37" i="1" s="1"/>
  <c r="Q37" i="1" s="1"/>
  <c r="G38" i="1" l="1"/>
  <c r="J38" i="1" s="1"/>
  <c r="K38" i="1" l="1"/>
  <c r="L38" i="1" s="1"/>
  <c r="M38" i="1" l="1"/>
  <c r="F39" i="1" s="1"/>
  <c r="O38" i="1"/>
  <c r="P38" i="1" s="1"/>
  <c r="Q38" i="1" s="1"/>
  <c r="G39" i="1" l="1"/>
  <c r="J39" i="1" s="1"/>
  <c r="K39" i="1" l="1"/>
  <c r="L39" i="1" s="1"/>
  <c r="O39" i="1" l="1"/>
  <c r="P39" i="1" s="1"/>
  <c r="Q39" i="1" s="1"/>
  <c r="M39" i="1"/>
  <c r="F40" i="1" s="1"/>
  <c r="G40" i="1" l="1"/>
  <c r="J40" i="1" s="1"/>
  <c r="K40" i="1" l="1"/>
  <c r="L40" i="1" s="1"/>
  <c r="M40" i="1" l="1"/>
  <c r="F41" i="1" s="1"/>
  <c r="O40" i="1"/>
  <c r="P40" i="1" s="1"/>
  <c r="Q40" i="1" s="1"/>
  <c r="G41" i="1" l="1"/>
  <c r="J41" i="1" s="1"/>
  <c r="K41" i="1" l="1"/>
  <c r="L41" i="1" s="1"/>
  <c r="O41" i="1" l="1"/>
  <c r="P41" i="1" s="1"/>
  <c r="Q41" i="1" s="1"/>
  <c r="M41" i="1"/>
  <c r="F42" i="1" s="1"/>
  <c r="G42" i="1" l="1"/>
  <c r="J42" i="1" s="1"/>
  <c r="K42" i="1" l="1"/>
  <c r="L42" i="1"/>
  <c r="O42" i="1" l="1"/>
  <c r="P42" i="1" s="1"/>
  <c r="Q42" i="1" s="1"/>
  <c r="M42" i="1"/>
  <c r="F43" i="1" s="1"/>
  <c r="G43" i="1" l="1"/>
  <c r="J43" i="1" s="1"/>
  <c r="K43" i="1" l="1"/>
  <c r="L43" i="1" s="1"/>
  <c r="M43" i="1" l="1"/>
  <c r="F44" i="1" s="1"/>
  <c r="O43" i="1"/>
  <c r="P43" i="1" s="1"/>
  <c r="Q43" i="1" s="1"/>
  <c r="G44" i="1" l="1"/>
  <c r="J44" i="1" s="1"/>
  <c r="K44" i="1" l="1"/>
  <c r="L44" i="1" s="1"/>
  <c r="M44" i="1" l="1"/>
  <c r="F45" i="1" s="1"/>
  <c r="O44" i="1"/>
  <c r="P44" i="1" s="1"/>
  <c r="Q44" i="1" s="1"/>
  <c r="G45" i="1" l="1"/>
  <c r="J45" i="1" s="1"/>
  <c r="K45" i="1" l="1"/>
  <c r="L45" i="1" s="1"/>
  <c r="O45" i="1" l="1"/>
  <c r="P45" i="1" s="1"/>
  <c r="Q45" i="1" s="1"/>
  <c r="M45" i="1"/>
  <c r="F46" i="1" s="1"/>
  <c r="G46" i="1" l="1"/>
  <c r="J46" i="1" s="1"/>
  <c r="K46" i="1" l="1"/>
  <c r="L46" i="1" s="1"/>
  <c r="O46" i="1" l="1"/>
  <c r="P46" i="1" s="1"/>
  <c r="Q46" i="1" s="1"/>
  <c r="M46" i="1"/>
  <c r="F47" i="1" s="1"/>
  <c r="G47" i="1" l="1"/>
  <c r="J47" i="1" s="1"/>
  <c r="K47" i="1" l="1"/>
  <c r="L47" i="1" s="1"/>
  <c r="M47" i="1" l="1"/>
  <c r="F48" i="1" s="1"/>
  <c r="O47" i="1"/>
  <c r="P47" i="1" s="1"/>
  <c r="Q47" i="1" s="1"/>
  <c r="G48" i="1" l="1"/>
  <c r="J48" i="1" s="1"/>
  <c r="K48" i="1" l="1"/>
  <c r="L48" i="1" s="1"/>
  <c r="M48" i="1" l="1"/>
  <c r="F49" i="1" s="1"/>
  <c r="O48" i="1"/>
  <c r="P48" i="1" s="1"/>
  <c r="Q48" i="1" s="1"/>
  <c r="G49" i="1" l="1"/>
  <c r="J49" i="1" s="1"/>
  <c r="K49" i="1" l="1"/>
  <c r="L49" i="1" s="1"/>
  <c r="O49" i="1" l="1"/>
  <c r="P49" i="1" s="1"/>
  <c r="Q49" i="1" s="1"/>
  <c r="M49" i="1"/>
  <c r="F50" i="1" s="1"/>
  <c r="G50" i="1" l="1"/>
  <c r="J50" i="1" s="1"/>
  <c r="K50" i="1" l="1"/>
  <c r="L50" i="1"/>
  <c r="O50" i="1" l="1"/>
  <c r="P50" i="1" s="1"/>
  <c r="Q50" i="1" s="1"/>
  <c r="M50" i="1"/>
  <c r="F51" i="1" s="1"/>
  <c r="G51" i="1" l="1"/>
  <c r="J51" i="1" s="1"/>
  <c r="K51" i="1" l="1"/>
  <c r="L51" i="1" s="1"/>
  <c r="M51" i="1" l="1"/>
  <c r="F52" i="1" s="1"/>
  <c r="O51" i="1"/>
  <c r="P51" i="1" s="1"/>
  <c r="Q51" i="1" s="1"/>
  <c r="G52" i="1" l="1"/>
  <c r="J52" i="1" s="1"/>
  <c r="K52" i="1" l="1"/>
  <c r="L52" i="1" s="1"/>
  <c r="M52" i="1" l="1"/>
  <c r="F53" i="1" s="1"/>
  <c r="O52" i="1"/>
  <c r="P52" i="1" s="1"/>
  <c r="Q52" i="1" s="1"/>
  <c r="G53" i="1" l="1"/>
  <c r="J53" i="1" s="1"/>
  <c r="K53" i="1" l="1"/>
  <c r="L53" i="1" s="1"/>
  <c r="O53" i="1" l="1"/>
  <c r="P53" i="1" s="1"/>
  <c r="Q53" i="1" s="1"/>
  <c r="M53" i="1"/>
  <c r="F54" i="1" s="1"/>
  <c r="G54" i="1" l="1"/>
  <c r="J54" i="1" s="1"/>
  <c r="K54" i="1" l="1"/>
  <c r="L54" i="1"/>
  <c r="O54" i="1" l="1"/>
  <c r="P54" i="1" s="1"/>
  <c r="Q54" i="1" s="1"/>
  <c r="M54" i="1"/>
  <c r="F55" i="1" s="1"/>
  <c r="G55" i="1" l="1"/>
  <c r="J55" i="1" s="1"/>
  <c r="K55" i="1" l="1"/>
  <c r="L55" i="1" s="1"/>
  <c r="M55" i="1" l="1"/>
  <c r="F56" i="1" s="1"/>
  <c r="O55" i="1"/>
  <c r="P55" i="1" s="1"/>
  <c r="Q55" i="1" s="1"/>
  <c r="G56" i="1" l="1"/>
  <c r="J56" i="1" s="1"/>
  <c r="K56" i="1" l="1"/>
  <c r="L56" i="1" s="1"/>
  <c r="M56" i="1" l="1"/>
  <c r="F57" i="1" s="1"/>
  <c r="O56" i="1"/>
  <c r="P56" i="1" s="1"/>
  <c r="Q56" i="1" s="1"/>
  <c r="G57" i="1" l="1"/>
  <c r="J57" i="1" s="1"/>
  <c r="K57" i="1" l="1"/>
  <c r="L57" i="1" s="1"/>
  <c r="O57" i="1" l="1"/>
  <c r="P57" i="1" s="1"/>
  <c r="Q57" i="1" s="1"/>
  <c r="M57" i="1"/>
  <c r="F58" i="1" s="1"/>
  <c r="G58" i="1" l="1"/>
  <c r="J58" i="1" s="1"/>
  <c r="K58" i="1" l="1"/>
  <c r="L58" i="1"/>
  <c r="O58" i="1" l="1"/>
  <c r="P58" i="1" s="1"/>
  <c r="Q58" i="1" s="1"/>
  <c r="M58" i="1"/>
  <c r="F59" i="1" s="1"/>
  <c r="G59" i="1" l="1"/>
  <c r="J59" i="1" s="1"/>
  <c r="K59" i="1" l="1"/>
  <c r="L59" i="1" s="1"/>
  <c r="M59" i="1" l="1"/>
  <c r="F60" i="1" s="1"/>
  <c r="O59" i="1"/>
  <c r="P59" i="1" s="1"/>
  <c r="Q59" i="1" s="1"/>
  <c r="G60" i="1" l="1"/>
  <c r="J60" i="1" s="1"/>
  <c r="K60" i="1" l="1"/>
  <c r="L60" i="1" s="1"/>
  <c r="M60" i="1" l="1"/>
  <c r="F61" i="1" s="1"/>
  <c r="O60" i="1"/>
  <c r="P60" i="1" s="1"/>
  <c r="Q60" i="1" s="1"/>
  <c r="G61" i="1" l="1"/>
  <c r="J61" i="1" s="1"/>
  <c r="K61" i="1" l="1"/>
  <c r="L61" i="1" s="1"/>
  <c r="O61" i="1" l="1"/>
  <c r="P61" i="1" s="1"/>
  <c r="Q61" i="1" s="1"/>
  <c r="M61" i="1"/>
  <c r="F62" i="1" s="1"/>
  <c r="G62" i="1" l="1"/>
  <c r="J62" i="1" s="1"/>
  <c r="K62" i="1" l="1"/>
  <c r="L62" i="1"/>
  <c r="O62" i="1" l="1"/>
  <c r="P62" i="1" s="1"/>
  <c r="Q62" i="1" s="1"/>
  <c r="M62" i="1"/>
  <c r="F63" i="1" s="1"/>
  <c r="G63" i="1" l="1"/>
  <c r="J63" i="1" s="1"/>
  <c r="K63" i="1" l="1"/>
  <c r="L63" i="1" s="1"/>
  <c r="M63" i="1" l="1"/>
  <c r="F64" i="1" s="1"/>
  <c r="O63" i="1"/>
  <c r="P63" i="1" s="1"/>
  <c r="Q63" i="1" s="1"/>
  <c r="G64" i="1" l="1"/>
  <c r="J64" i="1" s="1"/>
  <c r="K64" i="1" l="1"/>
  <c r="L64" i="1" s="1"/>
  <c r="M64" i="1" l="1"/>
  <c r="F65" i="1" s="1"/>
  <c r="G65" i="1" s="1"/>
  <c r="J65" i="1" s="1"/>
  <c r="O64" i="1"/>
  <c r="P64" i="1" s="1"/>
  <c r="Q64" i="1" s="1"/>
  <c r="K65" i="1" l="1"/>
  <c r="L65" i="1" s="1"/>
  <c r="O65" i="1" l="1"/>
  <c r="P65" i="1" s="1"/>
  <c r="Q65" i="1" s="1"/>
  <c r="C8" i="1" s="1"/>
  <c r="C10" i="1" s="1"/>
  <c r="C11" i="1" s="1"/>
  <c r="M65" i="1"/>
</calcChain>
</file>

<file path=xl/sharedStrings.xml><?xml version="1.0" encoding="utf-8"?>
<sst xmlns="http://schemas.openxmlformats.org/spreadsheetml/2006/main" count="36" uniqueCount="36">
  <si>
    <t xml:space="preserve">TIFFANY (TIF) VALUATION </t>
  </si>
  <si>
    <t>NOTE : All Figures in Millions , Except Per Share Values</t>
  </si>
  <si>
    <t>VALUATION DATE</t>
  </si>
  <si>
    <t>(A) Cash &amp; Cash Equiv</t>
  </si>
  <si>
    <t>(B) Terminal Debt (Discounted by 6%)</t>
  </si>
  <si>
    <t>(C) Aggregate Discounted Cash Flows</t>
  </si>
  <si>
    <t>(S) Shares Outstanding</t>
  </si>
  <si>
    <t>(E) Total Equity Value = (A) - (B) + (C)</t>
  </si>
  <si>
    <t>Fair Value / Share = (E) / (S)</t>
  </si>
  <si>
    <t>VALUATION INPUTS</t>
  </si>
  <si>
    <t>ITEM</t>
  </si>
  <si>
    <t>INPUT</t>
  </si>
  <si>
    <t>YEAR</t>
  </si>
  <si>
    <t>SALES (S)</t>
  </si>
  <si>
    <t>OPERATING CASH (O)</t>
  </si>
  <si>
    <t>DEBT (D)</t>
  </si>
  <si>
    <t>INTEREST (I)</t>
  </si>
  <si>
    <t>CASH AFTER INTEREST(CI) = (O) - (I)</t>
  </si>
  <si>
    <t>TAX EXPENSE (T) = (CI) x Tax Rate</t>
  </si>
  <si>
    <t>NET CASH FLOW TO BIZ (NC) = (CI) - (T)</t>
  </si>
  <si>
    <t>CAPITAL EXPENDITURE (CE) = ((NC) x Reinvestment Rate) + Growth in Debt</t>
  </si>
  <si>
    <t>DISCOUNT RATE (D)</t>
  </si>
  <si>
    <t>(FCF) FREE CASH FLOW = (C) x (1 - Reinvestment Rate)</t>
  </si>
  <si>
    <t>DISCOUNTED FREE CASH FLOW  = (FCF) x (D)</t>
  </si>
  <si>
    <t>CUMULATIVE DISCOUNTED FREE CASH FLOW</t>
  </si>
  <si>
    <t>Net Sales</t>
  </si>
  <si>
    <t>Operating Margin</t>
  </si>
  <si>
    <t>Tax Rate</t>
  </si>
  <si>
    <t>ROIC</t>
  </si>
  <si>
    <t>Reinvestment Rate - First 10 Years</t>
  </si>
  <si>
    <t>Debt  (Including Pension Liab)</t>
  </si>
  <si>
    <t>Net Interest Rate</t>
  </si>
  <si>
    <t>Discount Rate</t>
  </si>
  <si>
    <t>Growth in Debt - First 10 Years</t>
  </si>
  <si>
    <t>Reinvestment Rate - After 10 Years</t>
  </si>
  <si>
    <t>Growth in Debt - After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</si>
</sst>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i/>
      <sz val="12"/>
      <color theme="1"/>
      <name val="Arial"/>
    </font>
    <font>
      <sz val="10"/>
      <name val="Arial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14" fontId="1" fillId="0" borderId="3" xfId="0" applyNumberFormat="1" applyFont="1" applyBorder="1" applyAlignment="1">
      <alignment horizontal="center"/>
    </xf>
    <xf numFmtId="0" fontId="1" fillId="4" borderId="3" xfId="0" applyFont="1" applyFill="1" applyBorder="1" applyAlignment="1"/>
    <xf numFmtId="164" fontId="4" fillId="4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5" borderId="3" xfId="0" applyFont="1" applyFill="1" applyBorder="1" applyAlignment="1"/>
    <xf numFmtId="164" fontId="5" fillId="5" borderId="3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/>
    <xf numFmtId="0" fontId="1" fillId="6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wrapText="1"/>
    </xf>
    <xf numFmtId="164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3" fillId="3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workbookViewId="0"/>
  </sheetViews>
  <sheetFormatPr defaultColWidth="14.42578125" defaultRowHeight="15.75" customHeight="1" x14ac:dyDescent="0.2"/>
  <cols>
    <col min="2" max="2" width="47.2851562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4"/>
      <c r="B4" s="24" t="s">
        <v>0</v>
      </c>
      <c r="C4" s="25"/>
      <c r="D4" s="1"/>
      <c r="E4" s="26" t="s">
        <v>1</v>
      </c>
      <c r="F4" s="27"/>
      <c r="G4" s="27"/>
      <c r="H4" s="27"/>
      <c r="I4" s="27"/>
      <c r="J4" s="27"/>
      <c r="K4" s="27"/>
      <c r="L4" s="27"/>
      <c r="M4" s="1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4"/>
      <c r="B5" s="5" t="s">
        <v>2</v>
      </c>
      <c r="C5" s="6">
        <v>43724</v>
      </c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4"/>
      <c r="B6" s="7" t="s">
        <v>3</v>
      </c>
      <c r="C6" s="8">
        <v>700</v>
      </c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4"/>
      <c r="B7" s="5" t="s">
        <v>4</v>
      </c>
      <c r="C7" s="9">
        <f>H64/4</f>
        <v>483.66782330473916</v>
      </c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4"/>
      <c r="B8" s="5" t="s">
        <v>5</v>
      </c>
      <c r="C8" s="9">
        <f>Q65</f>
        <v>6159.0351601591474</v>
      </c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4"/>
      <c r="B9" s="7" t="s">
        <v>6</v>
      </c>
      <c r="C9" s="10">
        <v>120</v>
      </c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4"/>
      <c r="B10" s="5" t="s">
        <v>7</v>
      </c>
      <c r="C10" s="9">
        <f>C6-C7+C8</f>
        <v>6375.3673368544078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4"/>
      <c r="B11" s="11" t="s">
        <v>8</v>
      </c>
      <c r="C11" s="12">
        <f>C10/C9</f>
        <v>53.128061140453397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3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4"/>
      <c r="B14" s="24" t="s">
        <v>9</v>
      </c>
      <c r="C14" s="25"/>
      <c r="D14" s="1"/>
      <c r="E14" s="3"/>
      <c r="F14" s="3"/>
      <c r="G14" s="3"/>
      <c r="H14" s="3"/>
      <c r="I14" s="3"/>
      <c r="J14" s="3"/>
      <c r="K14" s="3"/>
      <c r="L14" s="3"/>
      <c r="M14" s="3"/>
      <c r="N14" s="13"/>
      <c r="O14" s="3"/>
      <c r="P14" s="3"/>
      <c r="Q14" s="3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4"/>
      <c r="B15" s="14" t="s">
        <v>10</v>
      </c>
      <c r="C15" s="14" t="s">
        <v>11</v>
      </c>
      <c r="D15" s="4"/>
      <c r="E15" s="15" t="s">
        <v>12</v>
      </c>
      <c r="F15" s="15" t="s">
        <v>13</v>
      </c>
      <c r="G15" s="16" t="s">
        <v>14</v>
      </c>
      <c r="H15" s="15" t="s">
        <v>15</v>
      </c>
      <c r="I15" s="15" t="s">
        <v>16</v>
      </c>
      <c r="J15" s="16" t="s">
        <v>17</v>
      </c>
      <c r="K15" s="16" t="s">
        <v>18</v>
      </c>
      <c r="L15" s="16" t="s">
        <v>19</v>
      </c>
      <c r="M15" s="16" t="s">
        <v>20</v>
      </c>
      <c r="N15" s="17" t="s">
        <v>21</v>
      </c>
      <c r="O15" s="16" t="s">
        <v>22</v>
      </c>
      <c r="P15" s="16" t="s">
        <v>23</v>
      </c>
      <c r="Q15" s="16" t="s">
        <v>24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4"/>
      <c r="B16" s="5" t="s">
        <v>25</v>
      </c>
      <c r="C16" s="18">
        <v>4400</v>
      </c>
      <c r="D16" s="4"/>
      <c r="E16" s="19">
        <v>1</v>
      </c>
      <c r="F16" s="9">
        <f>C16</f>
        <v>4400</v>
      </c>
      <c r="G16" s="9">
        <f t="shared" ref="G16:G65" si="0">F16*$C$17</f>
        <v>792</v>
      </c>
      <c r="H16" s="9">
        <f>C21</f>
        <v>1200</v>
      </c>
      <c r="I16" s="9">
        <f t="shared" ref="I16:I65" si="1">H16*$C$22</f>
        <v>48</v>
      </c>
      <c r="J16" s="9">
        <f t="shared" ref="J16:J65" si="2">G16-I16</f>
        <v>744</v>
      </c>
      <c r="K16" s="9">
        <f t="shared" ref="K16:K65" si="3">J16*$C$18</f>
        <v>186</v>
      </c>
      <c r="L16" s="9">
        <f t="shared" ref="L16:L65" si="4">J16-K16</f>
        <v>558</v>
      </c>
      <c r="M16" s="9">
        <f t="shared" ref="M16:M25" si="5">(L16*$C$20)+(H16*$C$24)</f>
        <v>207.29999999999998</v>
      </c>
      <c r="N16" s="20">
        <v>1</v>
      </c>
      <c r="O16" s="9">
        <f t="shared" ref="O16:O25" si="6">L16*(1-$C$20)</f>
        <v>362.7</v>
      </c>
      <c r="P16" s="9">
        <f t="shared" ref="P16:P65" si="7">O16*N16</f>
        <v>362.7</v>
      </c>
      <c r="Q16" s="9">
        <f>P16</f>
        <v>362.7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4"/>
      <c r="B17" s="5" t="s">
        <v>26</v>
      </c>
      <c r="C17" s="21">
        <v>0.18</v>
      </c>
      <c r="D17" s="4"/>
      <c r="E17" s="19">
        <f t="shared" ref="E17:E65" si="8">E16+1</f>
        <v>2</v>
      </c>
      <c r="F17" s="9">
        <f t="shared" ref="F17:F65" si="9">F16+((M16*$C$19)*(F16/L16))</f>
        <v>4563.4623655913974</v>
      </c>
      <c r="G17" s="9">
        <f t="shared" si="0"/>
        <v>821.42322580645146</v>
      </c>
      <c r="H17" s="9">
        <f t="shared" ref="H17:H25" si="10">H16+(H16*$C$24)</f>
        <v>1212</v>
      </c>
      <c r="I17" s="9">
        <f t="shared" si="1"/>
        <v>48.480000000000004</v>
      </c>
      <c r="J17" s="9">
        <f t="shared" si="2"/>
        <v>772.94322580645144</v>
      </c>
      <c r="K17" s="9">
        <f t="shared" si="3"/>
        <v>193.23580645161286</v>
      </c>
      <c r="L17" s="9">
        <f t="shared" si="4"/>
        <v>579.70741935483852</v>
      </c>
      <c r="M17" s="9">
        <f t="shared" si="5"/>
        <v>215.01759677419346</v>
      </c>
      <c r="N17" s="20">
        <f t="shared" ref="N17:N65" si="11">N16-(N16*$C$23)</f>
        <v>0.91</v>
      </c>
      <c r="O17" s="9">
        <f t="shared" si="6"/>
        <v>376.80982258064506</v>
      </c>
      <c r="P17" s="9">
        <f t="shared" si="7"/>
        <v>342.89693854838703</v>
      </c>
      <c r="Q17" s="9">
        <f t="shared" ref="Q17:Q65" si="12">Q16+P17</f>
        <v>705.59693854838702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4"/>
      <c r="B18" s="5" t="s">
        <v>27</v>
      </c>
      <c r="C18" s="22">
        <v>0.25</v>
      </c>
      <c r="D18" s="4"/>
      <c r="E18" s="19">
        <f t="shared" si="8"/>
        <v>3</v>
      </c>
      <c r="F18" s="9">
        <f t="shared" si="9"/>
        <v>4732.7244240123418</v>
      </c>
      <c r="G18" s="9">
        <f t="shared" si="0"/>
        <v>851.89039632222148</v>
      </c>
      <c r="H18" s="9">
        <f t="shared" si="10"/>
        <v>1224.1199999999999</v>
      </c>
      <c r="I18" s="9">
        <f t="shared" si="1"/>
        <v>48.964799999999997</v>
      </c>
      <c r="J18" s="9">
        <f t="shared" si="2"/>
        <v>802.92559632222151</v>
      </c>
      <c r="K18" s="9">
        <f t="shared" si="3"/>
        <v>200.73139908055538</v>
      </c>
      <c r="L18" s="9">
        <f t="shared" si="4"/>
        <v>602.19419724166619</v>
      </c>
      <c r="M18" s="9">
        <f t="shared" si="5"/>
        <v>223.00916903458315</v>
      </c>
      <c r="N18" s="20">
        <f t="shared" si="11"/>
        <v>0.82810000000000006</v>
      </c>
      <c r="O18" s="9">
        <f t="shared" si="6"/>
        <v>391.42622820708306</v>
      </c>
      <c r="P18" s="9">
        <f t="shared" si="7"/>
        <v>324.1400595782855</v>
      </c>
      <c r="Q18" s="9">
        <f t="shared" si="12"/>
        <v>1029.7369981266725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4"/>
      <c r="B19" s="5" t="s">
        <v>28</v>
      </c>
      <c r="C19" s="21">
        <v>0.1</v>
      </c>
      <c r="D19" s="4"/>
      <c r="E19" s="19">
        <f t="shared" si="8"/>
        <v>4</v>
      </c>
      <c r="F19" s="9">
        <f t="shared" si="9"/>
        <v>4907.9903010173157</v>
      </c>
      <c r="G19" s="9">
        <f t="shared" si="0"/>
        <v>883.43825418311678</v>
      </c>
      <c r="H19" s="9">
        <f t="shared" si="10"/>
        <v>1236.3611999999998</v>
      </c>
      <c r="I19" s="9">
        <f t="shared" si="1"/>
        <v>49.454447999999992</v>
      </c>
      <c r="J19" s="9">
        <f t="shared" si="2"/>
        <v>833.98380618311683</v>
      </c>
      <c r="K19" s="9">
        <f t="shared" si="3"/>
        <v>208.49595154577921</v>
      </c>
      <c r="L19" s="9">
        <f t="shared" si="4"/>
        <v>625.48785463733759</v>
      </c>
      <c r="M19" s="9">
        <f t="shared" si="5"/>
        <v>231.28436112306812</v>
      </c>
      <c r="N19" s="20">
        <f t="shared" si="11"/>
        <v>0.7535710000000001</v>
      </c>
      <c r="O19" s="9">
        <f t="shared" si="6"/>
        <v>406.56710551426943</v>
      </c>
      <c r="P19" s="9">
        <f t="shared" si="7"/>
        <v>306.37718026949358</v>
      </c>
      <c r="Q19" s="9">
        <f t="shared" si="12"/>
        <v>1336.1141783961662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4"/>
      <c r="B20" s="5" t="s">
        <v>29</v>
      </c>
      <c r="C20" s="21">
        <v>0.35</v>
      </c>
      <c r="D20" s="4"/>
      <c r="E20" s="19">
        <f t="shared" si="8"/>
        <v>5</v>
      </c>
      <c r="F20" s="9">
        <f t="shared" si="9"/>
        <v>5089.4712670749486</v>
      </c>
      <c r="G20" s="9">
        <f t="shared" si="0"/>
        <v>916.10482807349069</v>
      </c>
      <c r="H20" s="9">
        <f t="shared" si="10"/>
        <v>1248.7248119999999</v>
      </c>
      <c r="I20" s="9">
        <f t="shared" si="1"/>
        <v>49.948992480000001</v>
      </c>
      <c r="J20" s="9">
        <f t="shared" si="2"/>
        <v>866.15583559349068</v>
      </c>
      <c r="K20" s="9">
        <f t="shared" si="3"/>
        <v>216.53895889837267</v>
      </c>
      <c r="L20" s="9">
        <f t="shared" si="4"/>
        <v>649.61687669511798</v>
      </c>
      <c r="M20" s="9">
        <f t="shared" si="5"/>
        <v>239.85315496329127</v>
      </c>
      <c r="N20" s="20">
        <f t="shared" si="11"/>
        <v>0.68574961000000012</v>
      </c>
      <c r="O20" s="9">
        <f t="shared" si="6"/>
        <v>422.25096985182671</v>
      </c>
      <c r="P20" s="9">
        <f t="shared" si="7"/>
        <v>289.55843789801196</v>
      </c>
      <c r="Q20" s="9">
        <f t="shared" si="12"/>
        <v>1625.6726162941782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4"/>
      <c r="B21" s="23" t="s">
        <v>30</v>
      </c>
      <c r="C21" s="18">
        <v>1200</v>
      </c>
      <c r="D21" s="4"/>
      <c r="E21" s="19">
        <f t="shared" si="8"/>
        <v>6</v>
      </c>
      <c r="F21" s="9">
        <f t="shared" si="9"/>
        <v>5277.3859879352358</v>
      </c>
      <c r="G21" s="9">
        <f t="shared" si="0"/>
        <v>949.92947782834244</v>
      </c>
      <c r="H21" s="9">
        <f t="shared" si="10"/>
        <v>1261.2120601199999</v>
      </c>
      <c r="I21" s="9">
        <f t="shared" si="1"/>
        <v>50.448482404799996</v>
      </c>
      <c r="J21" s="9">
        <f t="shared" si="2"/>
        <v>899.48099542354248</v>
      </c>
      <c r="K21" s="9">
        <f t="shared" si="3"/>
        <v>224.87024885588562</v>
      </c>
      <c r="L21" s="9">
        <f t="shared" si="4"/>
        <v>674.61074656765686</v>
      </c>
      <c r="M21" s="9">
        <f t="shared" si="5"/>
        <v>248.72588189987988</v>
      </c>
      <c r="N21" s="20">
        <f t="shared" si="11"/>
        <v>0.62403214510000016</v>
      </c>
      <c r="O21" s="9">
        <f t="shared" si="6"/>
        <v>438.49698526897697</v>
      </c>
      <c r="P21" s="9">
        <f t="shared" si="7"/>
        <v>273.63621433728287</v>
      </c>
      <c r="Q21" s="9">
        <f t="shared" si="12"/>
        <v>1899.308830631461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4"/>
      <c r="B22" s="5" t="s">
        <v>31</v>
      </c>
      <c r="C22" s="22">
        <v>0.04</v>
      </c>
      <c r="D22" s="4"/>
      <c r="E22" s="19">
        <f t="shared" si="8"/>
        <v>7</v>
      </c>
      <c r="F22" s="9">
        <f t="shared" si="9"/>
        <v>5471.960783942227</v>
      </c>
      <c r="G22" s="9">
        <f t="shared" si="0"/>
        <v>984.95294110960083</v>
      </c>
      <c r="H22" s="9">
        <f t="shared" si="10"/>
        <v>1273.8241807212</v>
      </c>
      <c r="I22" s="9">
        <f t="shared" si="1"/>
        <v>50.952967228848003</v>
      </c>
      <c r="J22" s="9">
        <f t="shared" si="2"/>
        <v>933.9999738807528</v>
      </c>
      <c r="K22" s="9">
        <f t="shared" si="3"/>
        <v>233.4999934701882</v>
      </c>
      <c r="L22" s="9">
        <f t="shared" si="4"/>
        <v>700.4999804105646</v>
      </c>
      <c r="M22" s="9">
        <f t="shared" si="5"/>
        <v>257.91323495090961</v>
      </c>
      <c r="N22" s="20">
        <f t="shared" si="11"/>
        <v>0.56786925204100014</v>
      </c>
      <c r="O22" s="9">
        <f t="shared" si="6"/>
        <v>455.32498726686703</v>
      </c>
      <c r="P22" s="9">
        <f t="shared" si="7"/>
        <v>258.56505995481371</v>
      </c>
      <c r="Q22" s="9">
        <f t="shared" si="12"/>
        <v>2157.8738905862747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4"/>
      <c r="B23" s="5" t="s">
        <v>32</v>
      </c>
      <c r="C23" s="22">
        <v>0.09</v>
      </c>
      <c r="D23" s="4"/>
      <c r="E23" s="19">
        <f t="shared" si="8"/>
        <v>8</v>
      </c>
      <c r="F23" s="9">
        <f t="shared" si="9"/>
        <v>5673.4298984001452</v>
      </c>
      <c r="G23" s="9">
        <f t="shared" si="0"/>
        <v>1021.2173817120261</v>
      </c>
      <c r="H23" s="9">
        <f t="shared" si="10"/>
        <v>1286.5624225284121</v>
      </c>
      <c r="I23" s="9">
        <f t="shared" si="1"/>
        <v>51.462496901136483</v>
      </c>
      <c r="J23" s="9">
        <f t="shared" si="2"/>
        <v>969.75488481088962</v>
      </c>
      <c r="K23" s="9">
        <f t="shared" si="3"/>
        <v>242.43872120272241</v>
      </c>
      <c r="L23" s="9">
        <f t="shared" si="4"/>
        <v>727.31616360816724</v>
      </c>
      <c r="M23" s="9">
        <f t="shared" si="5"/>
        <v>267.42628148814265</v>
      </c>
      <c r="N23" s="20">
        <f t="shared" si="11"/>
        <v>0.51676101935731011</v>
      </c>
      <c r="O23" s="9">
        <f t="shared" si="6"/>
        <v>472.75550634530873</v>
      </c>
      <c r="P23" s="9">
        <f t="shared" si="7"/>
        <v>244.30161736578302</v>
      </c>
      <c r="Q23" s="9">
        <f t="shared" si="12"/>
        <v>2402.1755079520576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4"/>
      <c r="B24" s="5" t="s">
        <v>33</v>
      </c>
      <c r="C24" s="22">
        <v>0.01</v>
      </c>
      <c r="D24" s="4"/>
      <c r="E24" s="19">
        <f t="shared" si="8"/>
        <v>9</v>
      </c>
      <c r="F24" s="9">
        <f t="shared" si="9"/>
        <v>5882.0357753114949</v>
      </c>
      <c r="G24" s="9">
        <f t="shared" si="0"/>
        <v>1058.7664395560691</v>
      </c>
      <c r="H24" s="9">
        <f t="shared" si="10"/>
        <v>1299.4280467536962</v>
      </c>
      <c r="I24" s="9">
        <f t="shared" si="1"/>
        <v>51.977121870147847</v>
      </c>
      <c r="J24" s="9">
        <f t="shared" si="2"/>
        <v>1006.7893176859213</v>
      </c>
      <c r="K24" s="9">
        <f t="shared" si="3"/>
        <v>251.69732942148033</v>
      </c>
      <c r="L24" s="9">
        <f t="shared" si="4"/>
        <v>755.09198826444094</v>
      </c>
      <c r="M24" s="9">
        <f t="shared" si="5"/>
        <v>277.27647636009129</v>
      </c>
      <c r="N24" s="20">
        <f t="shared" si="11"/>
        <v>0.47025252761515218</v>
      </c>
      <c r="O24" s="9">
        <f t="shared" si="6"/>
        <v>490.8097923718866</v>
      </c>
      <c r="P24" s="9">
        <f t="shared" si="7"/>
        <v>230.80454544114772</v>
      </c>
      <c r="Q24" s="9">
        <f t="shared" si="12"/>
        <v>2632.9800533932053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4"/>
      <c r="B25" s="5" t="s">
        <v>34</v>
      </c>
      <c r="C25" s="21">
        <v>0.35</v>
      </c>
      <c r="D25" s="4"/>
      <c r="E25" s="19">
        <f t="shared" si="8"/>
        <v>10</v>
      </c>
      <c r="F25" s="9">
        <f t="shared" si="9"/>
        <v>6098.0293468167447</v>
      </c>
      <c r="G25" s="9">
        <f t="shared" si="0"/>
        <v>1097.6452824270141</v>
      </c>
      <c r="H25" s="9">
        <f t="shared" si="10"/>
        <v>1312.4223272212332</v>
      </c>
      <c r="I25" s="9">
        <f t="shared" si="1"/>
        <v>52.496893088849333</v>
      </c>
      <c r="J25" s="9">
        <f t="shared" si="2"/>
        <v>1045.1483893381646</v>
      </c>
      <c r="K25" s="9">
        <f t="shared" si="3"/>
        <v>261.28709733454116</v>
      </c>
      <c r="L25" s="9">
        <f t="shared" si="4"/>
        <v>783.86129200362348</v>
      </c>
      <c r="M25" s="9">
        <f t="shared" si="5"/>
        <v>287.47567547348058</v>
      </c>
      <c r="N25" s="20">
        <f t="shared" si="11"/>
        <v>0.42792980012978848</v>
      </c>
      <c r="O25" s="9">
        <f t="shared" si="6"/>
        <v>509.50983980235526</v>
      </c>
      <c r="P25" s="9">
        <f t="shared" si="7"/>
        <v>218.03444391078244</v>
      </c>
      <c r="Q25" s="9">
        <f t="shared" si="12"/>
        <v>2851.0144973039878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4"/>
      <c r="B26" s="5" t="s">
        <v>35</v>
      </c>
      <c r="C26" s="22">
        <v>0.01</v>
      </c>
      <c r="D26" s="4"/>
      <c r="E26" s="19">
        <f t="shared" si="8"/>
        <v>11</v>
      </c>
      <c r="F26" s="9">
        <f t="shared" si="9"/>
        <v>6321.6703306765712</v>
      </c>
      <c r="G26" s="9">
        <f t="shared" si="0"/>
        <v>1137.9006595217827</v>
      </c>
      <c r="H26" s="9">
        <f t="shared" ref="H26:H65" si="13">H25+(H25*$C$26)</f>
        <v>1325.5465504934455</v>
      </c>
      <c r="I26" s="9">
        <f t="shared" si="1"/>
        <v>53.021862019737817</v>
      </c>
      <c r="J26" s="9">
        <f t="shared" si="2"/>
        <v>1084.8787975020448</v>
      </c>
      <c r="K26" s="9">
        <f t="shared" si="3"/>
        <v>271.2196993755112</v>
      </c>
      <c r="L26" s="9">
        <f t="shared" si="4"/>
        <v>813.65909812653354</v>
      </c>
      <c r="M26" s="9">
        <f t="shared" ref="M26:M65" si="14">(L26*$C$25)+(H26*$C$26)</f>
        <v>298.0361498492212</v>
      </c>
      <c r="N26" s="20">
        <f t="shared" si="11"/>
        <v>0.3894161181181075</v>
      </c>
      <c r="O26" s="9">
        <f t="shared" ref="O26:O65" si="15">L26*(1-$C$25)</f>
        <v>528.87841378224687</v>
      </c>
      <c r="P26" s="9">
        <f t="shared" si="7"/>
        <v>205.95377885154477</v>
      </c>
      <c r="Q26" s="9">
        <f t="shared" si="12"/>
        <v>3056.9682761555327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4"/>
      <c r="E27" s="19">
        <f t="shared" si="8"/>
        <v>12</v>
      </c>
      <c r="F27" s="9">
        <f t="shared" si="9"/>
        <v>6553.227538149461</v>
      </c>
      <c r="G27" s="9">
        <f t="shared" si="0"/>
        <v>1179.5809568669029</v>
      </c>
      <c r="H27" s="9">
        <f t="shared" si="13"/>
        <v>1338.8020159983798</v>
      </c>
      <c r="I27" s="9">
        <f t="shared" si="1"/>
        <v>53.552080639935191</v>
      </c>
      <c r="J27" s="9">
        <f t="shared" si="2"/>
        <v>1126.0288762269677</v>
      </c>
      <c r="K27" s="9">
        <f t="shared" si="3"/>
        <v>281.50721905674192</v>
      </c>
      <c r="L27" s="9">
        <f t="shared" si="4"/>
        <v>844.52165717022581</v>
      </c>
      <c r="M27" s="9">
        <f t="shared" si="14"/>
        <v>308.97060016956283</v>
      </c>
      <c r="N27" s="20">
        <f t="shared" si="11"/>
        <v>0.35436866748747781</v>
      </c>
      <c r="O27" s="9">
        <f t="shared" si="15"/>
        <v>548.93907716064678</v>
      </c>
      <c r="P27" s="9">
        <f t="shared" si="7"/>
        <v>194.52680930522416</v>
      </c>
      <c r="Q27" s="9">
        <f t="shared" si="12"/>
        <v>3251.4950854607569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4"/>
      <c r="E28" s="19">
        <f t="shared" si="8"/>
        <v>13</v>
      </c>
      <c r="F28" s="9">
        <f t="shared" si="9"/>
        <v>6792.979192629723</v>
      </c>
      <c r="G28" s="9">
        <f t="shared" si="0"/>
        <v>1222.73625467335</v>
      </c>
      <c r="H28" s="9">
        <f t="shared" si="13"/>
        <v>1352.1900361583637</v>
      </c>
      <c r="I28" s="9">
        <f t="shared" si="1"/>
        <v>54.087601446334546</v>
      </c>
      <c r="J28" s="9">
        <f t="shared" si="2"/>
        <v>1168.6486532270155</v>
      </c>
      <c r="K28" s="9">
        <f t="shared" si="3"/>
        <v>292.16216330675388</v>
      </c>
      <c r="L28" s="9">
        <f t="shared" si="4"/>
        <v>876.48648992026165</v>
      </c>
      <c r="M28" s="9">
        <f t="shared" si="14"/>
        <v>320.29217183367518</v>
      </c>
      <c r="N28" s="20">
        <f t="shared" si="11"/>
        <v>0.32247548741360482</v>
      </c>
      <c r="O28" s="9">
        <f t="shared" si="15"/>
        <v>569.71621844817014</v>
      </c>
      <c r="P28" s="9">
        <f t="shared" si="7"/>
        <v>183.71951523150943</v>
      </c>
      <c r="Q28" s="9">
        <f t="shared" si="12"/>
        <v>3435.2146006922662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4"/>
      <c r="E29" s="19">
        <f t="shared" si="8"/>
        <v>14</v>
      </c>
      <c r="F29" s="9">
        <f t="shared" si="9"/>
        <v>7041.2132594236418</v>
      </c>
      <c r="G29" s="9">
        <f t="shared" si="0"/>
        <v>1267.4183866962555</v>
      </c>
      <c r="H29" s="9">
        <f t="shared" si="13"/>
        <v>1365.7119365199474</v>
      </c>
      <c r="I29" s="9">
        <f t="shared" si="1"/>
        <v>54.628477460797896</v>
      </c>
      <c r="J29" s="9">
        <f t="shared" si="2"/>
        <v>1212.7899092354576</v>
      </c>
      <c r="K29" s="9">
        <f t="shared" si="3"/>
        <v>303.19747730886439</v>
      </c>
      <c r="L29" s="9">
        <f t="shared" si="4"/>
        <v>909.59243192659324</v>
      </c>
      <c r="M29" s="9">
        <f t="shared" si="14"/>
        <v>332.0144705395071</v>
      </c>
      <c r="N29" s="20">
        <f t="shared" si="11"/>
        <v>0.29345269354638037</v>
      </c>
      <c r="O29" s="9">
        <f t="shared" si="15"/>
        <v>591.23508075228563</v>
      </c>
      <c r="P29" s="9">
        <f t="shared" si="7"/>
        <v>173.49952696586993</v>
      </c>
      <c r="Q29" s="9">
        <f t="shared" si="12"/>
        <v>3608.714127658136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4"/>
      <c r="E30" s="19">
        <f t="shared" si="8"/>
        <v>15</v>
      </c>
      <c r="F30" s="9">
        <f t="shared" si="9"/>
        <v>7298.2277870546241</v>
      </c>
      <c r="G30" s="9">
        <f t="shared" si="0"/>
        <v>1313.6810016698323</v>
      </c>
      <c r="H30" s="9">
        <f t="shared" si="13"/>
        <v>1379.3690558851467</v>
      </c>
      <c r="I30" s="9">
        <f t="shared" si="1"/>
        <v>55.174762235405872</v>
      </c>
      <c r="J30" s="9">
        <f t="shared" si="2"/>
        <v>1258.5062394344263</v>
      </c>
      <c r="K30" s="9">
        <f t="shared" si="3"/>
        <v>314.62655985860658</v>
      </c>
      <c r="L30" s="9">
        <f t="shared" si="4"/>
        <v>943.87967957581975</v>
      </c>
      <c r="M30" s="9">
        <f t="shared" si="14"/>
        <v>344.15157841038837</v>
      </c>
      <c r="N30" s="20">
        <f t="shared" si="11"/>
        <v>0.26704195112720613</v>
      </c>
      <c r="O30" s="9">
        <f t="shared" si="15"/>
        <v>613.52179172428282</v>
      </c>
      <c r="P30" s="9">
        <f t="shared" si="7"/>
        <v>163.83605632111187</v>
      </c>
      <c r="Q30" s="9">
        <f t="shared" si="12"/>
        <v>3772.5501839792478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4"/>
      <c r="E31" s="19">
        <f t="shared" si="8"/>
        <v>16</v>
      </c>
      <c r="F31" s="9">
        <f t="shared" si="9"/>
        <v>7564.3312605018082</v>
      </c>
      <c r="G31" s="9">
        <f t="shared" si="0"/>
        <v>1361.5796268903255</v>
      </c>
      <c r="H31" s="9">
        <f t="shared" si="13"/>
        <v>1393.1627464439982</v>
      </c>
      <c r="I31" s="9">
        <f t="shared" si="1"/>
        <v>55.726509857759929</v>
      </c>
      <c r="J31" s="9">
        <f t="shared" si="2"/>
        <v>1305.8531170325655</v>
      </c>
      <c r="K31" s="9">
        <f t="shared" si="3"/>
        <v>326.46327925814137</v>
      </c>
      <c r="L31" s="9">
        <f t="shared" si="4"/>
        <v>979.38983777442411</v>
      </c>
      <c r="M31" s="9">
        <f t="shared" si="14"/>
        <v>356.71807068548844</v>
      </c>
      <c r="N31" s="20">
        <f t="shared" si="11"/>
        <v>0.2430081755257576</v>
      </c>
      <c r="O31" s="9">
        <f t="shared" si="15"/>
        <v>636.60339455337567</v>
      </c>
      <c r="P31" s="9">
        <f t="shared" si="7"/>
        <v>154.69982944391984</v>
      </c>
      <c r="Q31" s="9">
        <f t="shared" si="12"/>
        <v>3927.2500134231677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4"/>
      <c r="E32" s="19">
        <f t="shared" si="8"/>
        <v>17</v>
      </c>
      <c r="F32" s="9">
        <f t="shared" si="9"/>
        <v>7839.8429667906803</v>
      </c>
      <c r="G32" s="9">
        <f t="shared" si="0"/>
        <v>1411.1717340223224</v>
      </c>
      <c r="H32" s="9">
        <f t="shared" si="13"/>
        <v>1407.0943739084382</v>
      </c>
      <c r="I32" s="9">
        <f t="shared" si="1"/>
        <v>56.283774956337531</v>
      </c>
      <c r="J32" s="9">
        <f t="shared" si="2"/>
        <v>1354.8879590659849</v>
      </c>
      <c r="K32" s="9">
        <f t="shared" si="3"/>
        <v>338.72198976649622</v>
      </c>
      <c r="L32" s="9">
        <f t="shared" si="4"/>
        <v>1016.1659692994887</v>
      </c>
      <c r="M32" s="9">
        <f t="shared" si="14"/>
        <v>369.72903299390538</v>
      </c>
      <c r="N32" s="20">
        <f t="shared" si="11"/>
        <v>0.22113743972843941</v>
      </c>
      <c r="O32" s="9">
        <f t="shared" si="15"/>
        <v>660.50788004466767</v>
      </c>
      <c r="P32" s="9">
        <f t="shared" si="7"/>
        <v>146.063021513537</v>
      </c>
      <c r="Q32" s="9">
        <f t="shared" si="12"/>
        <v>4073.3130349367048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4"/>
      <c r="E33" s="19">
        <f t="shared" si="8"/>
        <v>18</v>
      </c>
      <c r="F33" s="9">
        <f t="shared" si="9"/>
        <v>8125.0933733688298</v>
      </c>
      <c r="G33" s="9">
        <f t="shared" si="0"/>
        <v>1462.5168072063893</v>
      </c>
      <c r="H33" s="9">
        <f t="shared" si="13"/>
        <v>1421.1653176475227</v>
      </c>
      <c r="I33" s="9">
        <f t="shared" si="1"/>
        <v>56.84661270590091</v>
      </c>
      <c r="J33" s="9">
        <f t="shared" si="2"/>
        <v>1405.6701945004884</v>
      </c>
      <c r="K33" s="9">
        <f t="shared" si="3"/>
        <v>351.41754862512209</v>
      </c>
      <c r="L33" s="9">
        <f t="shared" si="4"/>
        <v>1054.2526458753664</v>
      </c>
      <c r="M33" s="9">
        <f t="shared" si="14"/>
        <v>383.20007923285345</v>
      </c>
      <c r="N33" s="20">
        <f t="shared" si="11"/>
        <v>0.20123507015287986</v>
      </c>
      <c r="O33" s="9">
        <f t="shared" si="15"/>
        <v>685.26421981898818</v>
      </c>
      <c r="P33" s="9">
        <f t="shared" si="7"/>
        <v>137.89919334853258</v>
      </c>
      <c r="Q33" s="9">
        <f t="shared" si="12"/>
        <v>4211.212228285237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4"/>
      <c r="E34" s="19">
        <f t="shared" si="8"/>
        <v>19</v>
      </c>
      <c r="F34" s="9">
        <f t="shared" si="9"/>
        <v>8420.4245197150685</v>
      </c>
      <c r="G34" s="9">
        <f t="shared" si="0"/>
        <v>1515.6764135487124</v>
      </c>
      <c r="H34" s="9">
        <f t="shared" si="13"/>
        <v>1435.3769708239979</v>
      </c>
      <c r="I34" s="9">
        <f t="shared" si="1"/>
        <v>57.415078832959921</v>
      </c>
      <c r="J34" s="9">
        <f t="shared" si="2"/>
        <v>1458.2613347157526</v>
      </c>
      <c r="K34" s="9">
        <f t="shared" si="3"/>
        <v>364.56533367893815</v>
      </c>
      <c r="L34" s="9">
        <f t="shared" si="4"/>
        <v>1093.6960010368143</v>
      </c>
      <c r="M34" s="9">
        <f t="shared" si="14"/>
        <v>397.14737007112501</v>
      </c>
      <c r="N34" s="20">
        <f t="shared" si="11"/>
        <v>0.18312391383912069</v>
      </c>
      <c r="O34" s="9">
        <f t="shared" si="15"/>
        <v>710.90240067392938</v>
      </c>
      <c r="P34" s="9">
        <f t="shared" si="7"/>
        <v>130.18322996903669</v>
      </c>
      <c r="Q34" s="9">
        <f t="shared" si="12"/>
        <v>4341.3954582542738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4"/>
      <c r="E35" s="19">
        <f t="shared" si="8"/>
        <v>20</v>
      </c>
      <c r="F35" s="9">
        <f t="shared" si="9"/>
        <v>8726.1904226457755</v>
      </c>
      <c r="G35" s="9">
        <f t="shared" si="0"/>
        <v>1570.7142760762395</v>
      </c>
      <c r="H35" s="9">
        <f t="shared" si="13"/>
        <v>1449.7307405322379</v>
      </c>
      <c r="I35" s="9">
        <f t="shared" si="1"/>
        <v>57.989229621289518</v>
      </c>
      <c r="J35" s="9">
        <f t="shared" si="2"/>
        <v>1512.72504645495</v>
      </c>
      <c r="K35" s="9">
        <f t="shared" si="3"/>
        <v>378.18126161373749</v>
      </c>
      <c r="L35" s="9">
        <f t="shared" si="4"/>
        <v>1134.5437848412125</v>
      </c>
      <c r="M35" s="9">
        <f t="shared" si="14"/>
        <v>411.58763209974671</v>
      </c>
      <c r="N35" s="20">
        <f t="shared" si="11"/>
        <v>0.16664276159359984</v>
      </c>
      <c r="O35" s="9">
        <f t="shared" si="15"/>
        <v>737.45346014678819</v>
      </c>
      <c r="P35" s="9">
        <f t="shared" si="7"/>
        <v>122.8912811456165</v>
      </c>
      <c r="Q35" s="9">
        <f t="shared" si="12"/>
        <v>4464.2867393998904</v>
      </c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4"/>
      <c r="E36" s="19">
        <f t="shared" si="8"/>
        <v>21</v>
      </c>
      <c r="F36" s="9">
        <f t="shared" si="9"/>
        <v>9042.7574957985253</v>
      </c>
      <c r="G36" s="9">
        <f t="shared" si="0"/>
        <v>1627.6963492437344</v>
      </c>
      <c r="H36" s="9">
        <f t="shared" si="13"/>
        <v>1464.2280479375602</v>
      </c>
      <c r="I36" s="9">
        <f t="shared" si="1"/>
        <v>58.569121917502407</v>
      </c>
      <c r="J36" s="9">
        <f t="shared" si="2"/>
        <v>1569.1272273262321</v>
      </c>
      <c r="K36" s="9">
        <f t="shared" si="3"/>
        <v>392.28180683155801</v>
      </c>
      <c r="L36" s="9">
        <f t="shared" si="4"/>
        <v>1176.845420494674</v>
      </c>
      <c r="M36" s="9">
        <f t="shared" si="14"/>
        <v>426.53817765251148</v>
      </c>
      <c r="N36" s="20">
        <f t="shared" si="11"/>
        <v>0.15164491305017586</v>
      </c>
      <c r="O36" s="9">
        <f t="shared" si="15"/>
        <v>764.94952332153821</v>
      </c>
      <c r="P36" s="9">
        <f t="shared" si="7"/>
        <v>116.00070395186813</v>
      </c>
      <c r="Q36" s="9">
        <f t="shared" si="12"/>
        <v>4580.2874433517582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4"/>
      <c r="E37" s="19">
        <f t="shared" si="8"/>
        <v>22</v>
      </c>
      <c r="F37" s="9">
        <f t="shared" si="9"/>
        <v>9370.5049837897859</v>
      </c>
      <c r="G37" s="9">
        <f t="shared" si="0"/>
        <v>1686.6908970821614</v>
      </c>
      <c r="H37" s="9">
        <f t="shared" si="13"/>
        <v>1478.8703284169358</v>
      </c>
      <c r="I37" s="9">
        <f t="shared" si="1"/>
        <v>59.154813136677433</v>
      </c>
      <c r="J37" s="9">
        <f t="shared" si="2"/>
        <v>1627.5360839454841</v>
      </c>
      <c r="K37" s="9">
        <f t="shared" si="3"/>
        <v>406.88402098637101</v>
      </c>
      <c r="L37" s="9">
        <f t="shared" si="4"/>
        <v>1220.652062959113</v>
      </c>
      <c r="M37" s="9">
        <f t="shared" si="14"/>
        <v>442.01692531985884</v>
      </c>
      <c r="N37" s="20">
        <f t="shared" si="11"/>
        <v>0.13799687087566004</v>
      </c>
      <c r="O37" s="9">
        <f t="shared" si="15"/>
        <v>793.42384092342343</v>
      </c>
      <c r="P37" s="9">
        <f t="shared" si="7"/>
        <v>109.4900073255799</v>
      </c>
      <c r="Q37" s="9">
        <f t="shared" si="12"/>
        <v>4689.7774506773385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4"/>
      <c r="E38" s="19">
        <f t="shared" si="8"/>
        <v>23</v>
      </c>
      <c r="F38" s="9">
        <f t="shared" si="9"/>
        <v>9709.8254115608488</v>
      </c>
      <c r="G38" s="9">
        <f t="shared" si="0"/>
        <v>1747.7685740809527</v>
      </c>
      <c r="H38" s="9">
        <f t="shared" si="13"/>
        <v>1493.6590317011051</v>
      </c>
      <c r="I38" s="9">
        <f t="shared" si="1"/>
        <v>59.746361268044204</v>
      </c>
      <c r="J38" s="9">
        <f t="shared" si="2"/>
        <v>1688.0222128129085</v>
      </c>
      <c r="K38" s="9">
        <f t="shared" si="3"/>
        <v>422.00555320322712</v>
      </c>
      <c r="L38" s="9">
        <f t="shared" si="4"/>
        <v>1266.0166596096815</v>
      </c>
      <c r="M38" s="9">
        <f t="shared" si="14"/>
        <v>458.04242118039957</v>
      </c>
      <c r="N38" s="20">
        <f t="shared" si="11"/>
        <v>0.12557715249685064</v>
      </c>
      <c r="O38" s="9">
        <f t="shared" si="15"/>
        <v>822.91082874629296</v>
      </c>
      <c r="P38" s="9">
        <f t="shared" si="7"/>
        <v>103.33879863278297</v>
      </c>
      <c r="Q38" s="9">
        <f t="shared" si="12"/>
        <v>4793.116249310121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4"/>
      <c r="E39" s="19">
        <f t="shared" si="8"/>
        <v>24</v>
      </c>
      <c r="F39" s="9">
        <f t="shared" si="9"/>
        <v>10061.125049444088</v>
      </c>
      <c r="G39" s="9">
        <f t="shared" si="0"/>
        <v>1811.0025088999357</v>
      </c>
      <c r="H39" s="9">
        <f t="shared" si="13"/>
        <v>1508.595622018116</v>
      </c>
      <c r="I39" s="9">
        <f t="shared" si="1"/>
        <v>60.34382488072464</v>
      </c>
      <c r="J39" s="9">
        <f t="shared" si="2"/>
        <v>1750.658684019211</v>
      </c>
      <c r="K39" s="9">
        <f t="shared" si="3"/>
        <v>437.66467100480276</v>
      </c>
      <c r="L39" s="9">
        <f t="shared" si="4"/>
        <v>1312.9940130144082</v>
      </c>
      <c r="M39" s="9">
        <f t="shared" si="14"/>
        <v>474.63386077522404</v>
      </c>
      <c r="N39" s="20">
        <f t="shared" si="11"/>
        <v>0.11427520877213408</v>
      </c>
      <c r="O39" s="9">
        <f t="shared" si="15"/>
        <v>853.4461084593654</v>
      </c>
      <c r="P39" s="9">
        <f t="shared" si="7"/>
        <v>97.527732219959375</v>
      </c>
      <c r="Q39" s="9">
        <f t="shared" si="12"/>
        <v>4890.6439815300801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4"/>
      <c r="E40" s="19">
        <f t="shared" si="8"/>
        <v>25</v>
      </c>
      <c r="F40" s="9">
        <f t="shared" si="9"/>
        <v>10424.824394500247</v>
      </c>
      <c r="G40" s="9">
        <f t="shared" si="0"/>
        <v>1876.4683910100443</v>
      </c>
      <c r="H40" s="9">
        <f t="shared" si="13"/>
        <v>1523.6815782382971</v>
      </c>
      <c r="I40" s="9">
        <f t="shared" si="1"/>
        <v>60.947263129531883</v>
      </c>
      <c r="J40" s="9">
        <f t="shared" si="2"/>
        <v>1815.5211278805125</v>
      </c>
      <c r="K40" s="9">
        <f t="shared" si="3"/>
        <v>453.88028197012812</v>
      </c>
      <c r="L40" s="9">
        <f t="shared" si="4"/>
        <v>1361.6408459103843</v>
      </c>
      <c r="M40" s="9">
        <f t="shared" si="14"/>
        <v>491.81111185101742</v>
      </c>
      <c r="N40" s="20">
        <f t="shared" si="11"/>
        <v>0.10399043998264201</v>
      </c>
      <c r="O40" s="9">
        <f t="shared" si="15"/>
        <v>885.06654984174986</v>
      </c>
      <c r="P40" s="9">
        <f t="shared" si="7"/>
        <v>92.038459931962521</v>
      </c>
      <c r="Q40" s="9">
        <f t="shared" si="12"/>
        <v>4982.6824414620423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4"/>
      <c r="E41" s="19">
        <f t="shared" si="8"/>
        <v>26</v>
      </c>
      <c r="F41" s="9">
        <f t="shared" si="9"/>
        <v>10801.358668696676</v>
      </c>
      <c r="G41" s="9">
        <f t="shared" si="0"/>
        <v>1944.2445603654014</v>
      </c>
      <c r="H41" s="9">
        <f t="shared" si="13"/>
        <v>1538.9183940206801</v>
      </c>
      <c r="I41" s="9">
        <f t="shared" si="1"/>
        <v>61.556735760827209</v>
      </c>
      <c r="J41" s="9">
        <f t="shared" si="2"/>
        <v>1882.6878246045742</v>
      </c>
      <c r="K41" s="9">
        <f t="shared" si="3"/>
        <v>470.67195615114355</v>
      </c>
      <c r="L41" s="9">
        <f t="shared" si="4"/>
        <v>1412.0158684534306</v>
      </c>
      <c r="M41" s="9">
        <f t="shared" si="14"/>
        <v>509.59473789890745</v>
      </c>
      <c r="N41" s="20">
        <f t="shared" si="11"/>
        <v>9.4631300384204226E-2</v>
      </c>
      <c r="O41" s="9">
        <f t="shared" si="15"/>
        <v>917.81031449472994</v>
      </c>
      <c r="P41" s="9">
        <f t="shared" si="7"/>
        <v>86.853583566671745</v>
      </c>
      <c r="Q41" s="9">
        <f t="shared" si="12"/>
        <v>5069.536025028714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4"/>
      <c r="E42" s="19">
        <f t="shared" si="8"/>
        <v>27</v>
      </c>
      <c r="F42" s="9">
        <f t="shared" si="9"/>
        <v>11191.178334516395</v>
      </c>
      <c r="G42" s="9">
        <f t="shared" si="0"/>
        <v>2014.4121002129509</v>
      </c>
      <c r="H42" s="9">
        <f t="shared" si="13"/>
        <v>1554.3075779608869</v>
      </c>
      <c r="I42" s="9">
        <f t="shared" si="1"/>
        <v>62.17230311843548</v>
      </c>
      <c r="J42" s="9">
        <f t="shared" si="2"/>
        <v>1952.2397970945153</v>
      </c>
      <c r="K42" s="9">
        <f t="shared" si="3"/>
        <v>488.05994927362883</v>
      </c>
      <c r="L42" s="9">
        <f t="shared" si="4"/>
        <v>1464.1798478208866</v>
      </c>
      <c r="M42" s="9">
        <f t="shared" si="14"/>
        <v>528.00602251691919</v>
      </c>
      <c r="N42" s="20">
        <f t="shared" si="11"/>
        <v>8.6114483349625848E-2</v>
      </c>
      <c r="O42" s="9">
        <f t="shared" si="15"/>
        <v>951.71690108357632</v>
      </c>
      <c r="P42" s="9">
        <f t="shared" si="7"/>
        <v>81.956609231919145</v>
      </c>
      <c r="Q42" s="9">
        <f t="shared" si="12"/>
        <v>5151.4926342606332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4"/>
      <c r="E43" s="19">
        <f t="shared" si="8"/>
        <v>28</v>
      </c>
      <c r="F43" s="9">
        <f t="shared" si="9"/>
        <v>11594.749628608428</v>
      </c>
      <c r="G43" s="9">
        <f t="shared" si="0"/>
        <v>2087.0549331495167</v>
      </c>
      <c r="H43" s="9">
        <f t="shared" si="13"/>
        <v>1569.8506537404958</v>
      </c>
      <c r="I43" s="9">
        <f t="shared" si="1"/>
        <v>62.794026149619832</v>
      </c>
      <c r="J43" s="9">
        <f t="shared" si="2"/>
        <v>2024.2609069998969</v>
      </c>
      <c r="K43" s="9">
        <f t="shared" si="3"/>
        <v>506.06522674997422</v>
      </c>
      <c r="L43" s="9">
        <f t="shared" si="4"/>
        <v>1518.1956802499226</v>
      </c>
      <c r="M43" s="9">
        <f t="shared" si="14"/>
        <v>547.06699462487779</v>
      </c>
      <c r="N43" s="20">
        <f t="shared" si="11"/>
        <v>7.8364179848159521E-2</v>
      </c>
      <c r="O43" s="9">
        <f t="shared" si="15"/>
        <v>986.82719216244971</v>
      </c>
      <c r="P43" s="9">
        <f t="shared" si="7"/>
        <v>77.331903565672491</v>
      </c>
      <c r="Q43" s="9">
        <f t="shared" si="12"/>
        <v>5228.8245378263055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4"/>
      <c r="E44" s="19">
        <f t="shared" si="8"/>
        <v>29</v>
      </c>
      <c r="F44" s="9">
        <f t="shared" si="9"/>
        <v>12012.555114111228</v>
      </c>
      <c r="G44" s="9">
        <f t="shared" si="0"/>
        <v>2162.2599205400211</v>
      </c>
      <c r="H44" s="9">
        <f t="shared" si="13"/>
        <v>1585.5491602779007</v>
      </c>
      <c r="I44" s="9">
        <f t="shared" si="1"/>
        <v>63.421966411116031</v>
      </c>
      <c r="J44" s="9">
        <f t="shared" si="2"/>
        <v>2098.837954128905</v>
      </c>
      <c r="K44" s="9">
        <f t="shared" si="3"/>
        <v>524.70948853222626</v>
      </c>
      <c r="L44" s="9">
        <f t="shared" si="4"/>
        <v>1574.1284655966788</v>
      </c>
      <c r="M44" s="9">
        <f t="shared" si="14"/>
        <v>566.80045456161656</v>
      </c>
      <c r="N44" s="20">
        <f t="shared" si="11"/>
        <v>7.131140366182516E-2</v>
      </c>
      <c r="O44" s="9">
        <f t="shared" si="15"/>
        <v>1023.1835026378412</v>
      </c>
      <c r="P44" s="9">
        <f t="shared" si="7"/>
        <v>72.964651776727237</v>
      </c>
      <c r="Q44" s="9">
        <f t="shared" si="12"/>
        <v>5301.7891896030324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4"/>
      <c r="E45" s="19">
        <f t="shared" si="8"/>
        <v>30</v>
      </c>
      <c r="F45" s="9">
        <f t="shared" si="9"/>
        <v>12445.094252303094</v>
      </c>
      <c r="G45" s="9">
        <f t="shared" si="0"/>
        <v>2240.1169654145569</v>
      </c>
      <c r="H45" s="9">
        <f t="shared" si="13"/>
        <v>1601.4046518806797</v>
      </c>
      <c r="I45" s="9">
        <f t="shared" si="1"/>
        <v>64.056186075227188</v>
      </c>
      <c r="J45" s="9">
        <f t="shared" si="2"/>
        <v>2176.0607793393297</v>
      </c>
      <c r="K45" s="9">
        <f t="shared" si="3"/>
        <v>544.01519483483241</v>
      </c>
      <c r="L45" s="9">
        <f t="shared" si="4"/>
        <v>1632.0455845044971</v>
      </c>
      <c r="M45" s="9">
        <f t="shared" si="14"/>
        <v>587.23000109538077</v>
      </c>
      <c r="N45" s="20">
        <f t="shared" si="11"/>
        <v>6.4893377332260901E-2</v>
      </c>
      <c r="O45" s="9">
        <f t="shared" si="15"/>
        <v>1060.8296299279232</v>
      </c>
      <c r="P45" s="9">
        <f t="shared" si="7"/>
        <v>68.840817460155407</v>
      </c>
      <c r="Q45" s="9">
        <f t="shared" si="12"/>
        <v>5370.6300070631878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4"/>
      <c r="E46" s="19">
        <f t="shared" si="8"/>
        <v>31</v>
      </c>
      <c r="F46" s="9">
        <f t="shared" si="9"/>
        <v>12892.883994256341</v>
      </c>
      <c r="G46" s="9">
        <f t="shared" si="0"/>
        <v>2320.7191189661412</v>
      </c>
      <c r="H46" s="9">
        <f t="shared" si="13"/>
        <v>1617.4186983994864</v>
      </c>
      <c r="I46" s="9">
        <f t="shared" si="1"/>
        <v>64.696747935979459</v>
      </c>
      <c r="J46" s="9">
        <f t="shared" si="2"/>
        <v>2256.0223710301616</v>
      </c>
      <c r="K46" s="9">
        <f t="shared" si="3"/>
        <v>564.0055927575404</v>
      </c>
      <c r="L46" s="9">
        <f t="shared" si="4"/>
        <v>1692.0167782726212</v>
      </c>
      <c r="M46" s="9">
        <f t="shared" si="14"/>
        <v>608.38005937941227</v>
      </c>
      <c r="N46" s="20">
        <f t="shared" si="11"/>
        <v>5.9052973372357417E-2</v>
      </c>
      <c r="O46" s="9">
        <f t="shared" si="15"/>
        <v>1099.8109058772038</v>
      </c>
      <c r="P46" s="9">
        <f t="shared" si="7"/>
        <v>64.94710413939481</v>
      </c>
      <c r="Q46" s="9">
        <f t="shared" si="12"/>
        <v>5435.5771112025823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4"/>
      <c r="E47" s="19">
        <f t="shared" si="8"/>
        <v>32</v>
      </c>
      <c r="F47" s="9">
        <f t="shared" si="9"/>
        <v>13356.459393195662</v>
      </c>
      <c r="G47" s="9">
        <f t="shared" si="0"/>
        <v>2404.1626907752193</v>
      </c>
      <c r="H47" s="9">
        <f t="shared" si="13"/>
        <v>1633.5928853834812</v>
      </c>
      <c r="I47" s="9">
        <f t="shared" si="1"/>
        <v>65.343715415339247</v>
      </c>
      <c r="J47" s="9">
        <f t="shared" si="2"/>
        <v>2338.8189753598799</v>
      </c>
      <c r="K47" s="9">
        <f t="shared" si="3"/>
        <v>584.70474383996998</v>
      </c>
      <c r="L47" s="9">
        <f t="shared" si="4"/>
        <v>1754.1142315199099</v>
      </c>
      <c r="M47" s="9">
        <f t="shared" si="14"/>
        <v>630.27590988580323</v>
      </c>
      <c r="N47" s="20">
        <f t="shared" si="11"/>
        <v>5.3738205768845249E-2</v>
      </c>
      <c r="O47" s="9">
        <f t="shared" si="15"/>
        <v>1140.1742504879414</v>
      </c>
      <c r="P47" s="9">
        <f t="shared" si="7"/>
        <v>61.270918485059902</v>
      </c>
      <c r="Q47" s="9">
        <f t="shared" si="12"/>
        <v>5496.8480296876423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4"/>
      <c r="E48" s="19">
        <f t="shared" si="8"/>
        <v>33</v>
      </c>
      <c r="F48" s="9">
        <f t="shared" si="9"/>
        <v>13836.374238285593</v>
      </c>
      <c r="G48" s="9">
        <f t="shared" si="0"/>
        <v>2490.5473628914065</v>
      </c>
      <c r="H48" s="9">
        <f t="shared" si="13"/>
        <v>1649.9288142373159</v>
      </c>
      <c r="I48" s="9">
        <f t="shared" si="1"/>
        <v>65.997152569492641</v>
      </c>
      <c r="J48" s="9">
        <f t="shared" si="2"/>
        <v>2424.5502103219137</v>
      </c>
      <c r="K48" s="9">
        <f t="shared" si="3"/>
        <v>606.13755258047843</v>
      </c>
      <c r="L48" s="9">
        <f t="shared" si="4"/>
        <v>1818.4126577414354</v>
      </c>
      <c r="M48" s="9">
        <f t="shared" si="14"/>
        <v>652.94371835187553</v>
      </c>
      <c r="N48" s="20">
        <f t="shared" si="11"/>
        <v>4.8901767249649175E-2</v>
      </c>
      <c r="O48" s="9">
        <f t="shared" si="15"/>
        <v>1181.9682275319331</v>
      </c>
      <c r="P48" s="9">
        <f t="shared" si="7"/>
        <v>57.80033515924697</v>
      </c>
      <c r="Q48" s="9">
        <f t="shared" si="12"/>
        <v>5554.6483648468893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4"/>
      <c r="E49" s="19">
        <f t="shared" si="8"/>
        <v>34</v>
      </c>
      <c r="F49" s="9">
        <f t="shared" si="9"/>
        <v>14333.201710597375</v>
      </c>
      <c r="G49" s="9">
        <f t="shared" si="0"/>
        <v>2579.9763079075274</v>
      </c>
      <c r="H49" s="9">
        <f t="shared" si="13"/>
        <v>1666.4281023796891</v>
      </c>
      <c r="I49" s="9">
        <f t="shared" si="1"/>
        <v>66.657124095187569</v>
      </c>
      <c r="J49" s="9">
        <f t="shared" si="2"/>
        <v>2513.3191838123398</v>
      </c>
      <c r="K49" s="9">
        <f t="shared" si="3"/>
        <v>628.32979595308495</v>
      </c>
      <c r="L49" s="9">
        <f t="shared" si="4"/>
        <v>1884.9893878592547</v>
      </c>
      <c r="M49" s="9">
        <f t="shared" si="14"/>
        <v>676.41056677453605</v>
      </c>
      <c r="N49" s="20">
        <f t="shared" si="11"/>
        <v>4.4500608197180748E-2</v>
      </c>
      <c r="O49" s="9">
        <f t="shared" si="15"/>
        <v>1225.2431021085156</v>
      </c>
      <c r="P49" s="9">
        <f t="shared" si="7"/>
        <v>54.524063233229377</v>
      </c>
      <c r="Q49" s="9">
        <f t="shared" si="12"/>
        <v>5609.1724280801191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4"/>
      <c r="E50" s="19">
        <f t="shared" si="8"/>
        <v>35</v>
      </c>
      <c r="F50" s="9">
        <f t="shared" si="9"/>
        <v>14847.535062031757</v>
      </c>
      <c r="G50" s="9">
        <f t="shared" si="0"/>
        <v>2672.5563111657161</v>
      </c>
      <c r="H50" s="9">
        <f t="shared" si="13"/>
        <v>1683.0923834034861</v>
      </c>
      <c r="I50" s="9">
        <f t="shared" si="1"/>
        <v>67.323695336139451</v>
      </c>
      <c r="J50" s="9">
        <f t="shared" si="2"/>
        <v>2605.2326158295768</v>
      </c>
      <c r="K50" s="9">
        <f t="shared" si="3"/>
        <v>651.30815395739421</v>
      </c>
      <c r="L50" s="9">
        <f t="shared" si="4"/>
        <v>1953.9244618721827</v>
      </c>
      <c r="M50" s="9">
        <f t="shared" si="14"/>
        <v>700.70448548929869</v>
      </c>
      <c r="N50" s="20">
        <f t="shared" si="11"/>
        <v>4.049555345943448E-2</v>
      </c>
      <c r="O50" s="9">
        <f t="shared" si="15"/>
        <v>1270.0509002169188</v>
      </c>
      <c r="P50" s="9">
        <f t="shared" si="7"/>
        <v>51.431414125937117</v>
      </c>
      <c r="Q50" s="9">
        <f t="shared" si="12"/>
        <v>5660.6038422060565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4"/>
      <c r="E51" s="19">
        <f t="shared" si="8"/>
        <v>36</v>
      </c>
      <c r="F51" s="9">
        <f t="shared" si="9"/>
        <v>15379.988318001375</v>
      </c>
      <c r="G51" s="9">
        <f t="shared" si="0"/>
        <v>2768.3978972402474</v>
      </c>
      <c r="H51" s="9">
        <f t="shared" si="13"/>
        <v>1699.9233072375209</v>
      </c>
      <c r="I51" s="9">
        <f t="shared" si="1"/>
        <v>67.996932289500833</v>
      </c>
      <c r="J51" s="9">
        <f t="shared" si="2"/>
        <v>2700.4009649507466</v>
      </c>
      <c r="K51" s="9">
        <f t="shared" si="3"/>
        <v>675.10024123768665</v>
      </c>
      <c r="L51" s="9">
        <f t="shared" si="4"/>
        <v>2025.3007237130601</v>
      </c>
      <c r="M51" s="9">
        <f t="shared" si="14"/>
        <v>725.85448637194622</v>
      </c>
      <c r="N51" s="20">
        <f t="shared" si="11"/>
        <v>3.6850953648085376E-2</v>
      </c>
      <c r="O51" s="9">
        <f t="shared" si="15"/>
        <v>1316.4454704134891</v>
      </c>
      <c r="P51" s="9">
        <f t="shared" si="7"/>
        <v>48.512271010439434</v>
      </c>
      <c r="Q51" s="9">
        <f t="shared" si="12"/>
        <v>5709.1161132164962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4"/>
      <c r="E52" s="19">
        <f t="shared" si="8"/>
        <v>37</v>
      </c>
      <c r="F52" s="9">
        <f t="shared" si="9"/>
        <v>15931.197004704587</v>
      </c>
      <c r="G52" s="9">
        <f t="shared" si="0"/>
        <v>2867.6154608468255</v>
      </c>
      <c r="H52" s="9">
        <f t="shared" si="13"/>
        <v>1716.9225403098962</v>
      </c>
      <c r="I52" s="9">
        <f t="shared" si="1"/>
        <v>68.676901612395852</v>
      </c>
      <c r="J52" s="9">
        <f t="shared" si="2"/>
        <v>2798.9385592344297</v>
      </c>
      <c r="K52" s="9">
        <f t="shared" si="3"/>
        <v>699.73463980860743</v>
      </c>
      <c r="L52" s="9">
        <f t="shared" si="4"/>
        <v>2099.2039194258223</v>
      </c>
      <c r="M52" s="9">
        <f t="shared" si="14"/>
        <v>751.89059720213675</v>
      </c>
      <c r="N52" s="20">
        <f t="shared" si="11"/>
        <v>3.3534367819757695E-2</v>
      </c>
      <c r="O52" s="9">
        <f t="shared" si="15"/>
        <v>1364.4825476267845</v>
      </c>
      <c r="P52" s="9">
        <f t="shared" si="7"/>
        <v>45.75705963575664</v>
      </c>
      <c r="Q52" s="9">
        <f t="shared" si="12"/>
        <v>5754.8731728522525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4"/>
      <c r="E53" s="19">
        <f t="shared" si="8"/>
        <v>38</v>
      </c>
      <c r="F53" s="9">
        <f t="shared" si="9"/>
        <v>16501.818901851606</v>
      </c>
      <c r="G53" s="9">
        <f t="shared" si="0"/>
        <v>2970.3274023332888</v>
      </c>
      <c r="H53" s="9">
        <f t="shared" si="13"/>
        <v>1734.0917657129953</v>
      </c>
      <c r="I53" s="9">
        <f t="shared" si="1"/>
        <v>69.363670628519813</v>
      </c>
      <c r="J53" s="9">
        <f t="shared" si="2"/>
        <v>2900.9637317047691</v>
      </c>
      <c r="K53" s="9">
        <f t="shared" si="3"/>
        <v>725.24093292619227</v>
      </c>
      <c r="L53" s="9">
        <f t="shared" si="4"/>
        <v>2175.7227987785768</v>
      </c>
      <c r="M53" s="9">
        <f t="shared" si="14"/>
        <v>778.84389722963181</v>
      </c>
      <c r="N53" s="20">
        <f t="shared" si="11"/>
        <v>3.0516274715979501E-2</v>
      </c>
      <c r="O53" s="9">
        <f t="shared" si="15"/>
        <v>1414.219819206075</v>
      </c>
      <c r="P53" s="9">
        <f t="shared" si="7"/>
        <v>43.156720511675452</v>
      </c>
      <c r="Q53" s="9">
        <f t="shared" si="12"/>
        <v>5798.0298933639278</v>
      </c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4"/>
      <c r="E54" s="19">
        <f t="shared" si="8"/>
        <v>39</v>
      </c>
      <c r="F54" s="9">
        <f t="shared" si="9"/>
        <v>17092.534821733992</v>
      </c>
      <c r="G54" s="9">
        <f t="shared" si="0"/>
        <v>3076.6562679121184</v>
      </c>
      <c r="H54" s="9">
        <f t="shared" si="13"/>
        <v>1751.4326833701252</v>
      </c>
      <c r="I54" s="9">
        <f t="shared" si="1"/>
        <v>70.057307334805017</v>
      </c>
      <c r="J54" s="9">
        <f t="shared" si="2"/>
        <v>3006.5989605773134</v>
      </c>
      <c r="K54" s="9">
        <f t="shared" si="3"/>
        <v>751.64974014432835</v>
      </c>
      <c r="L54" s="9">
        <f t="shared" si="4"/>
        <v>2254.9492204329849</v>
      </c>
      <c r="M54" s="9">
        <f t="shared" si="14"/>
        <v>806.7465539852459</v>
      </c>
      <c r="N54" s="20">
        <f t="shared" si="11"/>
        <v>2.7769809991541345E-2</v>
      </c>
      <c r="O54" s="9">
        <f t="shared" si="15"/>
        <v>1465.7169932814402</v>
      </c>
      <c r="P54" s="9">
        <f t="shared" si="7"/>
        <v>40.702682404798878</v>
      </c>
      <c r="Q54" s="9">
        <f t="shared" si="12"/>
        <v>5838.7325757687267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4"/>
      <c r="E55" s="19">
        <f t="shared" si="8"/>
        <v>40</v>
      </c>
      <c r="F55" s="9">
        <f t="shared" si="9"/>
        <v>17704.049415559701</v>
      </c>
      <c r="G55" s="9">
        <f t="shared" si="0"/>
        <v>3186.7288948007458</v>
      </c>
      <c r="H55" s="9">
        <f t="shared" si="13"/>
        <v>1768.9470102038265</v>
      </c>
      <c r="I55" s="9">
        <f t="shared" si="1"/>
        <v>70.757880408153056</v>
      </c>
      <c r="J55" s="9">
        <f t="shared" si="2"/>
        <v>3115.9710143925927</v>
      </c>
      <c r="K55" s="9">
        <f t="shared" si="3"/>
        <v>778.99275359814817</v>
      </c>
      <c r="L55" s="9">
        <f t="shared" si="4"/>
        <v>2336.9782607944444</v>
      </c>
      <c r="M55" s="9">
        <f t="shared" si="14"/>
        <v>835.63186138009382</v>
      </c>
      <c r="N55" s="20">
        <f t="shared" si="11"/>
        <v>2.5270527092302625E-2</v>
      </c>
      <c r="O55" s="9">
        <f t="shared" si="15"/>
        <v>1519.0358695163889</v>
      </c>
      <c r="P55" s="9">
        <f t="shared" si="7"/>
        <v>38.386837094793378</v>
      </c>
      <c r="Q55" s="9">
        <f t="shared" si="12"/>
        <v>5877.1194128635198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4"/>
      <c r="E56" s="19">
        <f t="shared" si="8"/>
        <v>41</v>
      </c>
      <c r="F56" s="9">
        <f t="shared" si="9"/>
        <v>18337.092008008127</v>
      </c>
      <c r="G56" s="9">
        <f t="shared" si="0"/>
        <v>3300.6765614414626</v>
      </c>
      <c r="H56" s="9">
        <f t="shared" si="13"/>
        <v>1786.6364803058648</v>
      </c>
      <c r="I56" s="9">
        <f t="shared" si="1"/>
        <v>71.465459212234592</v>
      </c>
      <c r="J56" s="9">
        <f t="shared" si="2"/>
        <v>3229.2111022292279</v>
      </c>
      <c r="K56" s="9">
        <f t="shared" si="3"/>
        <v>807.30277555730697</v>
      </c>
      <c r="L56" s="9">
        <f t="shared" si="4"/>
        <v>2421.9083266719208</v>
      </c>
      <c r="M56" s="9">
        <f t="shared" si="14"/>
        <v>865.53427913823089</v>
      </c>
      <c r="N56" s="20">
        <f t="shared" si="11"/>
        <v>2.2996179653995388E-2</v>
      </c>
      <c r="O56" s="9">
        <f t="shared" si="15"/>
        <v>1574.2404123367485</v>
      </c>
      <c r="P56" s="9">
        <f t="shared" si="7"/>
        <v>36.201515340675648</v>
      </c>
      <c r="Q56" s="9">
        <f t="shared" si="12"/>
        <v>5913.3209282041953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4"/>
      <c r="E57" s="19">
        <f t="shared" si="8"/>
        <v>42</v>
      </c>
      <c r="F57" s="9">
        <f t="shared" si="9"/>
        <v>18992.417460993067</v>
      </c>
      <c r="G57" s="9">
        <f t="shared" si="0"/>
        <v>3418.6351429787519</v>
      </c>
      <c r="H57" s="9">
        <f t="shared" si="13"/>
        <v>1804.5028451089233</v>
      </c>
      <c r="I57" s="9">
        <f t="shared" si="1"/>
        <v>72.180113804356935</v>
      </c>
      <c r="J57" s="9">
        <f t="shared" si="2"/>
        <v>3346.4550291743949</v>
      </c>
      <c r="K57" s="9">
        <f t="shared" si="3"/>
        <v>836.61375729359872</v>
      </c>
      <c r="L57" s="9">
        <f t="shared" si="4"/>
        <v>2509.8412718807963</v>
      </c>
      <c r="M57" s="9">
        <f t="shared" si="14"/>
        <v>896.48947360936791</v>
      </c>
      <c r="N57" s="20">
        <f t="shared" si="11"/>
        <v>2.0926523485135802E-2</v>
      </c>
      <c r="O57" s="9">
        <f t="shared" si="15"/>
        <v>1631.3968267225177</v>
      </c>
      <c r="P57" s="9">
        <f t="shared" si="7"/>
        <v>34.139464007984792</v>
      </c>
      <c r="Q57" s="9">
        <f t="shared" si="12"/>
        <v>5947.4603922121805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4"/>
      <c r="E58" s="19">
        <f t="shared" si="8"/>
        <v>43</v>
      </c>
      <c r="F58" s="9">
        <f t="shared" si="9"/>
        <v>19670.807067655958</v>
      </c>
      <c r="G58" s="9">
        <f t="shared" si="0"/>
        <v>3540.7452721780724</v>
      </c>
      <c r="H58" s="9">
        <f t="shared" si="13"/>
        <v>1822.5478735600125</v>
      </c>
      <c r="I58" s="9">
        <f t="shared" si="1"/>
        <v>72.901914942400495</v>
      </c>
      <c r="J58" s="9">
        <f t="shared" si="2"/>
        <v>3467.8433572356716</v>
      </c>
      <c r="K58" s="9">
        <f t="shared" si="3"/>
        <v>866.96083930891791</v>
      </c>
      <c r="L58" s="9">
        <f t="shared" si="4"/>
        <v>2600.8825179267537</v>
      </c>
      <c r="M58" s="9">
        <f t="shared" si="14"/>
        <v>928.53436000996396</v>
      </c>
      <c r="N58" s="20">
        <f t="shared" si="11"/>
        <v>1.904313637147358E-2</v>
      </c>
      <c r="O58" s="9">
        <f t="shared" si="15"/>
        <v>1690.57363665239</v>
      </c>
      <c r="P58" s="9">
        <f t="shared" si="7"/>
        <v>32.193824308789488</v>
      </c>
      <c r="Q58" s="9">
        <f t="shared" si="12"/>
        <v>5979.6542165209703</v>
      </c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4"/>
      <c r="E59" s="19">
        <f t="shared" si="8"/>
        <v>44</v>
      </c>
      <c r="F59" s="9">
        <f t="shared" si="9"/>
        <v>20373.069477647667</v>
      </c>
      <c r="G59" s="9">
        <f t="shared" si="0"/>
        <v>3667.15250597658</v>
      </c>
      <c r="H59" s="9">
        <f t="shared" si="13"/>
        <v>1840.7733522956125</v>
      </c>
      <c r="I59" s="9">
        <f t="shared" si="1"/>
        <v>73.6309340918245</v>
      </c>
      <c r="J59" s="9">
        <f t="shared" si="2"/>
        <v>3593.5215718847553</v>
      </c>
      <c r="K59" s="9">
        <f t="shared" si="3"/>
        <v>898.38039297118883</v>
      </c>
      <c r="L59" s="9">
        <f t="shared" si="4"/>
        <v>2695.1411789135664</v>
      </c>
      <c r="M59" s="9">
        <f t="shared" si="14"/>
        <v>961.70714614270435</v>
      </c>
      <c r="N59" s="20">
        <f t="shared" si="11"/>
        <v>1.7329254098040956E-2</v>
      </c>
      <c r="O59" s="9">
        <f t="shared" si="15"/>
        <v>1751.8417662938182</v>
      </c>
      <c r="P59" s="9">
        <f t="shared" si="7"/>
        <v>30.358111107666456</v>
      </c>
      <c r="Q59" s="9">
        <f t="shared" si="12"/>
        <v>6010.0123276286367</v>
      </c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4"/>
      <c r="E60" s="19">
        <f t="shared" si="8"/>
        <v>45</v>
      </c>
      <c r="F60" s="9">
        <f t="shared" si="9"/>
        <v>21100.041654794011</v>
      </c>
      <c r="G60" s="9">
        <f t="shared" si="0"/>
        <v>3798.0074978629218</v>
      </c>
      <c r="H60" s="9">
        <f t="shared" si="13"/>
        <v>1859.1810858185686</v>
      </c>
      <c r="I60" s="9">
        <f t="shared" si="1"/>
        <v>74.36724343274274</v>
      </c>
      <c r="J60" s="9">
        <f t="shared" si="2"/>
        <v>3723.6402544301791</v>
      </c>
      <c r="K60" s="9">
        <f t="shared" si="3"/>
        <v>930.91006360754477</v>
      </c>
      <c r="L60" s="9">
        <f t="shared" si="4"/>
        <v>2792.7301908226345</v>
      </c>
      <c r="M60" s="9">
        <f t="shared" si="14"/>
        <v>996.04737764610775</v>
      </c>
      <c r="N60" s="20">
        <f t="shared" si="11"/>
        <v>1.5769621229217271E-2</v>
      </c>
      <c r="O60" s="9">
        <f t="shared" si="15"/>
        <v>1815.2746240347126</v>
      </c>
      <c r="P60" s="9">
        <f t="shared" si="7"/>
        <v>28.626193248037204</v>
      </c>
      <c r="Q60" s="9">
        <f t="shared" si="12"/>
        <v>6038.6385208766742</v>
      </c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4"/>
      <c r="E61" s="19">
        <f t="shared" si="8"/>
        <v>46</v>
      </c>
      <c r="F61" s="9">
        <f t="shared" si="9"/>
        <v>21852.589868278625</v>
      </c>
      <c r="G61" s="9">
        <f t="shared" si="0"/>
        <v>3933.4661762901524</v>
      </c>
      <c r="H61" s="9">
        <f t="shared" si="13"/>
        <v>1877.7728966767543</v>
      </c>
      <c r="I61" s="9">
        <f t="shared" si="1"/>
        <v>75.110915867070176</v>
      </c>
      <c r="J61" s="9">
        <f t="shared" si="2"/>
        <v>3858.3552604230822</v>
      </c>
      <c r="K61" s="9">
        <f t="shared" si="3"/>
        <v>964.58881510577055</v>
      </c>
      <c r="L61" s="9">
        <f t="shared" si="4"/>
        <v>2893.7664453173115</v>
      </c>
      <c r="M61" s="9">
        <f t="shared" si="14"/>
        <v>1031.5959848278267</v>
      </c>
      <c r="N61" s="20">
        <f t="shared" si="11"/>
        <v>1.4350355318587717E-2</v>
      </c>
      <c r="O61" s="9">
        <f t="shared" si="15"/>
        <v>1880.9481894562525</v>
      </c>
      <c r="P61" s="9">
        <f t="shared" si="7"/>
        <v>26.992274854551471</v>
      </c>
      <c r="Q61" s="9">
        <f t="shared" si="12"/>
        <v>6065.6307957312256</v>
      </c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4"/>
      <c r="E62" s="19">
        <f t="shared" si="8"/>
        <v>47</v>
      </c>
      <c r="F62" s="9">
        <f t="shared" si="9"/>
        <v>22631.610718516371</v>
      </c>
      <c r="G62" s="9">
        <f t="shared" si="0"/>
        <v>4073.6899293329466</v>
      </c>
      <c r="H62" s="9">
        <f t="shared" si="13"/>
        <v>1896.5506256435219</v>
      </c>
      <c r="I62" s="9">
        <f t="shared" si="1"/>
        <v>75.862025025740877</v>
      </c>
      <c r="J62" s="9">
        <f t="shared" si="2"/>
        <v>3997.8279043072057</v>
      </c>
      <c r="K62" s="9">
        <f t="shared" si="3"/>
        <v>999.45697607680142</v>
      </c>
      <c r="L62" s="9">
        <f t="shared" si="4"/>
        <v>2998.3709282304044</v>
      </c>
      <c r="M62" s="9">
        <f t="shared" si="14"/>
        <v>1068.3953311370767</v>
      </c>
      <c r="N62" s="20">
        <f t="shared" si="11"/>
        <v>1.3058823339914823E-2</v>
      </c>
      <c r="O62" s="9">
        <f t="shared" si="15"/>
        <v>1948.9411033497629</v>
      </c>
      <c r="P62" s="9">
        <f t="shared" si="7"/>
        <v>25.45087756854323</v>
      </c>
      <c r="Q62" s="9">
        <f t="shared" si="12"/>
        <v>6091.0816732997691</v>
      </c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4"/>
      <c r="E63" s="19">
        <f t="shared" si="8"/>
        <v>48</v>
      </c>
      <c r="F63" s="9">
        <f t="shared" si="9"/>
        <v>23438.032198931574</v>
      </c>
      <c r="G63" s="9">
        <f t="shared" si="0"/>
        <v>4218.8457958076833</v>
      </c>
      <c r="H63" s="9">
        <f t="shared" si="13"/>
        <v>1915.5161318999571</v>
      </c>
      <c r="I63" s="9">
        <f t="shared" si="1"/>
        <v>76.620645275998285</v>
      </c>
      <c r="J63" s="9">
        <f t="shared" si="2"/>
        <v>4142.2251505316854</v>
      </c>
      <c r="K63" s="9">
        <f t="shared" si="3"/>
        <v>1035.5562876329213</v>
      </c>
      <c r="L63" s="9">
        <f t="shared" si="4"/>
        <v>3106.668862898764</v>
      </c>
      <c r="M63" s="9">
        <f t="shared" si="14"/>
        <v>1106.4892633335669</v>
      </c>
      <c r="N63" s="20">
        <f t="shared" si="11"/>
        <v>1.1883529239322489E-2</v>
      </c>
      <c r="O63" s="9">
        <f t="shared" si="15"/>
        <v>2019.3347608841966</v>
      </c>
      <c r="P63" s="9">
        <f t="shared" si="7"/>
        <v>23.996823674947638</v>
      </c>
      <c r="Q63" s="9">
        <f t="shared" si="12"/>
        <v>6115.0784969747165</v>
      </c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4"/>
      <c r="E64" s="19">
        <f t="shared" si="8"/>
        <v>49</v>
      </c>
      <c r="F64" s="9">
        <f t="shared" si="9"/>
        <v>24272.814794897913</v>
      </c>
      <c r="G64" s="9">
        <f t="shared" si="0"/>
        <v>4369.106663081624</v>
      </c>
      <c r="H64" s="9">
        <f t="shared" si="13"/>
        <v>1934.6712932189566</v>
      </c>
      <c r="I64" s="9">
        <f t="shared" si="1"/>
        <v>77.386851728758273</v>
      </c>
      <c r="J64" s="9">
        <f t="shared" si="2"/>
        <v>4291.7198113528657</v>
      </c>
      <c r="K64" s="9">
        <f t="shared" si="3"/>
        <v>1072.9299528382164</v>
      </c>
      <c r="L64" s="9">
        <f t="shared" si="4"/>
        <v>3218.7898585146495</v>
      </c>
      <c r="M64" s="9">
        <f t="shared" si="14"/>
        <v>1145.9231634123169</v>
      </c>
      <c r="N64" s="20">
        <f t="shared" si="11"/>
        <v>1.0814011607783464E-2</v>
      </c>
      <c r="O64" s="9">
        <f t="shared" si="15"/>
        <v>2092.2134080345222</v>
      </c>
      <c r="P64" s="9">
        <f t="shared" si="7"/>
        <v>22.625220080445526</v>
      </c>
      <c r="Q64" s="9">
        <f t="shared" si="12"/>
        <v>6137.7037170551621</v>
      </c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4"/>
      <c r="E65" s="19">
        <f t="shared" si="8"/>
        <v>50</v>
      </c>
      <c r="F65" s="9">
        <f t="shared" si="9"/>
        <v>25136.952621140666</v>
      </c>
      <c r="G65" s="9">
        <f t="shared" si="0"/>
        <v>4524.6514718053195</v>
      </c>
      <c r="H65" s="9">
        <f t="shared" si="13"/>
        <v>1954.0180061511462</v>
      </c>
      <c r="I65" s="9">
        <f t="shared" si="1"/>
        <v>78.160720246045855</v>
      </c>
      <c r="J65" s="9">
        <f t="shared" si="2"/>
        <v>4446.490751559274</v>
      </c>
      <c r="K65" s="9">
        <f t="shared" si="3"/>
        <v>1111.6226878898185</v>
      </c>
      <c r="L65" s="9">
        <f t="shared" si="4"/>
        <v>3334.8680636694553</v>
      </c>
      <c r="M65" s="9">
        <f t="shared" si="14"/>
        <v>1186.7440023458207</v>
      </c>
      <c r="N65" s="20">
        <f t="shared" si="11"/>
        <v>9.8407505630829523E-3</v>
      </c>
      <c r="O65" s="9">
        <f t="shared" si="15"/>
        <v>2167.6642413851459</v>
      </c>
      <c r="P65" s="9">
        <f t="shared" si="7"/>
        <v>21.331443103985656</v>
      </c>
      <c r="Q65" s="9">
        <f t="shared" si="12"/>
        <v>6159.0351601591474</v>
      </c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3">
    <mergeCell ref="B4:C4"/>
    <mergeCell ref="E4:L4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2019-09-17T01:49:26Z</dcterms:created>
  <dcterms:modified xsi:type="dcterms:W3CDTF">2019-09-17T01:49:26Z</dcterms:modified>
</cp:coreProperties>
</file>