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axjob\"/>
    </mc:Choice>
  </mc:AlternateContent>
  <xr:revisionPtr revIDLastSave="0" documentId="13_ncr:1_{54C33B6D-3825-447D-925B-14AD02AD6A9D}" xr6:coauthVersionLast="47" xr6:coauthVersionMax="47" xr10:uidLastSave="{00000000-0000-0000-0000-000000000000}"/>
  <bookViews>
    <workbookView xWindow="-120" yWindow="-120" windowWidth="20730" windowHeight="11160" tabRatio="782" xr2:uid="{00000000-000D-0000-FFFF-FFFF00000000}"/>
  </bookViews>
  <sheets>
    <sheet name="Sheet1" sheetId="497" r:id="rId1"/>
    <sheet name="Sheet2" sheetId="49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0">'[1]PNT-QUOT-#3'!#REF!</definedName>
    <definedName name="\d">'[2]??-BLDG'!#REF!</definedName>
    <definedName name="\e">'[2]??-BLDG'!#REF!</definedName>
    <definedName name="\f">'[2]??-BLDG'!#REF!</definedName>
    <definedName name="\g">'[2]??-BLDG'!#REF!</definedName>
    <definedName name="\h">'[2]??-BLDG'!#REF!</definedName>
    <definedName name="\i">'[2]??-BLDG'!#REF!</definedName>
    <definedName name="\j">'[2]??-BLDG'!#REF!</definedName>
    <definedName name="\k">'[2]??-BLDG'!#REF!</definedName>
    <definedName name="\l">'[2]??-BLDG'!#REF!</definedName>
    <definedName name="\m">'[2]??-BLDG'!#REF!</definedName>
    <definedName name="\n">'[2]??-BLDG'!#REF!</definedName>
    <definedName name="\o">'[2]??-BLDG'!#REF!</definedName>
    <definedName name="\z">'[1]COAT&amp;WRAP-QIOT-#3'!#REF!</definedName>
    <definedName name="_1">#N/A</definedName>
    <definedName name="_1000A01">#N/A</definedName>
    <definedName name="_2">#N/A</definedName>
    <definedName name="_A65700">'[3]MTO REV.2(ARMOR)'!#REF!</definedName>
    <definedName name="_A65800">'[3]MTO REV.2(ARMOR)'!#REF!</definedName>
    <definedName name="_A66000">'[3]MTO REV.2(ARMOR)'!#REF!</definedName>
    <definedName name="_A67000">'[3]MTO REV.2(ARMOR)'!#REF!</definedName>
    <definedName name="_A68000">'[3]MTO REV.2(ARMOR)'!#REF!</definedName>
    <definedName name="_A70000">'[3]MTO REV.2(ARMOR)'!#REF!</definedName>
    <definedName name="_A75000">'[3]MTO REV.2(ARMOR)'!#REF!</definedName>
    <definedName name="_A85000">'[3]MTO REV.2(ARMOR)'!#REF!</definedName>
    <definedName name="_CON1">#REF!</definedName>
    <definedName name="_CON2">#REF!</definedName>
    <definedName name="_Fill" hidden="1">#REF!</definedName>
    <definedName name="_Key1" hidden="1">#REF!</definedName>
    <definedName name="_Key2" hidden="1">#REF!</definedName>
    <definedName name="_NET2">#REF!</definedName>
    <definedName name="_Order1" hidden="1">255</definedName>
    <definedName name="_Order2" hidden="1">255</definedName>
    <definedName name="_Sort" hidden="1">#REF!</definedName>
    <definedName name="A">'[1]PNT-QUOT-#3'!#REF!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>#REF!</definedName>
    <definedName name="AAA">'[4]MTL$-INTER'!#REF!</definedName>
    <definedName name="All_Item">#REF!</definedName>
    <definedName name="ALPIN">#N/A</definedName>
    <definedName name="ALPJYOU">#N/A</definedName>
    <definedName name="ALPTOI">#N/A</definedName>
    <definedName name="B">'[1]PNT-QUOT-#3'!#REF!</definedName>
    <definedName name="BB">#REF!</definedName>
    <definedName name="BOQ">#REF!</definedName>
    <definedName name="BVCISUMMARY">#REF!</definedName>
    <definedName name="CABLE2">'[5]MTO REV.0'!$A$1:$Q$570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AT">'[1]PNT-QUOT-#3'!#REF!</definedName>
    <definedName name="COMMON">#REF!</definedName>
    <definedName name="CON_EQP_COS">#REF!</definedName>
    <definedName name="CON_EQP_COST">#REF!</definedName>
    <definedName name="CONST_EQ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URRENCY">#REF!</definedName>
    <definedName name="D_7101A_B">#REF!</definedName>
    <definedName name="_xlnm.Database">#REF!</definedName>
    <definedName name="DataFilter">[6]!DataFilter</definedName>
    <definedName name="DataSort">[6]!DataSort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[7]SILICATE!#REF!</definedName>
    <definedName name="FACTOR">#REF!</definedName>
    <definedName name="FP">'[1]COAT&amp;WRAP-QIOT-#3'!#REF!</definedName>
    <definedName name="GoBack">[6]!GoBack</definedName>
    <definedName name="GPT_GROUNDING_PT">'[8]NEW-PANEL'!#REF!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IO">'[1]COAT&amp;WRAP-QIOT-#3'!#REF!</definedName>
    <definedName name="MAJ_CON_EQP">#REF!</definedName>
    <definedName name="MAT">'[1]COAT&amp;WRAP-QIOT-#3'!#REF!</definedName>
    <definedName name="MF">'[1]COAT&amp;WRAP-QIOT-#3'!#REF!</definedName>
    <definedName name="MG_A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OTHER_PANEL">'[8]NEW-PANEL'!#REF!</definedName>
    <definedName name="P">'[1]PNT-QUOT-#3'!#REF!</definedName>
    <definedName name="PEJM">'[1]COAT&amp;WRAP-QIOT-#3'!#REF!</definedName>
    <definedName name="PF">'[1]PNT-QUOT-#3'!#REF!</definedName>
    <definedName name="PL_指示燈___P.B.___REST_P.B._壓扣開關">'[8]NEW-PANEL'!#REF!</definedName>
    <definedName name="PM">[9]IBASE!$AH$16:$AV$110</definedName>
    <definedName name="PRICE">#REF!</definedName>
    <definedName name="PRICE1">#REF!</definedName>
    <definedName name="_xlnm.Print_Area">#REF!</definedName>
    <definedName name="Print_Area_MI">[10]ESTI.!$A$1:$U$52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T">'[1]COAT&amp;WRAP-QIOT-#3'!#REF!</definedName>
    <definedName name="SB">[9]IBASE!$AH$7:$AL$14</definedName>
    <definedName name="SCH">#REF!</definedName>
    <definedName name="SIZE">#REF!</definedName>
    <definedName name="SORT">#REF!</definedName>
    <definedName name="SORT_AREA">'[10]DI-ESTI'!$A$8:$R$489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HI">#REF!</definedName>
    <definedName name="THK">'[1]COAT&amp;WRAP-QIOT-#3'!#REF!</definedName>
    <definedName name="TITAN">#REF!</definedName>
    <definedName name="TPLRP">#REF!</definedName>
    <definedName name="TRADE2">#REF!</definedName>
    <definedName name="TRANSFORMER">'[8]NEW-PANEL'!#REF!</definedName>
    <definedName name="VARIINST">#REF!</definedName>
    <definedName name="VARIPURC">#REF!</definedName>
    <definedName name="W">#REF!</definedName>
    <definedName name="X">#REF!</definedName>
    <definedName name="ZYX">#REF!</definedName>
    <definedName name="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9" i="498" l="1"/>
  <c r="Q39" i="498"/>
  <c r="P39" i="498"/>
  <c r="O39" i="498"/>
  <c r="N39" i="498"/>
  <c r="M39" i="498"/>
  <c r="L39" i="498"/>
  <c r="K39" i="498"/>
  <c r="J39" i="498"/>
  <c r="I39" i="498"/>
  <c r="S39" i="498" s="1"/>
  <c r="H39" i="498"/>
  <c r="R38" i="498"/>
  <c r="Q38" i="498"/>
  <c r="P38" i="498"/>
  <c r="O38" i="498"/>
  <c r="N38" i="498"/>
  <c r="M38" i="498"/>
  <c r="L38" i="498"/>
  <c r="K38" i="498"/>
  <c r="J38" i="498"/>
  <c r="I38" i="498"/>
  <c r="H38" i="498"/>
  <c r="R37" i="498"/>
  <c r="Q37" i="498"/>
  <c r="P37" i="498"/>
  <c r="O37" i="498"/>
  <c r="N37" i="498"/>
  <c r="M37" i="498"/>
  <c r="L37" i="498"/>
  <c r="K37" i="498"/>
  <c r="J37" i="498"/>
  <c r="I37" i="498"/>
  <c r="H37" i="498"/>
  <c r="R36" i="498"/>
  <c r="Q36" i="498"/>
  <c r="P36" i="498"/>
  <c r="O36" i="498"/>
  <c r="N36" i="498"/>
  <c r="M36" i="498"/>
  <c r="L36" i="498"/>
  <c r="K36" i="498"/>
  <c r="J36" i="498"/>
  <c r="I36" i="498"/>
  <c r="H36" i="498"/>
  <c r="R35" i="498"/>
  <c r="Q35" i="498"/>
  <c r="P35" i="498"/>
  <c r="O35" i="498"/>
  <c r="N35" i="498"/>
  <c r="M35" i="498"/>
  <c r="L35" i="498"/>
  <c r="K35" i="498"/>
  <c r="J35" i="498"/>
  <c r="I35" i="498"/>
  <c r="H35" i="498"/>
  <c r="S33" i="498"/>
  <c r="S32" i="498"/>
  <c r="S31" i="498"/>
  <c r="S30" i="498"/>
  <c r="S29" i="498"/>
  <c r="J28" i="498"/>
  <c r="I28" i="498"/>
  <c r="H28" i="498"/>
  <c r="S27" i="498"/>
  <c r="S26" i="498"/>
  <c r="S25" i="498"/>
  <c r="S24" i="498"/>
  <c r="S23" i="498"/>
  <c r="S22" i="498"/>
  <c r="S21" i="498"/>
  <c r="S20" i="498"/>
  <c r="M19" i="498"/>
  <c r="L19" i="498"/>
  <c r="K19" i="498"/>
  <c r="J19" i="498"/>
  <c r="I19" i="498"/>
  <c r="H19" i="498"/>
  <c r="S19" i="498" s="1"/>
  <c r="M18" i="498"/>
  <c r="L18" i="498"/>
  <c r="K18" i="498"/>
  <c r="J18" i="498"/>
  <c r="I18" i="498"/>
  <c r="H18" i="498"/>
  <c r="S17" i="498"/>
  <c r="L16" i="498"/>
  <c r="K16" i="498"/>
  <c r="J16" i="498"/>
  <c r="I16" i="498"/>
  <c r="H16" i="498"/>
  <c r="S15" i="498"/>
  <c r="S14" i="498"/>
  <c r="S13" i="498"/>
  <c r="S12" i="498"/>
  <c r="S11" i="498"/>
  <c r="S10" i="498"/>
  <c r="S9" i="498"/>
  <c r="S8" i="498"/>
  <c r="S7" i="498"/>
  <c r="S6" i="498"/>
  <c r="S5" i="498"/>
  <c r="S4" i="498"/>
  <c r="S3" i="498"/>
  <c r="S2" i="498"/>
  <c r="S40" i="498"/>
  <c r="S34" i="498"/>
  <c r="S28" i="498" l="1"/>
  <c r="S35" i="498"/>
  <c r="S18" i="498"/>
  <c r="S38" i="498"/>
  <c r="S37" i="498"/>
  <c r="S36" i="498"/>
  <c r="S16" i="498"/>
</calcChain>
</file>

<file path=xl/sharedStrings.xml><?xml version="1.0" encoding="utf-8"?>
<sst xmlns="http://schemas.openxmlformats.org/spreadsheetml/2006/main" count="247" uniqueCount="94">
  <si>
    <t xml:space="preserve"> </t>
  </si>
  <si>
    <t>THU 2015</t>
  </si>
  <si>
    <t>ĐỊA CHỈ</t>
  </si>
  <si>
    <t>NGÀY
 THU</t>
  </si>
  <si>
    <t>SỐ BIÊN LAI</t>
  </si>
  <si>
    <t>TỔNG THU</t>
  </si>
  <si>
    <t>THU 2013</t>
  </si>
  <si>
    <t>SỐ TT</t>
  </si>
  <si>
    <t>TIỂU MỤC</t>
  </si>
  <si>
    <t>THU  2012</t>
  </si>
  <si>
    <t>THU 2014</t>
  </si>
  <si>
    <t>HỌ VÀ TÊN</t>
  </si>
  <si>
    <t>THU 2016</t>
  </si>
  <si>
    <t>MÃ SỐ THUẾ</t>
  </si>
  <si>
    <t>1602</t>
  </si>
  <si>
    <t>THU 2017</t>
  </si>
  <si>
    <t>THU 2018</t>
  </si>
  <si>
    <t>THU 2019</t>
  </si>
  <si>
    <t>THU 2020</t>
  </si>
  <si>
    <t>THU 2021</t>
  </si>
  <si>
    <t>Tổ 2, KP2</t>
  </si>
  <si>
    <t>Tổ 3, KP4</t>
  </si>
  <si>
    <t>Tổ 2, KP4</t>
  </si>
  <si>
    <t>Tổ 5, KP2</t>
  </si>
  <si>
    <t>THU 2022</t>
  </si>
  <si>
    <t>Tổ 1, KP2</t>
  </si>
  <si>
    <t>Tổ 6, KP4</t>
  </si>
  <si>
    <t>Trương Văn Lộc</t>
  </si>
  <si>
    <t>Tổ 3, KP3</t>
  </si>
  <si>
    <t>Lưu Phước Hải</t>
  </si>
  <si>
    <t>Hẽm 170/11 KP4</t>
  </si>
  <si>
    <t>Trương Kim Tuyến</t>
  </si>
  <si>
    <t>120A Tổ 5, KP3</t>
  </si>
  <si>
    <t>Lê Kim Chi</t>
  </si>
  <si>
    <t>Nguyễn Thị Ư</t>
  </si>
  <si>
    <t>Trần Văn Thành</t>
  </si>
  <si>
    <t>Trần Văn Bảy</t>
  </si>
  <si>
    <t>Phan Thị Kim Vân</t>
  </si>
  <si>
    <t>Võ Thị Ngọc Lan</t>
  </si>
  <si>
    <t>Tổ 1, KP4</t>
  </si>
  <si>
    <t>Nguyễn Thị Lý</t>
  </si>
  <si>
    <t>Nguyễn Hữu Thịnh</t>
  </si>
  <si>
    <t>Nguyễn Thị Thế</t>
  </si>
  <si>
    <t>Tổ 4, KP4</t>
  </si>
  <si>
    <t>Phan Văn Thế</t>
  </si>
  <si>
    <t>Tổ 1, KP3</t>
  </si>
  <si>
    <t>Trần Vinh</t>
  </si>
  <si>
    <t>76 HTC KP2</t>
  </si>
  <si>
    <t>Thôi Hồ Cứng</t>
  </si>
  <si>
    <t>Lê Thị Hồng Đào</t>
  </si>
  <si>
    <t>TXĐ KP2</t>
  </si>
  <si>
    <t>Trần Thị Tú Trinh</t>
  </si>
  <si>
    <t>Mai Văn Tư</t>
  </si>
  <si>
    <t>Tổ 4, KP5</t>
  </si>
  <si>
    <t>Mai Văn Thuận</t>
  </si>
  <si>
    <t>Tổ 3, KP5</t>
  </si>
  <si>
    <t>Đinh Thị Bích Hóa</t>
  </si>
  <si>
    <t>Cao Nguyên Luông</t>
  </si>
  <si>
    <t>46 LD Tổ 1, KP4</t>
  </si>
  <si>
    <t>48 LD Tổ 1, KP4</t>
  </si>
  <si>
    <t>50 LD Tổ 1, KP4</t>
  </si>
  <si>
    <t>Triệu Thị Mỹ Hạnh</t>
  </si>
  <si>
    <t>38 NTĐ</t>
  </si>
  <si>
    <t>Huỳnh Dự Tôn</t>
  </si>
  <si>
    <t>54 LQĐ</t>
  </si>
  <si>
    <t>21 LQĐ</t>
  </si>
  <si>
    <t>Huỳnh Văn Toàn</t>
  </si>
  <si>
    <t>KP4</t>
  </si>
  <si>
    <t>Huỳnh Nữ</t>
  </si>
  <si>
    <t>428/58 Tổ 2, KP4</t>
  </si>
  <si>
    <t>Võ Thị Đức Nhân</t>
  </si>
  <si>
    <t xml:space="preserve">428/5A Tổ 2, KP4 </t>
  </si>
  <si>
    <t>Huỳnh Thị Ngà</t>
  </si>
  <si>
    <t>2577 CMT8 Tổ 5, KP4</t>
  </si>
  <si>
    <t>1210Đ Tổ 3, KP3</t>
  </si>
  <si>
    <t>Lê Văn Xương</t>
  </si>
  <si>
    <t>Tổ 2, KP3</t>
  </si>
  <si>
    <t>Bùi Thị Ánh Nguyệt</t>
  </si>
  <si>
    <t>Nguyễn Hoàng Mão</t>
  </si>
  <si>
    <t>PhuongXa</t>
  </si>
  <si>
    <t>Phường Phước Trung</t>
  </si>
  <si>
    <t>032022</t>
  </si>
  <si>
    <t>203</t>
  </si>
  <si>
    <t>MaDTNT</t>
  </si>
  <si>
    <t>TenDTNT</t>
  </si>
  <si>
    <t>ToThon</t>
  </si>
  <si>
    <t>SoBL</t>
  </si>
  <si>
    <t>SoThue</t>
  </si>
  <si>
    <t>NopCham</t>
  </si>
  <si>
    <t>NgayBL</t>
  </si>
  <si>
    <t>Ky</t>
  </si>
  <si>
    <t>TrangThai</t>
  </si>
  <si>
    <t>QuyenBL</t>
  </si>
  <si>
    <t>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</si>
</sst>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&quot;,&quot;##0_);[Red]\(&quot;$&quot;#&quot;,&quot;##0\)"/>
    <numFmt numFmtId="165" formatCode="_-&quot;$&quot;* #&quot;,&quot;##0_-;\-&quot;$&quot;* #&quot;,&quot;##0_-;_-&quot;$&quot;* &quot;-&quot;_-;_-@_-"/>
    <numFmt numFmtId="166" formatCode="_-* #&quot;,&quot;##0_-;\-* #&quot;,&quot;##0_-;_-* &quot;-&quot;_-;_-@_-"/>
    <numFmt numFmtId="167" formatCode="_-&quot;$&quot;* #&quot;,&quot;##0.00_-;\-&quot;$&quot;* #&quot;,&quot;##0.00_-;_-&quot;$&quot;* &quot;-&quot;??_-;_-@_-"/>
    <numFmt numFmtId="168" formatCode="00.000"/>
    <numFmt numFmtId="169" formatCode="&quot;￥&quot;#&quot;,&quot;##0;&quot;￥&quot;\-#&quot;,&quot;##0"/>
    <numFmt numFmtId="170" formatCode="#&quot;,&quot;##0\ &quot;DM&quot;;\-#&quot;,&quot;##0\ &quot;DM&quot;"/>
    <numFmt numFmtId="171" formatCode="0.000%"/>
    <numFmt numFmtId="172" formatCode="#,##0.0"/>
    <numFmt numFmtId="173" formatCode="_(* #,##0_);_(* \(#,##0\);_(* &quot;-&quot;??_);_(@_)"/>
    <numFmt numFmtId="174" formatCode="_(* #.;_(* \(#.;_(* &quot;-&quot;??_);_(@_ⴆ"/>
  </numFmts>
  <fonts count="27">
    <font>
      <sz val="12"/>
      <name val="Times New Roman"/>
    </font>
    <font>
      <sz val="12"/>
      <name val="Times New Roman"/>
    </font>
    <font>
      <sz val="13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1"/>
      <name val="돋움"/>
      <family val="3"/>
    </font>
    <font>
      <sz val="10"/>
      <name val="굴림체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VNI-Times"/>
    </font>
    <font>
      <b/>
      <sz val="14"/>
      <name val="VNI-Times"/>
    </font>
    <font>
      <sz val="14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4"/>
      <color indexed="10"/>
      <name val="Times New Roman"/>
      <family val="1"/>
    </font>
    <font>
      <b/>
      <sz val="14"/>
      <color indexed="10"/>
      <name val="Times New Roman"/>
      <family val="1"/>
    </font>
    <font>
      <sz val="10"/>
      <color indexed="10"/>
      <name val="Times New Roman"/>
      <family val="1"/>
    </font>
    <font>
      <b/>
      <sz val="60"/>
      <name val="Times New Roman"/>
      <family val="1"/>
    </font>
    <font>
      <b/>
      <sz val="50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4" fillId="0" borderId="0" applyNumberFormat="0" applyFont="0" applyFill="0" applyAlignment="0"/>
    <xf numFmtId="0" fontId="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0">
      <alignment vertical="center"/>
    </xf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2" fillId="0" borderId="0"/>
    <xf numFmtId="0" fontId="8" fillId="0" borderId="0" applyProtection="0"/>
    <xf numFmtId="166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9" fillId="0" borderId="0" applyFont="0" applyFill="0" applyBorder="0" applyAlignment="0" applyProtection="0"/>
  </cellStyleXfs>
  <cellXfs count="8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8" fillId="0" borderId="0" xfId="0" applyNumberFormat="1" applyFont="1"/>
    <xf numFmtId="0" fontId="14" fillId="0" borderId="0" xfId="0" applyFont="1"/>
    <xf numFmtId="14" fontId="18" fillId="0" borderId="0" xfId="0" applyNumberFormat="1" applyFont="1" applyAlignment="1">
      <alignment horizontal="center"/>
    </xf>
    <xf numFmtId="0" fontId="18" fillId="0" borderId="0" xfId="0" applyFont="1" applyAlignment="1"/>
    <xf numFmtId="0" fontId="15" fillId="0" borderId="0" xfId="0" applyFont="1" applyAlignment="1"/>
    <xf numFmtId="3" fontId="20" fillId="0" borderId="0" xfId="0" applyNumberFormat="1" applyFont="1" applyAlignment="1">
      <alignment horizontal="center"/>
    </xf>
    <xf numFmtId="0" fontId="15" fillId="0" borderId="0" xfId="0" applyFont="1"/>
    <xf numFmtId="3" fontId="15" fillId="0" borderId="0" xfId="0" applyNumberFormat="1" applyFont="1"/>
    <xf numFmtId="0" fontId="19" fillId="0" borderId="0" xfId="0" applyFont="1"/>
    <xf numFmtId="0" fontId="18" fillId="0" borderId="0" xfId="0" applyFont="1" applyAlignment="1">
      <alignment horizontal="left"/>
    </xf>
    <xf numFmtId="3" fontId="18" fillId="0" borderId="0" xfId="0" applyNumberFormat="1" applyFont="1" applyAlignment="1"/>
    <xf numFmtId="0" fontId="18" fillId="0" borderId="0" xfId="0" applyFont="1" applyBorder="1" applyAlignment="1"/>
    <xf numFmtId="0" fontId="17" fillId="0" borderId="0" xfId="5" applyFont="1" applyBorder="1" applyAlignment="1"/>
    <xf numFmtId="0" fontId="22" fillId="0" borderId="0" xfId="0" applyFont="1"/>
    <xf numFmtId="0" fontId="21" fillId="0" borderId="0" xfId="0" applyFont="1"/>
    <xf numFmtId="0" fontId="20" fillId="0" borderId="0" xfId="0" applyFont="1" applyAlignment="1"/>
    <xf numFmtId="173" fontId="18" fillId="0" borderId="0" xfId="1" applyNumberFormat="1" applyFont="1" applyAlignment="1">
      <alignment horizontal="center"/>
    </xf>
    <xf numFmtId="0" fontId="23" fillId="0" borderId="0" xfId="0" applyFont="1" applyAlignment="1"/>
    <xf numFmtId="3" fontId="23" fillId="0" borderId="0" xfId="0" applyNumberFormat="1" applyFont="1" applyAlignment="1">
      <alignment horizontal="center"/>
    </xf>
    <xf numFmtId="0" fontId="14" fillId="0" borderId="3" xfId="0" applyFont="1" applyBorder="1"/>
    <xf numFmtId="172" fontId="25" fillId="0" borderId="0" xfId="0" applyNumberFormat="1" applyFont="1"/>
    <xf numFmtId="0" fontId="24" fillId="0" borderId="0" xfId="0" applyFont="1"/>
    <xf numFmtId="0" fontId="25" fillId="0" borderId="0" xfId="0" applyFont="1"/>
    <xf numFmtId="3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/>
    <xf numFmtId="3" fontId="25" fillId="0" borderId="0" xfId="0" applyNumberFormat="1" applyFont="1"/>
    <xf numFmtId="173" fontId="21" fillId="0" borderId="0" xfId="1" applyNumberFormat="1" applyFont="1" applyBorder="1"/>
    <xf numFmtId="174" fontId="18" fillId="0" borderId="0" xfId="1" applyNumberFormat="1" applyFont="1" applyAlignment="1">
      <alignment horizontal="right"/>
    </xf>
    <xf numFmtId="174" fontId="25" fillId="0" borderId="0" xfId="1" applyNumberFormat="1" applyFont="1" applyAlignment="1">
      <alignment horizontal="right"/>
    </xf>
    <xf numFmtId="3" fontId="18" fillId="0" borderId="0" xfId="5" applyNumberFormat="1" applyFont="1" applyBorder="1" applyAlignment="1">
      <alignment vertical="center" wrapText="1"/>
    </xf>
    <xf numFmtId="0" fontId="18" fillId="0" borderId="0" xfId="0" applyFont="1" applyBorder="1"/>
    <xf numFmtId="3" fontId="18" fillId="0" borderId="0" xfId="0" applyNumberFormat="1" applyFont="1" applyBorder="1"/>
    <xf numFmtId="3" fontId="18" fillId="0" borderId="4" xfId="0" applyNumberFormat="1" applyFont="1" applyBorder="1"/>
    <xf numFmtId="0" fontId="18" fillId="0" borderId="3" xfId="0" applyFont="1" applyBorder="1"/>
    <xf numFmtId="0" fontId="21" fillId="0" borderId="0" xfId="0" applyFont="1" applyAlignment="1">
      <alignment horizontal="center"/>
    </xf>
    <xf numFmtId="173" fontId="18" fillId="0" borderId="0" xfId="0" applyNumberFormat="1" applyFont="1"/>
    <xf numFmtId="173" fontId="20" fillId="0" borderId="0" xfId="1" applyNumberFormat="1" applyFont="1"/>
    <xf numFmtId="14" fontId="18" fillId="0" borderId="0" xfId="5" applyNumberFormat="1" applyFont="1" applyBorder="1" applyAlignment="1">
      <alignment vertical="center" wrapText="1"/>
    </xf>
    <xf numFmtId="3" fontId="26" fillId="0" borderId="3" xfId="5" applyNumberFormat="1" applyFont="1" applyBorder="1" applyAlignment="1">
      <alignment horizontal="center" vertical="center" wrapText="1"/>
    </xf>
    <xf numFmtId="1" fontId="26" fillId="0" borderId="3" xfId="5" applyNumberFormat="1" applyFont="1" applyBorder="1" applyAlignment="1">
      <alignment horizontal="left" vertical="center" wrapText="1"/>
    </xf>
    <xf numFmtId="3" fontId="26" fillId="0" borderId="3" xfId="5" applyNumberFormat="1" applyFont="1" applyBorder="1" applyAlignment="1">
      <alignment horizontal="left" vertical="center" wrapText="1"/>
    </xf>
    <xf numFmtId="3" fontId="26" fillId="0" borderId="3" xfId="5" applyNumberFormat="1" applyFont="1" applyBorder="1" applyAlignment="1">
      <alignment vertical="center" wrapText="1"/>
    </xf>
    <xf numFmtId="14" fontId="26" fillId="0" borderId="3" xfId="5" applyNumberFormat="1" applyFont="1" applyBorder="1" applyAlignment="1">
      <alignment horizontal="center" vertical="center" wrapText="1"/>
    </xf>
    <xf numFmtId="174" fontId="26" fillId="0" borderId="3" xfId="1" applyNumberFormat="1" applyFont="1" applyBorder="1" applyAlignment="1">
      <alignment horizontal="center" vertical="center" wrapText="1"/>
    </xf>
    <xf numFmtId="3" fontId="2" fillId="0" borderId="0" xfId="0" applyNumberFormat="1" applyFont="1"/>
    <xf numFmtId="0" fontId="2" fillId="0" borderId="0" xfId="0" applyFont="1"/>
    <xf numFmtId="3" fontId="14" fillId="0" borderId="0" xfId="0" applyNumberFormat="1" applyFont="1"/>
    <xf numFmtId="1" fontId="14" fillId="0" borderId="3" xfId="5" applyNumberFormat="1" applyFont="1" applyBorder="1" applyAlignment="1">
      <alignment horizontal="left" vertical="center" wrapText="1"/>
    </xf>
    <xf numFmtId="1" fontId="14" fillId="0" borderId="3" xfId="5" quotePrefix="1" applyNumberFormat="1" applyFont="1" applyBorder="1" applyAlignment="1">
      <alignment horizontal="left" vertical="center" wrapText="1"/>
    </xf>
    <xf numFmtId="3" fontId="14" fillId="0" borderId="3" xfId="5" applyNumberFormat="1" applyFont="1" applyBorder="1" applyAlignment="1">
      <alignment vertical="center" wrapText="1"/>
    </xf>
    <xf numFmtId="14" fontId="14" fillId="0" borderId="3" xfId="5" applyNumberFormat="1" applyFont="1" applyBorder="1" applyAlignment="1">
      <alignment horizontal="center" vertical="center" wrapText="1"/>
    </xf>
    <xf numFmtId="3" fontId="14" fillId="0" borderId="3" xfId="5" applyNumberFormat="1" applyFont="1" applyBorder="1" applyAlignment="1">
      <alignment horizontal="right" vertical="center" wrapText="1"/>
    </xf>
    <xf numFmtId="3" fontId="14" fillId="0" borderId="3" xfId="5" applyNumberFormat="1" applyFont="1" applyBorder="1" applyAlignment="1">
      <alignment horizontal="center" vertical="center" wrapText="1"/>
    </xf>
    <xf numFmtId="173" fontId="14" fillId="0" borderId="3" xfId="1" applyNumberFormat="1" applyFont="1" applyBorder="1" applyAlignment="1">
      <alignment horizontal="center" vertical="center" wrapText="1"/>
    </xf>
    <xf numFmtId="173" fontId="26" fillId="0" borderId="3" xfId="1" applyNumberFormat="1" applyFont="1" applyBorder="1" applyAlignment="1">
      <alignment horizontal="center" vertical="center" wrapText="1"/>
    </xf>
    <xf numFmtId="173" fontId="25" fillId="0" borderId="0" xfId="1" applyNumberFormat="1" applyFont="1" applyAlignment="1">
      <alignment horizontal="center"/>
    </xf>
    <xf numFmtId="14" fontId="25" fillId="0" borderId="0" xfId="0" applyNumberFormat="1" applyFont="1" applyAlignment="1">
      <alignment horizontal="center"/>
    </xf>
    <xf numFmtId="3" fontId="14" fillId="0" borderId="3" xfId="1" applyNumberFormat="1" applyFont="1" applyBorder="1" applyAlignment="1">
      <alignment horizontal="center" vertical="center" wrapText="1"/>
    </xf>
    <xf numFmtId="3" fontId="2" fillId="0" borderId="3" xfId="5" applyNumberFormat="1" applyFont="1" applyBorder="1" applyAlignment="1">
      <alignment horizontal="center" vertical="center" wrapText="1"/>
    </xf>
    <xf numFmtId="1" fontId="2" fillId="0" borderId="3" xfId="5" applyNumberFormat="1" applyFont="1" applyBorder="1" applyAlignment="1">
      <alignment horizontal="left" vertical="center" wrapText="1"/>
    </xf>
    <xf numFmtId="3" fontId="2" fillId="0" borderId="3" xfId="5" applyNumberFormat="1" applyFont="1" applyBorder="1" applyAlignment="1">
      <alignment horizontal="left" vertical="center" wrapText="1"/>
    </xf>
    <xf numFmtId="3" fontId="2" fillId="0" borderId="3" xfId="5" applyNumberFormat="1" applyFont="1" applyBorder="1" applyAlignment="1">
      <alignment vertical="center" wrapText="1"/>
    </xf>
    <xf numFmtId="14" fontId="2" fillId="0" borderId="3" xfId="5" applyNumberFormat="1" applyFont="1" applyBorder="1" applyAlignment="1">
      <alignment horizontal="center" vertical="center" wrapText="1"/>
    </xf>
    <xf numFmtId="173" fontId="2" fillId="0" borderId="3" xfId="1" applyNumberFormat="1" applyFont="1" applyBorder="1" applyAlignment="1">
      <alignment horizontal="center" vertical="center" wrapText="1"/>
    </xf>
    <xf numFmtId="174" fontId="2" fillId="0" borderId="3" xfId="1" applyNumberFormat="1" applyFont="1" applyBorder="1" applyAlignment="1">
      <alignment horizontal="center" vertical="center" wrapText="1"/>
    </xf>
    <xf numFmtId="1" fontId="15" fillId="0" borderId="0" xfId="5" applyNumberFormat="1" applyFont="1" applyAlignment="1">
      <alignment horizontal="center"/>
    </xf>
    <xf numFmtId="1" fontId="16" fillId="0" borderId="0" xfId="5" applyNumberFormat="1" applyFont="1" applyAlignment="1">
      <alignment horizontal="center"/>
    </xf>
    <xf numFmtId="1" fontId="26" fillId="0" borderId="3" xfId="5" applyNumberFormat="1" applyFont="1" applyBorder="1" applyAlignment="1">
      <alignment horizontal="center" vertical="center" wrapText="1"/>
    </xf>
    <xf numFmtId="1" fontId="2" fillId="0" borderId="3" xfId="5" applyNumberFormat="1" applyFont="1" applyBorder="1" applyAlignment="1">
      <alignment horizontal="center" vertical="center" wrapText="1"/>
    </xf>
    <xf numFmtId="1" fontId="14" fillId="0" borderId="3" xfId="5" applyNumberFormat="1" applyFont="1" applyBorder="1" applyAlignment="1">
      <alignment horizontal="center" vertical="center" wrapText="1"/>
    </xf>
    <xf numFmtId="1" fontId="18" fillId="0" borderId="0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0" fontId="2" fillId="0" borderId="3" xfId="5" applyNumberFormat="1" applyFont="1" applyBorder="1" applyAlignment="1">
      <alignment horizontal="center" vertical="center" wrapText="1"/>
    </xf>
    <xf numFmtId="0" fontId="18" fillId="0" borderId="0" xfId="0" applyNumberFormat="1" applyFont="1"/>
    <xf numFmtId="3" fontId="2" fillId="0" borderId="0" xfId="0" quotePrefix="1" applyNumberFormat="1" applyFont="1"/>
    <xf numFmtId="0" fontId="14" fillId="0" borderId="0" xfId="0" applyNumberFormat="1" applyFont="1"/>
  </cellXfs>
  <cellStyles count="26">
    <cellStyle name="Comma" xfId="1" builtinId="3"/>
    <cellStyle name="Header1" xfId="2" xr:uid="{00000000-0005-0000-0000-000001000000}"/>
    <cellStyle name="Header2" xfId="3" xr:uid="{00000000-0005-0000-0000-000002000000}"/>
    <cellStyle name="n" xfId="4" xr:uid="{00000000-0005-0000-0000-000003000000}"/>
    <cellStyle name="Normal" xfId="0" builtinId="0"/>
    <cellStyle name="Normal_BANG SAO KE BIEN LAI" xfId="5" xr:uid="{00000000-0005-0000-0000-000005000000}"/>
    <cellStyle name=" [0.00]_ Att. 1- Cover" xfId="6" xr:uid="{00000000-0005-0000-0000-000006000000}"/>
    <cellStyle name="_ Att. 1- Cover" xfId="7" xr:uid="{00000000-0005-0000-0000-000007000000}"/>
    <cellStyle name="?_ Att. 1- Cover" xfId="8" xr:uid="{00000000-0005-0000-0000-000008000000}"/>
    <cellStyle name="똿뗦먛귟 [0.00]_PRODUCT DETAIL Q1" xfId="9" xr:uid="{00000000-0005-0000-0000-000009000000}"/>
    <cellStyle name="똿뗦먛귟_PRODUCT DETAIL Q1" xfId="10" xr:uid="{00000000-0005-0000-0000-00000A000000}"/>
    <cellStyle name="믅됞 [0.00]_PRODUCT DETAIL Q1" xfId="11" xr:uid="{00000000-0005-0000-0000-00000B000000}"/>
    <cellStyle name="믅됞_PRODUCT DETAIL Q1" xfId="12" xr:uid="{00000000-0005-0000-0000-00000C000000}"/>
    <cellStyle name="백분율_95" xfId="13" xr:uid="{00000000-0005-0000-0000-00000D000000}"/>
    <cellStyle name="뷭?_BOOKSHIP" xfId="14" xr:uid="{00000000-0005-0000-0000-00000E000000}"/>
    <cellStyle name="콤마 [0]_1202" xfId="15" xr:uid="{00000000-0005-0000-0000-00000F000000}"/>
    <cellStyle name="콤마_1202" xfId="16" xr:uid="{00000000-0005-0000-0000-000010000000}"/>
    <cellStyle name="통화 [0]_1202" xfId="17" xr:uid="{00000000-0005-0000-0000-000011000000}"/>
    <cellStyle name="통화_1202" xfId="18" xr:uid="{00000000-0005-0000-0000-000012000000}"/>
    <cellStyle name="표준_(정보부문)월별인원계획" xfId="19" xr:uid="{00000000-0005-0000-0000-000013000000}"/>
    <cellStyle name="一般_99Q3647-ALL-CAS2" xfId="20" xr:uid="{00000000-0005-0000-0000-000014000000}"/>
    <cellStyle name="千分位[0]_Book1" xfId="21" xr:uid="{00000000-0005-0000-0000-000015000000}"/>
    <cellStyle name="千分位_99Q3647-ALL-CAS2" xfId="22" xr:uid="{00000000-0005-0000-0000-000016000000}"/>
    <cellStyle name="貨幣 [0]_Book1" xfId="23" xr:uid="{00000000-0005-0000-0000-000017000000}"/>
    <cellStyle name="貨幣[0]_BRE" xfId="24" xr:uid="{00000000-0005-0000-0000-000018000000}"/>
    <cellStyle name="貨幣_Book1" xfId="25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%202013/dungquat/goi3/Form%20nop%20thau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L%202013/CS3408/Standard/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%202013/Dung%20Quat/Nhom%20GC/New%20Folder/My%20Documents/3533/99Q/99Q3657/99Q3299(REV.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%202013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L%202013/Dung%20Quat/Nhom%20GC/New%20Folder/My%20Documents/3533/99Q/99Q3657/99Q3299(REV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L%202013/Dung%20Quat/Nhom%20GC/New%20Folder/My%20Documents/3533/96Q/96q2588/PANE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</sheetNames>
    <definedNames>
      <definedName name="DataFilter"/>
      <definedName name="DataSort"/>
      <definedName name="GoBack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="70" zoomScaleNormal="70" workbookViewId="0">
      <selection activeCell="F1" sqref="F1"/>
    </sheetView>
  </sheetViews>
  <sheetFormatPr defaultRowHeight="18.75"/>
  <cols>
    <col min="1" max="1" width="12.25" style="2" customWidth="1"/>
    <col min="2" max="2" width="15.125" style="13" customWidth="1"/>
    <col min="3" max="3" width="13.5" style="7" customWidth="1"/>
    <col min="4" max="4" width="7.75" style="7" bestFit="1" customWidth="1"/>
    <col min="5" max="5" width="8.375" style="76" customWidth="1"/>
    <col min="6" max="6" width="29" style="79" bestFit="1" customWidth="1"/>
    <col min="7" max="7" width="17.875" style="6" customWidth="1"/>
    <col min="8" max="8" width="11.375" style="4" bestFit="1" customWidth="1"/>
    <col min="9" max="9" width="14.125" style="4" customWidth="1"/>
    <col min="10" max="10" width="11.625" style="4" bestFit="1" customWidth="1"/>
    <col min="11" max="11" width="9" style="1" customWidth="1"/>
  </cols>
  <sheetData>
    <row r="1" spans="1:12" s="50" customFormat="1" ht="73.5" customHeight="1">
      <c r="A1" s="2" t="s">
        <v>83</v>
      </c>
      <c r="B1" s="13" t="s">
        <v>84</v>
      </c>
      <c r="C1" s="34" t="s">
        <v>85</v>
      </c>
      <c r="D1" s="34" t="s">
        <v>79</v>
      </c>
      <c r="E1" s="76" t="s">
        <v>86</v>
      </c>
      <c r="F1" s="79" t="s">
        <v>87</v>
      </c>
      <c r="G1" s="6" t="s">
        <v>88</v>
      </c>
      <c r="H1" s="4" t="s">
        <v>89</v>
      </c>
      <c r="I1" s="4" t="s">
        <v>91</v>
      </c>
      <c r="J1" s="50" t="s">
        <v>90</v>
      </c>
      <c r="K1" s="1" t="s">
        <v>92</v>
      </c>
      <c r="L1"/>
    </row>
    <row r="2" spans="1:12" s="50" customFormat="1" ht="54" customHeight="1">
      <c r="A2" s="64">
        <v>3500724084</v>
      </c>
      <c r="B2" s="65" t="s">
        <v>27</v>
      </c>
      <c r="C2" s="66" t="s">
        <v>28</v>
      </c>
      <c r="D2" s="66" t="s">
        <v>80</v>
      </c>
      <c r="E2" s="73">
        <v>10148</v>
      </c>
      <c r="F2" s="78">
        <v>206321</v>
      </c>
      <c r="G2" s="50">
        <v>0</v>
      </c>
      <c r="H2" s="67">
        <v>44617</v>
      </c>
      <c r="I2" s="49" t="b">
        <v>0</v>
      </c>
      <c r="J2" s="80" t="s">
        <v>81</v>
      </c>
      <c r="K2" s="80" t="s">
        <v>82</v>
      </c>
    </row>
    <row r="3" spans="1:12" s="50" customFormat="1" ht="54" customHeight="1">
      <c r="A3" s="64">
        <v>8212907813</v>
      </c>
      <c r="B3" s="65" t="s">
        <v>29</v>
      </c>
      <c r="C3" s="66" t="s">
        <v>30</v>
      </c>
      <c r="D3" s="66" t="s">
        <v>80</v>
      </c>
      <c r="E3" s="73">
        <v>10149</v>
      </c>
      <c r="F3" s="78">
        <v>546000</v>
      </c>
      <c r="G3" s="50">
        <v>0</v>
      </c>
      <c r="H3" s="67">
        <v>44620</v>
      </c>
      <c r="I3" s="49" t="b">
        <v>0</v>
      </c>
      <c r="J3" s="80" t="s">
        <v>81</v>
      </c>
      <c r="K3" s="80" t="s">
        <v>82</v>
      </c>
    </row>
    <row r="4" spans="1:12" s="50" customFormat="1" ht="54" customHeight="1">
      <c r="A4" s="64">
        <v>3500563736</v>
      </c>
      <c r="B4" s="65" t="s">
        <v>31</v>
      </c>
      <c r="C4" s="66" t="s">
        <v>32</v>
      </c>
      <c r="D4" s="66" t="s">
        <v>80</v>
      </c>
      <c r="E4" s="73">
        <v>10150</v>
      </c>
      <c r="F4" s="78">
        <v>349020</v>
      </c>
      <c r="G4" s="50">
        <v>0</v>
      </c>
      <c r="H4" s="67">
        <v>44621</v>
      </c>
      <c r="I4" s="49" t="b">
        <v>0</v>
      </c>
      <c r="J4" s="80" t="s">
        <v>81</v>
      </c>
      <c r="K4" s="80" t="s">
        <v>82</v>
      </c>
    </row>
    <row r="5" spans="1:12" ht="23.25" customHeight="1">
      <c r="A5" s="64">
        <v>8142266539</v>
      </c>
      <c r="B5" s="65" t="s">
        <v>33</v>
      </c>
      <c r="C5" s="66" t="s">
        <v>23</v>
      </c>
      <c r="D5" s="66" t="s">
        <v>80</v>
      </c>
      <c r="E5" s="73">
        <v>10151</v>
      </c>
      <c r="F5" s="81">
        <v>211226</v>
      </c>
      <c r="G5" s="50">
        <v>0</v>
      </c>
      <c r="H5" s="67">
        <v>44621</v>
      </c>
      <c r="I5" s="49" t="b">
        <v>0</v>
      </c>
      <c r="J5" s="80" t="s">
        <v>81</v>
      </c>
      <c r="K5" s="80" t="s">
        <v>93</v>
      </c>
    </row>
    <row r="6" spans="1:12" ht="15.75" customHeight="1">
      <c r="A6" s="64">
        <v>8048759505</v>
      </c>
      <c r="B6" s="65" t="s">
        <v>34</v>
      </c>
      <c r="C6" s="66" t="s">
        <v>28</v>
      </c>
      <c r="D6" s="66" t="s">
        <v>80</v>
      </c>
      <c r="E6" s="73">
        <v>10152</v>
      </c>
      <c r="F6" s="79">
        <v>54029</v>
      </c>
      <c r="G6" s="50">
        <v>0</v>
      </c>
      <c r="H6" s="67">
        <v>44623</v>
      </c>
      <c r="I6" s="49" t="b">
        <v>0</v>
      </c>
      <c r="J6" s="80" t="s">
        <v>81</v>
      </c>
      <c r="K6" s="80" t="s">
        <v>93</v>
      </c>
    </row>
    <row r="7" spans="1:12" ht="49.5">
      <c r="A7" s="64">
        <v>8195736611</v>
      </c>
      <c r="B7" s="65" t="s">
        <v>35</v>
      </c>
      <c r="C7" s="66" t="s">
        <v>21</v>
      </c>
      <c r="D7" s="66" t="s">
        <v>80</v>
      </c>
      <c r="E7" s="73">
        <v>10153</v>
      </c>
      <c r="F7" s="79">
        <v>193939</v>
      </c>
      <c r="G7" s="50">
        <v>0</v>
      </c>
      <c r="H7" s="67">
        <v>44628</v>
      </c>
      <c r="I7" s="49" t="b">
        <v>0</v>
      </c>
      <c r="J7" s="80" t="s">
        <v>81</v>
      </c>
      <c r="K7" s="80" t="s">
        <v>93</v>
      </c>
    </row>
    <row r="8" spans="1:12" ht="17.25" customHeight="1">
      <c r="A8" s="64">
        <v>8195736763</v>
      </c>
      <c r="B8" s="65" t="s">
        <v>36</v>
      </c>
      <c r="C8" s="66" t="s">
        <v>26</v>
      </c>
      <c r="D8" s="66" t="s">
        <v>80</v>
      </c>
      <c r="E8" s="73">
        <v>10154</v>
      </c>
      <c r="F8" s="79">
        <v>255948</v>
      </c>
      <c r="G8" s="50">
        <v>0</v>
      </c>
      <c r="H8" s="67">
        <v>44628</v>
      </c>
      <c r="I8" s="49" t="b">
        <v>0</v>
      </c>
      <c r="J8" s="80" t="s">
        <v>81</v>
      </c>
      <c r="K8" s="80" t="s">
        <v>93</v>
      </c>
    </row>
    <row r="9" spans="1:12" ht="49.5">
      <c r="A9" s="64">
        <v>3501493376</v>
      </c>
      <c r="B9" s="65" t="s">
        <v>37</v>
      </c>
      <c r="C9" s="66" t="s">
        <v>22</v>
      </c>
      <c r="D9" s="66" t="s">
        <v>80</v>
      </c>
      <c r="E9" s="73">
        <v>10155</v>
      </c>
      <c r="F9" s="79">
        <v>268884</v>
      </c>
      <c r="G9" s="50">
        <v>0</v>
      </c>
      <c r="H9" s="67">
        <v>44628</v>
      </c>
      <c r="I9" s="49" t="b">
        <v>0</v>
      </c>
      <c r="J9" s="80" t="s">
        <v>81</v>
      </c>
      <c r="K9" s="80" t="s">
        <v>93</v>
      </c>
    </row>
    <row r="10" spans="1:12" ht="49.5">
      <c r="A10" s="64">
        <v>3500429522</v>
      </c>
      <c r="B10" s="65" t="s">
        <v>38</v>
      </c>
      <c r="C10" s="66" t="s">
        <v>39</v>
      </c>
      <c r="D10" s="66" t="s">
        <v>80</v>
      </c>
      <c r="E10" s="73">
        <v>10156</v>
      </c>
      <c r="F10" s="79">
        <v>813120</v>
      </c>
      <c r="G10" s="50">
        <v>0</v>
      </c>
      <c r="H10" s="67">
        <v>44629</v>
      </c>
      <c r="I10" s="49" t="b">
        <v>0</v>
      </c>
      <c r="J10" s="80" t="s">
        <v>81</v>
      </c>
      <c r="K10" s="80" t="s">
        <v>93</v>
      </c>
    </row>
    <row r="11" spans="1:12" ht="91.5" customHeight="1">
      <c r="A11" s="64">
        <v>3500429522</v>
      </c>
      <c r="B11" s="65" t="s">
        <v>38</v>
      </c>
      <c r="C11" s="66" t="s">
        <v>20</v>
      </c>
      <c r="D11" s="66" t="s">
        <v>80</v>
      </c>
      <c r="E11" s="73">
        <v>10157</v>
      </c>
      <c r="F11" s="79">
        <v>178240</v>
      </c>
      <c r="G11" s="50">
        <v>0</v>
      </c>
      <c r="H11" s="67">
        <v>44629</v>
      </c>
      <c r="I11" s="49" t="b">
        <v>0</v>
      </c>
      <c r="J11" s="80" t="s">
        <v>81</v>
      </c>
      <c r="K11" s="80" t="s">
        <v>93</v>
      </c>
    </row>
    <row r="12" spans="1:12" ht="49.5">
      <c r="A12" s="64">
        <v>3500269131</v>
      </c>
      <c r="B12" s="65" t="s">
        <v>40</v>
      </c>
      <c r="C12" s="66" t="s">
        <v>26</v>
      </c>
      <c r="D12" s="66" t="s">
        <v>80</v>
      </c>
      <c r="E12" s="73">
        <v>10158</v>
      </c>
      <c r="F12" s="79">
        <v>53834</v>
      </c>
      <c r="G12" s="50">
        <v>0</v>
      </c>
      <c r="H12" s="67">
        <v>44629</v>
      </c>
      <c r="I12" s="49" t="b">
        <v>0</v>
      </c>
      <c r="J12" s="80" t="s">
        <v>81</v>
      </c>
      <c r="K12" s="80" t="s">
        <v>93</v>
      </c>
    </row>
    <row r="13" spans="1:12" ht="49.5">
      <c r="A13" s="64">
        <v>8587274647</v>
      </c>
      <c r="B13" s="65" t="s">
        <v>41</v>
      </c>
      <c r="C13" s="66" t="s">
        <v>25</v>
      </c>
      <c r="D13" s="66" t="s">
        <v>80</v>
      </c>
      <c r="E13" s="73">
        <v>10159</v>
      </c>
      <c r="F13" s="79">
        <v>384510</v>
      </c>
      <c r="G13" s="50">
        <v>0</v>
      </c>
      <c r="H13" s="67">
        <v>44631</v>
      </c>
      <c r="I13" s="49" t="b">
        <v>0</v>
      </c>
      <c r="J13" s="80" t="s">
        <v>81</v>
      </c>
      <c r="K13" s="80" t="s">
        <v>93</v>
      </c>
    </row>
    <row r="14" spans="1:12" ht="49.5">
      <c r="A14" s="64">
        <v>8048282773</v>
      </c>
      <c r="B14" s="65" t="s">
        <v>42</v>
      </c>
      <c r="C14" s="66" t="s">
        <v>43</v>
      </c>
      <c r="D14" s="66" t="s">
        <v>80</v>
      </c>
      <c r="E14" s="73">
        <v>10160</v>
      </c>
      <c r="F14" s="79">
        <v>158400</v>
      </c>
      <c r="G14" s="50">
        <v>0</v>
      </c>
      <c r="H14" s="67">
        <v>44634</v>
      </c>
      <c r="I14" s="49" t="b">
        <v>0</v>
      </c>
      <c r="J14" s="80" t="s">
        <v>81</v>
      </c>
      <c r="K14" s="80" t="s">
        <v>93</v>
      </c>
    </row>
    <row r="15" spans="1:12" ht="49.5">
      <c r="A15" s="64">
        <v>8048282773</v>
      </c>
      <c r="B15" s="65" t="s">
        <v>42</v>
      </c>
      <c r="C15" s="66" t="s">
        <v>43</v>
      </c>
      <c r="D15" s="66" t="s">
        <v>80</v>
      </c>
      <c r="E15" s="73">
        <v>10161</v>
      </c>
      <c r="F15" s="79">
        <v>471200</v>
      </c>
      <c r="G15" s="50">
        <v>0</v>
      </c>
      <c r="H15" s="67">
        <v>44634</v>
      </c>
      <c r="I15" s="49" t="b">
        <v>0</v>
      </c>
      <c r="J15" s="80" t="s">
        <v>81</v>
      </c>
      <c r="K15" s="80" t="s">
        <v>93</v>
      </c>
    </row>
    <row r="16" spans="1:12" ht="49.5">
      <c r="A16" s="64">
        <v>8218289867</v>
      </c>
      <c r="B16" s="65" t="s">
        <v>44</v>
      </c>
      <c r="C16" s="66" t="s">
        <v>45</v>
      </c>
      <c r="D16" s="66" t="s">
        <v>80</v>
      </c>
      <c r="E16" s="73">
        <v>10162</v>
      </c>
      <c r="F16" s="79">
        <v>228480</v>
      </c>
      <c r="G16" s="50">
        <v>0</v>
      </c>
      <c r="H16" s="67">
        <v>44635</v>
      </c>
      <c r="I16" s="49" t="b">
        <v>0</v>
      </c>
      <c r="J16" s="80" t="s">
        <v>81</v>
      </c>
      <c r="K16" s="80" t="s">
        <v>93</v>
      </c>
    </row>
    <row r="17" spans="1:11" ht="49.5">
      <c r="A17" s="64">
        <v>8195734981</v>
      </c>
      <c r="B17" s="65" t="s">
        <v>46</v>
      </c>
      <c r="C17" s="66" t="s">
        <v>47</v>
      </c>
      <c r="D17" s="66" t="s">
        <v>80</v>
      </c>
      <c r="E17" s="73">
        <v>10163</v>
      </c>
      <c r="F17" s="79">
        <v>178240</v>
      </c>
      <c r="G17" s="50">
        <v>0</v>
      </c>
      <c r="H17" s="67">
        <v>44635</v>
      </c>
      <c r="I17" s="49" t="b">
        <v>0</v>
      </c>
      <c r="J17" s="80" t="s">
        <v>81</v>
      </c>
      <c r="K17" s="80" t="s">
        <v>93</v>
      </c>
    </row>
    <row r="18" spans="1:11" ht="49.5">
      <c r="A18" s="64">
        <v>8195736354</v>
      </c>
      <c r="B18" s="65" t="s">
        <v>48</v>
      </c>
      <c r="C18" s="66" t="s">
        <v>22</v>
      </c>
      <c r="D18" s="66" t="s">
        <v>80</v>
      </c>
      <c r="E18" s="73">
        <v>10164</v>
      </c>
      <c r="F18" s="79">
        <v>157519</v>
      </c>
      <c r="G18" s="50">
        <v>0</v>
      </c>
      <c r="H18" s="67">
        <v>44636</v>
      </c>
      <c r="I18" s="49" t="b">
        <v>0</v>
      </c>
      <c r="J18" s="80" t="s">
        <v>81</v>
      </c>
      <c r="K18" s="80" t="s">
        <v>93</v>
      </c>
    </row>
    <row r="19" spans="1:11" ht="49.5">
      <c r="A19" s="64">
        <v>8660735703</v>
      </c>
      <c r="B19" s="65" t="s">
        <v>49</v>
      </c>
      <c r="C19" s="66" t="s">
        <v>50</v>
      </c>
      <c r="D19" s="66" t="s">
        <v>80</v>
      </c>
      <c r="E19" s="73">
        <v>10165</v>
      </c>
      <c r="F19" s="79">
        <v>735000</v>
      </c>
      <c r="G19" s="50">
        <v>0</v>
      </c>
      <c r="H19" s="67">
        <v>44636</v>
      </c>
      <c r="I19" s="49" t="b">
        <v>0</v>
      </c>
      <c r="J19" s="80" t="s">
        <v>81</v>
      </c>
      <c r="K19" s="80" t="s">
        <v>93</v>
      </c>
    </row>
    <row r="20" spans="1:11" ht="49.5">
      <c r="A20" s="64">
        <v>3501448020</v>
      </c>
      <c r="B20" s="65" t="s">
        <v>51</v>
      </c>
      <c r="C20" s="66" t="s">
        <v>25</v>
      </c>
      <c r="D20" s="66" t="s">
        <v>80</v>
      </c>
      <c r="E20" s="73">
        <v>10166</v>
      </c>
      <c r="F20" s="79">
        <v>93072</v>
      </c>
      <c r="G20" s="50">
        <v>0</v>
      </c>
      <c r="H20" s="67">
        <v>44637</v>
      </c>
      <c r="I20" s="49" t="b">
        <v>0</v>
      </c>
      <c r="J20" s="80" t="s">
        <v>81</v>
      </c>
      <c r="K20" s="80" t="s">
        <v>93</v>
      </c>
    </row>
    <row r="21" spans="1:11" ht="49.5">
      <c r="A21" s="64">
        <v>8210007140</v>
      </c>
      <c r="B21" s="65" t="s">
        <v>52</v>
      </c>
      <c r="C21" s="66" t="s">
        <v>53</v>
      </c>
      <c r="D21" s="66" t="s">
        <v>80</v>
      </c>
      <c r="E21" s="73">
        <v>10167</v>
      </c>
      <c r="F21" s="79">
        <v>183618</v>
      </c>
      <c r="G21" s="50">
        <v>0</v>
      </c>
      <c r="H21" s="67">
        <v>44638</v>
      </c>
      <c r="I21" s="49" t="b">
        <v>0</v>
      </c>
      <c r="J21" s="80" t="s">
        <v>81</v>
      </c>
      <c r="K21" s="80" t="s">
        <v>93</v>
      </c>
    </row>
    <row r="22" spans="1:11" ht="49.5">
      <c r="A22" s="64">
        <v>8217656722</v>
      </c>
      <c r="B22" s="65" t="s">
        <v>54</v>
      </c>
      <c r="C22" s="66" t="s">
        <v>55</v>
      </c>
      <c r="D22" s="66" t="s">
        <v>80</v>
      </c>
      <c r="E22" s="73">
        <v>10168</v>
      </c>
      <c r="F22" s="79">
        <v>223818</v>
      </c>
      <c r="G22" s="50">
        <v>0</v>
      </c>
      <c r="H22" s="67">
        <v>44638</v>
      </c>
      <c r="I22" s="49" t="b">
        <v>0</v>
      </c>
      <c r="J22" s="80" t="s">
        <v>81</v>
      </c>
      <c r="K22" s="80" t="s">
        <v>93</v>
      </c>
    </row>
    <row r="23" spans="1:11" ht="49.5">
      <c r="A23" s="64">
        <v>8403194112</v>
      </c>
      <c r="B23" s="65" t="s">
        <v>56</v>
      </c>
      <c r="C23" s="66" t="s">
        <v>43</v>
      </c>
      <c r="D23" s="66" t="s">
        <v>80</v>
      </c>
      <c r="E23" s="73">
        <v>10169</v>
      </c>
      <c r="F23" s="79">
        <v>471240</v>
      </c>
      <c r="G23" s="50">
        <v>0</v>
      </c>
      <c r="H23" s="67">
        <v>44641</v>
      </c>
      <c r="I23" s="49" t="b">
        <v>0</v>
      </c>
      <c r="J23" s="80" t="s">
        <v>81</v>
      </c>
      <c r="K23" s="80" t="s">
        <v>93</v>
      </c>
    </row>
    <row r="24" spans="1:11" ht="49.5">
      <c r="A24" s="64">
        <v>8403194112</v>
      </c>
      <c r="B24" s="65" t="s">
        <v>56</v>
      </c>
      <c r="C24" s="66" t="s">
        <v>43</v>
      </c>
      <c r="D24" s="66" t="s">
        <v>80</v>
      </c>
      <c r="E24" s="73">
        <v>10170</v>
      </c>
      <c r="F24" s="79">
        <v>471240</v>
      </c>
      <c r="G24" s="50">
        <v>0</v>
      </c>
      <c r="H24" s="67">
        <v>44641</v>
      </c>
      <c r="I24" s="49" t="b">
        <v>0</v>
      </c>
      <c r="J24" s="80" t="s">
        <v>81</v>
      </c>
      <c r="K24" s="80" t="s">
        <v>93</v>
      </c>
    </row>
    <row r="25" spans="1:11" ht="49.5">
      <c r="A25" s="64">
        <v>3501688368</v>
      </c>
      <c r="B25" s="65" t="s">
        <v>57</v>
      </c>
      <c r="C25" s="66" t="s">
        <v>58</v>
      </c>
      <c r="D25" s="66" t="s">
        <v>80</v>
      </c>
      <c r="E25" s="73">
        <v>10171</v>
      </c>
      <c r="F25" s="79">
        <v>94869</v>
      </c>
      <c r="G25" s="50">
        <v>0</v>
      </c>
      <c r="H25" s="67">
        <v>44644</v>
      </c>
      <c r="I25" s="49" t="b">
        <v>0</v>
      </c>
      <c r="J25" s="80" t="s">
        <v>81</v>
      </c>
      <c r="K25" s="80" t="s">
        <v>93</v>
      </c>
    </row>
    <row r="26" spans="1:11" ht="49.5">
      <c r="A26" s="64">
        <v>3501688368</v>
      </c>
      <c r="B26" s="65" t="s">
        <v>57</v>
      </c>
      <c r="C26" s="66" t="s">
        <v>59</v>
      </c>
      <c r="D26" s="66" t="s">
        <v>80</v>
      </c>
      <c r="E26" s="73">
        <v>10172</v>
      </c>
      <c r="F26" s="79">
        <v>135584</v>
      </c>
      <c r="G26" s="50">
        <v>0</v>
      </c>
      <c r="H26" s="67">
        <v>44644</v>
      </c>
      <c r="I26" s="49" t="b">
        <v>0</v>
      </c>
      <c r="J26" s="80" t="s">
        <v>81</v>
      </c>
      <c r="K26" s="80" t="s">
        <v>93</v>
      </c>
    </row>
    <row r="27" spans="1:11" ht="49.5">
      <c r="A27" s="64">
        <v>3501688368</v>
      </c>
      <c r="B27" s="65" t="s">
        <v>57</v>
      </c>
      <c r="C27" s="66" t="s">
        <v>60</v>
      </c>
      <c r="D27" s="66" t="s">
        <v>80</v>
      </c>
      <c r="E27" s="73">
        <v>10173</v>
      </c>
      <c r="F27" s="79">
        <v>145696</v>
      </c>
      <c r="G27" s="50">
        <v>0</v>
      </c>
      <c r="H27" s="67">
        <v>44644</v>
      </c>
      <c r="I27" s="49" t="b">
        <v>0</v>
      </c>
      <c r="J27" s="80" t="s">
        <v>81</v>
      </c>
      <c r="K27" s="80" t="s">
        <v>93</v>
      </c>
    </row>
    <row r="28" spans="1:11" ht="49.5">
      <c r="A28" s="64">
        <v>3501204754</v>
      </c>
      <c r="B28" s="65" t="s">
        <v>61</v>
      </c>
      <c r="C28" s="66" t="s">
        <v>62</v>
      </c>
      <c r="D28" s="66" t="s">
        <v>80</v>
      </c>
      <c r="E28" s="73">
        <v>10174</v>
      </c>
      <c r="F28" s="79">
        <v>514920</v>
      </c>
      <c r="G28" s="50">
        <v>0</v>
      </c>
      <c r="H28" s="67">
        <v>44644</v>
      </c>
      <c r="I28" s="49" t="b">
        <v>0</v>
      </c>
      <c r="J28" s="80" t="s">
        <v>81</v>
      </c>
      <c r="K28" s="80" t="s">
        <v>93</v>
      </c>
    </row>
    <row r="29" spans="1:11" ht="49.5">
      <c r="A29" s="64">
        <v>8195735632</v>
      </c>
      <c r="B29" s="65" t="s">
        <v>63</v>
      </c>
      <c r="C29" s="66" t="s">
        <v>64</v>
      </c>
      <c r="D29" s="66" t="s">
        <v>80</v>
      </c>
      <c r="E29" s="73">
        <v>10175</v>
      </c>
      <c r="F29" s="79">
        <v>210949</v>
      </c>
      <c r="G29" s="50">
        <v>0</v>
      </c>
      <c r="H29" s="67">
        <v>44645</v>
      </c>
      <c r="I29" s="49" t="b">
        <v>0</v>
      </c>
      <c r="J29" s="80" t="s">
        <v>81</v>
      </c>
      <c r="K29" s="80" t="s">
        <v>93</v>
      </c>
    </row>
    <row r="30" spans="1:11" ht="49.5">
      <c r="A30" s="64">
        <v>8195735632</v>
      </c>
      <c r="B30" s="65" t="s">
        <v>63</v>
      </c>
      <c r="C30" s="66" t="s">
        <v>65</v>
      </c>
      <c r="D30" s="66" t="s">
        <v>80</v>
      </c>
      <c r="E30" s="73">
        <v>10176</v>
      </c>
      <c r="F30" s="79">
        <v>319334</v>
      </c>
      <c r="G30" s="50">
        <v>0</v>
      </c>
      <c r="H30" s="67">
        <v>44645</v>
      </c>
      <c r="I30" s="49" t="b">
        <v>0</v>
      </c>
      <c r="J30" s="80" t="s">
        <v>81</v>
      </c>
      <c r="K30" s="80" t="s">
        <v>93</v>
      </c>
    </row>
    <row r="31" spans="1:11" ht="49.5">
      <c r="A31" s="64">
        <v>8044886220</v>
      </c>
      <c r="B31" s="65" t="s">
        <v>66</v>
      </c>
      <c r="C31" s="66" t="s">
        <v>67</v>
      </c>
      <c r="D31" s="66" t="s">
        <v>80</v>
      </c>
      <c r="E31" s="73">
        <v>10177</v>
      </c>
      <c r="F31" s="79">
        <v>276885</v>
      </c>
      <c r="G31" s="50">
        <v>0</v>
      </c>
      <c r="H31" s="67">
        <v>44645</v>
      </c>
      <c r="I31" s="49" t="b">
        <v>0</v>
      </c>
      <c r="J31" s="80" t="s">
        <v>81</v>
      </c>
      <c r="K31" s="80" t="s">
        <v>93</v>
      </c>
    </row>
    <row r="32" spans="1:11" ht="49.5">
      <c r="A32" s="64">
        <v>3500372442</v>
      </c>
      <c r="B32" s="65" t="s">
        <v>68</v>
      </c>
      <c r="C32" s="66" t="s">
        <v>69</v>
      </c>
      <c r="D32" s="66" t="s">
        <v>80</v>
      </c>
      <c r="E32" s="73">
        <v>10178</v>
      </c>
      <c r="F32" s="79">
        <v>111573</v>
      </c>
      <c r="G32" s="50">
        <v>0</v>
      </c>
      <c r="H32" s="67">
        <v>44649</v>
      </c>
      <c r="I32" s="49" t="b">
        <v>0</v>
      </c>
      <c r="J32" s="80" t="s">
        <v>81</v>
      </c>
      <c r="K32" s="80" t="s">
        <v>93</v>
      </c>
    </row>
    <row r="33" spans="1:11" ht="49.5">
      <c r="A33" s="64">
        <v>8034695386</v>
      </c>
      <c r="B33" s="65" t="s">
        <v>70</v>
      </c>
      <c r="C33" s="66" t="s">
        <v>71</v>
      </c>
      <c r="D33" s="66" t="s">
        <v>80</v>
      </c>
      <c r="E33" s="73">
        <v>10179</v>
      </c>
      <c r="F33" s="79">
        <v>164934</v>
      </c>
      <c r="G33" s="50">
        <v>0</v>
      </c>
      <c r="H33" s="67">
        <v>44649</v>
      </c>
      <c r="I33" s="49" t="b">
        <v>0</v>
      </c>
      <c r="J33" s="80" t="s">
        <v>81</v>
      </c>
      <c r="K33" s="80" t="s">
        <v>93</v>
      </c>
    </row>
    <row r="34" spans="1:11" ht="49.5">
      <c r="A34" s="64">
        <v>8195736844</v>
      </c>
      <c r="B34" s="65" t="s">
        <v>72</v>
      </c>
      <c r="C34" s="66" t="s">
        <v>73</v>
      </c>
      <c r="D34" s="66" t="s">
        <v>80</v>
      </c>
      <c r="E34" s="73">
        <v>10180</v>
      </c>
      <c r="F34" s="79">
        <v>831600</v>
      </c>
      <c r="G34" s="50">
        <v>0</v>
      </c>
      <c r="H34" s="67">
        <v>44649</v>
      </c>
      <c r="I34" s="49" t="b">
        <v>0</v>
      </c>
      <c r="J34" s="80" t="s">
        <v>81</v>
      </c>
      <c r="K34" s="80" t="s">
        <v>93</v>
      </c>
    </row>
    <row r="35" spans="1:11" ht="49.5">
      <c r="A35" s="64">
        <v>3500724084</v>
      </c>
      <c r="B35" s="65" t="s">
        <v>27</v>
      </c>
      <c r="C35" s="66" t="s">
        <v>28</v>
      </c>
      <c r="D35" s="66" t="s">
        <v>80</v>
      </c>
      <c r="E35" s="73">
        <v>10181</v>
      </c>
      <c r="F35" s="79">
        <v>1183258</v>
      </c>
      <c r="G35" s="50">
        <v>0</v>
      </c>
      <c r="H35" s="67">
        <v>44650</v>
      </c>
      <c r="I35" s="49" t="b">
        <v>0</v>
      </c>
      <c r="J35" s="80" t="s">
        <v>81</v>
      </c>
      <c r="K35" s="80" t="s">
        <v>93</v>
      </c>
    </row>
    <row r="36" spans="1:11" ht="49.5">
      <c r="A36" s="64">
        <v>3500724084</v>
      </c>
      <c r="B36" s="65" t="s">
        <v>27</v>
      </c>
      <c r="C36" s="66" t="s">
        <v>74</v>
      </c>
      <c r="D36" s="66" t="s">
        <v>80</v>
      </c>
      <c r="E36" s="73">
        <v>10182</v>
      </c>
      <c r="F36" s="79">
        <v>61339</v>
      </c>
      <c r="G36" s="50">
        <v>0</v>
      </c>
      <c r="H36" s="67">
        <v>44650</v>
      </c>
      <c r="I36" s="49" t="b">
        <v>0</v>
      </c>
      <c r="J36" s="80" t="s">
        <v>81</v>
      </c>
      <c r="K36" s="80" t="s">
        <v>93</v>
      </c>
    </row>
    <row r="37" spans="1:11" ht="49.5">
      <c r="A37" s="52">
        <v>8040845174</v>
      </c>
      <c r="B37" s="52" t="s">
        <v>75</v>
      </c>
      <c r="C37" s="54" t="s">
        <v>76</v>
      </c>
      <c r="D37" s="66" t="s">
        <v>80</v>
      </c>
      <c r="E37" s="74">
        <v>10183</v>
      </c>
      <c r="F37" s="79">
        <v>210949</v>
      </c>
      <c r="G37" s="50">
        <v>0</v>
      </c>
      <c r="H37" s="55">
        <v>44650</v>
      </c>
      <c r="I37" s="49" t="b">
        <v>0</v>
      </c>
      <c r="J37" s="80" t="s">
        <v>81</v>
      </c>
      <c r="K37" s="80" t="s">
        <v>93</v>
      </c>
    </row>
    <row r="38" spans="1:11" ht="49.5">
      <c r="A38" s="53">
        <v>3500361916</v>
      </c>
      <c r="B38" s="54" t="s">
        <v>77</v>
      </c>
      <c r="C38" s="54" t="s">
        <v>25</v>
      </c>
      <c r="D38" s="66" t="s">
        <v>80</v>
      </c>
      <c r="E38" s="74">
        <v>10184</v>
      </c>
      <c r="F38" s="79">
        <v>3811500</v>
      </c>
      <c r="G38" s="50">
        <v>0</v>
      </c>
      <c r="H38" s="55">
        <v>44651</v>
      </c>
      <c r="I38" s="49" t="b">
        <v>0</v>
      </c>
      <c r="J38" s="80" t="s">
        <v>81</v>
      </c>
      <c r="K38" s="80" t="s">
        <v>93</v>
      </c>
    </row>
    <row r="39" spans="1:11" ht="49.5">
      <c r="A39" s="53">
        <v>3500361916</v>
      </c>
      <c r="B39" s="54" t="s">
        <v>77</v>
      </c>
      <c r="C39" s="54" t="s">
        <v>25</v>
      </c>
      <c r="D39" s="66" t="s">
        <v>80</v>
      </c>
      <c r="E39" s="74">
        <v>10185</v>
      </c>
      <c r="F39" s="79">
        <v>3511200</v>
      </c>
      <c r="G39" s="50">
        <v>0</v>
      </c>
      <c r="H39" s="55">
        <v>44651</v>
      </c>
      <c r="I39" s="49" t="b">
        <v>0</v>
      </c>
      <c r="J39" s="80" t="s">
        <v>81</v>
      </c>
      <c r="K39" s="80" t="s">
        <v>93</v>
      </c>
    </row>
    <row r="40" spans="1:11" ht="49.5">
      <c r="A40" s="53">
        <v>3500361916</v>
      </c>
      <c r="B40" s="54" t="s">
        <v>77</v>
      </c>
      <c r="C40" s="54" t="s">
        <v>25</v>
      </c>
      <c r="D40" s="66" t="s">
        <v>80</v>
      </c>
      <c r="E40" s="74">
        <v>10186</v>
      </c>
      <c r="F40" s="79">
        <v>3783780</v>
      </c>
      <c r="G40" s="50">
        <v>0</v>
      </c>
      <c r="H40" s="55">
        <v>44651</v>
      </c>
      <c r="I40" s="49" t="b">
        <v>0</v>
      </c>
      <c r="J40" s="80" t="s">
        <v>81</v>
      </c>
      <c r="K40" s="80" t="s">
        <v>93</v>
      </c>
    </row>
    <row r="41" spans="1:11" ht="49.5">
      <c r="A41" s="53">
        <v>3500361916</v>
      </c>
      <c r="B41" s="54" t="s">
        <v>77</v>
      </c>
      <c r="C41" s="54" t="s">
        <v>25</v>
      </c>
      <c r="D41" s="66" t="s">
        <v>80</v>
      </c>
      <c r="E41" s="74">
        <v>10187</v>
      </c>
      <c r="F41" s="79">
        <v>3862320</v>
      </c>
      <c r="G41" s="50">
        <v>0</v>
      </c>
      <c r="H41" s="55">
        <v>44651</v>
      </c>
      <c r="I41" s="49" t="b">
        <v>0</v>
      </c>
      <c r="J41" s="80" t="s">
        <v>81</v>
      </c>
      <c r="K41" s="80" t="s">
        <v>93</v>
      </c>
    </row>
    <row r="42" spans="1:11" ht="49.5">
      <c r="A42" s="53">
        <v>3500361916</v>
      </c>
      <c r="B42" s="54" t="s">
        <v>77</v>
      </c>
      <c r="C42" s="54" t="s">
        <v>25</v>
      </c>
      <c r="D42" s="66" t="s">
        <v>80</v>
      </c>
      <c r="E42" s="74">
        <v>10188</v>
      </c>
      <c r="F42" s="79">
        <v>13860000</v>
      </c>
      <c r="G42" s="50">
        <v>0</v>
      </c>
      <c r="H42" s="55">
        <v>44651</v>
      </c>
      <c r="I42" s="49" t="b">
        <v>0</v>
      </c>
      <c r="J42" s="80" t="s">
        <v>81</v>
      </c>
      <c r="K42" s="80" t="s">
        <v>93</v>
      </c>
    </row>
    <row r="43" spans="1:11" ht="49.5">
      <c r="A43" s="53">
        <v>8597831946</v>
      </c>
      <c r="B43" s="54" t="s">
        <v>78</v>
      </c>
      <c r="C43" s="54" t="s">
        <v>20</v>
      </c>
      <c r="D43" s="66" t="s">
        <v>80</v>
      </c>
      <c r="E43" s="74">
        <v>10189</v>
      </c>
      <c r="F43" s="79">
        <v>246362</v>
      </c>
      <c r="G43" s="50">
        <v>0</v>
      </c>
      <c r="H43" s="55">
        <v>44651</v>
      </c>
      <c r="I43" s="49" t="b">
        <v>0</v>
      </c>
      <c r="J43" s="80" t="s">
        <v>81</v>
      </c>
      <c r="K43" s="80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topLeftCell="A31" zoomScale="55" zoomScaleNormal="55" workbookViewId="0">
      <selection activeCell="E2" sqref="E2:E40"/>
    </sheetView>
  </sheetViews>
  <sheetFormatPr defaultRowHeight="18.75"/>
  <cols>
    <col min="1" max="1" width="3.625" style="2" customWidth="1"/>
    <col min="2" max="2" width="12.25" style="2" customWidth="1"/>
    <col min="3" max="3" width="15.125" style="13" customWidth="1"/>
    <col min="4" max="4" width="7.25" style="7" customWidth="1"/>
    <col min="5" max="5" width="13.75" style="6" bestFit="1" customWidth="1"/>
    <col min="6" max="6" width="7.625" style="76" customWidth="1"/>
    <col min="7" max="7" width="6" style="76" customWidth="1"/>
    <col min="8" max="8" width="10.375" style="3" customWidth="1"/>
    <col min="9" max="9" width="12.125" style="20" customWidth="1"/>
    <col min="10" max="10" width="10.375" style="20" customWidth="1"/>
    <col min="11" max="11" width="10.875" style="3" customWidth="1"/>
    <col min="12" max="13" width="10.125" style="32" customWidth="1"/>
    <col min="14" max="14" width="9" style="2" customWidth="1"/>
    <col min="15" max="15" width="9.25" style="7" customWidth="1"/>
    <col min="16" max="16" width="9.125" style="3" customWidth="1"/>
    <col min="17" max="17" width="8.75" style="3" customWidth="1"/>
    <col min="18" max="18" width="9.125" style="3" customWidth="1"/>
    <col min="19" max="19" width="10.5" style="1" customWidth="1"/>
    <col min="20" max="20" width="13.25" style="1" customWidth="1"/>
    <col min="21" max="21" width="8.125" style="4" customWidth="1"/>
    <col min="22" max="22" width="14.125" style="4" customWidth="1"/>
    <col min="23" max="23" width="11.625" style="4" bestFit="1" customWidth="1"/>
    <col min="24" max="24" width="9" style="1" customWidth="1"/>
  </cols>
  <sheetData>
    <row r="1" spans="1:23" s="50" customFormat="1" ht="73.5" customHeight="1">
      <c r="A1" s="43" t="s">
        <v>7</v>
      </c>
      <c r="B1" s="44" t="s">
        <v>13</v>
      </c>
      <c r="C1" s="45" t="s">
        <v>11</v>
      </c>
      <c r="D1" s="46" t="s">
        <v>2</v>
      </c>
      <c r="E1" s="47" t="s">
        <v>3</v>
      </c>
      <c r="F1" s="72" t="s">
        <v>4</v>
      </c>
      <c r="G1" s="72" t="s">
        <v>8</v>
      </c>
      <c r="H1" s="43" t="s">
        <v>24</v>
      </c>
      <c r="I1" s="59" t="s">
        <v>19</v>
      </c>
      <c r="J1" s="59" t="s">
        <v>18</v>
      </c>
      <c r="K1" s="43" t="s">
        <v>17</v>
      </c>
      <c r="L1" s="48" t="s">
        <v>16</v>
      </c>
      <c r="M1" s="48" t="s">
        <v>15</v>
      </c>
      <c r="N1" s="43" t="s">
        <v>12</v>
      </c>
      <c r="O1" s="43" t="s">
        <v>1</v>
      </c>
      <c r="P1" s="43" t="s">
        <v>10</v>
      </c>
      <c r="Q1" s="43" t="s">
        <v>6</v>
      </c>
      <c r="R1" s="43" t="s">
        <v>9</v>
      </c>
      <c r="S1" s="43" t="s">
        <v>5</v>
      </c>
      <c r="T1" s="49"/>
      <c r="U1" s="49"/>
      <c r="V1" s="49"/>
      <c r="W1" s="49"/>
    </row>
    <row r="2" spans="1:23" s="50" customFormat="1" ht="73.5" customHeight="1">
      <c r="A2" s="63">
        <v>1</v>
      </c>
      <c r="E2" s="67">
        <v>44621</v>
      </c>
      <c r="G2" s="73">
        <v>1602</v>
      </c>
      <c r="H2" s="63">
        <v>211226</v>
      </c>
      <c r="I2" s="68"/>
      <c r="J2" s="68"/>
      <c r="K2" s="63"/>
      <c r="L2" s="69"/>
      <c r="M2" s="69"/>
      <c r="N2" s="63"/>
      <c r="O2" s="63"/>
      <c r="P2" s="63"/>
      <c r="Q2" s="63"/>
      <c r="R2" s="63"/>
      <c r="S2" s="63">
        <f t="shared" ref="S2:S15" si="0">H2</f>
        <v>211226</v>
      </c>
      <c r="T2" s="49"/>
      <c r="U2" s="49"/>
      <c r="V2" s="49"/>
      <c r="W2" s="49"/>
    </row>
    <row r="3" spans="1:23" s="50" customFormat="1" ht="73.5" customHeight="1">
      <c r="A3" s="63">
        <v>2</v>
      </c>
      <c r="E3" s="67">
        <v>44623</v>
      </c>
      <c r="G3" s="73">
        <v>1602</v>
      </c>
      <c r="H3" s="63">
        <v>54029</v>
      </c>
      <c r="I3" s="68"/>
      <c r="J3" s="68"/>
      <c r="K3" s="63"/>
      <c r="L3" s="69"/>
      <c r="M3" s="69"/>
      <c r="N3" s="63"/>
      <c r="O3" s="63"/>
      <c r="P3" s="63"/>
      <c r="Q3" s="63"/>
      <c r="R3" s="63"/>
      <c r="S3" s="63">
        <f t="shared" si="0"/>
        <v>54029</v>
      </c>
      <c r="T3" s="49"/>
      <c r="U3" s="49"/>
      <c r="V3" s="49"/>
      <c r="W3" s="49"/>
    </row>
    <row r="4" spans="1:23" s="50" customFormat="1" ht="73.5" customHeight="1">
      <c r="A4" s="63">
        <v>3</v>
      </c>
      <c r="E4" s="67">
        <v>44628</v>
      </c>
      <c r="G4" s="73">
        <v>1602</v>
      </c>
      <c r="H4" s="63">
        <v>193939</v>
      </c>
      <c r="I4" s="68"/>
      <c r="J4" s="68"/>
      <c r="K4" s="63"/>
      <c r="L4" s="69"/>
      <c r="M4" s="69"/>
      <c r="N4" s="63"/>
      <c r="O4" s="63"/>
      <c r="P4" s="63"/>
      <c r="Q4" s="63"/>
      <c r="R4" s="63"/>
      <c r="S4" s="63">
        <f t="shared" si="0"/>
        <v>193939</v>
      </c>
      <c r="T4" s="49"/>
      <c r="U4" s="49"/>
      <c r="V4" s="49"/>
      <c r="W4" s="49"/>
    </row>
    <row r="5" spans="1:23" s="50" customFormat="1" ht="73.5" customHeight="1">
      <c r="A5" s="63">
        <v>4</v>
      </c>
      <c r="E5" s="67">
        <v>44628</v>
      </c>
      <c r="G5" s="73">
        <v>1602</v>
      </c>
      <c r="H5" s="63">
        <v>255948</v>
      </c>
      <c r="I5" s="68"/>
      <c r="J5" s="68"/>
      <c r="K5" s="63"/>
      <c r="L5" s="69"/>
      <c r="M5" s="69"/>
      <c r="N5" s="63"/>
      <c r="O5" s="63"/>
      <c r="P5" s="63"/>
      <c r="Q5" s="63"/>
      <c r="R5" s="63"/>
      <c r="S5" s="63">
        <f t="shared" si="0"/>
        <v>255948</v>
      </c>
      <c r="T5" s="49"/>
      <c r="U5" s="49"/>
      <c r="V5" s="49"/>
      <c r="W5" s="49"/>
    </row>
    <row r="6" spans="1:23" s="50" customFormat="1" ht="73.5" customHeight="1">
      <c r="A6" s="63">
        <v>5</v>
      </c>
      <c r="E6" s="67">
        <v>44628</v>
      </c>
      <c r="G6" s="73">
        <v>1602</v>
      </c>
      <c r="H6" s="63">
        <v>268884</v>
      </c>
      <c r="I6" s="68"/>
      <c r="J6" s="68"/>
      <c r="K6" s="63"/>
      <c r="L6" s="69"/>
      <c r="M6" s="69"/>
      <c r="N6" s="63"/>
      <c r="O6" s="63"/>
      <c r="P6" s="63"/>
      <c r="Q6" s="63"/>
      <c r="R6" s="63"/>
      <c r="S6" s="63">
        <f t="shared" si="0"/>
        <v>268884</v>
      </c>
      <c r="T6" s="49"/>
      <c r="U6" s="49"/>
      <c r="V6" s="49"/>
      <c r="W6" s="49"/>
    </row>
    <row r="7" spans="1:23" s="50" customFormat="1" ht="73.5" customHeight="1">
      <c r="A7" s="63">
        <v>6</v>
      </c>
      <c r="E7" s="67">
        <v>44629</v>
      </c>
      <c r="G7" s="73">
        <v>1602</v>
      </c>
      <c r="H7" s="63">
        <v>813120</v>
      </c>
      <c r="I7" s="68"/>
      <c r="J7" s="68"/>
      <c r="K7" s="63"/>
      <c r="L7" s="69"/>
      <c r="M7" s="69"/>
      <c r="N7" s="63"/>
      <c r="O7" s="63"/>
      <c r="P7" s="63"/>
      <c r="Q7" s="63"/>
      <c r="R7" s="63"/>
      <c r="S7" s="63">
        <f t="shared" si="0"/>
        <v>813120</v>
      </c>
      <c r="T7" s="49"/>
      <c r="U7" s="49"/>
      <c r="V7" s="49"/>
      <c r="W7" s="49"/>
    </row>
    <row r="8" spans="1:23" s="50" customFormat="1" ht="73.5" customHeight="1">
      <c r="A8" s="63">
        <v>7</v>
      </c>
      <c r="E8" s="67">
        <v>44629</v>
      </c>
      <c r="G8" s="73">
        <v>1602</v>
      </c>
      <c r="H8" s="63">
        <v>178240</v>
      </c>
      <c r="I8" s="68"/>
      <c r="J8" s="68"/>
      <c r="K8" s="63"/>
      <c r="L8" s="69"/>
      <c r="M8" s="69"/>
      <c r="N8" s="63"/>
      <c r="O8" s="63"/>
      <c r="P8" s="63"/>
      <c r="Q8" s="63"/>
      <c r="R8" s="63"/>
      <c r="S8" s="63">
        <f t="shared" si="0"/>
        <v>178240</v>
      </c>
      <c r="T8" s="49"/>
      <c r="U8" s="49"/>
      <c r="V8" s="49"/>
      <c r="W8" s="49"/>
    </row>
    <row r="9" spans="1:23" s="50" customFormat="1" ht="73.5" customHeight="1">
      <c r="A9" s="63">
        <v>8</v>
      </c>
      <c r="E9" s="67">
        <v>44629</v>
      </c>
      <c r="G9" s="73">
        <v>1602</v>
      </c>
      <c r="H9" s="63">
        <v>53834</v>
      </c>
      <c r="I9" s="68"/>
      <c r="J9" s="68"/>
      <c r="K9" s="63"/>
      <c r="L9" s="69"/>
      <c r="M9" s="69"/>
      <c r="N9" s="63"/>
      <c r="O9" s="63"/>
      <c r="P9" s="63"/>
      <c r="Q9" s="63"/>
      <c r="R9" s="63"/>
      <c r="S9" s="63">
        <f t="shared" si="0"/>
        <v>53834</v>
      </c>
      <c r="T9" s="49"/>
      <c r="U9" s="49"/>
      <c r="V9" s="49"/>
      <c r="W9" s="49"/>
    </row>
    <row r="10" spans="1:23" s="50" customFormat="1" ht="73.5" customHeight="1">
      <c r="A10" s="63">
        <v>9</v>
      </c>
      <c r="E10" s="67">
        <v>44631</v>
      </c>
      <c r="G10" s="73">
        <v>1602</v>
      </c>
      <c r="H10" s="63">
        <v>384510</v>
      </c>
      <c r="I10" s="68"/>
      <c r="J10" s="68"/>
      <c r="K10" s="63"/>
      <c r="L10" s="69"/>
      <c r="M10" s="69"/>
      <c r="N10" s="63"/>
      <c r="O10" s="63"/>
      <c r="P10" s="63"/>
      <c r="Q10" s="63"/>
      <c r="R10" s="63"/>
      <c r="S10" s="63">
        <f t="shared" si="0"/>
        <v>384510</v>
      </c>
      <c r="T10" s="49"/>
      <c r="U10" s="49"/>
      <c r="V10" s="49"/>
      <c r="W10" s="49"/>
    </row>
    <row r="11" spans="1:23" s="50" customFormat="1" ht="73.5" customHeight="1">
      <c r="A11" s="63">
        <v>10</v>
      </c>
      <c r="E11" s="67">
        <v>44634</v>
      </c>
      <c r="G11" s="73">
        <v>1602</v>
      </c>
      <c r="H11" s="63">
        <v>158400</v>
      </c>
      <c r="I11" s="68"/>
      <c r="J11" s="68"/>
      <c r="K11" s="63"/>
      <c r="L11" s="69"/>
      <c r="M11" s="69"/>
      <c r="N11" s="63"/>
      <c r="O11" s="63"/>
      <c r="P11" s="63"/>
      <c r="Q11" s="63"/>
      <c r="R11" s="63"/>
      <c r="S11" s="63">
        <f t="shared" si="0"/>
        <v>158400</v>
      </c>
      <c r="T11" s="49"/>
      <c r="U11" s="49"/>
      <c r="V11" s="49"/>
      <c r="W11" s="49"/>
    </row>
    <row r="12" spans="1:23" s="50" customFormat="1" ht="73.5" customHeight="1">
      <c r="A12" s="63">
        <v>11</v>
      </c>
      <c r="E12" s="67">
        <v>44634</v>
      </c>
      <c r="G12" s="73">
        <v>1602</v>
      </c>
      <c r="H12" s="63">
        <v>471200</v>
      </c>
      <c r="I12" s="68"/>
      <c r="J12" s="68"/>
      <c r="K12" s="63"/>
      <c r="L12" s="69"/>
      <c r="M12" s="69"/>
      <c r="N12" s="63"/>
      <c r="O12" s="63"/>
      <c r="P12" s="63"/>
      <c r="Q12" s="63"/>
      <c r="R12" s="63"/>
      <c r="S12" s="63">
        <f t="shared" si="0"/>
        <v>471200</v>
      </c>
      <c r="T12" s="49"/>
      <c r="U12" s="49"/>
      <c r="V12" s="49"/>
      <c r="W12" s="49"/>
    </row>
    <row r="13" spans="1:23" s="50" customFormat="1" ht="73.5" customHeight="1">
      <c r="A13" s="63">
        <v>12</v>
      </c>
      <c r="E13" s="67">
        <v>44635</v>
      </c>
      <c r="G13" s="73">
        <v>1602</v>
      </c>
      <c r="H13" s="63">
        <v>228480</v>
      </c>
      <c r="I13" s="68"/>
      <c r="J13" s="68"/>
      <c r="K13" s="63"/>
      <c r="L13" s="69"/>
      <c r="M13" s="69"/>
      <c r="N13" s="63"/>
      <c r="O13" s="63"/>
      <c r="P13" s="63"/>
      <c r="Q13" s="63"/>
      <c r="R13" s="63"/>
      <c r="S13" s="63">
        <f t="shared" si="0"/>
        <v>228480</v>
      </c>
      <c r="T13" s="49"/>
      <c r="U13" s="49"/>
      <c r="V13" s="49"/>
      <c r="W13" s="49"/>
    </row>
    <row r="14" spans="1:23" s="50" customFormat="1" ht="73.5" customHeight="1">
      <c r="A14" s="63">
        <v>13</v>
      </c>
      <c r="E14" s="67">
        <v>44635</v>
      </c>
      <c r="G14" s="73">
        <v>1602</v>
      </c>
      <c r="H14" s="63">
        <v>178240</v>
      </c>
      <c r="I14" s="68"/>
      <c r="J14" s="68"/>
      <c r="K14" s="63"/>
      <c r="L14" s="69"/>
      <c r="M14" s="69"/>
      <c r="N14" s="63"/>
      <c r="O14" s="63"/>
      <c r="P14" s="63"/>
      <c r="Q14" s="63"/>
      <c r="R14" s="63"/>
      <c r="S14" s="63">
        <f t="shared" si="0"/>
        <v>178240</v>
      </c>
      <c r="T14" s="49"/>
      <c r="U14" s="49"/>
      <c r="V14" s="49"/>
      <c r="W14" s="49"/>
    </row>
    <row r="15" spans="1:23" s="50" customFormat="1" ht="73.5" customHeight="1">
      <c r="A15" s="63">
        <v>14</v>
      </c>
      <c r="E15" s="67">
        <v>44636</v>
      </c>
      <c r="G15" s="73">
        <v>1602</v>
      </c>
      <c r="H15" s="63">
        <v>157519</v>
      </c>
      <c r="I15" s="68"/>
      <c r="J15" s="68"/>
      <c r="K15" s="63"/>
      <c r="L15" s="69"/>
      <c r="M15" s="69"/>
      <c r="N15" s="63"/>
      <c r="O15" s="63"/>
      <c r="P15" s="63"/>
      <c r="Q15" s="63"/>
      <c r="R15" s="63"/>
      <c r="S15" s="63">
        <f t="shared" si="0"/>
        <v>157519</v>
      </c>
      <c r="T15" s="49"/>
      <c r="U15" s="49"/>
      <c r="V15" s="49"/>
      <c r="W15" s="49"/>
    </row>
    <row r="16" spans="1:23" s="50" customFormat="1" ht="73.5" customHeight="1">
      <c r="A16" s="63">
        <v>15</v>
      </c>
      <c r="E16" s="67">
        <v>44636</v>
      </c>
      <c r="G16" s="73">
        <v>1602</v>
      </c>
      <c r="H16" s="63">
        <f>735000/5</f>
        <v>147000</v>
      </c>
      <c r="I16" s="63">
        <f>735000/5</f>
        <v>147000</v>
      </c>
      <c r="J16" s="63">
        <f>735000/5</f>
        <v>147000</v>
      </c>
      <c r="K16" s="63">
        <f>735000/5</f>
        <v>147000</v>
      </c>
      <c r="L16" s="63">
        <f>735000/5</f>
        <v>147000</v>
      </c>
      <c r="M16" s="69"/>
      <c r="N16" s="63"/>
      <c r="O16" s="63"/>
      <c r="P16" s="63"/>
      <c r="Q16" s="63"/>
      <c r="R16" s="63"/>
      <c r="S16" s="63">
        <f>H16+I16+J16+K16+L16</f>
        <v>735000</v>
      </c>
      <c r="T16" s="49"/>
      <c r="U16" s="49"/>
      <c r="V16" s="49"/>
      <c r="W16" s="49"/>
    </row>
    <row r="17" spans="1:23" s="50" customFormat="1" ht="73.5" customHeight="1">
      <c r="A17" s="63">
        <v>16</v>
      </c>
      <c r="E17" s="67">
        <v>44637</v>
      </c>
      <c r="G17" s="73">
        <v>1602</v>
      </c>
      <c r="H17" s="63">
        <v>93072</v>
      </c>
      <c r="I17" s="68"/>
      <c r="J17" s="68"/>
      <c r="K17" s="63"/>
      <c r="L17" s="69"/>
      <c r="M17" s="69"/>
      <c r="N17" s="63"/>
      <c r="O17" s="63"/>
      <c r="P17" s="63"/>
      <c r="Q17" s="63"/>
      <c r="R17" s="63"/>
      <c r="S17" s="63">
        <f>H17</f>
        <v>93072</v>
      </c>
      <c r="T17" s="49"/>
      <c r="U17" s="49"/>
      <c r="V17" s="49"/>
      <c r="W17" s="49"/>
    </row>
    <row r="18" spans="1:23" s="50" customFormat="1" ht="73.5" customHeight="1">
      <c r="A18" s="63">
        <v>17</v>
      </c>
      <c r="E18" s="67">
        <v>44638</v>
      </c>
      <c r="G18" s="73">
        <v>1602</v>
      </c>
      <c r="H18" s="63">
        <f t="shared" ref="H18:M18" si="1">183618/6</f>
        <v>30603</v>
      </c>
      <c r="I18" s="63">
        <f t="shared" si="1"/>
        <v>30603</v>
      </c>
      <c r="J18" s="63">
        <f t="shared" si="1"/>
        <v>30603</v>
      </c>
      <c r="K18" s="63">
        <f t="shared" si="1"/>
        <v>30603</v>
      </c>
      <c r="L18" s="63">
        <f t="shared" si="1"/>
        <v>30603</v>
      </c>
      <c r="M18" s="63">
        <f t="shared" si="1"/>
        <v>30603</v>
      </c>
      <c r="N18" s="63"/>
      <c r="O18" s="63"/>
      <c r="P18" s="63"/>
      <c r="Q18" s="63"/>
      <c r="R18" s="63"/>
      <c r="S18" s="63">
        <f>H18+I18+J18+K18+L18+M18</f>
        <v>183618</v>
      </c>
      <c r="T18" s="49"/>
      <c r="U18" s="49"/>
      <c r="V18" s="49"/>
      <c r="W18" s="49"/>
    </row>
    <row r="19" spans="1:23" s="50" customFormat="1" ht="73.5" customHeight="1">
      <c r="A19" s="63">
        <v>18</v>
      </c>
      <c r="E19" s="67">
        <v>44638</v>
      </c>
      <c r="G19" s="73">
        <v>1602</v>
      </c>
      <c r="H19" s="63">
        <f t="shared" ref="H19:M19" si="2">223818/6</f>
        <v>37303</v>
      </c>
      <c r="I19" s="63">
        <f t="shared" si="2"/>
        <v>37303</v>
      </c>
      <c r="J19" s="63">
        <f t="shared" si="2"/>
        <v>37303</v>
      </c>
      <c r="K19" s="63">
        <f t="shared" si="2"/>
        <v>37303</v>
      </c>
      <c r="L19" s="63">
        <f t="shared" si="2"/>
        <v>37303</v>
      </c>
      <c r="M19" s="63">
        <f t="shared" si="2"/>
        <v>37303</v>
      </c>
      <c r="N19" s="63"/>
      <c r="O19" s="63"/>
      <c r="P19" s="63"/>
      <c r="Q19" s="63"/>
      <c r="R19" s="63"/>
      <c r="S19" s="63">
        <f>H19+I19+J19+K19+L19+M19</f>
        <v>223818</v>
      </c>
      <c r="T19" s="49"/>
      <c r="U19" s="49"/>
      <c r="V19" s="49"/>
      <c r="W19" s="49"/>
    </row>
    <row r="20" spans="1:23" s="50" customFormat="1" ht="73.5" customHeight="1">
      <c r="A20" s="63">
        <v>19</v>
      </c>
      <c r="E20" s="67">
        <v>44641</v>
      </c>
      <c r="G20" s="73">
        <v>1602</v>
      </c>
      <c r="H20" s="63">
        <v>471240</v>
      </c>
      <c r="I20" s="68"/>
      <c r="J20" s="68"/>
      <c r="K20" s="63"/>
      <c r="L20" s="69"/>
      <c r="M20" s="69"/>
      <c r="N20" s="63"/>
      <c r="O20" s="63"/>
      <c r="P20" s="63"/>
      <c r="Q20" s="63"/>
      <c r="R20" s="63"/>
      <c r="S20" s="63">
        <f t="shared" ref="S20:S27" si="3">H20</f>
        <v>471240</v>
      </c>
      <c r="T20" s="49"/>
      <c r="U20" s="49"/>
      <c r="V20" s="49"/>
      <c r="W20" s="49"/>
    </row>
    <row r="21" spans="1:23" s="50" customFormat="1" ht="73.5" customHeight="1">
      <c r="A21" s="63">
        <v>20</v>
      </c>
      <c r="E21" s="67">
        <v>44641</v>
      </c>
      <c r="G21" s="73">
        <v>1602</v>
      </c>
      <c r="H21" s="63">
        <v>471240</v>
      </c>
      <c r="I21" s="68"/>
      <c r="J21" s="68"/>
      <c r="K21" s="63"/>
      <c r="L21" s="69"/>
      <c r="M21" s="69"/>
      <c r="N21" s="63"/>
      <c r="O21" s="63"/>
      <c r="P21" s="63"/>
      <c r="Q21" s="63"/>
      <c r="R21" s="63"/>
      <c r="S21" s="63">
        <f t="shared" si="3"/>
        <v>471240</v>
      </c>
      <c r="T21" s="49"/>
      <c r="U21" s="49"/>
      <c r="V21" s="49"/>
      <c r="W21" s="49"/>
    </row>
    <row r="22" spans="1:23" s="50" customFormat="1" ht="73.5" customHeight="1">
      <c r="A22" s="63">
        <v>21</v>
      </c>
      <c r="E22" s="67">
        <v>44644</v>
      </c>
      <c r="G22" s="73">
        <v>1602</v>
      </c>
      <c r="H22" s="63">
        <v>94869</v>
      </c>
      <c r="I22" s="68"/>
      <c r="J22" s="68"/>
      <c r="K22" s="63"/>
      <c r="L22" s="69"/>
      <c r="M22" s="69"/>
      <c r="N22" s="63"/>
      <c r="O22" s="63"/>
      <c r="P22" s="63"/>
      <c r="Q22" s="63"/>
      <c r="R22" s="63"/>
      <c r="S22" s="63">
        <f t="shared" si="3"/>
        <v>94869</v>
      </c>
      <c r="T22" s="49"/>
      <c r="U22" s="49"/>
      <c r="V22" s="49"/>
      <c r="W22" s="49"/>
    </row>
    <row r="23" spans="1:23" s="50" customFormat="1" ht="73.5" customHeight="1">
      <c r="A23" s="63">
        <v>22</v>
      </c>
      <c r="E23" s="67">
        <v>44644</v>
      </c>
      <c r="G23" s="73">
        <v>1602</v>
      </c>
      <c r="H23" s="63">
        <v>135584</v>
      </c>
      <c r="I23" s="68"/>
      <c r="J23" s="68"/>
      <c r="K23" s="63"/>
      <c r="L23" s="69"/>
      <c r="M23" s="69"/>
      <c r="N23" s="63"/>
      <c r="O23" s="63"/>
      <c r="P23" s="63"/>
      <c r="Q23" s="63"/>
      <c r="R23" s="63"/>
      <c r="S23" s="63">
        <f t="shared" si="3"/>
        <v>135584</v>
      </c>
      <c r="T23" s="49"/>
      <c r="U23" s="49"/>
      <c r="V23" s="49"/>
      <c r="W23" s="49"/>
    </row>
    <row r="24" spans="1:23" s="50" customFormat="1" ht="73.5" customHeight="1">
      <c r="A24" s="63">
        <v>23</v>
      </c>
      <c r="E24" s="67">
        <v>44644</v>
      </c>
      <c r="G24" s="73">
        <v>1602</v>
      </c>
      <c r="H24" s="63">
        <v>145696</v>
      </c>
      <c r="I24" s="68"/>
      <c r="J24" s="68"/>
      <c r="K24" s="63"/>
      <c r="L24" s="69"/>
      <c r="M24" s="69"/>
      <c r="N24" s="63"/>
      <c r="O24" s="63"/>
      <c r="P24" s="63"/>
      <c r="Q24" s="63"/>
      <c r="R24" s="63"/>
      <c r="S24" s="63">
        <f t="shared" si="3"/>
        <v>145696</v>
      </c>
      <c r="T24" s="49"/>
      <c r="U24" s="49"/>
      <c r="V24" s="49"/>
      <c r="W24" s="49"/>
    </row>
    <row r="25" spans="1:23" s="50" customFormat="1" ht="73.5" customHeight="1">
      <c r="A25" s="63">
        <v>24</v>
      </c>
      <c r="E25" s="67">
        <v>44644</v>
      </c>
      <c r="G25" s="73">
        <v>1602</v>
      </c>
      <c r="H25" s="63">
        <v>514920</v>
      </c>
      <c r="I25" s="68"/>
      <c r="J25" s="68"/>
      <c r="K25" s="63"/>
      <c r="L25" s="69"/>
      <c r="M25" s="69"/>
      <c r="N25" s="63"/>
      <c r="O25" s="63"/>
      <c r="P25" s="63"/>
      <c r="Q25" s="63"/>
      <c r="R25" s="63"/>
      <c r="S25" s="63">
        <f t="shared" si="3"/>
        <v>514920</v>
      </c>
      <c r="T25" s="49"/>
      <c r="U25" s="49"/>
      <c r="V25" s="49"/>
      <c r="W25" s="49"/>
    </row>
    <row r="26" spans="1:23" s="50" customFormat="1" ht="73.5" customHeight="1">
      <c r="A26" s="63">
        <v>25</v>
      </c>
      <c r="E26" s="67">
        <v>44645</v>
      </c>
      <c r="G26" s="73">
        <v>1602</v>
      </c>
      <c r="H26" s="63">
        <v>210949</v>
      </c>
      <c r="I26" s="68"/>
      <c r="J26" s="68"/>
      <c r="K26" s="63"/>
      <c r="L26" s="69"/>
      <c r="M26" s="69"/>
      <c r="N26" s="63"/>
      <c r="O26" s="63"/>
      <c r="P26" s="63"/>
      <c r="Q26" s="63"/>
      <c r="R26" s="63"/>
      <c r="S26" s="63">
        <f t="shared" si="3"/>
        <v>210949</v>
      </c>
      <c r="T26" s="49"/>
      <c r="U26" s="49"/>
      <c r="V26" s="49"/>
      <c r="W26" s="49"/>
    </row>
    <row r="27" spans="1:23" s="50" customFormat="1" ht="73.5" customHeight="1">
      <c r="A27" s="63">
        <v>26</v>
      </c>
      <c r="E27" s="67">
        <v>44645</v>
      </c>
      <c r="G27" s="73">
        <v>1602</v>
      </c>
      <c r="H27" s="63">
        <v>319334</v>
      </c>
      <c r="I27" s="68"/>
      <c r="J27" s="68"/>
      <c r="K27" s="63"/>
      <c r="L27" s="69"/>
      <c r="M27" s="69"/>
      <c r="N27" s="63"/>
      <c r="O27" s="63"/>
      <c r="P27" s="63"/>
      <c r="Q27" s="63"/>
      <c r="R27" s="63"/>
      <c r="S27" s="63">
        <f t="shared" si="3"/>
        <v>319334</v>
      </c>
      <c r="T27" s="49"/>
      <c r="U27" s="49"/>
      <c r="V27" s="49"/>
      <c r="W27" s="49"/>
    </row>
    <row r="28" spans="1:23" s="50" customFormat="1" ht="73.5" customHeight="1">
      <c r="A28" s="63">
        <v>27</v>
      </c>
      <c r="E28" s="67">
        <v>44645</v>
      </c>
      <c r="G28" s="73">
        <v>1602</v>
      </c>
      <c r="H28" s="63">
        <f>276885/3</f>
        <v>92295</v>
      </c>
      <c r="I28" s="63">
        <f>276885/3</f>
        <v>92295</v>
      </c>
      <c r="J28" s="63">
        <f>276885/3</f>
        <v>92295</v>
      </c>
      <c r="K28" s="63"/>
      <c r="L28" s="69"/>
      <c r="M28" s="69"/>
      <c r="N28" s="63"/>
      <c r="O28" s="63"/>
      <c r="P28" s="63"/>
      <c r="Q28" s="63"/>
      <c r="R28" s="63"/>
      <c r="S28" s="63">
        <f>H28+I28+J28</f>
        <v>276885</v>
      </c>
      <c r="T28" s="49"/>
      <c r="U28" s="49"/>
      <c r="V28" s="49"/>
      <c r="W28" s="49"/>
    </row>
    <row r="29" spans="1:23" s="50" customFormat="1" ht="73.5" customHeight="1">
      <c r="A29" s="63">
        <v>28</v>
      </c>
      <c r="E29" s="67">
        <v>44649</v>
      </c>
      <c r="G29" s="73">
        <v>1602</v>
      </c>
      <c r="H29" s="63">
        <v>111573</v>
      </c>
      <c r="I29" s="68"/>
      <c r="J29" s="68"/>
      <c r="K29" s="63"/>
      <c r="L29" s="69"/>
      <c r="M29" s="69"/>
      <c r="N29" s="63"/>
      <c r="O29" s="63"/>
      <c r="P29" s="63"/>
      <c r="Q29" s="63"/>
      <c r="R29" s="63"/>
      <c r="S29" s="63">
        <f t="shared" ref="S29:S34" si="4">H29</f>
        <v>111573</v>
      </c>
      <c r="T29" s="49"/>
      <c r="U29" s="49"/>
      <c r="V29" s="49"/>
      <c r="W29" s="49"/>
    </row>
    <row r="30" spans="1:23" s="50" customFormat="1" ht="73.5" customHeight="1">
      <c r="A30" s="63">
        <v>29</v>
      </c>
      <c r="E30" s="67">
        <v>44649</v>
      </c>
      <c r="G30" s="73">
        <v>1602</v>
      </c>
      <c r="H30" s="63">
        <v>164934</v>
      </c>
      <c r="I30" s="68"/>
      <c r="J30" s="68"/>
      <c r="K30" s="63"/>
      <c r="L30" s="69"/>
      <c r="M30" s="69"/>
      <c r="N30" s="63"/>
      <c r="O30" s="63"/>
      <c r="P30" s="63"/>
      <c r="Q30" s="63"/>
      <c r="R30" s="63"/>
      <c r="S30" s="63">
        <f t="shared" si="4"/>
        <v>164934</v>
      </c>
      <c r="T30" s="49"/>
      <c r="U30" s="49"/>
      <c r="V30" s="49"/>
      <c r="W30" s="49"/>
    </row>
    <row r="31" spans="1:23" s="50" customFormat="1" ht="73.5" customHeight="1">
      <c r="A31" s="63">
        <v>30</v>
      </c>
      <c r="E31" s="67">
        <v>44649</v>
      </c>
      <c r="G31" s="73">
        <v>1602</v>
      </c>
      <c r="H31" s="63">
        <v>831600</v>
      </c>
      <c r="I31" s="68"/>
      <c r="J31" s="68"/>
      <c r="K31" s="63"/>
      <c r="L31" s="69"/>
      <c r="M31" s="69"/>
      <c r="N31" s="63"/>
      <c r="O31" s="63"/>
      <c r="P31" s="63"/>
      <c r="Q31" s="63"/>
      <c r="R31" s="63"/>
      <c r="S31" s="63">
        <f t="shared" si="4"/>
        <v>831600</v>
      </c>
      <c r="T31" s="49"/>
      <c r="U31" s="49"/>
      <c r="V31" s="49"/>
      <c r="W31" s="49"/>
    </row>
    <row r="32" spans="1:23" s="50" customFormat="1" ht="73.5" customHeight="1">
      <c r="A32" s="63">
        <v>31</v>
      </c>
      <c r="E32" s="67">
        <v>44650</v>
      </c>
      <c r="G32" s="73">
        <v>1602</v>
      </c>
      <c r="H32" s="63">
        <v>1183258</v>
      </c>
      <c r="I32" s="68"/>
      <c r="J32" s="68"/>
      <c r="K32" s="63"/>
      <c r="L32" s="69"/>
      <c r="M32" s="69"/>
      <c r="N32" s="63"/>
      <c r="O32" s="63"/>
      <c r="P32" s="63"/>
      <c r="Q32" s="63"/>
      <c r="R32" s="63"/>
      <c r="S32" s="63">
        <f t="shared" si="4"/>
        <v>1183258</v>
      </c>
      <c r="T32" s="49"/>
      <c r="U32" s="49"/>
      <c r="V32" s="49"/>
      <c r="W32" s="49"/>
    </row>
    <row r="33" spans="1:24" s="50" customFormat="1" ht="73.5" customHeight="1">
      <c r="A33" s="63">
        <v>32</v>
      </c>
      <c r="E33" s="67">
        <v>44650</v>
      </c>
      <c r="G33" s="73">
        <v>1602</v>
      </c>
      <c r="H33" s="63">
        <v>61339</v>
      </c>
      <c r="I33" s="68"/>
      <c r="J33" s="68"/>
      <c r="K33" s="63"/>
      <c r="L33" s="69"/>
      <c r="M33" s="69"/>
      <c r="N33" s="63"/>
      <c r="O33" s="63"/>
      <c r="P33" s="63"/>
      <c r="Q33" s="63"/>
      <c r="R33" s="63"/>
      <c r="S33" s="63">
        <f t="shared" si="4"/>
        <v>61339</v>
      </c>
      <c r="T33" s="49"/>
      <c r="U33" s="49"/>
      <c r="V33" s="49"/>
      <c r="W33" s="49"/>
    </row>
    <row r="34" spans="1:24" s="5" customFormat="1" ht="16.5">
      <c r="A34" s="63">
        <v>33</v>
      </c>
      <c r="E34" s="55">
        <v>44650</v>
      </c>
      <c r="G34" s="73">
        <v>1602</v>
      </c>
      <c r="H34" s="62">
        <v>210949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7">
        <f t="shared" si="4"/>
        <v>210949</v>
      </c>
      <c r="T34" s="51"/>
      <c r="U34" s="51"/>
      <c r="V34" s="51"/>
      <c r="W34" s="51"/>
    </row>
    <row r="35" spans="1:24" s="5" customFormat="1" ht="16.5">
      <c r="A35" s="63">
        <v>34</v>
      </c>
      <c r="E35" s="55">
        <v>44651</v>
      </c>
      <c r="G35" s="74" t="s">
        <v>14</v>
      </c>
      <c r="H35" s="57">
        <f t="shared" ref="H35:R35" si="5">3811500/11</f>
        <v>346500</v>
      </c>
      <c r="I35" s="57">
        <f t="shared" si="5"/>
        <v>346500</v>
      </c>
      <c r="J35" s="57">
        <f t="shared" si="5"/>
        <v>346500</v>
      </c>
      <c r="K35" s="57">
        <f t="shared" si="5"/>
        <v>346500</v>
      </c>
      <c r="L35" s="57">
        <f t="shared" si="5"/>
        <v>346500</v>
      </c>
      <c r="M35" s="57">
        <f t="shared" si="5"/>
        <v>346500</v>
      </c>
      <c r="N35" s="57">
        <f t="shared" si="5"/>
        <v>346500</v>
      </c>
      <c r="O35" s="57">
        <f t="shared" si="5"/>
        <v>346500</v>
      </c>
      <c r="P35" s="57">
        <f t="shared" si="5"/>
        <v>346500</v>
      </c>
      <c r="Q35" s="57">
        <f t="shared" si="5"/>
        <v>346500</v>
      </c>
      <c r="R35" s="57">
        <f t="shared" si="5"/>
        <v>346500</v>
      </c>
      <c r="S35" s="57">
        <f>H35+I35+J35+K35+L35+M35+N35+O35+P35+Q35+R35</f>
        <v>3811500</v>
      </c>
      <c r="T35" s="51"/>
      <c r="U35" s="51"/>
      <c r="V35" s="51"/>
      <c r="W35" s="51"/>
    </row>
    <row r="36" spans="1:24" s="5" customFormat="1" ht="16.5">
      <c r="A36" s="63">
        <v>35</v>
      </c>
      <c r="E36" s="55">
        <v>44651</v>
      </c>
      <c r="G36" s="74" t="s">
        <v>14</v>
      </c>
      <c r="H36" s="57">
        <f t="shared" ref="H36:R36" si="6">3511200/11</f>
        <v>319200</v>
      </c>
      <c r="I36" s="57">
        <f t="shared" si="6"/>
        <v>319200</v>
      </c>
      <c r="J36" s="57">
        <f t="shared" si="6"/>
        <v>319200</v>
      </c>
      <c r="K36" s="57">
        <f t="shared" si="6"/>
        <v>319200</v>
      </c>
      <c r="L36" s="57">
        <f t="shared" si="6"/>
        <v>319200</v>
      </c>
      <c r="M36" s="57">
        <f t="shared" si="6"/>
        <v>319200</v>
      </c>
      <c r="N36" s="57">
        <f t="shared" si="6"/>
        <v>319200</v>
      </c>
      <c r="O36" s="57">
        <f t="shared" si="6"/>
        <v>319200</v>
      </c>
      <c r="P36" s="57">
        <f t="shared" si="6"/>
        <v>319200</v>
      </c>
      <c r="Q36" s="57">
        <f t="shared" si="6"/>
        <v>319200</v>
      </c>
      <c r="R36" s="57">
        <f t="shared" si="6"/>
        <v>319200</v>
      </c>
      <c r="S36" s="57">
        <f>H36+I36+J36+K36+L36+M36+N36+O36+P36+Q36+R36</f>
        <v>3511200</v>
      </c>
      <c r="T36" s="51"/>
      <c r="U36" s="51"/>
      <c r="V36" s="51"/>
      <c r="W36" s="51"/>
    </row>
    <row r="37" spans="1:24" s="5" customFormat="1" ht="49.5" customHeight="1">
      <c r="A37" s="63">
        <v>36</v>
      </c>
      <c r="E37" s="55">
        <v>44651</v>
      </c>
      <c r="G37" s="74" t="s">
        <v>14</v>
      </c>
      <c r="H37" s="57">
        <f t="shared" ref="H37:R37" si="7">3783780/11</f>
        <v>343980</v>
      </c>
      <c r="I37" s="57">
        <f t="shared" si="7"/>
        <v>343980</v>
      </c>
      <c r="J37" s="57">
        <f t="shared" si="7"/>
        <v>343980</v>
      </c>
      <c r="K37" s="57">
        <f t="shared" si="7"/>
        <v>343980</v>
      </c>
      <c r="L37" s="57">
        <f t="shared" si="7"/>
        <v>343980</v>
      </c>
      <c r="M37" s="57">
        <f t="shared" si="7"/>
        <v>343980</v>
      </c>
      <c r="N37" s="57">
        <f t="shared" si="7"/>
        <v>343980</v>
      </c>
      <c r="O37" s="57">
        <f t="shared" si="7"/>
        <v>343980</v>
      </c>
      <c r="P37" s="57">
        <f t="shared" si="7"/>
        <v>343980</v>
      </c>
      <c r="Q37" s="57">
        <f t="shared" si="7"/>
        <v>343980</v>
      </c>
      <c r="R37" s="57">
        <f t="shared" si="7"/>
        <v>343980</v>
      </c>
      <c r="S37" s="57">
        <f>H37+I37+J37+K37+L37+N37+M37+O37+P37+Q37+R37</f>
        <v>3783780</v>
      </c>
      <c r="T37" s="51"/>
      <c r="U37" s="51"/>
      <c r="V37" s="51"/>
      <c r="W37" s="51"/>
    </row>
    <row r="38" spans="1:24" s="5" customFormat="1" ht="16.5">
      <c r="A38" s="63">
        <v>37</v>
      </c>
      <c r="E38" s="55">
        <v>44651</v>
      </c>
      <c r="G38" s="74" t="s">
        <v>14</v>
      </c>
      <c r="H38" s="57">
        <f t="shared" ref="H38:R38" si="8">3862320/11</f>
        <v>351120</v>
      </c>
      <c r="I38" s="57">
        <f t="shared" si="8"/>
        <v>351120</v>
      </c>
      <c r="J38" s="57">
        <f t="shared" si="8"/>
        <v>351120</v>
      </c>
      <c r="K38" s="57">
        <f t="shared" si="8"/>
        <v>351120</v>
      </c>
      <c r="L38" s="57">
        <f t="shared" si="8"/>
        <v>351120</v>
      </c>
      <c r="M38" s="57">
        <f t="shared" si="8"/>
        <v>351120</v>
      </c>
      <c r="N38" s="57">
        <f t="shared" si="8"/>
        <v>351120</v>
      </c>
      <c r="O38" s="57">
        <f t="shared" si="8"/>
        <v>351120</v>
      </c>
      <c r="P38" s="57">
        <f t="shared" si="8"/>
        <v>351120</v>
      </c>
      <c r="Q38" s="57">
        <f t="shared" si="8"/>
        <v>351120</v>
      </c>
      <c r="R38" s="57">
        <f t="shared" si="8"/>
        <v>351120</v>
      </c>
      <c r="S38" s="57">
        <f>H38+I38+J38+K38+L38+M38+N38+O38+P38+Q38+R38</f>
        <v>3862320</v>
      </c>
      <c r="T38" s="51"/>
      <c r="U38" s="51"/>
      <c r="V38" s="51"/>
      <c r="W38" s="51"/>
    </row>
    <row r="39" spans="1:24" s="5" customFormat="1" ht="16.5">
      <c r="A39" s="63">
        <v>38</v>
      </c>
      <c r="E39" s="55">
        <v>44651</v>
      </c>
      <c r="G39" s="74" t="s">
        <v>14</v>
      </c>
      <c r="H39" s="57">
        <f t="shared" ref="H39:R39" si="9">13860000/11</f>
        <v>1260000</v>
      </c>
      <c r="I39" s="57">
        <f t="shared" si="9"/>
        <v>1260000</v>
      </c>
      <c r="J39" s="57">
        <f t="shared" si="9"/>
        <v>1260000</v>
      </c>
      <c r="K39" s="57">
        <f t="shared" si="9"/>
        <v>1260000</v>
      </c>
      <c r="L39" s="57">
        <f t="shared" si="9"/>
        <v>1260000</v>
      </c>
      <c r="M39" s="57">
        <f t="shared" si="9"/>
        <v>1260000</v>
      </c>
      <c r="N39" s="57">
        <f t="shared" si="9"/>
        <v>1260000</v>
      </c>
      <c r="O39" s="57">
        <f t="shared" si="9"/>
        <v>1260000</v>
      </c>
      <c r="P39" s="57">
        <f t="shared" si="9"/>
        <v>1260000</v>
      </c>
      <c r="Q39" s="57">
        <f t="shared" si="9"/>
        <v>1260000</v>
      </c>
      <c r="R39" s="57">
        <f t="shared" si="9"/>
        <v>1260000</v>
      </c>
      <c r="S39" s="57">
        <f>H39+I39+J39+K39+L39+M39+N39+O39+P39+Q39+R39</f>
        <v>13860000</v>
      </c>
      <c r="T39" s="51"/>
      <c r="U39" s="51"/>
      <c r="V39" s="51"/>
      <c r="W39" s="51"/>
    </row>
    <row r="40" spans="1:24" s="5" customFormat="1" ht="48.75" customHeight="1">
      <c r="A40" s="63">
        <v>39</v>
      </c>
      <c r="E40" s="55">
        <v>44651</v>
      </c>
      <c r="G40" s="74" t="s">
        <v>14</v>
      </c>
      <c r="H40" s="57">
        <v>246362</v>
      </c>
      <c r="I40" s="58"/>
      <c r="J40" s="58"/>
      <c r="K40" s="58"/>
      <c r="L40" s="58"/>
      <c r="M40" s="56"/>
      <c r="N40" s="57"/>
      <c r="O40" s="57"/>
      <c r="P40" s="57"/>
      <c r="Q40" s="57"/>
      <c r="R40" s="57"/>
      <c r="S40" s="57">
        <f>H40</f>
        <v>246362</v>
      </c>
      <c r="T40" s="51"/>
      <c r="U40" s="51"/>
      <c r="V40" s="51"/>
      <c r="W40" s="51"/>
    </row>
    <row r="41" spans="1:24" s="23" customFormat="1" ht="36.75" customHeight="1">
      <c r="A41" s="2"/>
      <c r="B41" s="2"/>
      <c r="C41" s="8"/>
      <c r="D41" s="34"/>
      <c r="E41" s="6"/>
      <c r="F41" s="75"/>
      <c r="G41" s="76"/>
      <c r="H41" s="3"/>
      <c r="I41" s="20"/>
      <c r="J41" s="20"/>
      <c r="K41" s="3"/>
      <c r="L41" s="32"/>
      <c r="M41" s="32"/>
      <c r="N41" s="5"/>
      <c r="O41" s="5"/>
      <c r="P41" s="5"/>
      <c r="Q41" s="5"/>
      <c r="R41" s="5"/>
      <c r="S41" s="5"/>
      <c r="T41" s="35"/>
      <c r="U41" s="36"/>
      <c r="V41" s="36"/>
      <c r="W41" s="37"/>
      <c r="X41" s="38"/>
    </row>
    <row r="42" spans="1:24" s="5" customFormat="1" ht="27" customHeight="1">
      <c r="A42" s="2"/>
      <c r="B42" s="2"/>
      <c r="D42" s="34"/>
      <c r="E42" s="6"/>
      <c r="F42" s="75"/>
      <c r="G42" s="76"/>
      <c r="H42" s="3"/>
      <c r="I42" s="20"/>
      <c r="J42" s="20"/>
      <c r="K42" s="3"/>
      <c r="L42" s="32"/>
      <c r="M42" s="32"/>
      <c r="N42" s="39"/>
      <c r="T42" s="31"/>
      <c r="U42" s="36"/>
      <c r="V42" s="36"/>
      <c r="W42" s="4"/>
      <c r="X42" s="1"/>
    </row>
    <row r="43" spans="1:24" s="5" customFormat="1" ht="29.25" customHeight="1">
      <c r="A43" s="2"/>
      <c r="B43" s="2"/>
      <c r="C43" s="7"/>
      <c r="D43" s="34"/>
      <c r="E43" s="6"/>
      <c r="F43" s="75"/>
      <c r="G43" s="76"/>
      <c r="H43" s="3"/>
      <c r="I43" s="20"/>
      <c r="J43" s="20"/>
      <c r="K43" s="3"/>
      <c r="L43" s="32"/>
      <c r="M43" s="32"/>
      <c r="N43" s="2"/>
      <c r="O43" s="21"/>
      <c r="P43" s="22"/>
      <c r="T43" s="40"/>
      <c r="U43" s="4"/>
      <c r="V43" s="4"/>
      <c r="W43" s="4"/>
      <c r="X43" s="1"/>
    </row>
    <row r="44" spans="1:24" s="5" customFormat="1" ht="20.25" customHeight="1">
      <c r="A44" s="2"/>
      <c r="B44" s="2"/>
      <c r="C44" s="7"/>
      <c r="D44" s="34"/>
      <c r="E44" s="6"/>
      <c r="F44" s="75"/>
      <c r="G44" s="76"/>
      <c r="H44" s="3"/>
      <c r="I44" s="20"/>
      <c r="J44" s="20"/>
      <c r="K44" s="3"/>
      <c r="L44" s="32"/>
      <c r="M44" s="32"/>
      <c r="N44" s="2"/>
      <c r="O44" s="19"/>
      <c r="P44" s="9"/>
      <c r="R44" s="41"/>
      <c r="T44" s="1"/>
      <c r="U44" s="4"/>
      <c r="V44" s="4"/>
      <c r="W44" s="4"/>
      <c r="X44" s="1"/>
    </row>
    <row r="45" spans="1:24" s="5" customFormat="1" ht="23.25" customHeight="1">
      <c r="A45" s="2"/>
      <c r="B45" s="2"/>
      <c r="C45" s="13"/>
      <c r="D45" s="34"/>
      <c r="E45" s="6"/>
      <c r="F45" s="75"/>
      <c r="G45" s="76"/>
      <c r="H45" s="3"/>
      <c r="I45" s="20"/>
      <c r="J45" s="20"/>
      <c r="K45" s="3"/>
      <c r="L45" s="32"/>
      <c r="M45" s="32"/>
      <c r="N45" s="2"/>
      <c r="O45" s="19"/>
      <c r="P45" s="9"/>
      <c r="Q45" s="3"/>
      <c r="R45" s="3"/>
      <c r="S45" s="4"/>
      <c r="T45" s="1"/>
      <c r="U45" s="4"/>
      <c r="V45" s="4"/>
      <c r="W45" s="4"/>
      <c r="X45" s="1"/>
    </row>
    <row r="46" spans="1:24" s="5" customFormat="1" ht="23.25" customHeight="1">
      <c r="A46" s="2"/>
      <c r="B46" s="2"/>
      <c r="C46" s="13"/>
      <c r="D46" s="34"/>
      <c r="E46" s="6"/>
      <c r="F46" s="75"/>
      <c r="G46" s="76"/>
      <c r="H46" s="3"/>
      <c r="I46" s="20"/>
      <c r="J46" s="20"/>
      <c r="K46" s="3"/>
      <c r="L46" s="32"/>
      <c r="M46" s="32"/>
      <c r="N46" s="12"/>
      <c r="O46" s="12"/>
      <c r="P46" s="12"/>
      <c r="Q46" s="3" t="s">
        <v>0</v>
      </c>
      <c r="R46" s="3"/>
      <c r="S46" s="1"/>
      <c r="T46" s="18"/>
      <c r="U46" s="4"/>
      <c r="V46" s="4"/>
      <c r="W46" s="4"/>
      <c r="X46" s="1"/>
    </row>
    <row r="47" spans="1:24" s="5" customFormat="1" ht="28.5" customHeight="1">
      <c r="A47" s="2"/>
      <c r="B47" s="2"/>
      <c r="C47" s="13"/>
      <c r="D47" s="34"/>
      <c r="E47" s="6"/>
      <c r="F47" s="76"/>
      <c r="G47" s="76"/>
      <c r="H47" s="3"/>
      <c r="I47" s="20"/>
      <c r="J47" s="20"/>
      <c r="K47" s="3"/>
      <c r="L47" s="32"/>
      <c r="M47" s="32"/>
      <c r="N47" s="2"/>
      <c r="O47" s="7"/>
      <c r="P47" s="3"/>
      <c r="Q47" s="3"/>
      <c r="R47" s="3"/>
      <c r="S47" s="1"/>
      <c r="T47" s="4"/>
      <c r="U47" s="4"/>
      <c r="V47" s="4"/>
      <c r="W47" s="4"/>
      <c r="X47" s="1"/>
    </row>
    <row r="48" spans="1:24" s="5" customFormat="1" ht="25.5" customHeight="1">
      <c r="A48" s="2"/>
      <c r="B48" s="2"/>
      <c r="C48" s="13"/>
      <c r="D48" s="34"/>
      <c r="E48" s="6"/>
      <c r="F48" s="71"/>
      <c r="G48" s="76"/>
      <c r="H48" s="3"/>
      <c r="I48" s="20"/>
      <c r="J48" s="20"/>
      <c r="K48" s="3"/>
      <c r="L48" s="32"/>
      <c r="M48" s="32"/>
      <c r="N48" s="2"/>
      <c r="O48" s="7"/>
      <c r="P48" s="3"/>
      <c r="Q48" s="3"/>
      <c r="R48" s="3"/>
      <c r="S48" s="1"/>
      <c r="T48" s="4"/>
      <c r="U48" s="4"/>
      <c r="V48" s="4"/>
      <c r="W48" s="4"/>
      <c r="X48" s="1"/>
    </row>
    <row r="49" spans="1:24" s="5" customFormat="1" ht="21.75" customHeight="1">
      <c r="A49" s="2"/>
      <c r="B49" s="2"/>
      <c r="C49" s="13"/>
      <c r="D49" s="34"/>
      <c r="E49" s="6"/>
      <c r="F49" s="70"/>
      <c r="G49" s="76"/>
      <c r="H49" s="3"/>
      <c r="I49" s="20"/>
      <c r="J49" s="20"/>
      <c r="K49" s="3"/>
      <c r="L49" s="32"/>
      <c r="M49" s="32"/>
      <c r="N49" s="2"/>
      <c r="O49" s="7"/>
      <c r="P49" s="3"/>
      <c r="Q49" s="3"/>
      <c r="R49" s="3"/>
      <c r="S49" s="1"/>
      <c r="T49" s="4"/>
      <c r="U49" s="4"/>
      <c r="V49" s="4"/>
      <c r="W49" s="4"/>
      <c r="X49" s="1"/>
    </row>
    <row r="50" spans="1:24" s="5" customFormat="1" ht="31.5" customHeight="1">
      <c r="A50" s="2"/>
      <c r="B50" s="2"/>
      <c r="C50" s="13"/>
      <c r="D50" s="34"/>
      <c r="E50" s="6"/>
      <c r="F50" s="76"/>
      <c r="G50" s="76"/>
      <c r="H50" s="3"/>
      <c r="I50" s="20"/>
      <c r="J50" s="20"/>
      <c r="K50" s="3"/>
      <c r="L50" s="32"/>
      <c r="M50" s="32"/>
      <c r="N50" s="2"/>
      <c r="O50" s="7"/>
      <c r="P50" s="3"/>
      <c r="Q50" s="3"/>
      <c r="R50" s="3"/>
      <c r="S50" s="1"/>
      <c r="T50" s="18"/>
      <c r="U50" s="4"/>
      <c r="V50" s="4"/>
      <c r="W50" s="4"/>
      <c r="X50" s="1"/>
    </row>
    <row r="51" spans="1:24" s="5" customFormat="1" ht="26.25" customHeight="1">
      <c r="A51" s="2"/>
      <c r="B51" s="2"/>
      <c r="C51" s="13"/>
      <c r="D51" s="34"/>
      <c r="E51" s="6"/>
      <c r="F51" s="76"/>
      <c r="G51" s="76"/>
      <c r="H51" s="3"/>
      <c r="I51" s="20"/>
      <c r="J51" s="20"/>
      <c r="K51" s="3"/>
      <c r="L51" s="32"/>
      <c r="M51" s="32"/>
      <c r="N51" s="2"/>
      <c r="O51" s="7"/>
      <c r="P51" s="3"/>
      <c r="Q51" s="3"/>
      <c r="R51" s="3"/>
      <c r="S51" s="1"/>
      <c r="T51" s="18"/>
      <c r="U51" s="4"/>
      <c r="V51" s="4"/>
      <c r="W51" s="4"/>
      <c r="X51" s="1"/>
    </row>
    <row r="52" spans="1:24" s="5" customFormat="1" ht="32.25" customHeight="1">
      <c r="A52" s="2"/>
      <c r="B52" s="2"/>
      <c r="C52" s="13"/>
      <c r="D52" s="34"/>
      <c r="E52" s="6"/>
      <c r="F52" s="76"/>
      <c r="G52" s="76"/>
      <c r="H52" s="3"/>
      <c r="I52" s="20"/>
      <c r="J52" s="20"/>
      <c r="K52" s="3"/>
      <c r="L52" s="32"/>
      <c r="M52" s="32"/>
      <c r="N52" s="2"/>
      <c r="O52" s="7"/>
      <c r="P52" s="3"/>
      <c r="Q52" s="3"/>
      <c r="R52" s="3"/>
      <c r="S52" s="1"/>
      <c r="T52" s="18"/>
      <c r="U52" s="4"/>
      <c r="V52" s="4"/>
      <c r="W52" s="4"/>
      <c r="X52" s="1"/>
    </row>
    <row r="53" spans="1:24" s="12" customFormat="1" ht="63.75">
      <c r="A53" s="2"/>
      <c r="B53" s="2"/>
      <c r="C53" s="13"/>
      <c r="D53" s="42"/>
      <c r="E53" s="6"/>
      <c r="F53" s="76"/>
      <c r="G53" s="76"/>
      <c r="H53" s="3"/>
      <c r="I53" s="60"/>
      <c r="J53" s="60"/>
      <c r="K53" s="27"/>
      <c r="L53" s="33"/>
      <c r="M53" s="33"/>
      <c r="N53" s="26"/>
      <c r="O53" s="24"/>
      <c r="P53" s="26"/>
      <c r="Q53" s="30"/>
      <c r="R53" s="30"/>
      <c r="S53" s="1"/>
      <c r="T53" s="17"/>
      <c r="U53" s="11"/>
      <c r="V53" s="11"/>
      <c r="W53" s="11"/>
      <c r="X53" s="10"/>
    </row>
    <row r="54" spans="1:24" ht="23.25" customHeight="1">
      <c r="A54" s="26"/>
      <c r="B54" s="27"/>
      <c r="C54" s="28"/>
      <c r="D54" s="29"/>
      <c r="E54" s="61"/>
      <c r="F54" s="77"/>
      <c r="G54" s="77"/>
      <c r="H54" s="27"/>
      <c r="S54" s="30"/>
      <c r="T54" s="18"/>
    </row>
    <row r="55" spans="1:24" ht="15.75" customHeight="1">
      <c r="D55" s="34"/>
      <c r="T55" s="18"/>
    </row>
    <row r="56" spans="1:24">
      <c r="D56" s="34"/>
    </row>
    <row r="57" spans="1:24" ht="17.25" customHeight="1">
      <c r="D57" s="34"/>
    </row>
    <row r="58" spans="1:24">
      <c r="D58" s="34"/>
    </row>
    <row r="59" spans="1:24">
      <c r="D59" s="15"/>
    </row>
    <row r="60" spans="1:24" ht="91.5" customHeight="1">
      <c r="D60" s="16"/>
      <c r="T60" s="25"/>
      <c r="U60"/>
      <c r="V60"/>
      <c r="W60"/>
      <c r="X60"/>
    </row>
    <row r="61" spans="1:24">
      <c r="D6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164A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Cuong Nguyen</cp:lastModifiedBy>
  <cp:lastPrinted>2021-07-30T02:54:54Z</cp:lastPrinted>
  <dcterms:created xsi:type="dcterms:W3CDTF">2006-05-16T09:31:16Z</dcterms:created>
  <dcterms:modified xsi:type="dcterms:W3CDTF">2022-04-07T15:50:51Z</dcterms:modified>
</cp:coreProperties>
</file>