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troduction" sheetId="1" state="visible" r:id="rId2"/>
    <sheet name="Angle Flippers" sheetId="2" state="visible" r:id="rId3"/>
    <sheet name="Absa" sheetId="3" state="visible" r:id="rId4"/>
    <sheet name="Clairen" sheetId="4" state="visible" r:id="rId5"/>
    <sheet name="Etalus" sheetId="5" state="visible" r:id="rId6"/>
    <sheet name="Elliana" sheetId="6" state="visible" r:id="rId7"/>
    <sheet name="Forsburn" sheetId="7" state="visible" r:id="rId8"/>
    <sheet name="Kragg" sheetId="8" state="visible" r:id="rId9"/>
    <sheet name="Maypul" sheetId="9" state="visible" r:id="rId10"/>
    <sheet name="Orcane" sheetId="10" state="visible" r:id="rId11"/>
    <sheet name="Ori" sheetId="11" state="visible" r:id="rId12"/>
    <sheet name="Ranno" sheetId="12" state="visible" r:id="rId13"/>
    <sheet name="Shovel Knight" sheetId="13" state="visible" r:id="rId14"/>
    <sheet name="Sylvanos" sheetId="14" state="visible" r:id="rId15"/>
    <sheet name="Wrastor" sheetId="15" state="visible" r:id="rId16"/>
    <sheet name="Zetterburn" sheetId="16" state="visible" r:id="rId17"/>
    <sheet name="Foglio16"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<sst xmlns="http://schemas.openxmlformats.org/spreadsheetml/2006/main" count="6753" uniqueCount="1740">
  <si>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</si>
  <si>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</si>
  <si>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</si>
  <si>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</si>
  <si>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</si>
  <si>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</si>
  <si>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</si>
  <si>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</si>
  <si>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</si>
  <si>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</si>
  <si>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</si>
  <si>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</si>
  <si>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</si>
  <si>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</si>
  <si>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</si>
  <si>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</si>
  <si>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</si>
  <si>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</si>
  <si>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</si>
  <si>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</si>
  <si>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</si>
  <si>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</si>
  <si>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</si>
  <si>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</si>
  <si>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</si>
  <si>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</si>
  <si>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</si>
  <si>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</si>
  <si>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</si>
  <si>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</si>
  <si>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</si>
  <si>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</si>
  <si>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</si>
  <si>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</si>
  <si>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</si>
  <si>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</si>
  <si>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</si>
  <si>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</si>
  <si>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</si>
  <si>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</si>
  <si>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</si>
  <si>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</si>
  <si>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</si>
  <si>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</si>
  <si>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</si>
  <si>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</si>
  <si>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</si>
  <si>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</si>
  <si>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</si>
  <si>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</si>
  <si>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</si>
  <si>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</si>
  <si>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</si>
  <si>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</si>
  <si>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</si>
  <si>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</si>
  <si>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</si>
  <si>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</si>
  <si>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</si>
  <si>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</si>
  <si>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</si>
  <si>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</si>
  <si>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</si>
  <si>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</si>
  <si>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</si>
  <si>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</si>
  <si>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</si>
  <si>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</si>
  <si>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</si>
  <si>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</si>
  <si>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</si>
  <si>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</si>
  <si>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</si>
  <si>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</si>
  <si>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</si>
  <si>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</si>
  <si>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</si>
  <si>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</si>
  <si>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</si>
  <si>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</si>
  <si>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</si>
  <si>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</si>
  <si>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</si>
  <si>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</si>
  <si>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</si>
  <si>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</si>
  <si>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</si>
  <si>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</si>
  <si>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</si>
  <si>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</si>
  <si>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</si>
  <si>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</si>
  <si>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</si>
  <si>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</si>
  <si>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</si>
  <si>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</si>
  <si>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</si>
  <si>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</si>
  <si>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</si>
  <si>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AF.Description</t>
  </si>
  <si>
    <t xml:space="preserve">Sends at the exact knockback_angle every time</t>
  </si>
  <si>
    <t xml:space="preserve">Sends away from center of the enemy player</t>
  </si>
  <si>
    <t xml:space="preserve">Sends toward center of the enemy player</t>
  </si>
  <si>
    <t xml:space="preserve">Horizontal knockback sends away from the center of the hitbox</t>
  </si>
  <si>
    <t xml:space="preserve">Horizontal knockback sends toward the center of the hitbox</t>
  </si>
  <si>
    <t xml:space="preserve">Horizontal knockback is reversed </t>
  </si>
  <si>
    <t xml:space="preserve">Horizontal knockback sends away from the enemy player</t>
  </si>
  <si>
    <t xml:space="preserve">Horizontal knockback sends toward the enemy player</t>
  </si>
  <si>
    <t xml:space="preserve">Sends away from the center of the hitbox</t>
  </si>
  <si>
    <t xml:space="preserve">Hits toward the center of the hitbox</t>
  </si>
  <si>
    <t xml:space="preserve">Sends in the direction the player is moving. </t>
  </si>
  <si>
    <t xml:space="preserve">
</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</si>
  <si>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</si>
  <si>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</si>
  <si>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</si>
  <si>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</si>
  <si>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</si>
  <si>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</si>
  <si>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</si>
  <si>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</si>
  <si>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</si>
  <si>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</si>
  <si>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</si>
  <si>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</si>
  <si>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</si>
  <si>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</si>
  <si>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</si>
  <si>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</si>
  <si>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</si>
  <si>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</si>
  <si>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</si>
  <si>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</si>
  <si>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</si>
  <si>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</si>
  <si>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</si>
  <si>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</si>
  <si>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</si>
  <si>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</si>
  <si>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</si>
  <si>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</si>
  <si>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</si>
  <si>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</si>
  <si>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</si>
  <si>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</si>
  <si>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</si>
  <si>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</si>
  <si>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</si>
  <si>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</si>
  <si>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</si>
  <si>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</si>
  <si>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</si>
  <si>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</si>
  <si>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</si>
  <si>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</si>
  <si>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</si>
  <si>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</si>
  <si>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</si>
  <si>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</si>
  <si>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</si>
  <si>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</si>
  <si>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</si>
  <si>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</si>
  <si>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</si>
  <si>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</si>
  <si>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</si>
  <si>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</si>
  <si>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</si>
  <si>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</si>
  <si>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</si>
  <si>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</si>
  <si>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</si>
  <si>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</si>
  <si>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</si>
  <si>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</si>
  <si>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</si>
  <si>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</si>
  <si>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</si>
  <si>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</si>
  <si>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</si>
  <si>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</si>
  <si>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</si>
  <si>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</si>
  <si>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</si>
  <si>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</si>
  <si>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</si>
  <si>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</si>
  <si>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</si>
  <si>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</si>
  <si>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</si>
  <si>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</si>
  <si>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</si>
  <si>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</si>
  <si>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</si>
  <si>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</si>
  <si>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</si>
  <si>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</si>
  <si>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</si>
  <si>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</si>
  <si>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</si>
  <si>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</si>
  <si>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</si>
  <si>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</si>
  <si>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</si>
  <si>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</si>
  <si>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</si>
  <si>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</si>
  <si>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</si>
  <si>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</si>
  <si>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</si>
  <si>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</si>
  <si>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</si>
  <si>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</si>
  <si>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</si>
  <si>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</si>
  <si>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</si>
  <si>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</si>
  <si>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</si>
  <si>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</si>
  <si>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</si>
  <si>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</si>
  <si>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</si>
  <si>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</si>
  <si>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</si>
  <si>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</si>
  <si>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</si>
  <si>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</si>
  <si>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</si>
  <si>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</si>
  <si>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</si>
  <si>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</si>
  <si>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</si>
  <si>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</si>
  <si>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</si>
  <si>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</si>
  <si>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</si>
  <si>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</si>
  <si>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</si>
  <si>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</si>
  <si>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</si>
  <si>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</si>
  <si>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</si>
  <si>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</si>
  <si>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</si>
  <si>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</si>
  <si>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</si>
  <si>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</si>
  <si>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 (Earliest)</t>
  </si>
  <si>
    <t xml:space="preserve">28 (Attack must be held until after f15 for Lightning Bolt)</t>
  </si>
  <si>
    <t xml:space="preserve">29-37 (Thunder Bolt cannot be interrupted from f30-)</t>
  </si>
  <si>
    <t xml:space="preserve">28</t>
  </si>
  <si>
    <t xml:space="preserve">58</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</si>
  <si>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</si>
  <si>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</si>
  <si>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(Latest) </t>
  </si>
  <si>
    <t xml:space="preserve">Neutral Special: Thunder Bolt (Cloud) (Earliest)</t>
  </si>
  <si>
    <t xml:space="preserve">34-37</t>
  </si>
  <si>
    <t xml:space="preserve">10 frames hit lockout, extended parry stun.</t>
  </si>
  <si>
    <t xml:space="preserve">Neutral Special: Thunder Bolt (Cloud) (Latest)</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</si>
  <si>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</si>
  <si>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</si>
  <si>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</si>
  <si>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</si>
  <si>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</si>
  <si>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</si>
  <si>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</si>
  <si>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</si>
  <si>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</si>
  <si>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</si>
  <si>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</si>
  <si>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</si>
  <si>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</si>
  <si>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</si>
  <si>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</si>
  <si>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</si>
  <si>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</si>
  <si>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</si>
  <si>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</si>
  <si>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</si>
  <si>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</si>
  <si>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</si>
  <si>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</si>
  <si>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</si>
  <si>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</si>
  <si>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</si>
  <si>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</si>
  <si>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</si>
  <si>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</si>
  <si>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</si>
  <si>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</si>
  <si>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</si>
  <si>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</si>
  <si>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</si>
  <si>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</si>
  <si>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</si>
  <si>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</si>
  <si>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</si>
  <si>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</si>
  <si>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</si>
  <si>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</si>
  <si>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</si>
  <si>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</si>
  <si>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</si>
  <si>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</si>
  <si>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</si>
  <si>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</si>
  <si>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</si>
  <si>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</si>
  <si>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</si>
  <si>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</si>
  <si>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</si>
  <si>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</si>
  <si>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</si>
  <si>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</si>
  <si>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</si>
  <si>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</si>
  <si>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</si>
  <si>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</si>
  <si>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</si>
  <si>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</si>
  <si>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</si>
  <si>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</si>
  <si>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</si>
  <si>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</si>
  <si>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</si>
  <si>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</si>
  <si>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</si>
  <si>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</si>
  <si>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</si>
  <si>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</si>
  <si>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</si>
  <si>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</si>
  <si>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</si>
  <si>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</si>
  <si>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</si>
  <si>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</si>
  <si>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</si>
  <si>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</si>
  <si>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</si>
  <si>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</si>
  <si>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</si>
  <si>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</si>
  <si>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</si>
  <si>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</si>
  <si>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</si>
  <si>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</si>
  <si>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</si>
  <si>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</si>
  <si>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</si>
  <si>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</si>
  <si>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</si>
  <si>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</si>
  <si>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</si>
  <si>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</si>
  <si>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</si>
  <si>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</si>
  <si>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</si>
  <si>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</si>
  <si>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</si>
  <si>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</si>
  <si>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</si>
  <si>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</si>
  <si>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</si>
  <si>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</si>
  <si>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</si>
  <si>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</si>
  <si>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</si>
  <si>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</si>
  <si>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</si>
  <si>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</si>
  <si>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</si>
  <si>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</si>
  <si>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</si>
  <si>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</si>
  <si>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</si>
  <si>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</si>
  <si>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</si>
  <si>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</si>
  <si>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</si>
  <si>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</si>
  <si>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</si>
  <si>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</si>
  <si>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</si>
  <si>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</si>
  <si>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</si>
  <si>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</si>
  <si>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</si>
  <si>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</si>
  <si>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</si>
  <si>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</si>
  <si>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</si>
  <si>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</si>
  <si>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</si>
  <si>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</si>
  <si>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</si>
  <si>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</si>
  <si>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</si>
  <si>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</si>
  <si>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</si>
  <si>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</si>
  <si>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</si>
  <si>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</si>
  <si>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</si>
  <si>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</si>
  <si>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</si>
  <si>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</si>
  <si>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</si>
  <si>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</si>
  <si>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</si>
  <si>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</si>
  <si>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</si>
  <si>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</si>
  <si>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</si>
  <si>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</si>
  <si>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</si>
  <si>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</si>
  <si>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</si>
  <si>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</si>
  <si>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</si>
  <si>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</si>
  <si>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</si>
  <si>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</si>
  <si>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</si>
  <si>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</si>
  <si>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</si>
  <si>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</si>
  <si>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</si>
  <si>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</si>
  <si>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</si>
  <si>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</si>
  <si>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</si>
  <si>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</si>
  <si>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</si>
  <si>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</si>
  <si>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</si>
  <si>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</si>
  <si>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</si>
  <si>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</si>
  <si>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</si>
  <si>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</si>
  <si>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</si>
  <si>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</si>
  <si>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</si>
  <si>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</si>
  <si>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</si>
  <si>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</si>
  <si>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</si>
  <si>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</si>
  <si>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</si>
  <si>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</si>
  <si>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</si>
  <si>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</si>
  <si>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</si>
  <si>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</si>
  <si>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</si>
  <si>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</si>
  <si>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</si>
  <si>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</si>
  <si>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</si>
  <si>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</si>
  <si>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</si>
  <si>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</si>
  <si>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</si>
  <si>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</si>
  <si>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</si>
  <si>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</si>
  <si>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</si>
  <si>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</si>
  <si>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</si>
  <si>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</si>
  <si>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</si>
  <si>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</si>
  <si>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</si>
  <si>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</si>
  <si>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</si>
  <si>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</si>
  <si>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</si>
  <si>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</si>
  <si>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</si>
  <si>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</si>
  <si>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</si>
  <si>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</si>
  <si>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</si>
  <si>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</si>
  <si>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</si>
  <si>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</si>
  <si>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</si>
  <si>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</si>
  <si>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</si>
  <si>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</si>
  <si>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</si>
  <si>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</si>
  <si>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</si>
  <si>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</si>
  <si>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</si>
  <si>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</si>
  <si>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</si>
  <si>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</si>
  <si>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</si>
  <si>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</si>
  <si>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</si>
  <si>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 (Earliest)</t>
  </si>
  <si>
    <t xml:space="preserve">6-27</t>
  </si>
  <si>
    <t xml:space="preserve">Nair (Sour) (Latest)</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</si>
  <si>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</si>
  <si>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</si>
  <si>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</si>
  <si>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</si>
  <si>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</si>
  <si>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</si>
  <si>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</si>
  <si>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</si>
  <si>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</si>
  <si>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</si>
  <si>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</si>
  <si>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</si>
  <si>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</si>
  <si>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</si>
  <si>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</si>
  <si>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</si>
  <si>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</si>
  <si>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</si>
  <si>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</si>
  <si>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</si>
  <si>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</si>
  <si>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</si>
  <si>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</si>
  <si>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</si>
  <si>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</si>
  <si>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</si>
  <si>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</si>
  <si>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</si>
  <si>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</si>
  <si>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</si>
  <si>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</si>
  <si>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</si>
  <si>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</si>
  <si>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</si>
  <si>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</si>
  <si>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</si>
  <si>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</si>
  <si>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</si>
  <si>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</si>
  <si>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</si>
  <si>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</si>
  <si>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</si>
  <si>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</si>
  <si>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</si>
  <si>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</si>
  <si>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</si>
  <si>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</si>
  <si>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</si>
  <si>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</si>
  <si>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</si>
  <si>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</si>
  <si>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</si>
  <si>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</si>
  <si>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</si>
  <si>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 (Earliest)</t>
  </si>
  <si>
    <t xml:space="preserve">14-20</t>
  </si>
  <si>
    <t xml:space="preserve">2x</t>
  </si>
  <si>
    <t xml:space="preserve">Force flinch value of 2</t>
  </si>
  <si>
    <t xml:space="preserve">Down Special Hit 1 (Ground/Rising) (Latest)</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</si>
  <si>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</si>
  <si>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</si>
  <si>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</si>
  <si>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</si>
  <si>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</si>
  <si>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</si>
  <si>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</si>
  <si>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</si>
  <si>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</si>
  <si>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</si>
  <si>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</si>
  <si>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</si>
  <si>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</si>
  <si>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</si>
  <si>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</si>
  <si>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</si>
  <si>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</si>
  <si>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</si>
  <si>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</si>
  <si>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</si>
  <si>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</si>
  <si>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</si>
  <si>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</si>
  <si>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</si>
  <si>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</si>
  <si>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</si>
  <si>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</si>
  <si>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</si>
  <si>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</si>
  <si>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</si>
  <si>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</si>
  <si>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Up Tilt Hit 2 (Max Overheat)</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</si>
  <si>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</si>
  <si>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</si>
  <si>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</si>
  <si>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Up Tilt Hit 2 (No Overheat)</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</si>
  <si>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</si>
  <si>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</si>
  <si>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</si>
  <si>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</si>
  <si>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</si>
  <si>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</si>
  <si>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</si>
  <si>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</si>
  <si>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</si>
  <si>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</si>
  <si>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</si>
  <si>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</si>
  <si>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</si>
  <si>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</si>
  <si>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</si>
  <si>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</si>
  <si>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</si>
  <si>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</si>
  <si>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</si>
  <si>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</si>
  <si>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</si>
  <si>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</si>
  <si>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</si>
  <si>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</si>
  <si>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</si>
  <si>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</si>
  <si>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</si>
  <si>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</si>
  <si>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</si>
  <si>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</si>
  <si>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</si>
  <si>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</si>
  <si>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</si>
  <si>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</si>
  <si>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</si>
  <si>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</si>
  <si>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</si>
  <si>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</si>
  <si>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</si>
  <si>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</si>
  <si>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</si>
  <si>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</si>
  <si>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</si>
  <si>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</si>
  <si>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</si>
  <si>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</si>
  <si>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</si>
  <si>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</si>
  <si>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18-21</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</si>
  <si>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</si>
  <si>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</si>
  <si>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</si>
  <si>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</si>
  <si>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</si>
  <si>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 + Mine Explosion</t>
  </si>
  <si>
    <t xml:space="preserve">48-52 (Fist explodes on contact with an active mine, increasing base knockback and knockback scaling of the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</si>
  <si>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</si>
  <si>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Neutral Special: Explosion</t>
  </si>
  <si>
    <t xml:space="preserve">Forward Special: Uncharged Missile (Least travel time)</t>
  </si>
  <si>
    <t xml:space="preserve">9-42 (Charge startup)
4 (Missile startup on releasing special)</t>
  </si>
  <si>
    <t xml:space="preserve">14-312 (Minimum), 47-346 (Maximum)</t>
  </si>
  <si>
    <t xml:space="preserve">28 (Minimum)
61 (Maximum)</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</si>
  <si>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</si>
  <si>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</si>
  <si>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Uncharged Missile (Most travel time)</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</si>
  <si>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</si>
  <si>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</si>
  <si>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</si>
  <si>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</si>
  <si>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</si>
  <si>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</si>
  <si>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</si>
  <si>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</si>
  <si>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</si>
  <si>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</si>
  <si>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</si>
  <si>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</si>
  <si>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</si>
  <si>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</si>
  <si>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</si>
  <si>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</si>
  <si>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</si>
  <si>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</si>
  <si>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</si>
  <si>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</si>
  <si>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</si>
  <si>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</si>
  <si>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</si>
  <si>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</si>
  <si>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</si>
  <si>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</si>
  <si>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</si>
  <si>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</si>
  <si>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</si>
  <si>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</si>
  <si>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</si>
  <si>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</si>
  <si>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</si>
  <si>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</si>
  <si>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</si>
  <si>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</si>
  <si>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</si>
  <si>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</si>
  <si>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</si>
  <si>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</si>
  <si>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</si>
  <si>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</si>
  <si>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</si>
  <si>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</si>
  <si>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</si>
  <si>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</si>
  <si>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</si>
  <si>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</si>
  <si>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</si>
  <si>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</si>
  <si>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</si>
  <si>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</si>
  <si>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</si>
  <si>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</si>
  <si>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</si>
  <si>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</si>
  <si>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</si>
  <si>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</si>
  <si>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</si>
  <si>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</si>
  <si>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</si>
  <si>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</si>
  <si>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</si>
  <si>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</si>
  <si>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</si>
  <si>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</si>
  <si>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</si>
  <si>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</si>
  <si>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</si>
  <si>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</si>
  <si>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</si>
  <si>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Up Air (Earliest)</t>
  </si>
  <si>
    <t xml:space="preserve">8-17</t>
  </si>
  <si>
    <t xml:space="preserve">Up Air (Latest)</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</si>
  <si>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</si>
  <si>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</si>
  <si>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</si>
  <si>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</si>
  <si>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</si>
  <si>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</si>
  <si>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</si>
  <si>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</si>
  <si>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</si>
  <si>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</si>
  <si>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</si>
  <si>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</si>
  <si>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</si>
  <si>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</si>
  <si>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</si>
  <si>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</si>
  <si>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</si>
  <si>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</si>
  <si>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</si>
  <si>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</si>
  <si>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</si>
  <si>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</si>
  <si>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</si>
  <si>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</si>
  <si>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</si>
  <si>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</si>
  <si>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</si>
  <si>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</si>
  <si>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</si>
  <si>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</si>
  <si>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</si>
  <si>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</si>
  <si>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</si>
  <si>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</si>
  <si>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</si>
  <si>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</si>
  <si>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</si>
  <si>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</si>
  <si>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</si>
  <si>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</si>
  <si>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</si>
  <si>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</si>
  <si>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</si>
  <si>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</si>
  <si>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</si>
  <si>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</si>
  <si>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</si>
  <si>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</si>
  <si>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</si>
  <si>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</si>
  <si>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</si>
  <si>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</si>
  <si>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</si>
  <si>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</si>
  <si>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</si>
  <si>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</si>
  <si>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</si>
  <si>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</si>
  <si>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</si>
  <si>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</si>
  <si>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</si>
  <si>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</si>
  <si>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</si>
  <si>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</si>
  <si>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</si>
  <si>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</si>
  <si>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</si>
  <si>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</si>
  <si>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</si>
  <si>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</si>
  <si>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</si>
  <si>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</si>
  <si>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</si>
  <si>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</si>
  <si>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</si>
  <si>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</si>
  <si>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</si>
  <si>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</si>
  <si>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</si>
  <si>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</si>
  <si>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</si>
  <si>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</si>
  <si>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</si>
  <si>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</si>
  <si>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</si>
  <si>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</si>
  <si>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</si>
  <si>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</si>
  <si>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</si>
  <si>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</si>
  <si>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</si>
  <si>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</si>
  <si>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</si>
  <si>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Neutral Special: 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</si>
  <si>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</si>
  <si>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</si>
  <si>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</si>
  <si>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Neutral Special: Rock: (Neutral Throw)</t>
  </si>
  <si>
    <t xml:space="preserve">7-</t>
  </si>
  <si>
    <t xml:space="preserve">Neutral Special: Rock: (Forward Throw)</t>
  </si>
  <si>
    <t xml:space="preserve">Neutral Special: Rock (Up Throw)</t>
  </si>
  <si>
    <t xml:space="preserve">Neutral Special: 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</si>
  <si>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</si>
  <si>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</si>
  <si>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</si>
  <si>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</si>
  <si>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</si>
  <si>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</si>
  <si>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</si>
  <si>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</si>
  <si>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</si>
  <si>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</si>
  <si>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</si>
  <si>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</si>
  <si>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 (Against Aerial Chars)</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</si>
  <si>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</si>
  <si>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</si>
  <si>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</si>
  <si>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</si>
  <si>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 (Against Grounded Chars)</t>
  </si>
  <si>
    <t xml:space="preserve">0.25x</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</si>
  <si>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</si>
  <si>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</si>
  <si>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</si>
  <si>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</si>
  <si>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</si>
  <si>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</si>
  <si>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</si>
  <si>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</si>
  <si>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</si>
  <si>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</si>
  <si>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</si>
  <si>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</si>
  <si>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</si>
  <si>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</si>
  <si>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</si>
  <si>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</si>
  <si>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</si>
  <si>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</si>
  <si>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</si>
  <si>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</si>
  <si>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</si>
  <si>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</si>
  <si>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</si>
  <si>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</si>
  <si>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</si>
  <si>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</si>
  <si>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</si>
  <si>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</si>
  <si>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</si>
  <si>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</si>
  <si>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</si>
  <si>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</si>
  <si>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</si>
  <si>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</si>
  <si>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</si>
  <si>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</si>
  <si>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</si>
  <si>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</si>
  <si>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</si>
  <si>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</si>
  <si>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</si>
  <si>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</si>
  <si>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</si>
  <si>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</si>
  <si>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</si>
  <si>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</si>
  <si>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</si>
  <si>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</si>
  <si>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</si>
  <si>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</si>
  <si>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</si>
  <si>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</si>
  <si>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</si>
  <si>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</si>
  <si>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</si>
  <si>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</si>
  <si>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</si>
  <si>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</si>
  <si>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</si>
  <si>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</si>
  <si>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</si>
  <si>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</si>
  <si>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</si>
  <si>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</si>
  <si>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</si>
  <si>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</si>
  <si>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</si>
  <si>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</si>
  <si>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</si>
  <si>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</si>
  <si>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</si>
  <si>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</si>
  <si>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</si>
  <si>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</si>
  <si>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</si>
  <si>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</si>
  <si>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</si>
  <si>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</si>
  <si>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</si>
  <si>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</si>
  <si>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</si>
  <si>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</si>
  <si>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</si>
  <si>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</si>
  <si>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</si>
  <si>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</si>
  <si>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</si>
  <si>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</si>
  <si>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</si>
  <si>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</si>
  <si>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</si>
  <si>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</si>
  <si>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</si>
  <si>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</si>
  <si>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</si>
  <si>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</si>
  <si>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</si>
  <si>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</si>
  <si>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</si>
  <si>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</si>
  <si>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</si>
  <si>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</si>
  <si>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Forward Strong (Earliest)</t>
  </si>
  <si>
    <t xml:space="preserve">14-17</t>
  </si>
  <si>
    <t xml:space="preserve">Forward Strong (Latest)</t>
  </si>
  <si>
    <t xml:space="preserve">Puddle Forward Strong (Earliest)</t>
  </si>
  <si>
    <t xml:space="preserve">Puddle Forward Strong (Latest)</t>
  </si>
  <si>
    <t xml:space="preserve">Up Strong (Earliest)</t>
  </si>
  <si>
    <t xml:space="preserve">20-27</t>
  </si>
  <si>
    <t xml:space="preserve">130</t>
  </si>
  <si>
    <t xml:space="preserve">Up Strong (latest)</t>
  </si>
  <si>
    <t xml:space="preserve">Puddle Up Strong</t>
  </si>
  <si>
    <t xml:space="preserve">Down Strong Hit 1 (Front/Behind) (Earliest)</t>
  </si>
  <si>
    <t xml:space="preserve">7-10</t>
  </si>
  <si>
    <t xml:space="preserve">Down Strong Hit 1 (Front/Behind) (Latest)</t>
  </si>
  <si>
    <t xml:space="preserve">Puddle Down Strong (Front/Behind) (Earliest)</t>
  </si>
  <si>
    <t xml:space="preserve">Puddle Down Strong (Front/Behind) (Latest)</t>
  </si>
  <si>
    <t xml:space="preserve">Nair</t>
  </si>
  <si>
    <t xml:space="preserve">6-14 (If Orcane is falling you are able to bounce during Nair's active frames by holding attack, continuing the attack and allowing Orcane to hit the opponent a second time with the same Nair)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</si>
  <si>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</si>
  <si>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Fair (Maximum velocity)</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</si>
  <si>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</si>
  <si>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</si>
  <si>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</si>
  <si>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</si>
  <si>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Fair (Minimum velocity)</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</si>
  <si>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</si>
  <si>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</si>
  <si>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</si>
  <si>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</si>
  <si>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</si>
  <si>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</si>
  <si>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</si>
  <si>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</si>
  <si>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</si>
  <si>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</si>
  <si>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</si>
  <si>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</si>
  <si>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</si>
  <si>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</si>
  <si>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</si>
  <si>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</si>
  <si>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</si>
  <si>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</si>
  <si>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</si>
  <si>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</si>
  <si>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</si>
  <si>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</si>
  <si>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</si>
  <si>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</si>
  <si>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</si>
  <si>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</si>
  <si>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</si>
  <si>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</si>
  <si>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</si>
  <si>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</si>
  <si>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</si>
  <si>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</si>
  <si>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</si>
  <si>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</si>
  <si>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</si>
  <si>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</si>
  <si>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</si>
  <si>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</si>
  <si>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</si>
  <si>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</si>
  <si>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</si>
  <si>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</si>
  <si>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</si>
  <si>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</si>
  <si>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</si>
  <si>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</si>
  <si>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</si>
  <si>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</si>
  <si>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</si>
  <si>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</si>
  <si>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</si>
  <si>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</si>
  <si>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</si>
  <si>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</si>
  <si>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</si>
  <si>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</si>
  <si>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</si>
  <si>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</si>
  <si>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</si>
  <si>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</si>
  <si>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</si>
  <si>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</si>
  <si>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</si>
  <si>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</si>
  <si>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</si>
  <si>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</si>
  <si>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</si>
  <si>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</si>
  <si>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</si>
  <si>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</si>
  <si>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</si>
  <si>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</si>
  <si>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</si>
  <si>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</si>
  <si>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</si>
  <si>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</si>
  <si>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</si>
  <si>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</si>
  <si>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</si>
  <si>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</si>
  <si>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</si>
  <si>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</si>
  <si>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</si>
  <si>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</si>
  <si>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</si>
  <si>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</si>
  <si>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</si>
  <si>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</si>
  <si>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5-13</t>
  </si>
  <si>
    <t xml:space="preserve">Fair Hit 1</t>
  </si>
  <si>
    <t xml:space="preserve">Fair Hit 2</t>
  </si>
  <si>
    <t xml:space="preserve">16-22</t>
  </si>
  <si>
    <t xml:space="preserve">Bair Hit (Sweetspot)</t>
  </si>
  <si>
    <t xml:space="preserve">Bair Hit (Sour) (Earliest)</t>
  </si>
  <si>
    <t xml:space="preserve">Bair Hit (Sour) (Latest)</t>
  </si>
  <si>
    <t xml:space="preserve">Bair Hit (Reverse Hit) (Earliest)</t>
  </si>
  <si>
    <t xml:space="preserve">10-17</t>
  </si>
  <si>
    <t xml:space="preserve">Bair Hit (Reverse Hit) (Latest)</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</si>
  <si>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</si>
  <si>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</si>
  <si>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</si>
  <si>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</si>
  <si>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</si>
  <si>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</si>
  <si>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</si>
  <si>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</si>
  <si>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</si>
  <si>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</si>
  <si>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</si>
  <si>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</si>
  <si>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</si>
  <si>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</si>
  <si>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</si>
  <si>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</si>
  <si>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</si>
  <si>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</si>
  <si>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</si>
  <si>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</si>
  <si>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</si>
  <si>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</si>
  <si>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</si>
  <si>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</si>
  <si>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</si>
  <si>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</si>
  <si>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</si>
  <si>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</si>
  <si>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</si>
  <si>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</si>
  <si>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</si>
  <si>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</si>
  <si>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</si>
  <si>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</si>
  <si>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</si>
  <si>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</si>
  <si>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</si>
  <si>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</si>
  <si>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</si>
  <si>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</si>
  <si>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</si>
  <si>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</si>
  <si>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</si>
  <si>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</si>
  <si>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</si>
  <si>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</si>
  <si>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</si>
  <si>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</si>
  <si>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</si>
  <si>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</si>
  <si>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</si>
  <si>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</si>
  <si>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</si>
  <si>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</si>
  <si>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</si>
  <si>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</si>
  <si>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</si>
  <si>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</si>
  <si>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</si>
  <si>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</si>
  <si>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</si>
  <si>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</si>
  <si>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</si>
  <si>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</si>
  <si>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</si>
  <si>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</si>
  <si>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</si>
  <si>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</si>
  <si>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</si>
  <si>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</si>
  <si>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</si>
  <si>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</si>
  <si>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</si>
  <si>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</si>
  <si>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</si>
  <si>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</si>
  <si>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</si>
  <si>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</si>
  <si>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</si>
  <si>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</si>
  <si>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</si>
  <si>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</si>
  <si>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</si>
  <si>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</si>
  <si>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</si>
  <si>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</si>
  <si>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</si>
  <si>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</si>
  <si>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Nair Hit 1 (Earliest)</t>
  </si>
  <si>
    <t xml:space="preserve">4-31</t>
  </si>
  <si>
    <t xml:space="preserve">Nair Hit 1 (Catest)</t>
  </si>
  <si>
    <t xml:space="preserve">Nair Hit 2 (Bottom Leg) (Earliest)</t>
  </si>
  <si>
    <t xml:space="preserve">4-29</t>
  </si>
  <si>
    <t xml:space="preserve">Nair Hit 2 (Bottom Leg) (Latest)</t>
  </si>
  <si>
    <t xml:space="preserve">Fair (Sourspot)</t>
  </si>
  <si>
    <t xml:space="preserve">Fair (Spike)</t>
  </si>
  <si>
    <t xml:space="preserve">Bair (Sweetspot, Back Leg) (Earliest)</t>
  </si>
  <si>
    <t xml:space="preserve">5-12</t>
  </si>
  <si>
    <t xml:space="preserve">Bair (Sweetspot, Back Leg) (Latest)</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</si>
  <si>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</si>
  <si>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</si>
  <si>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</si>
  <si>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</si>
  <si>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</si>
  <si>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</si>
  <si>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</si>
  <si>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</si>
  <si>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</si>
  <si>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</si>
  <si>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</si>
  <si>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</si>
  <si>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</si>
  <si>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</si>
  <si>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</si>
  <si>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</si>
  <si>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</si>
  <si>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</si>
  <si>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</si>
  <si>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</si>
  <si>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</si>
  <si>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</si>
  <si>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</si>
  <si>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</si>
  <si>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</si>
  <si>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</si>
  <si>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</si>
  <si>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</si>
  <si>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</si>
  <si>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</si>
  <si>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</si>
  <si>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</si>
  <si>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</si>
  <si>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</si>
  <si>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</si>
  <si>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</si>
  <si>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</si>
  <si>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</si>
  <si>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</si>
  <si>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</si>
  <si>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</si>
  <si>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</si>
  <si>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</si>
  <si>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</si>
  <si>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</si>
  <si>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</si>
  <si>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</si>
  <si>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</si>
  <si>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</si>
  <si>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</si>
  <si>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</si>
  <si>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</si>
  <si>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</si>
  <si>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</si>
  <si>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</si>
  <si>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</si>
  <si>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</si>
  <si>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</si>
  <si>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</si>
  <si>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</si>
  <si>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</si>
  <si>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</si>
  <si>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</si>
  <si>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</si>
  <si>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</si>
  <si>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</si>
  <si>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</si>
  <si>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</si>
  <si>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</si>
  <si>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</si>
  <si>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</si>
  <si>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</si>
  <si>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</si>
  <si>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</si>
  <si>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</si>
  <si>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</si>
  <si>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</si>
  <si>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</si>
  <si>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</si>
  <si>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(Sour Earliest)</t>
  </si>
  <si>
    <t xml:space="preserve">Dash Attack (Sour Latest)</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</si>
  <si>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</si>
  <si>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</si>
  <si>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</si>
  <si>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</si>
  <si>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</si>
  <si>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</si>
  <si>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</si>
  <si>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</si>
  <si>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</si>
  <si>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</si>
  <si>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</si>
  <si>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</si>
  <si>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</si>
  <si>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</si>
  <si>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</si>
  <si>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</si>
  <si>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</si>
  <si>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</si>
  <si>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</si>
  <si>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</si>
  <si>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</si>
  <si>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</si>
  <si>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</si>
  <si>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</si>
  <si>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</si>
  <si>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</si>
  <si>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</si>
  <si>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</si>
  <si>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</si>
  <si>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</si>
  <si>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</si>
  <si>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</si>
  <si>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</si>
  <si>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</si>
  <si>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</si>
  <si>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</si>
  <si>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</si>
  <si>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</si>
  <si>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</si>
  <si>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</si>
  <si>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</si>
  <si>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</si>
  <si>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</si>
  <si>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</si>
  <si>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</si>
  <si>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</si>
  <si>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</si>
  <si>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</si>
  <si>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</si>
  <si>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</si>
  <si>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</si>
  <si>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</si>
  <si>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</si>
  <si>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</si>
  <si>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</si>
  <si>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</si>
  <si>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</si>
  <si>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</si>
  <si>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</si>
  <si>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</si>
  <si>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</si>
  <si>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</si>
  <si>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</si>
  <si>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</si>
  <si>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</si>
  <si>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</si>
  <si>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</si>
  <si>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</si>
  <si>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</si>
  <si>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</si>
  <si>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</si>
  <si>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</si>
  <si>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</si>
  <si>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</si>
  <si>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</si>
  <si>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</si>
  <si>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</si>
  <si>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</si>
  <si>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</si>
  <si>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</si>
  <si>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</si>
  <si>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</si>
  <si>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</si>
  <si>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</si>
  <si>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</si>
  <si>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</si>
  <si>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</si>
  <si>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</si>
  <si>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</si>
  <si>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</si>
  <si>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</si>
  <si>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</si>
  <si>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</si>
  <si>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</si>
  <si>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</si>
  <si>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</si>
  <si>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</si>
  <si>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</si>
  <si>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</si>
  <si>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</si>
  <si>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</si>
  <si>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</si>
  <si>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</si>
  <si>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</si>
  <si>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</si>
  <si>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</si>
  <si>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</si>
  <si>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</si>
  <si>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</si>
  <si>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</si>
  <si>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 (Earliest)</t>
  </si>
  <si>
    <t xml:space="preserve">19-32</t>
  </si>
  <si>
    <t xml:space="preserve">Same hitbox group as Hit 2, meaning you cannot hit a character with this hitbox if they were previously hit by Hit 2.</t>
  </si>
  <si>
    <t xml:space="preserve">Up-Special Hit 3 (Rising) (Latest)</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</si>
  <si>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</si>
  <si>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</si>
  <si>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</si>
  <si>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</si>
  <si>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</si>
  <si>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</si>
  <si>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</si>
  <si>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</si>
  <si>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</si>
  <si>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</si>
  <si>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</si>
  <si>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</si>
  <si>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</si>
  <si>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</si>
  <si>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</si>
  <si>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</si>
  <si>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</si>
  <si>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</si>
  <si>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</si>
  <si>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</si>
  <si>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</si>
  <si>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</si>
  <si>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</si>
  <si>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</si>
  <si>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</si>
  <si>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</si>
  <si>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</si>
  <si>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</si>
  <si>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</si>
  <si>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</si>
  <si>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</si>
  <si>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</si>
  <si>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</si>
  <si>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</si>
  <si>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</si>
  <si>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</si>
  <si>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</si>
  <si>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</si>
  <si>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</si>
  <si>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</si>
  <si>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</si>
  <si>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</si>
  <si>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</si>
  <si>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</si>
  <si>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</si>
  <si>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</si>
  <si>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</si>
  <si>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</si>
  <si>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</si>
  <si>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</si>
  <si>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</si>
  <si>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</si>
  <si>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</si>
  <si>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</si>
  <si>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</si>
  <si>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</si>
  <si>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</si>
  <si>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</si>
  <si>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</si>
  <si>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</si>
  <si>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</si>
  <si>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</si>
  <si>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</si>
  <si>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</si>
  <si>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</si>
  <si>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</si>
  <si>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</si>
  <si>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</si>
  <si>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</si>
  <si>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</si>
  <si>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</si>
  <si>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</si>
  <si>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</si>
  <si>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</si>
  <si>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</si>
  <si>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</si>
  <si>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</si>
  <si>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</si>
  <si>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</si>
  <si>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</si>
  <si>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</si>
  <si>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</si>
  <si>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</si>
  <si>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</si>
  <si>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</si>
  <si>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</si>
  <si>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</si>
  <si>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</si>
  <si>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10-11</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</si>
  <si>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</si>
  <si>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</si>
  <si>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</si>
  <si>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</si>
  <si>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</si>
  <si>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</si>
  <si>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</si>
  <si>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</si>
  <si>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</si>
  <si>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</si>
  <si>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</si>
  <si>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</si>
  <si>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</si>
  <si>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</si>
  <si>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</si>
  <si>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</si>
  <si>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</si>
  <si>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</si>
  <si>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</si>
  <si>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</si>
  <si>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</si>
  <si>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</si>
  <si>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</si>
  <si>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</si>
  <si>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</si>
  <si>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</si>
  <si>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</si>
  <si>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</si>
  <si>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</si>
  <si>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</si>
  <si>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</si>
  <si>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</si>
  <si>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</si>
  <si>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</si>
  <si>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</si>
  <si>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</si>
  <si>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</si>
  <si>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</si>
  <si>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</si>
  <si>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</si>
  <si>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</si>
  <si>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</si>
  <si>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</si>
  <si>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</si>
  <si>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</si>
  <si>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</si>
  <si>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</si>
  <si>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</si>
  <si>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</si>
  <si>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</si>
  <si>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</si>
  <si>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</si>
  <si>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</si>
  <si>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</si>
  <si>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</si>
  <si>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</si>
  <si>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</si>
  <si>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</si>
  <si>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</si>
  <si>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</si>
  <si>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</si>
  <si>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</si>
  <si>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</si>
  <si>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</si>
  <si>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</si>
  <si>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</si>
  <si>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</si>
  <si>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</si>
  <si>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</si>
  <si>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</si>
  <si>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</si>
  <si>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</si>
  <si>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</si>
  <si>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</si>
  <si>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</si>
  <si>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</si>
  <si>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</si>
  <si>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</si>
  <si>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</si>
  <si>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</si>
  <si>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</si>
  <si>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</si>
  <si>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</si>
  <si>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</si>
  <si>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</si>
  <si>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</si>
  <si>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</si>
  <si>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</si>
  <si>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</si>
  <si>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</si>
  <si>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</si>
  <si>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</si>
  <si>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</si>
  <si>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</si>
  <si>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</si>
  <si>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</si>
  <si>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</si>
  <si>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Nair Hit 2 (Earliest)</t>
  </si>
  <si>
    <t xml:space="preserve">Nair Hit 2 (Latest)</t>
  </si>
  <si>
    <t xml:space="preserve">Fair Hit 1 (Inside)</t>
  </si>
  <si>
    <t xml:space="preserve">Fair Hit 1 (Outside)</t>
  </si>
  <si>
    <t xml:space="preserve">Fair Hit 2 (Late)</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</si>
  <si>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</si>
  <si>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</si>
  <si>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</si>
  <si>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</si>
  <si>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</si>
  <si>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</si>
  <si>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</si>
  <si>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</si>
  <si>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</si>
  <si>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</si>
  <si>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</si>
  <si>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</si>
  <si>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</si>
  <si>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</si>
  <si>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t>
  </si>
  <si>
    <t xml:space="preserve">12-18. 20-26, 28-34, 36-40 (Minimum), 36-42, 44-50, 52-58, 60 (Maximum)</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</si>
  <si>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</si>
  <si>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</si>
  <si>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</si>
  <si>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</si>
  <si>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</si>
  <si>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</si>
  <si>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0.65x/1x</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</si>
  <si>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</si>
  <si>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</si>
  <si>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</si>
  <si>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</si>
  <si>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</si>
  <si>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</si>
  <si>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</si>
  <si>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</si>
  <si>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</si>
  <si>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</si>
  <si>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</si>
  <si>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</si>
  <si>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</si>
  <si>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</si>
  <si>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</si>
  <si>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</si>
  <si>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</si>
  <si>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</si>
  <si>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</si>
  <si>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</si>
  <si>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</si>
  <si>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</si>
  <si>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</si>
  <si>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</si>
  <si>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</si>
  <si>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</si>
  <si>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</si>
  <si>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</si>
  <si>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</si>
  <si>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</si>
  <si>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</si>
  <si>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</si>
  <si>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</si>
  <si>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</si>
  <si>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</si>
  <si>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</si>
  <si>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</si>
  <si>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</si>
  <si>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</si>
  <si>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</si>
  <si>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</si>
  <si>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</si>
  <si>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</si>
  <si>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</si>
  <si>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</si>
  <si>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</si>
  <si>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</si>
  <si>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</si>
  <si>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</si>
  <si>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</si>
  <si>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</si>
  <si>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</si>
  <si>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</si>
  <si>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</si>
  <si>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</si>
  <si>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</si>
  <si>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</si>
  <si>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</si>
  <si>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 (Earliest)</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</si>
  <si>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</si>
  <si>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</si>
  <si>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Up Special: Travelling (Latest)</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</si>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</sst>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62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8" activePane="bottomRight" state="frozen"/>
      <selection pane="topLeft" activeCell="A1" activeCellId="0" sqref="A1"/>
      <selection pane="topRight" activeCell="B1" activeCellId="0" sqref="B1"/>
      <selection pane="bottomLeft" activeCell="A8" activeCellId="0" sqref="A8"/>
      <selection pane="bottomRight" activeCell="B29" activeCellId="0" sqref="B29"/>
    </sheetView>
  </sheetViews>
  <sheetFormatPr defaultColWidth="14.62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7" t="s">
        <v>948</v>
      </c>
      <c r="B1" s="228"/>
      <c r="C1" s="229"/>
      <c r="D1" s="228"/>
      <c r="E1" s="228"/>
      <c r="F1" s="228"/>
      <c r="G1" s="228"/>
      <c r="H1" s="230"/>
      <c r="I1" s="230"/>
      <c r="J1" s="230"/>
      <c r="K1" s="230"/>
      <c r="L1" s="230"/>
      <c r="M1" s="230"/>
      <c r="N1" s="230"/>
      <c r="O1" s="230"/>
      <c r="P1" s="230"/>
      <c r="Q1" s="230"/>
      <c r="R1" s="230"/>
      <c r="S1" s="230"/>
      <c r="T1" s="230"/>
      <c r="U1" s="230"/>
      <c r="V1" s="230"/>
      <c r="W1" s="230"/>
      <c r="X1" s="230"/>
      <c r="Y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6" t="s">
        <v>119</v>
      </c>
      <c r="O2" s="231" t="s">
        <v>55</v>
      </c>
      <c r="P2" s="88" t="s">
        <v>42</v>
      </c>
      <c r="Q2" s="88" t="s">
        <v>45</v>
      </c>
      <c r="R2" s="88" t="s">
        <v>49</v>
      </c>
      <c r="S2" s="89" t="s">
        <v>120</v>
      </c>
      <c r="T2" s="89" t="s">
        <v>121</v>
      </c>
      <c r="U2" s="89"/>
      <c r="V2" s="89"/>
      <c r="W2" s="89"/>
      <c r="X2" s="89"/>
      <c r="Y2" s="89"/>
      <c r="Z2" s="89"/>
      <c r="AA2" s="89"/>
      <c r="AB2" s="89"/>
    </row>
    <row r="3" customFormat="false" ht="26.5" hidden="false" customHeight="false" outlineLevel="0" collapsed="false">
      <c r="A3" s="128" t="s">
        <v>122</v>
      </c>
      <c r="B3" s="129" t="s">
        <v>297</v>
      </c>
      <c r="C3" s="129" t="s">
        <v>949</v>
      </c>
      <c r="D3" s="151" t="s">
        <v>950</v>
      </c>
      <c r="F3" s="129" t="s">
        <v>304</v>
      </c>
      <c r="G3" s="129" t="s">
        <v>299</v>
      </c>
      <c r="H3" s="129" t="s">
        <v>298</v>
      </c>
      <c r="I3" s="129" t="s">
        <v>299</v>
      </c>
      <c r="J3" s="129" t="s">
        <v>127</v>
      </c>
      <c r="K3" s="129" t="s">
        <v>312</v>
      </c>
      <c r="L3" s="129" t="s">
        <v>128</v>
      </c>
      <c r="M3" s="129"/>
      <c r="N3" s="129"/>
      <c r="O3" s="129"/>
      <c r="P3" s="129" t="s">
        <v>299</v>
      </c>
      <c r="Q3" s="129" t="s">
        <v>127</v>
      </c>
      <c r="R3" s="129" t="s">
        <v>138</v>
      </c>
      <c r="S3" s="129" t="s">
        <v>129</v>
      </c>
      <c r="T3" s="138" t="s">
        <v>419</v>
      </c>
      <c r="U3" s="138"/>
      <c r="V3" s="138"/>
      <c r="W3" s="138"/>
      <c r="X3" s="138"/>
      <c r="Y3" s="138"/>
      <c r="Z3" s="138"/>
      <c r="AA3" s="138"/>
      <c r="AB3" s="138"/>
    </row>
    <row r="4" customFormat="false" ht="26.5" hidden="false" customHeight="false" outlineLevel="0" collapsed="false">
      <c r="A4" s="99" t="s">
        <v>131</v>
      </c>
      <c r="B4" s="97" t="s">
        <v>951</v>
      </c>
      <c r="C4" s="97" t="s">
        <v>952</v>
      </c>
      <c r="D4" s="109" t="s">
        <v>953</v>
      </c>
      <c r="F4" s="97" t="s">
        <v>954</v>
      </c>
      <c r="G4" s="97" t="s">
        <v>299</v>
      </c>
      <c r="H4" s="97" t="s">
        <v>298</v>
      </c>
      <c r="I4" s="97" t="s">
        <v>299</v>
      </c>
      <c r="J4" s="97" t="s">
        <v>127</v>
      </c>
      <c r="K4" s="97" t="s">
        <v>314</v>
      </c>
      <c r="L4" s="97" t="s">
        <v>128</v>
      </c>
      <c r="M4" s="97"/>
      <c r="N4" s="97"/>
      <c r="O4" s="97"/>
      <c r="P4" s="97" t="s">
        <v>168</v>
      </c>
      <c r="Q4" s="97" t="s">
        <v>127</v>
      </c>
      <c r="R4" s="97" t="s">
        <v>138</v>
      </c>
      <c r="S4" s="97" t="s">
        <v>129</v>
      </c>
      <c r="T4" s="101" t="s">
        <v>419</v>
      </c>
      <c r="U4" s="101"/>
      <c r="V4" s="101"/>
      <c r="W4" s="101"/>
      <c r="X4" s="101"/>
      <c r="Y4" s="101"/>
      <c r="Z4" s="101"/>
      <c r="AA4" s="101"/>
      <c r="AB4" s="101"/>
    </row>
    <row r="5" customFormat="false" ht="13.8" hidden="false" customHeight="false" outlineLevel="0" collapsed="false">
      <c r="A5" s="128" t="s">
        <v>424</v>
      </c>
      <c r="B5" s="129" t="s">
        <v>955</v>
      </c>
      <c r="C5" s="129" t="s">
        <v>956</v>
      </c>
      <c r="D5" s="129" t="n">
        <f aca="false">27-9</f>
        <v>18</v>
      </c>
      <c r="F5" s="129" t="s">
        <v>957</v>
      </c>
      <c r="G5" s="129" t="s">
        <v>138</v>
      </c>
      <c r="H5" s="129" t="s">
        <v>298</v>
      </c>
      <c r="I5" s="129" t="s">
        <v>161</v>
      </c>
      <c r="J5" s="129" t="s">
        <v>155</v>
      </c>
      <c r="K5" s="129" t="s">
        <v>297</v>
      </c>
      <c r="L5" s="129" t="s">
        <v>128</v>
      </c>
      <c r="M5" s="129"/>
      <c r="N5" s="129"/>
      <c r="O5" s="129"/>
      <c r="P5" s="129" t="s">
        <v>138</v>
      </c>
      <c r="Q5" s="129" t="s">
        <v>317</v>
      </c>
      <c r="R5" s="129" t="s">
        <v>138</v>
      </c>
      <c r="S5" s="129" t="s">
        <v>129</v>
      </c>
      <c r="T5" s="138"/>
      <c r="U5" s="138"/>
      <c r="V5" s="138"/>
      <c r="W5" s="138"/>
      <c r="X5" s="138"/>
      <c r="Y5" s="138"/>
      <c r="Z5" s="138"/>
      <c r="AA5" s="138"/>
      <c r="AB5" s="138"/>
    </row>
    <row r="6" customFormat="false" ht="13.8" hidden="false" customHeight="false" outlineLevel="0" collapsed="false">
      <c r="A6" s="99" t="s">
        <v>430</v>
      </c>
      <c r="B6" s="97" t="s">
        <v>145</v>
      </c>
      <c r="C6" s="97" t="s">
        <v>958</v>
      </c>
      <c r="D6" s="97" t="s">
        <v>161</v>
      </c>
      <c r="E6" s="97" t="n">
        <f aca="false">33-19</f>
        <v>14</v>
      </c>
      <c r="F6" s="97" t="s">
        <v>215</v>
      </c>
      <c r="G6" s="97" t="s">
        <v>138</v>
      </c>
      <c r="H6" s="97" t="s">
        <v>298</v>
      </c>
      <c r="I6" s="97" t="s">
        <v>192</v>
      </c>
      <c r="J6" s="97" t="s">
        <v>148</v>
      </c>
      <c r="K6" s="97" t="s">
        <v>312</v>
      </c>
      <c r="L6" s="97" t="s">
        <v>128</v>
      </c>
      <c r="M6" s="97"/>
      <c r="N6" s="97"/>
      <c r="O6" s="97"/>
      <c r="P6" s="97" t="s">
        <v>168</v>
      </c>
      <c r="Q6" s="97" t="s">
        <v>127</v>
      </c>
      <c r="R6" s="97" t="s">
        <v>138</v>
      </c>
      <c r="S6" s="97" t="s">
        <v>129</v>
      </c>
      <c r="T6" s="101" t="s">
        <v>738</v>
      </c>
      <c r="U6" s="101"/>
      <c r="V6" s="101"/>
      <c r="W6" s="101"/>
      <c r="X6" s="101"/>
      <c r="Y6" s="101"/>
      <c r="Z6" s="101"/>
      <c r="AA6" s="101"/>
      <c r="AB6" s="101"/>
    </row>
    <row r="7" customFormat="false" ht="13.8" hidden="false" customHeight="false" outlineLevel="0" collapsed="false">
      <c r="A7" s="128" t="s">
        <v>315</v>
      </c>
      <c r="B7" s="129" t="s">
        <v>145</v>
      </c>
      <c r="C7" s="129" t="s">
        <v>343</v>
      </c>
      <c r="D7" s="129" t="s">
        <v>192</v>
      </c>
      <c r="E7" s="129" t="s">
        <v>208</v>
      </c>
      <c r="F7" s="129" t="s">
        <v>176</v>
      </c>
      <c r="G7" s="129" t="s">
        <v>161</v>
      </c>
      <c r="H7" s="129" t="s">
        <v>298</v>
      </c>
      <c r="I7" s="129" t="s">
        <v>145</v>
      </c>
      <c r="J7" s="129" t="s">
        <v>235</v>
      </c>
      <c r="K7" s="129" t="s">
        <v>314</v>
      </c>
      <c r="L7" s="129" t="s">
        <v>128</v>
      </c>
      <c r="M7" s="129"/>
      <c r="N7" s="129"/>
      <c r="O7" s="129"/>
      <c r="P7" s="129" t="s">
        <v>192</v>
      </c>
      <c r="Q7" s="129" t="s">
        <v>235</v>
      </c>
      <c r="R7" s="129" t="s">
        <v>138</v>
      </c>
      <c r="S7" s="129" t="s">
        <v>129</v>
      </c>
      <c r="T7" s="138"/>
      <c r="U7" s="138"/>
      <c r="V7" s="138"/>
      <c r="W7" s="138"/>
      <c r="X7" s="138"/>
      <c r="Y7" s="138"/>
      <c r="Z7" s="138"/>
      <c r="AA7" s="138"/>
      <c r="AB7" s="138"/>
    </row>
    <row r="8" customFormat="false" ht="13.8" hidden="false" customHeight="false" outlineLevel="0" collapsed="false">
      <c r="A8" s="99" t="s">
        <v>443</v>
      </c>
      <c r="B8" s="97" t="s">
        <v>299</v>
      </c>
      <c r="C8" s="97" t="s">
        <v>578</v>
      </c>
      <c r="D8" s="97" t="n">
        <f aca="false">E8/3*2</f>
        <v>10</v>
      </c>
      <c r="E8" s="97" t="n">
        <f aca="false">22-7</f>
        <v>15</v>
      </c>
      <c r="F8" s="97" t="s">
        <v>126</v>
      </c>
      <c r="G8" s="97" t="s">
        <v>138</v>
      </c>
      <c r="H8" s="97" t="s">
        <v>341</v>
      </c>
      <c r="I8" s="97" t="s">
        <v>138</v>
      </c>
      <c r="J8" s="97" t="s">
        <v>171</v>
      </c>
      <c r="K8" s="97" t="s">
        <v>312</v>
      </c>
      <c r="L8" s="97" t="s">
        <v>128</v>
      </c>
      <c r="M8" s="97"/>
      <c r="N8" s="97"/>
      <c r="O8" s="97"/>
      <c r="P8" s="97" t="s">
        <v>192</v>
      </c>
      <c r="Q8" s="97" t="s">
        <v>166</v>
      </c>
      <c r="R8" s="97" t="s">
        <v>127</v>
      </c>
      <c r="S8" s="97" t="s">
        <v>129</v>
      </c>
      <c r="T8" s="101"/>
      <c r="U8" s="101"/>
      <c r="V8" s="101"/>
      <c r="W8" s="101"/>
      <c r="X8" s="101"/>
      <c r="Y8" s="101"/>
      <c r="Z8" s="101"/>
      <c r="AA8" s="101"/>
      <c r="AB8" s="101"/>
    </row>
    <row r="9" customFormat="false" ht="13.8" hidden="false" customHeight="false" outlineLevel="0" collapsed="false">
      <c r="A9" s="128" t="s">
        <v>959</v>
      </c>
      <c r="B9" s="129"/>
      <c r="C9" s="129" t="s">
        <v>578</v>
      </c>
      <c r="D9" s="129"/>
      <c r="E9" s="129"/>
      <c r="F9" s="129"/>
      <c r="G9" s="129" t="s">
        <v>299</v>
      </c>
      <c r="H9" s="129" t="s">
        <v>216</v>
      </c>
      <c r="I9" s="129" t="s">
        <v>168</v>
      </c>
      <c r="J9" s="129" t="s">
        <v>166</v>
      </c>
      <c r="K9" s="129" t="s">
        <v>314</v>
      </c>
      <c r="L9" s="129" t="s">
        <v>128</v>
      </c>
      <c r="M9" s="129"/>
      <c r="N9" s="129"/>
      <c r="O9" s="129"/>
      <c r="P9" s="129" t="s">
        <v>138</v>
      </c>
      <c r="Q9" s="129" t="s">
        <v>166</v>
      </c>
      <c r="R9" s="129" t="s">
        <v>299</v>
      </c>
      <c r="S9" s="129" t="s">
        <v>129</v>
      </c>
      <c r="T9" s="138"/>
      <c r="U9" s="138"/>
      <c r="V9" s="138"/>
      <c r="W9" s="138"/>
      <c r="X9" s="138"/>
      <c r="Y9" s="138"/>
      <c r="Z9" s="138"/>
      <c r="AA9" s="138"/>
      <c r="AB9" s="138"/>
    </row>
    <row r="10" customFormat="false" ht="13.8" hidden="false" customHeight="false" outlineLevel="0" collapsed="false">
      <c r="A10" s="99" t="s">
        <v>167</v>
      </c>
      <c r="B10" s="97" t="s">
        <v>299</v>
      </c>
      <c r="C10" s="97" t="s">
        <v>892</v>
      </c>
      <c r="D10" s="97" t="s">
        <v>145</v>
      </c>
      <c r="E10" s="97" t="n">
        <f aca="false">19-8</f>
        <v>11</v>
      </c>
      <c r="F10" s="97" t="s">
        <v>582</v>
      </c>
      <c r="G10" s="97" t="s">
        <v>161</v>
      </c>
      <c r="H10" s="97" t="s">
        <v>327</v>
      </c>
      <c r="I10" s="97" t="s">
        <v>145</v>
      </c>
      <c r="J10" s="97" t="s">
        <v>148</v>
      </c>
      <c r="K10" s="97" t="s">
        <v>314</v>
      </c>
      <c r="L10" s="97" t="s">
        <v>128</v>
      </c>
      <c r="M10" s="97"/>
      <c r="N10" s="97"/>
      <c r="O10" s="97"/>
      <c r="P10" s="97" t="s">
        <v>192</v>
      </c>
      <c r="Q10" s="97" t="s">
        <v>155</v>
      </c>
      <c r="R10" s="97" t="s">
        <v>138</v>
      </c>
      <c r="S10" s="97" t="s">
        <v>129</v>
      </c>
      <c r="T10" s="101"/>
      <c r="U10" s="101"/>
      <c r="V10" s="101"/>
      <c r="W10" s="101"/>
      <c r="X10" s="101"/>
      <c r="Y10" s="101"/>
      <c r="Z10" s="101"/>
      <c r="AA10" s="101"/>
      <c r="AB10" s="101"/>
    </row>
    <row r="11" customFormat="false" ht="13.8" hidden="false" customHeight="false" outlineLevel="0" collapsed="false">
      <c r="A11" s="128" t="s">
        <v>960</v>
      </c>
      <c r="B11" s="129" t="s">
        <v>214</v>
      </c>
      <c r="C11" s="129" t="s">
        <v>961</v>
      </c>
      <c r="D11" s="129" t="s">
        <v>152</v>
      </c>
      <c r="E11" s="129" t="n">
        <f aca="false">44-18</f>
        <v>26</v>
      </c>
      <c r="F11" s="129" t="s">
        <v>889</v>
      </c>
      <c r="G11" s="129" t="s">
        <v>161</v>
      </c>
      <c r="H11" s="129" t="s">
        <v>298</v>
      </c>
      <c r="I11" s="129" t="s">
        <v>145</v>
      </c>
      <c r="J11" s="129" t="s">
        <v>322</v>
      </c>
      <c r="K11" s="129" t="s">
        <v>314</v>
      </c>
      <c r="L11" s="129" t="s">
        <v>128</v>
      </c>
      <c r="M11" s="129"/>
      <c r="N11" s="129"/>
      <c r="O11" s="129"/>
      <c r="P11" s="129" t="s">
        <v>192</v>
      </c>
      <c r="Q11" s="129" t="s">
        <v>216</v>
      </c>
      <c r="R11" s="129" t="s">
        <v>127</v>
      </c>
      <c r="S11" s="129" t="s">
        <v>129</v>
      </c>
      <c r="T11" s="138" t="s">
        <v>640</v>
      </c>
      <c r="U11" s="138"/>
      <c r="V11" s="138"/>
      <c r="W11" s="138"/>
      <c r="X11" s="138"/>
      <c r="Y11" s="138"/>
      <c r="Z11" s="138"/>
      <c r="AA11" s="138"/>
      <c r="AB11" s="138"/>
    </row>
    <row r="12" customFormat="false" ht="13.8" hidden="false" customHeight="false" outlineLevel="0" collapsed="false">
      <c r="A12" s="128" t="s">
        <v>962</v>
      </c>
      <c r="B12" s="129" t="s">
        <v>214</v>
      </c>
      <c r="C12" s="129" t="s">
        <v>961</v>
      </c>
      <c r="D12" s="129" t="s">
        <v>152</v>
      </c>
      <c r="E12" s="129" t="n">
        <f aca="false">44-18</f>
        <v>26</v>
      </c>
      <c r="F12" s="129" t="s">
        <v>889</v>
      </c>
      <c r="G12" s="129" t="s">
        <v>161</v>
      </c>
      <c r="H12" s="129" t="s">
        <v>298</v>
      </c>
      <c r="I12" s="129" t="s">
        <v>168</v>
      </c>
      <c r="J12" s="129" t="s">
        <v>322</v>
      </c>
      <c r="K12" s="129" t="s">
        <v>314</v>
      </c>
      <c r="L12" s="129" t="s">
        <v>128</v>
      </c>
      <c r="M12" s="129"/>
      <c r="N12" s="129"/>
      <c r="O12" s="129"/>
      <c r="P12" s="129" t="s">
        <v>192</v>
      </c>
      <c r="Q12" s="129" t="s">
        <v>216</v>
      </c>
      <c r="R12" s="129" t="s">
        <v>127</v>
      </c>
      <c r="S12" s="129" t="s">
        <v>129</v>
      </c>
      <c r="T12" s="138" t="s">
        <v>640</v>
      </c>
      <c r="U12" s="138"/>
      <c r="V12" s="138"/>
      <c r="W12" s="138"/>
      <c r="X12" s="138"/>
      <c r="Y12" s="138"/>
      <c r="Z12" s="138"/>
      <c r="AA12" s="138"/>
      <c r="AB12" s="138"/>
    </row>
    <row r="13" customFormat="false" ht="13.8" hidden="false" customHeight="false" outlineLevel="0" collapsed="false">
      <c r="A13" s="99" t="s">
        <v>963</v>
      </c>
      <c r="B13" s="97" t="s">
        <v>214</v>
      </c>
      <c r="C13" s="97" t="s">
        <v>961</v>
      </c>
      <c r="D13" s="97" t="s">
        <v>357</v>
      </c>
      <c r="E13" s="97" t="n">
        <f aca="false">50-18</f>
        <v>32</v>
      </c>
      <c r="F13" s="97" t="s">
        <v>317</v>
      </c>
      <c r="G13" s="97" t="s">
        <v>464</v>
      </c>
      <c r="H13" s="97" t="s">
        <v>298</v>
      </c>
      <c r="I13" s="97" t="s">
        <v>145</v>
      </c>
      <c r="J13" s="97" t="s">
        <v>322</v>
      </c>
      <c r="K13" s="97" t="s">
        <v>314</v>
      </c>
      <c r="L13" s="97" t="s">
        <v>128</v>
      </c>
      <c r="M13" s="97"/>
      <c r="N13" s="97"/>
      <c r="O13" s="97"/>
      <c r="P13" s="97" t="s">
        <v>159</v>
      </c>
      <c r="Q13" s="97" t="s">
        <v>216</v>
      </c>
      <c r="R13" s="97" t="s">
        <v>127</v>
      </c>
      <c r="S13" s="97" t="s">
        <v>129</v>
      </c>
      <c r="T13" s="101" t="s">
        <v>640</v>
      </c>
      <c r="U13" s="101"/>
      <c r="V13" s="101"/>
      <c r="W13" s="101"/>
      <c r="X13" s="101"/>
      <c r="Y13" s="101"/>
      <c r="Z13" s="101"/>
      <c r="AA13" s="101"/>
      <c r="AB13" s="101"/>
    </row>
    <row r="14" customFormat="false" ht="13.8" hidden="false" customHeight="false" outlineLevel="0" collapsed="false">
      <c r="A14" s="99" t="s">
        <v>964</v>
      </c>
      <c r="B14" s="97" t="s">
        <v>214</v>
      </c>
      <c r="C14" s="97" t="s">
        <v>961</v>
      </c>
      <c r="D14" s="97" t="s">
        <v>357</v>
      </c>
      <c r="E14" s="97" t="n">
        <f aca="false">50-18</f>
        <v>32</v>
      </c>
      <c r="F14" s="97" t="s">
        <v>317</v>
      </c>
      <c r="G14" s="97" t="s">
        <v>464</v>
      </c>
      <c r="H14" s="97" t="s">
        <v>298</v>
      </c>
      <c r="I14" s="97" t="s">
        <v>168</v>
      </c>
      <c r="J14" s="97" t="s">
        <v>322</v>
      </c>
      <c r="K14" s="97" t="s">
        <v>314</v>
      </c>
      <c r="L14" s="97" t="s">
        <v>128</v>
      </c>
      <c r="M14" s="97"/>
      <c r="N14" s="97"/>
      <c r="O14" s="97"/>
      <c r="P14" s="97" t="s">
        <v>159</v>
      </c>
      <c r="Q14" s="97" t="s">
        <v>216</v>
      </c>
      <c r="R14" s="97" t="s">
        <v>127</v>
      </c>
      <c r="S14" s="97" t="s">
        <v>129</v>
      </c>
      <c r="T14" s="101" t="s">
        <v>640</v>
      </c>
      <c r="U14" s="101"/>
      <c r="V14" s="101"/>
      <c r="W14" s="101"/>
      <c r="X14" s="101"/>
      <c r="Y14" s="101"/>
      <c r="Z14" s="101"/>
      <c r="AA14" s="101"/>
      <c r="AB14" s="101"/>
    </row>
    <row r="15" customFormat="false" ht="13.8" hidden="false" customHeight="false" outlineLevel="0" collapsed="false">
      <c r="A15" s="128" t="s">
        <v>965</v>
      </c>
      <c r="B15" s="129" t="s">
        <v>582</v>
      </c>
      <c r="C15" s="129" t="s">
        <v>966</v>
      </c>
      <c r="D15" s="129" t="n">
        <f aca="false">E15/3*2</f>
        <v>18</v>
      </c>
      <c r="E15" s="129" t="n">
        <f aca="false">55-28</f>
        <v>27</v>
      </c>
      <c r="F15" s="129" t="s">
        <v>428</v>
      </c>
      <c r="G15" s="129" t="s">
        <v>159</v>
      </c>
      <c r="H15" s="129" t="s">
        <v>341</v>
      </c>
      <c r="I15" s="129" t="s">
        <v>159</v>
      </c>
      <c r="J15" s="129" t="s">
        <v>967</v>
      </c>
      <c r="K15" s="129" t="s">
        <v>312</v>
      </c>
      <c r="L15" s="129" t="s">
        <v>128</v>
      </c>
      <c r="M15" s="129"/>
      <c r="N15" s="129"/>
      <c r="O15" s="129"/>
      <c r="P15" s="129" t="s">
        <v>159</v>
      </c>
      <c r="Q15" s="129" t="s">
        <v>216</v>
      </c>
      <c r="R15" s="129" t="s">
        <v>127</v>
      </c>
      <c r="S15" s="129" t="s">
        <v>129</v>
      </c>
      <c r="T15" s="138" t="s">
        <v>640</v>
      </c>
      <c r="U15" s="138"/>
      <c r="V15" s="138"/>
      <c r="W15" s="138"/>
      <c r="X15" s="138"/>
      <c r="Y15" s="138"/>
      <c r="Z15" s="138"/>
      <c r="AA15" s="138"/>
      <c r="AB15" s="138"/>
    </row>
    <row r="16" customFormat="false" ht="13.8" hidden="false" customHeight="false" outlineLevel="0" collapsed="false">
      <c r="A16" s="128" t="s">
        <v>968</v>
      </c>
      <c r="B16" s="129" t="s">
        <v>582</v>
      </c>
      <c r="C16" s="129" t="s">
        <v>966</v>
      </c>
      <c r="D16" s="129" t="n">
        <f aca="false">E16/3*2</f>
        <v>18</v>
      </c>
      <c r="E16" s="129" t="n">
        <f aca="false">55-28</f>
        <v>27</v>
      </c>
      <c r="F16" s="129" t="s">
        <v>428</v>
      </c>
      <c r="G16" s="129" t="s">
        <v>159</v>
      </c>
      <c r="H16" s="129" t="s">
        <v>341</v>
      </c>
      <c r="I16" s="129" t="s">
        <v>192</v>
      </c>
      <c r="J16" s="129" t="s">
        <v>967</v>
      </c>
      <c r="K16" s="129" t="s">
        <v>312</v>
      </c>
      <c r="L16" s="129" t="s">
        <v>128</v>
      </c>
      <c r="M16" s="129"/>
      <c r="N16" s="129"/>
      <c r="O16" s="129"/>
      <c r="P16" s="129" t="s">
        <v>159</v>
      </c>
      <c r="Q16" s="129" t="s">
        <v>216</v>
      </c>
      <c r="R16" s="129" t="s">
        <v>127</v>
      </c>
      <c r="S16" s="129" t="s">
        <v>129</v>
      </c>
      <c r="T16" s="138" t="s">
        <v>640</v>
      </c>
      <c r="U16" s="138"/>
      <c r="V16" s="138"/>
      <c r="W16" s="138"/>
      <c r="X16" s="138"/>
      <c r="Y16" s="138"/>
      <c r="Z16" s="138"/>
      <c r="AA16" s="138"/>
      <c r="AB16" s="138"/>
    </row>
    <row r="17" customFormat="false" ht="13.8" hidden="false" customHeight="false" outlineLevel="0" collapsed="false">
      <c r="A17" s="99" t="s">
        <v>969</v>
      </c>
      <c r="B17" s="97" t="s">
        <v>582</v>
      </c>
      <c r="C17" s="97" t="s">
        <v>966</v>
      </c>
      <c r="D17" s="97" t="s">
        <v>176</v>
      </c>
      <c r="E17" s="97" t="n">
        <f aca="false">63-28</f>
        <v>35</v>
      </c>
      <c r="F17" s="97" t="s">
        <v>523</v>
      </c>
      <c r="G17" s="97" t="s">
        <v>464</v>
      </c>
      <c r="H17" s="97" t="s">
        <v>341</v>
      </c>
      <c r="I17" s="97" t="s">
        <v>159</v>
      </c>
      <c r="J17" s="97" t="s">
        <v>967</v>
      </c>
      <c r="K17" s="97" t="s">
        <v>312</v>
      </c>
      <c r="L17" s="97" t="s">
        <v>128</v>
      </c>
      <c r="M17" s="97"/>
      <c r="N17" s="97"/>
      <c r="O17" s="97"/>
      <c r="P17" s="97" t="s">
        <v>159</v>
      </c>
      <c r="Q17" s="97" t="s">
        <v>216</v>
      </c>
      <c r="R17" s="97" t="s">
        <v>127</v>
      </c>
      <c r="S17" s="97" t="s">
        <v>129</v>
      </c>
      <c r="T17" s="101" t="s">
        <v>640</v>
      </c>
      <c r="U17" s="101"/>
      <c r="V17" s="101"/>
      <c r="W17" s="101"/>
      <c r="X17" s="101"/>
      <c r="Y17" s="101"/>
      <c r="Z17" s="101"/>
      <c r="AA17" s="101"/>
      <c r="AB17" s="101"/>
    </row>
    <row r="18" customFormat="false" ht="13.8" hidden="false" customHeight="false" outlineLevel="0" collapsed="false">
      <c r="A18" s="99" t="s">
        <v>969</v>
      </c>
      <c r="B18" s="97" t="s">
        <v>582</v>
      </c>
      <c r="C18" s="97" t="s">
        <v>966</v>
      </c>
      <c r="D18" s="97" t="s">
        <v>176</v>
      </c>
      <c r="E18" s="97" t="n">
        <f aca="false">63-28</f>
        <v>35</v>
      </c>
      <c r="F18" s="97" t="s">
        <v>523</v>
      </c>
      <c r="G18" s="97" t="s">
        <v>464</v>
      </c>
      <c r="H18" s="97" t="s">
        <v>341</v>
      </c>
      <c r="I18" s="97" t="s">
        <v>192</v>
      </c>
      <c r="J18" s="97" t="s">
        <v>967</v>
      </c>
      <c r="K18" s="97" t="s">
        <v>312</v>
      </c>
      <c r="L18" s="97" t="s">
        <v>128</v>
      </c>
      <c r="M18" s="97"/>
      <c r="N18" s="97"/>
      <c r="O18" s="97"/>
      <c r="P18" s="97" t="s">
        <v>159</v>
      </c>
      <c r="Q18" s="97" t="s">
        <v>216</v>
      </c>
      <c r="R18" s="97" t="s">
        <v>127</v>
      </c>
      <c r="S18" s="97" t="s">
        <v>129</v>
      </c>
      <c r="T18" s="101" t="s">
        <v>640</v>
      </c>
      <c r="U18" s="101"/>
      <c r="V18" s="101"/>
      <c r="W18" s="101"/>
      <c r="X18" s="101"/>
      <c r="Y18" s="101"/>
      <c r="Z18" s="101"/>
      <c r="AA18" s="101"/>
      <c r="AB18" s="101"/>
    </row>
    <row r="19" customFormat="false" ht="13.8" hidden="false" customHeight="false" outlineLevel="0" collapsed="false">
      <c r="A19" s="128" t="s">
        <v>970</v>
      </c>
      <c r="B19" s="129" t="s">
        <v>138</v>
      </c>
      <c r="C19" s="129" t="s">
        <v>971</v>
      </c>
      <c r="D19" s="129" t="s">
        <v>357</v>
      </c>
      <c r="E19" s="129" t="n">
        <f aca="false">43-11</f>
        <v>32</v>
      </c>
      <c r="F19" s="129" t="s">
        <v>140</v>
      </c>
      <c r="G19" s="129" t="s">
        <v>161</v>
      </c>
      <c r="H19" s="129" t="s">
        <v>162</v>
      </c>
      <c r="I19" s="129" t="s">
        <v>145</v>
      </c>
      <c r="J19" s="129" t="s">
        <v>190</v>
      </c>
      <c r="K19" s="129" t="s">
        <v>312</v>
      </c>
      <c r="L19" s="129" t="s">
        <v>128</v>
      </c>
      <c r="M19" s="129"/>
      <c r="N19" s="129"/>
      <c r="O19" s="129"/>
      <c r="P19" s="129" t="s">
        <v>145</v>
      </c>
      <c r="Q19" s="129" t="s">
        <v>181</v>
      </c>
      <c r="R19" s="129" t="s">
        <v>138</v>
      </c>
      <c r="S19" s="129" t="s">
        <v>129</v>
      </c>
      <c r="T19" s="138" t="s">
        <v>640</v>
      </c>
      <c r="U19" s="138"/>
      <c r="V19" s="138"/>
      <c r="W19" s="138"/>
      <c r="X19" s="138"/>
      <c r="Y19" s="138"/>
      <c r="Z19" s="138"/>
      <c r="AA19" s="138"/>
      <c r="AB19" s="138"/>
    </row>
    <row r="20" customFormat="false" ht="13.8" hidden="false" customHeight="false" outlineLevel="0" collapsed="false">
      <c r="A20" s="128" t="s">
        <v>972</v>
      </c>
      <c r="B20" s="129" t="s">
        <v>138</v>
      </c>
      <c r="C20" s="129" t="s">
        <v>971</v>
      </c>
      <c r="D20" s="129" t="s">
        <v>357</v>
      </c>
      <c r="E20" s="129" t="n">
        <f aca="false">43-11</f>
        <v>32</v>
      </c>
      <c r="F20" s="129" t="s">
        <v>140</v>
      </c>
      <c r="G20" s="129" t="s">
        <v>161</v>
      </c>
      <c r="H20" s="129" t="s">
        <v>162</v>
      </c>
      <c r="I20" s="129" t="s">
        <v>138</v>
      </c>
      <c r="J20" s="129" t="s">
        <v>190</v>
      </c>
      <c r="K20" s="129" t="s">
        <v>312</v>
      </c>
      <c r="L20" s="129" t="s">
        <v>128</v>
      </c>
      <c r="M20" s="129"/>
      <c r="N20" s="129"/>
      <c r="O20" s="129"/>
      <c r="P20" s="129" t="s">
        <v>145</v>
      </c>
      <c r="Q20" s="129" t="s">
        <v>181</v>
      </c>
      <c r="R20" s="129" t="s">
        <v>138</v>
      </c>
      <c r="S20" s="129" t="s">
        <v>129</v>
      </c>
      <c r="T20" s="138" t="s">
        <v>640</v>
      </c>
      <c r="U20" s="138"/>
      <c r="V20" s="138"/>
      <c r="W20" s="138"/>
      <c r="X20" s="138"/>
      <c r="Y20" s="138"/>
      <c r="Z20" s="138"/>
      <c r="AA20" s="138"/>
      <c r="AB20" s="138"/>
    </row>
    <row r="21" customFormat="false" ht="13.8" hidden="false" customHeight="false" outlineLevel="0" collapsed="false">
      <c r="A21" s="96" t="s">
        <v>973</v>
      </c>
      <c r="B21" s="97" t="s">
        <v>138</v>
      </c>
      <c r="C21" s="97" t="s">
        <v>971</v>
      </c>
      <c r="D21" s="97" t="s">
        <v>176</v>
      </c>
      <c r="E21" s="97" t="n">
        <f aca="false">46-11</f>
        <v>35</v>
      </c>
      <c r="F21" s="97" t="s">
        <v>177</v>
      </c>
      <c r="G21" s="97" t="s">
        <v>173</v>
      </c>
      <c r="H21" s="97" t="s">
        <v>162</v>
      </c>
      <c r="I21" s="97" t="s">
        <v>145</v>
      </c>
      <c r="J21" s="97" t="s">
        <v>190</v>
      </c>
      <c r="K21" s="97" t="s">
        <v>312</v>
      </c>
      <c r="L21" s="97" t="s">
        <v>128</v>
      </c>
      <c r="M21" s="97"/>
      <c r="N21" s="97"/>
      <c r="O21" s="97"/>
      <c r="P21" s="97" t="s">
        <v>192</v>
      </c>
      <c r="Q21" s="97" t="s">
        <v>216</v>
      </c>
      <c r="R21" s="97" t="s">
        <v>138</v>
      </c>
      <c r="S21" s="97" t="s">
        <v>129</v>
      </c>
      <c r="T21" s="101" t="s">
        <v>640</v>
      </c>
      <c r="U21" s="101"/>
      <c r="V21" s="101"/>
      <c r="W21" s="101"/>
      <c r="X21" s="101"/>
      <c r="Y21" s="101"/>
      <c r="Z21" s="101"/>
      <c r="AA21" s="101"/>
      <c r="AB21" s="101"/>
    </row>
    <row r="22" customFormat="false" ht="13.8" hidden="false" customHeight="false" outlineLevel="0" collapsed="false">
      <c r="A22" s="96" t="s">
        <v>974</v>
      </c>
      <c r="B22" s="97" t="s">
        <v>138</v>
      </c>
      <c r="C22" s="97" t="s">
        <v>971</v>
      </c>
      <c r="D22" s="97" t="s">
        <v>176</v>
      </c>
      <c r="E22" s="97" t="n">
        <f aca="false">46-11</f>
        <v>35</v>
      </c>
      <c r="F22" s="97" t="s">
        <v>177</v>
      </c>
      <c r="G22" s="97" t="s">
        <v>173</v>
      </c>
      <c r="H22" s="97" t="s">
        <v>162</v>
      </c>
      <c r="I22" s="97" t="s">
        <v>138</v>
      </c>
      <c r="J22" s="97" t="s">
        <v>190</v>
      </c>
      <c r="K22" s="97" t="s">
        <v>312</v>
      </c>
      <c r="L22" s="97" t="s">
        <v>128</v>
      </c>
      <c r="M22" s="97"/>
      <c r="N22" s="97"/>
      <c r="O22" s="97"/>
      <c r="P22" s="97" t="s">
        <v>192</v>
      </c>
      <c r="Q22" s="97" t="s">
        <v>216</v>
      </c>
      <c r="R22" s="97" t="s">
        <v>138</v>
      </c>
      <c r="S22" s="97" t="s">
        <v>129</v>
      </c>
      <c r="T22" s="101" t="s">
        <v>640</v>
      </c>
      <c r="U22" s="101"/>
      <c r="V22" s="101"/>
      <c r="W22" s="101"/>
      <c r="X22" s="101"/>
      <c r="Y22" s="101"/>
      <c r="Z22" s="101"/>
      <c r="AA22" s="101"/>
      <c r="AB22" s="101"/>
    </row>
    <row r="23" customFormat="false" ht="15.75" hidden="false" customHeight="true" outlineLevel="0" collapsed="false">
      <c r="A23" s="99" t="s">
        <v>975</v>
      </c>
      <c r="B23" s="99" t="n">
        <v>5</v>
      </c>
      <c r="C23" s="115" t="s">
        <v>976</v>
      </c>
      <c r="D23" s="97" t="s">
        <v>145</v>
      </c>
      <c r="E23" s="99" t="n">
        <f aca="false">26-15</f>
        <v>11</v>
      </c>
      <c r="F23" s="99" t="n">
        <v>26</v>
      </c>
      <c r="G23" s="99" t="n">
        <v>6</v>
      </c>
      <c r="H23" s="99" t="n">
        <v>361</v>
      </c>
      <c r="I23" s="99" t="n">
        <v>7</v>
      </c>
      <c r="J23" s="99" t="n">
        <v>40</v>
      </c>
      <c r="K23" s="99" t="n">
        <v>1</v>
      </c>
      <c r="L23" s="99" t="s">
        <v>128</v>
      </c>
      <c r="M23" s="102" t="n">
        <v>4</v>
      </c>
      <c r="N23" s="102" t="n">
        <v>6</v>
      </c>
      <c r="O23" s="102"/>
      <c r="P23" s="99" t="n">
        <v>7</v>
      </c>
      <c r="Q23" s="99" t="n">
        <v>25</v>
      </c>
      <c r="R23" s="99" t="n">
        <v>6</v>
      </c>
      <c r="S23" s="99" t="s">
        <v>129</v>
      </c>
      <c r="T23" s="137" t="s">
        <v>977</v>
      </c>
      <c r="U23" s="137"/>
      <c r="V23" s="137"/>
      <c r="W23" s="137"/>
      <c r="X23" s="137"/>
      <c r="Y23" s="137"/>
      <c r="Z23" s="137"/>
    </row>
    <row r="24" customFormat="false" ht="15.75" hidden="false" customHeight="true" outlineLevel="0" collapsed="false">
      <c r="A24" s="99" t="s">
        <v>975</v>
      </c>
      <c r="B24" s="99" t="n">
        <v>5</v>
      </c>
      <c r="C24" s="115" t="s">
        <v>976</v>
      </c>
      <c r="D24" s="97" t="s">
        <v>145</v>
      </c>
      <c r="E24" s="99" t="n">
        <f aca="false">26-15</f>
        <v>11</v>
      </c>
      <c r="F24" s="99" t="n">
        <v>26</v>
      </c>
      <c r="G24" s="99" t="n">
        <v>6</v>
      </c>
      <c r="H24" s="99" t="n">
        <v>361</v>
      </c>
      <c r="I24" s="99" t="n">
        <v>4</v>
      </c>
      <c r="J24" s="99" t="n">
        <v>40</v>
      </c>
      <c r="K24" s="99" t="n">
        <v>1</v>
      </c>
      <c r="L24" s="99" t="s">
        <v>128</v>
      </c>
      <c r="M24" s="102" t="n">
        <v>4</v>
      </c>
      <c r="N24" s="102" t="n">
        <v>6</v>
      </c>
      <c r="O24" s="102"/>
      <c r="P24" s="99" t="n">
        <v>7</v>
      </c>
      <c r="Q24" s="99" t="n">
        <v>25</v>
      </c>
      <c r="R24" s="99" t="n">
        <v>6</v>
      </c>
      <c r="S24" s="99" t="s">
        <v>129</v>
      </c>
      <c r="T24" s="137" t="s">
        <v>977</v>
      </c>
      <c r="U24" s="137"/>
      <c r="V24" s="137"/>
      <c r="W24" s="137"/>
      <c r="X24" s="137"/>
      <c r="Y24" s="137"/>
      <c r="Z24" s="137"/>
    </row>
    <row r="25" customFormat="false" ht="64.45" hidden="false" customHeight="false" outlineLevel="0" collapsed="false">
      <c r="A25" s="128" t="s">
        <v>978</v>
      </c>
      <c r="B25" s="128" t="s">
        <v>979</v>
      </c>
      <c r="C25" s="139" t="s">
        <v>980</v>
      </c>
      <c r="D25" s="151" t="s">
        <v>981</v>
      </c>
      <c r="E25" s="139" t="s">
        <v>982</v>
      </c>
      <c r="F25" s="128" t="n">
        <v>48</v>
      </c>
      <c r="G25" s="128" t="n">
        <v>8</v>
      </c>
      <c r="H25" s="128" t="n">
        <v>135</v>
      </c>
      <c r="I25" s="128" t="n">
        <v>6</v>
      </c>
      <c r="J25" s="232" t="n">
        <v>110</v>
      </c>
      <c r="K25" s="128" t="n">
        <v>1</v>
      </c>
      <c r="L25" s="128" t="s">
        <v>221</v>
      </c>
      <c r="M25" s="145" t="n">
        <v>10</v>
      </c>
      <c r="N25" s="145" t="n">
        <v>15</v>
      </c>
      <c r="O25" s="145"/>
      <c r="P25" s="128" t="n">
        <v>9</v>
      </c>
      <c r="Q25" s="128" t="n">
        <v>25</v>
      </c>
      <c r="R25" s="128" t="n">
        <v>0</v>
      </c>
      <c r="S25" s="128" t="s">
        <v>129</v>
      </c>
      <c r="T25"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5" s="233"/>
      <c r="V25" s="233"/>
      <c r="W25" s="233"/>
      <c r="X25" s="233"/>
      <c r="Y25" s="233"/>
      <c r="Z25" s="233"/>
    </row>
    <row r="26" customFormat="false" ht="65.5" hidden="false" customHeight="false" outlineLevel="0" collapsed="false">
      <c r="A26" s="128" t="s">
        <v>983</v>
      </c>
      <c r="B26" s="128" t="s">
        <v>979</v>
      </c>
      <c r="C26" s="139" t="s">
        <v>980</v>
      </c>
      <c r="D26" s="151" t="s">
        <v>981</v>
      </c>
      <c r="E26" s="139" t="s">
        <v>982</v>
      </c>
      <c r="F26" s="128" t="n">
        <v>48</v>
      </c>
      <c r="G26" s="128" t="n">
        <v>8</v>
      </c>
      <c r="H26" s="128" t="n">
        <v>135</v>
      </c>
      <c r="I26" s="128" t="n">
        <v>4</v>
      </c>
      <c r="J26" s="232" t="n">
        <v>50</v>
      </c>
      <c r="K26" s="128" t="n">
        <v>1</v>
      </c>
      <c r="L26" s="128" t="s">
        <v>221</v>
      </c>
      <c r="M26" s="145" t="n">
        <v>10</v>
      </c>
      <c r="N26" s="145" t="n">
        <v>15</v>
      </c>
      <c r="O26" s="145"/>
      <c r="P26" s="128" t="n">
        <v>9</v>
      </c>
      <c r="Q26" s="128" t="n">
        <v>25</v>
      </c>
      <c r="R26" s="128" t="n">
        <v>0</v>
      </c>
      <c r="S26" s="128" t="s">
        <v>129</v>
      </c>
      <c r="T26"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6" s="233"/>
      <c r="V26" s="233"/>
      <c r="W26" s="233"/>
      <c r="X26" s="233"/>
      <c r="Y26" s="233"/>
      <c r="Z26" s="233"/>
    </row>
    <row r="27" customFormat="false" ht="15.75" hidden="false" customHeight="true" outlineLevel="0" collapsed="false">
      <c r="A27" s="99" t="s">
        <v>984</v>
      </c>
      <c r="B27" s="99" t="n">
        <v>9</v>
      </c>
      <c r="C27" s="115" t="s">
        <v>985</v>
      </c>
      <c r="D27" s="97"/>
      <c r="E27" s="99"/>
      <c r="F27" s="99"/>
      <c r="G27" s="99" t="n">
        <v>2</v>
      </c>
      <c r="H27" s="142"/>
      <c r="I27" s="142"/>
      <c r="J27" s="99"/>
      <c r="K27" s="99"/>
      <c r="L27" s="99"/>
      <c r="M27" s="102"/>
      <c r="N27" s="102"/>
      <c r="O27" s="102"/>
      <c r="P27" s="99"/>
      <c r="Q27" s="99"/>
      <c r="R27" s="99"/>
      <c r="S27" s="108" t="s">
        <v>275</v>
      </c>
      <c r="T27" s="150" t="s">
        <v>986</v>
      </c>
      <c r="U27" s="150"/>
      <c r="V27" s="150"/>
      <c r="W27" s="150"/>
      <c r="X27" s="150"/>
      <c r="Y27" s="150"/>
      <c r="Z27" s="150"/>
    </row>
    <row r="28" customFormat="false" ht="13.8" hidden="false" customHeight="false" outlineLevel="0" collapsed="false">
      <c r="A28" s="128" t="s">
        <v>903</v>
      </c>
      <c r="B28" s="128" t="n">
        <v>8</v>
      </c>
      <c r="C28" s="234" t="n">
        <v>43413</v>
      </c>
      <c r="D28" s="129" t="s">
        <v>161</v>
      </c>
      <c r="E28" s="128" t="n">
        <f aca="false">29-15</f>
        <v>14</v>
      </c>
      <c r="F28" s="128" t="n">
        <v>29</v>
      </c>
      <c r="G28" s="128" t="n">
        <v>6</v>
      </c>
      <c r="H28" s="128" t="n">
        <v>361</v>
      </c>
      <c r="I28" s="128" t="n">
        <v>6</v>
      </c>
      <c r="J28" s="128" t="n">
        <v>25</v>
      </c>
      <c r="K28" s="128" t="n">
        <v>2</v>
      </c>
      <c r="L28" s="128" t="s">
        <v>128</v>
      </c>
      <c r="M28" s="145" t="n">
        <v>4</v>
      </c>
      <c r="N28" s="145" t="n">
        <v>6</v>
      </c>
      <c r="O28" s="145"/>
      <c r="P28" s="128" t="n">
        <v>5</v>
      </c>
      <c r="Q28" s="128" t="n">
        <v>25</v>
      </c>
      <c r="R28" s="128" t="n">
        <v>5</v>
      </c>
      <c r="S28" s="128" t="s">
        <v>129</v>
      </c>
      <c r="T28" s="131"/>
      <c r="U28" s="131"/>
      <c r="V28" s="131"/>
      <c r="W28" s="131"/>
      <c r="X28" s="131"/>
      <c r="Y28" s="131"/>
      <c r="Z28" s="131"/>
    </row>
    <row r="29" customFormat="false" ht="13.8" hidden="false" customHeight="false" outlineLevel="0" collapsed="false">
      <c r="A29" s="99" t="s">
        <v>987</v>
      </c>
      <c r="B29" s="99"/>
      <c r="C29" s="99" t="s">
        <v>223</v>
      </c>
      <c r="D29" s="97"/>
      <c r="E29" s="99"/>
      <c r="F29" s="99"/>
      <c r="G29" s="99" t="n">
        <v>8</v>
      </c>
      <c r="H29" s="99" t="n">
        <v>45</v>
      </c>
      <c r="I29" s="99" t="n">
        <v>8</v>
      </c>
      <c r="J29" s="99" t="n">
        <v>95</v>
      </c>
      <c r="K29" s="99" t="n">
        <v>3</v>
      </c>
      <c r="L29" s="99" t="s">
        <v>128</v>
      </c>
      <c r="M29" s="102"/>
      <c r="N29" s="102"/>
      <c r="O29" s="102"/>
      <c r="P29" s="99" t="n">
        <v>10</v>
      </c>
      <c r="Q29" s="99" t="n">
        <v>80</v>
      </c>
      <c r="R29" s="99" t="n">
        <v>5</v>
      </c>
      <c r="S29" s="99" t="s">
        <v>129</v>
      </c>
      <c r="T29" s="132" t="s">
        <v>738</v>
      </c>
      <c r="U29" s="132"/>
      <c r="V29" s="132"/>
      <c r="W29" s="132"/>
      <c r="X29" s="132"/>
      <c r="Y29" s="132"/>
      <c r="Z29" s="132"/>
    </row>
    <row r="30" customFormat="false" ht="13.8" hidden="false" customHeight="false" outlineLevel="0" collapsed="false">
      <c r="A30" s="128" t="s">
        <v>641</v>
      </c>
      <c r="B30" s="128" t="n">
        <v>13</v>
      </c>
      <c r="C30" s="128" t="s">
        <v>227</v>
      </c>
      <c r="D30" s="129" t="n">
        <f aca="false">E30/3*2</f>
        <v>8</v>
      </c>
      <c r="E30" s="128" t="n">
        <f aca="false">39-27</f>
        <v>12</v>
      </c>
      <c r="F30" s="128" t="n">
        <v>39</v>
      </c>
      <c r="G30" s="128" t="n">
        <v>11</v>
      </c>
      <c r="H30" s="128" t="n">
        <v>90</v>
      </c>
      <c r="I30" s="128" t="n">
        <v>9</v>
      </c>
      <c r="J30" s="128" t="n">
        <v>100</v>
      </c>
      <c r="K30" s="128" t="n">
        <v>8</v>
      </c>
      <c r="L30" s="128" t="s">
        <v>128</v>
      </c>
      <c r="M30" s="145" t="n">
        <v>8</v>
      </c>
      <c r="N30" s="145" t="n">
        <v>12</v>
      </c>
      <c r="O30" s="145"/>
      <c r="P30" s="128" t="n">
        <v>9</v>
      </c>
      <c r="Q30" s="128" t="n">
        <v>100</v>
      </c>
      <c r="R30" s="128" t="n">
        <v>0</v>
      </c>
      <c r="S30" s="128" t="s">
        <v>129</v>
      </c>
      <c r="T30" s="131" t="s">
        <v>988</v>
      </c>
      <c r="U30" s="131"/>
      <c r="V30" s="131"/>
      <c r="W30" s="131"/>
      <c r="X30" s="131"/>
      <c r="Y30" s="131"/>
      <c r="Z30" s="131"/>
    </row>
    <row r="31" customFormat="false" ht="13.8" hidden="false" customHeight="false" outlineLevel="0" collapsed="false">
      <c r="A31" s="99" t="s">
        <v>989</v>
      </c>
      <c r="B31" s="99"/>
      <c r="C31" s="99" t="s">
        <v>990</v>
      </c>
      <c r="D31" s="97"/>
      <c r="E31" s="99"/>
      <c r="F31" s="99"/>
      <c r="G31" s="99" t="n">
        <v>6</v>
      </c>
      <c r="H31" s="99" t="n">
        <v>270</v>
      </c>
      <c r="I31" s="99" t="n">
        <v>5</v>
      </c>
      <c r="J31" s="99" t="n">
        <v>60</v>
      </c>
      <c r="K31" s="99" t="n">
        <v>1</v>
      </c>
      <c r="L31" s="99" t="s">
        <v>128</v>
      </c>
      <c r="M31" s="102"/>
      <c r="N31" s="102"/>
      <c r="O31" s="102"/>
      <c r="P31" s="99" t="n">
        <v>6</v>
      </c>
      <c r="Q31" s="99" t="n">
        <v>20</v>
      </c>
      <c r="R31" s="99" t="n">
        <v>6</v>
      </c>
      <c r="S31" s="99" t="s">
        <v>129</v>
      </c>
      <c r="T31" s="132"/>
      <c r="U31" s="132"/>
      <c r="V31" s="132"/>
      <c r="W31" s="132"/>
      <c r="X31" s="132"/>
      <c r="Y31" s="132"/>
      <c r="Z31" s="132"/>
    </row>
    <row r="32" customFormat="false" ht="13.8" hidden="false" customHeight="false" outlineLevel="0" collapsed="false">
      <c r="A32" s="99" t="s">
        <v>989</v>
      </c>
      <c r="B32" s="99"/>
      <c r="C32" s="99" t="s">
        <v>990</v>
      </c>
      <c r="D32" s="97"/>
      <c r="E32" s="99"/>
      <c r="F32" s="99"/>
      <c r="G32" s="99" t="n">
        <v>6</v>
      </c>
      <c r="H32" s="99" t="n">
        <v>270</v>
      </c>
      <c r="I32" s="99" t="n">
        <v>3</v>
      </c>
      <c r="J32" s="99" t="n">
        <v>60</v>
      </c>
      <c r="K32" s="99" t="n">
        <v>1</v>
      </c>
      <c r="L32" s="99" t="s">
        <v>128</v>
      </c>
      <c r="M32" s="102"/>
      <c r="N32" s="102"/>
      <c r="O32" s="102"/>
      <c r="P32" s="99" t="n">
        <v>6</v>
      </c>
      <c r="Q32" s="99" t="n">
        <v>20</v>
      </c>
      <c r="R32" s="99" t="n">
        <v>6</v>
      </c>
      <c r="S32" s="99" t="s">
        <v>129</v>
      </c>
      <c r="T32" s="132"/>
      <c r="U32" s="132"/>
      <c r="V32" s="132"/>
      <c r="W32" s="132"/>
      <c r="X32" s="132"/>
      <c r="Y32" s="132"/>
      <c r="Z32" s="132"/>
    </row>
    <row r="33" customFormat="false" ht="13.8" hidden="false" customHeight="false" outlineLevel="0" collapsed="false">
      <c r="A33" s="128" t="s">
        <v>991</v>
      </c>
      <c r="B33" s="128" t="n">
        <v>8</v>
      </c>
      <c r="C33" s="128" t="s">
        <v>207</v>
      </c>
      <c r="D33" s="129" t="n">
        <f aca="false">E33/3*2</f>
        <v>10</v>
      </c>
      <c r="E33" s="128" t="n">
        <f aca="false">38-23</f>
        <v>15</v>
      </c>
      <c r="F33" s="128" t="n">
        <v>38</v>
      </c>
      <c r="G33" s="128" t="n">
        <v>3</v>
      </c>
      <c r="H33" s="128" t="n">
        <v>290</v>
      </c>
      <c r="I33" s="128" t="n">
        <v>3</v>
      </c>
      <c r="J33" s="128" t="n">
        <v>25</v>
      </c>
      <c r="K33" s="128" t="n">
        <v>2</v>
      </c>
      <c r="L33" s="128" t="s">
        <v>128</v>
      </c>
      <c r="M33" s="145" t="n">
        <v>4</v>
      </c>
      <c r="N33" s="145" t="n">
        <v>6</v>
      </c>
      <c r="O33" s="145"/>
      <c r="P33" s="128" t="n">
        <v>5</v>
      </c>
      <c r="Q33" s="128" t="n">
        <v>20</v>
      </c>
      <c r="R33" s="128" t="n">
        <v>4</v>
      </c>
      <c r="S33" s="128" t="s">
        <v>129</v>
      </c>
      <c r="T33" s="131" t="s">
        <v>992</v>
      </c>
      <c r="U33" s="131"/>
      <c r="V33" s="131"/>
      <c r="W33" s="131"/>
      <c r="X33" s="131"/>
      <c r="Y33" s="131"/>
      <c r="Z33" s="131"/>
    </row>
    <row r="34" customFormat="false" ht="13.8" hidden="false" customHeight="false" outlineLevel="0" collapsed="false">
      <c r="A34" s="99" t="s">
        <v>993</v>
      </c>
      <c r="B34" s="99" t="n">
        <v>9</v>
      </c>
      <c r="C34" s="99" t="s">
        <v>994</v>
      </c>
      <c r="D34" s="99" t="n">
        <v>16</v>
      </c>
      <c r="E34" s="99"/>
      <c r="F34" s="99" t="n">
        <v>26</v>
      </c>
      <c r="G34" s="99" t="n">
        <v>6</v>
      </c>
      <c r="H34" s="99" t="n">
        <v>361</v>
      </c>
      <c r="I34" s="99" t="n">
        <v>4</v>
      </c>
      <c r="J34" s="99" t="n">
        <v>35</v>
      </c>
      <c r="K34" s="99" t="n">
        <v>1</v>
      </c>
      <c r="L34" s="99" t="s">
        <v>156</v>
      </c>
      <c r="M34" s="99"/>
      <c r="N34" s="99"/>
      <c r="O34" s="99" t="n">
        <v>60</v>
      </c>
      <c r="P34" s="99" t="n">
        <v>6</v>
      </c>
      <c r="Q34" s="99" t="n">
        <v>10</v>
      </c>
      <c r="R34" s="99" t="n">
        <v>0</v>
      </c>
      <c r="S34" s="99" t="s">
        <v>129</v>
      </c>
      <c r="T34" s="132"/>
      <c r="U34" s="132"/>
      <c r="V34" s="132"/>
      <c r="W34" s="132"/>
      <c r="X34" s="132"/>
      <c r="Y34" s="132"/>
      <c r="Z34" s="132"/>
      <c r="AA34" s="132"/>
      <c r="AB34" s="132"/>
    </row>
    <row r="35" customFormat="false" ht="78.3" hidden="false" customHeight="false" outlineLevel="0" collapsed="false">
      <c r="A35" s="128" t="s">
        <v>387</v>
      </c>
      <c r="B35" s="128" t="n">
        <v>41</v>
      </c>
      <c r="C35" s="128" t="s">
        <v>995</v>
      </c>
      <c r="D35" s="139" t="s">
        <v>996</v>
      </c>
      <c r="E35" s="139"/>
      <c r="F35" s="139" t="s">
        <v>997</v>
      </c>
      <c r="G35" s="128" t="n">
        <v>8</v>
      </c>
      <c r="H35" s="128" t="n">
        <v>361</v>
      </c>
      <c r="I35" s="128" t="n">
        <v>8</v>
      </c>
      <c r="J35" s="128" t="n">
        <v>40</v>
      </c>
      <c r="K35" s="128" t="n">
        <v>1</v>
      </c>
      <c r="L35" s="128" t="s">
        <v>128</v>
      </c>
      <c r="M35" s="128"/>
      <c r="N35" s="128"/>
      <c r="O35" s="128"/>
      <c r="P35" s="128" t="n">
        <v>5</v>
      </c>
      <c r="Q35" s="128" t="n">
        <v>10</v>
      </c>
      <c r="R35" s="128" t="n">
        <v>6</v>
      </c>
      <c r="S35" s="128" t="s">
        <v>129</v>
      </c>
      <c r="T35" s="131" t="s">
        <v>998</v>
      </c>
      <c r="U35" s="131"/>
      <c r="V35" s="131"/>
      <c r="W35" s="131"/>
      <c r="X35" s="131"/>
      <c r="Y35" s="131"/>
      <c r="Z35" s="131"/>
      <c r="AA35" s="131"/>
      <c r="AB35" s="131"/>
    </row>
    <row r="36" customFormat="false" ht="78.3" hidden="false" customHeight="false" outlineLevel="0" collapsed="false">
      <c r="A36" s="99" t="s">
        <v>999</v>
      </c>
      <c r="B36" s="99" t="n">
        <v>41</v>
      </c>
      <c r="C36" s="99" t="s">
        <v>995</v>
      </c>
      <c r="D36" s="115" t="s">
        <v>996</v>
      </c>
      <c r="E36" s="115"/>
      <c r="F36" s="115" t="s">
        <v>997</v>
      </c>
      <c r="G36" s="99" t="n">
        <v>14</v>
      </c>
      <c r="H36" s="99" t="n">
        <v>361</v>
      </c>
      <c r="I36" s="99" t="n">
        <v>8</v>
      </c>
      <c r="J36" s="99" t="n">
        <v>100</v>
      </c>
      <c r="K36" s="99" t="n">
        <v>1</v>
      </c>
      <c r="L36" s="99" t="s">
        <v>128</v>
      </c>
      <c r="M36" s="99"/>
      <c r="N36" s="99"/>
      <c r="O36" s="99"/>
      <c r="P36" s="99" t="n">
        <v>8</v>
      </c>
      <c r="Q36" s="99" t="n">
        <v>50</v>
      </c>
      <c r="R36" s="99" t="n">
        <v>6</v>
      </c>
      <c r="S36" s="99" t="s">
        <v>129</v>
      </c>
      <c r="T36" s="132" t="s">
        <v>998</v>
      </c>
      <c r="U36" s="132"/>
      <c r="V36" s="132"/>
      <c r="W36" s="132"/>
      <c r="X36" s="132"/>
      <c r="Y36" s="132"/>
      <c r="Z36" s="132"/>
      <c r="AA36" s="132"/>
      <c r="AB36" s="132"/>
    </row>
    <row r="37" customFormat="false" ht="13.8" hidden="false" customHeight="false" outlineLevel="0" collapsed="false">
      <c r="A37" s="128" t="s">
        <v>1000</v>
      </c>
      <c r="B37" s="128" t="n">
        <v>16</v>
      </c>
      <c r="C37" s="128" t="s">
        <v>1001</v>
      </c>
      <c r="D37" s="128" t="n">
        <f aca="false">63-32</f>
        <v>31</v>
      </c>
      <c r="E37" s="128"/>
      <c r="F37" s="128" t="n">
        <v>63</v>
      </c>
      <c r="G37" s="128" t="n">
        <v>12</v>
      </c>
      <c r="H37" s="128" t="n">
        <v>90</v>
      </c>
      <c r="I37" s="128" t="n">
        <v>11</v>
      </c>
      <c r="J37" s="128" t="n">
        <v>120</v>
      </c>
      <c r="K37" s="128" t="n">
        <v>2</v>
      </c>
      <c r="L37" s="128" t="s">
        <v>128</v>
      </c>
      <c r="M37" s="128"/>
      <c r="N37" s="128"/>
      <c r="O37" s="128"/>
      <c r="P37" s="128" t="n">
        <v>10</v>
      </c>
      <c r="Q37" s="128" t="n">
        <v>100</v>
      </c>
      <c r="R37" s="128" t="n">
        <v>0</v>
      </c>
      <c r="S37" s="128" t="s">
        <v>129</v>
      </c>
      <c r="T37" s="131" t="s">
        <v>988</v>
      </c>
      <c r="U37" s="131"/>
      <c r="V37" s="131"/>
      <c r="W37" s="131"/>
      <c r="X37" s="131"/>
      <c r="Y37" s="131"/>
      <c r="Z37" s="131"/>
      <c r="AA37" s="131"/>
      <c r="AB37" s="131"/>
    </row>
    <row r="38" customFormat="false" ht="13.8" hidden="false" customHeight="false" outlineLevel="0" collapsed="false">
      <c r="A38" s="99" t="s">
        <v>1002</v>
      </c>
      <c r="B38" s="99"/>
      <c r="C38" s="99" t="s">
        <v>1003</v>
      </c>
      <c r="D38" s="99"/>
      <c r="E38" s="99"/>
      <c r="F38" s="99"/>
      <c r="G38" s="99" t="n">
        <v>10</v>
      </c>
      <c r="H38" s="99" t="n">
        <v>80</v>
      </c>
      <c r="I38" s="99" t="n">
        <v>10</v>
      </c>
      <c r="J38" s="99" t="n">
        <v>110</v>
      </c>
      <c r="K38" s="99" t="n">
        <v>3</v>
      </c>
      <c r="L38" s="99" t="s">
        <v>128</v>
      </c>
      <c r="M38" s="99"/>
      <c r="N38" s="99"/>
      <c r="O38" s="99"/>
      <c r="P38" s="99" t="n">
        <v>7</v>
      </c>
      <c r="Q38" s="99" t="n">
        <v>60</v>
      </c>
      <c r="R38" s="99" t="n">
        <v>0</v>
      </c>
      <c r="S38" s="99" t="s">
        <v>129</v>
      </c>
      <c r="T38" s="132"/>
      <c r="U38" s="132"/>
      <c r="V38" s="132"/>
      <c r="W38" s="132"/>
      <c r="X38" s="132"/>
      <c r="Y38" s="132"/>
      <c r="Z38" s="132"/>
      <c r="AA38" s="132"/>
      <c r="AB38" s="132"/>
    </row>
    <row r="39" customFormat="false" ht="13.8" hidden="false" customHeight="false" outlineLevel="0" collapsed="false">
      <c r="A39" s="128" t="s">
        <v>1004</v>
      </c>
      <c r="B39" s="128" t="n">
        <v>26</v>
      </c>
      <c r="C39" s="128" t="s">
        <v>1005</v>
      </c>
      <c r="D39" s="128" t="n">
        <f aca="false">73-42</f>
        <v>31</v>
      </c>
      <c r="E39" s="128"/>
      <c r="F39" s="128" t="n">
        <v>73</v>
      </c>
      <c r="G39" s="128" t="n">
        <v>12</v>
      </c>
      <c r="H39" s="128" t="n">
        <v>90</v>
      </c>
      <c r="I39" s="128" t="n">
        <v>11</v>
      </c>
      <c r="J39" s="128" t="n">
        <v>120</v>
      </c>
      <c r="K39" s="128" t="n">
        <v>2</v>
      </c>
      <c r="L39" s="128" t="s">
        <v>128</v>
      </c>
      <c r="M39" s="128"/>
      <c r="N39" s="128"/>
      <c r="O39" s="128"/>
      <c r="P39" s="128" t="n">
        <v>10</v>
      </c>
      <c r="Q39" s="128" t="n">
        <v>100</v>
      </c>
      <c r="R39" s="128" t="n">
        <v>0</v>
      </c>
      <c r="S39" s="128" t="s">
        <v>129</v>
      </c>
      <c r="T39" s="131" t="s">
        <v>988</v>
      </c>
      <c r="U39" s="131"/>
      <c r="V39" s="131"/>
      <c r="W39" s="131"/>
      <c r="X39" s="131"/>
      <c r="Y39" s="131"/>
      <c r="Z39" s="131"/>
      <c r="AA39" s="131"/>
      <c r="AB39" s="131"/>
    </row>
    <row r="40" customFormat="false" ht="13.8" hidden="false" customHeight="false" outlineLevel="0" collapsed="false">
      <c r="A40" s="99" t="s">
        <v>1006</v>
      </c>
      <c r="B40" s="99"/>
      <c r="C40" s="99" t="s">
        <v>1007</v>
      </c>
      <c r="D40" s="99"/>
      <c r="E40" s="99"/>
      <c r="F40" s="99"/>
      <c r="G40" s="99" t="n">
        <v>10</v>
      </c>
      <c r="H40" s="99" t="n">
        <v>80</v>
      </c>
      <c r="I40" s="99" t="n">
        <v>10</v>
      </c>
      <c r="J40" s="99" t="n">
        <v>110</v>
      </c>
      <c r="K40" s="99" t="n">
        <v>3</v>
      </c>
      <c r="L40" s="99" t="s">
        <v>128</v>
      </c>
      <c r="M40" s="99"/>
      <c r="N40" s="99"/>
      <c r="O40" s="99"/>
      <c r="P40" s="99" t="n">
        <v>7</v>
      </c>
      <c r="Q40" s="99" t="n">
        <v>60</v>
      </c>
      <c r="R40" s="99" t="n">
        <v>0</v>
      </c>
      <c r="S40" s="99" t="s">
        <v>129</v>
      </c>
      <c r="T40" s="132"/>
      <c r="U40" s="132"/>
      <c r="V40" s="132"/>
      <c r="W40" s="132"/>
      <c r="X40" s="132"/>
      <c r="Y40" s="132"/>
      <c r="Z40" s="132"/>
      <c r="AA40" s="132"/>
      <c r="AB40" s="132"/>
    </row>
    <row r="41" customFormat="false" ht="15.75" hidden="false" customHeight="true" outlineLevel="0" collapsed="false">
      <c r="A41" s="128" t="s">
        <v>1008</v>
      </c>
      <c r="B41" s="139" t="s">
        <v>1009</v>
      </c>
      <c r="C41" s="139"/>
      <c r="D41" s="128" t="n">
        <v>12</v>
      </c>
      <c r="E41" s="128"/>
      <c r="F41" s="139" t="s">
        <v>1010</v>
      </c>
      <c r="G41" s="128"/>
      <c r="H41" s="128"/>
      <c r="I41" s="128"/>
      <c r="J41" s="128"/>
      <c r="K41" s="128"/>
      <c r="L41" s="128"/>
      <c r="M41" s="128"/>
      <c r="N41" s="128"/>
      <c r="O41" s="128"/>
      <c r="P41" s="128"/>
      <c r="Q41" s="128"/>
      <c r="R41" s="128"/>
      <c r="S41" s="128"/>
      <c r="T41" s="135" t="s">
        <v>1011</v>
      </c>
      <c r="U41" s="135"/>
      <c r="V41" s="135"/>
      <c r="W41" s="135"/>
      <c r="X41" s="135"/>
      <c r="Y41" s="135"/>
      <c r="Z41" s="135"/>
      <c r="AA41" s="135"/>
      <c r="AB41" s="135"/>
    </row>
    <row r="42" customFormat="false" ht="13.8" hidden="false" customHeight="false" outlineLevel="0" collapsed="false">
      <c r="A42" s="99" t="s">
        <v>1012</v>
      </c>
      <c r="B42" s="99" t="n">
        <v>11</v>
      </c>
      <c r="C42" s="99" t="s">
        <v>1013</v>
      </c>
      <c r="D42" s="99" t="n">
        <v>14</v>
      </c>
      <c r="E42" s="99"/>
      <c r="F42" s="99" t="n">
        <v>26</v>
      </c>
      <c r="G42" s="99"/>
      <c r="H42" s="99"/>
      <c r="I42" s="99"/>
      <c r="J42" s="99"/>
      <c r="K42" s="99"/>
      <c r="L42" s="99"/>
      <c r="M42" s="99"/>
      <c r="N42" s="99"/>
      <c r="O42" s="99" t="s">
        <v>1014</v>
      </c>
      <c r="P42" s="99"/>
      <c r="Q42" s="99"/>
      <c r="R42" s="99"/>
      <c r="S42" s="99"/>
      <c r="T42" s="132" t="s">
        <v>1015</v>
      </c>
      <c r="U42" s="132"/>
      <c r="V42" s="132"/>
      <c r="W42" s="132"/>
      <c r="X42" s="132"/>
      <c r="Y42" s="132"/>
      <c r="Z42" s="132"/>
      <c r="AA42" s="132"/>
      <c r="AB42" s="132"/>
    </row>
    <row r="43" customFormat="false" ht="26.5" hidden="false" customHeight="false" outlineLevel="0" collapsed="false">
      <c r="A43" s="128" t="s">
        <v>1016</v>
      </c>
      <c r="B43" s="128" t="n">
        <v>12</v>
      </c>
      <c r="C43" s="139" t="s">
        <v>1017</v>
      </c>
      <c r="D43" s="128" t="n">
        <v>13</v>
      </c>
      <c r="E43" s="128"/>
      <c r="F43" s="128" t="n">
        <v>26</v>
      </c>
      <c r="G43" s="128" t="n">
        <v>6</v>
      </c>
      <c r="H43" s="128" t="n">
        <v>361</v>
      </c>
      <c r="I43" s="128" t="n">
        <v>4</v>
      </c>
      <c r="J43" s="128" t="n">
        <v>20</v>
      </c>
      <c r="K43" s="128" t="n">
        <v>1</v>
      </c>
      <c r="L43" s="128" t="s">
        <v>156</v>
      </c>
      <c r="M43" s="128"/>
      <c r="N43" s="128"/>
      <c r="O43" s="128" t="s">
        <v>1018</v>
      </c>
      <c r="P43" s="128" t="n">
        <v>6</v>
      </c>
      <c r="Q43" s="128" t="n">
        <v>10</v>
      </c>
      <c r="R43" s="128" t="n">
        <v>0</v>
      </c>
      <c r="S43" s="128" t="s">
        <v>129</v>
      </c>
      <c r="T43" s="131" t="s">
        <v>1019</v>
      </c>
      <c r="U43" s="131"/>
      <c r="V43" s="131"/>
      <c r="W43" s="131"/>
      <c r="X43" s="131"/>
      <c r="Y43" s="131"/>
      <c r="Z43" s="131"/>
      <c r="AA43" s="131"/>
      <c r="AB43" s="131"/>
    </row>
    <row r="44" customFormat="false" ht="15.75" hidden="false" customHeight="true" outlineLevel="0" collapsed="false">
      <c r="A44" s="99" t="s">
        <v>1020</v>
      </c>
      <c r="B44" s="99" t="n">
        <v>7</v>
      </c>
      <c r="C44" s="115" t="s">
        <v>1021</v>
      </c>
      <c r="D44" s="99" t="n">
        <v>18</v>
      </c>
      <c r="E44" s="99"/>
      <c r="F44" s="99" t="n">
        <v>26</v>
      </c>
      <c r="G44" s="99" t="n">
        <v>2</v>
      </c>
      <c r="H44" s="0" t="n">
        <v>0</v>
      </c>
      <c r="I44" s="0" t="n">
        <v>0</v>
      </c>
      <c r="J44" s="0" t="n">
        <v>0</v>
      </c>
      <c r="K44" s="0" t="n">
        <v>0</v>
      </c>
      <c r="L44" s="0" t="n">
        <v>0</v>
      </c>
      <c r="M44" s="99"/>
      <c r="N44" s="99"/>
      <c r="O44" s="99"/>
      <c r="P44" s="99"/>
      <c r="Q44" s="99"/>
      <c r="R44" s="99"/>
      <c r="S44" s="99" t="s">
        <v>275</v>
      </c>
      <c r="T44" s="137" t="s">
        <v>1022</v>
      </c>
      <c r="U44" s="137"/>
      <c r="V44" s="137"/>
      <c r="W44" s="137"/>
      <c r="X44" s="137"/>
      <c r="Y44" s="137"/>
      <c r="Z44" s="137"/>
      <c r="AA44" s="137"/>
      <c r="AB44" s="137"/>
    </row>
  </sheetData>
  <mergeCells count="43">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AB34"/>
    <mergeCell ref="T35:AB35"/>
    <mergeCell ref="T36:AB36"/>
    <mergeCell ref="T37:AB37"/>
    <mergeCell ref="T38:AB38"/>
    <mergeCell ref="T39:AB39"/>
    <mergeCell ref="T40:AB40"/>
    <mergeCell ref="T41:AB41"/>
    <mergeCell ref="T42:AB42"/>
    <mergeCell ref="T43:AB43"/>
    <mergeCell ref="T44:AB4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pane xSplit="1" ySplit="0" topLeftCell="D10" activePane="topRight" state="frozen"/>
      <selection pane="topLeft" activeCell="A10" activeCellId="0" sqref="A10"/>
      <selection pane="topRight" activeCell="H53" activeCellId="0" sqref="H53"/>
    </sheetView>
  </sheetViews>
  <sheetFormatPr defaultColWidth="14.62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5" t="s">
        <v>1023</v>
      </c>
      <c r="B1" s="236"/>
      <c r="C1" s="237"/>
      <c r="D1" s="236"/>
      <c r="E1" s="236"/>
      <c r="F1" s="236"/>
      <c r="G1" s="236"/>
      <c r="H1" s="238"/>
      <c r="I1" s="238"/>
      <c r="J1" s="238"/>
      <c r="K1" s="238"/>
      <c r="L1" s="238"/>
      <c r="M1" s="238"/>
      <c r="N1" s="238"/>
      <c r="O1" s="238"/>
      <c r="P1" s="238"/>
      <c r="Q1" s="238"/>
      <c r="R1" s="238"/>
      <c r="S1" s="238"/>
      <c r="T1" s="238"/>
      <c r="U1" s="238"/>
      <c r="V1" s="238"/>
      <c r="W1" s="238"/>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239" t="s">
        <v>118</v>
      </c>
      <c r="N2" s="240" t="s">
        <v>119</v>
      </c>
      <c r="O2" s="86" t="s">
        <v>55</v>
      </c>
      <c r="P2" s="88" t="s">
        <v>42</v>
      </c>
      <c r="Q2" s="88" t="s">
        <v>45</v>
      </c>
      <c r="R2" s="88" t="s">
        <v>49</v>
      </c>
      <c r="S2" s="86" t="s">
        <v>120</v>
      </c>
      <c r="T2" s="86" t="s">
        <v>121</v>
      </c>
      <c r="U2" s="86"/>
      <c r="V2" s="86"/>
      <c r="W2" s="86"/>
      <c r="X2" s="86"/>
      <c r="Y2" s="86"/>
      <c r="Z2" s="86"/>
    </row>
    <row r="3" customFormat="false" ht="26.5" hidden="false" customHeight="false" outlineLevel="0" collapsed="false">
      <c r="A3" s="241" t="s">
        <v>122</v>
      </c>
      <c r="B3" s="242" t="s">
        <v>312</v>
      </c>
      <c r="C3" s="242" t="s">
        <v>1024</v>
      </c>
      <c r="D3" s="243" t="s">
        <v>1025</v>
      </c>
      <c r="F3" s="242" t="s">
        <v>323</v>
      </c>
      <c r="G3" s="242" t="s">
        <v>297</v>
      </c>
      <c r="H3" s="242" t="s">
        <v>162</v>
      </c>
      <c r="I3" s="242" t="s">
        <v>299</v>
      </c>
      <c r="J3" s="242" t="s">
        <v>127</v>
      </c>
      <c r="K3" s="242" t="s">
        <v>312</v>
      </c>
      <c r="L3" s="242" t="s">
        <v>128</v>
      </c>
      <c r="M3" s="242"/>
      <c r="N3" s="242"/>
      <c r="O3" s="242"/>
      <c r="P3" s="242" t="s">
        <v>168</v>
      </c>
      <c r="Q3" s="242" t="s">
        <v>127</v>
      </c>
      <c r="R3" s="242" t="s">
        <v>127</v>
      </c>
      <c r="S3" s="242" t="s">
        <v>129</v>
      </c>
      <c r="T3" s="244" t="s">
        <v>419</v>
      </c>
      <c r="U3" s="244"/>
      <c r="V3" s="244"/>
      <c r="W3" s="244"/>
      <c r="X3" s="244"/>
      <c r="Y3" s="244"/>
      <c r="Z3" s="244"/>
    </row>
    <row r="4" customFormat="false" ht="26.5" hidden="false" customHeight="false" outlineLevel="0" collapsed="false">
      <c r="A4" s="108" t="s">
        <v>131</v>
      </c>
      <c r="B4" s="97" t="s">
        <v>1026</v>
      </c>
      <c r="C4" s="97" t="s">
        <v>1027</v>
      </c>
      <c r="D4" s="109" t="s">
        <v>1028</v>
      </c>
      <c r="F4" s="97" t="s">
        <v>1029</v>
      </c>
      <c r="G4" s="97" t="s">
        <v>297</v>
      </c>
      <c r="H4" s="97" t="s">
        <v>235</v>
      </c>
      <c r="I4" s="97" t="s">
        <v>168</v>
      </c>
      <c r="J4" s="97" t="s">
        <v>127</v>
      </c>
      <c r="K4" s="97" t="s">
        <v>314</v>
      </c>
      <c r="L4" s="97" t="s">
        <v>128</v>
      </c>
      <c r="M4" s="97"/>
      <c r="N4" s="97"/>
      <c r="O4" s="97"/>
      <c r="P4" s="97" t="s">
        <v>168</v>
      </c>
      <c r="Q4" s="97" t="s">
        <v>127</v>
      </c>
      <c r="R4" s="97" t="s">
        <v>127</v>
      </c>
      <c r="S4" s="97" t="s">
        <v>129</v>
      </c>
      <c r="T4" s="101"/>
      <c r="U4" s="101"/>
      <c r="V4" s="101"/>
      <c r="W4" s="101"/>
      <c r="X4" s="101"/>
      <c r="Y4" s="101"/>
      <c r="Z4" s="101"/>
    </row>
    <row r="5" customFormat="false" ht="13.8" hidden="false" customHeight="false" outlineLevel="0" collapsed="false">
      <c r="A5" s="241" t="s">
        <v>424</v>
      </c>
      <c r="B5" s="242" t="s">
        <v>1030</v>
      </c>
      <c r="C5" s="242" t="s">
        <v>1031</v>
      </c>
      <c r="D5" s="242" t="n">
        <f aca="false">45-29</f>
        <v>16</v>
      </c>
      <c r="F5" s="242" t="s">
        <v>1032</v>
      </c>
      <c r="G5" s="242" t="s">
        <v>138</v>
      </c>
      <c r="H5" s="242" t="s">
        <v>428</v>
      </c>
      <c r="I5" s="242" t="s">
        <v>138</v>
      </c>
      <c r="J5" s="242" t="s">
        <v>317</v>
      </c>
      <c r="K5" s="242" t="s">
        <v>297</v>
      </c>
      <c r="L5" s="242" t="s">
        <v>128</v>
      </c>
      <c r="M5" s="242"/>
      <c r="N5" s="242"/>
      <c r="O5" s="242"/>
      <c r="P5" s="242" t="s">
        <v>208</v>
      </c>
      <c r="Q5" s="242" t="s">
        <v>162</v>
      </c>
      <c r="R5" s="242" t="s">
        <v>127</v>
      </c>
      <c r="S5" s="242" t="s">
        <v>129</v>
      </c>
      <c r="T5" s="244"/>
      <c r="U5" s="244"/>
      <c r="V5" s="244"/>
      <c r="W5" s="244"/>
      <c r="X5" s="244"/>
      <c r="Y5" s="244"/>
      <c r="Z5" s="244"/>
    </row>
    <row r="6" customFormat="false" ht="13.8" hidden="false" customHeight="false" outlineLevel="0" collapsed="false">
      <c r="A6" s="108" t="s">
        <v>137</v>
      </c>
      <c r="B6" s="97" t="s">
        <v>192</v>
      </c>
      <c r="C6" s="97" t="s">
        <v>1033</v>
      </c>
      <c r="D6" s="97" t="n">
        <f aca="false">E6/3*2</f>
        <v>18</v>
      </c>
      <c r="E6" s="97" t="n">
        <f aca="false">45-18</f>
        <v>27</v>
      </c>
      <c r="F6" s="97" t="s">
        <v>305</v>
      </c>
      <c r="G6" s="97" t="s">
        <v>145</v>
      </c>
      <c r="H6" s="97" t="s">
        <v>317</v>
      </c>
      <c r="I6" s="97" t="s">
        <v>161</v>
      </c>
      <c r="J6" s="97" t="s">
        <v>171</v>
      </c>
      <c r="K6" s="97" t="s">
        <v>312</v>
      </c>
      <c r="L6" s="97" t="s">
        <v>128</v>
      </c>
      <c r="M6" s="97"/>
      <c r="N6" s="97"/>
      <c r="O6" s="97"/>
      <c r="P6" s="97" t="s">
        <v>168</v>
      </c>
      <c r="Q6" s="97" t="s">
        <v>155</v>
      </c>
      <c r="R6" s="97" t="s">
        <v>127</v>
      </c>
      <c r="S6" s="97" t="s">
        <v>129</v>
      </c>
      <c r="T6" s="101"/>
      <c r="U6" s="101"/>
      <c r="V6" s="101"/>
      <c r="W6" s="101"/>
      <c r="X6" s="101"/>
      <c r="Y6" s="101"/>
      <c r="Z6" s="101"/>
    </row>
    <row r="7" customFormat="false" ht="15.75" hidden="false" customHeight="true" outlineLevel="0" collapsed="false">
      <c r="A7" s="241" t="s">
        <v>1034</v>
      </c>
      <c r="B7" s="242"/>
      <c r="C7" s="242" t="s">
        <v>1035</v>
      </c>
      <c r="D7" s="242" t="s">
        <v>1036</v>
      </c>
      <c r="E7" s="242"/>
      <c r="F7" s="242"/>
      <c r="G7" s="242" t="s">
        <v>159</v>
      </c>
      <c r="H7" s="242" t="s">
        <v>341</v>
      </c>
      <c r="I7" s="242" t="s">
        <v>173</v>
      </c>
      <c r="J7" s="242" t="s">
        <v>323</v>
      </c>
      <c r="K7" s="242" t="s">
        <v>192</v>
      </c>
      <c r="L7" s="242" t="s">
        <v>384</v>
      </c>
      <c r="M7" s="242"/>
      <c r="N7" s="242"/>
      <c r="O7" s="242"/>
      <c r="P7" s="242" t="s">
        <v>229</v>
      </c>
      <c r="Q7" s="242" t="s">
        <v>162</v>
      </c>
      <c r="R7" s="242" t="s">
        <v>127</v>
      </c>
      <c r="S7" s="242" t="s">
        <v>129</v>
      </c>
      <c r="T7" s="245" t="s">
        <v>1037</v>
      </c>
      <c r="U7" s="245"/>
      <c r="V7" s="245"/>
      <c r="W7" s="245"/>
      <c r="X7" s="245"/>
      <c r="Y7" s="245"/>
      <c r="Z7" s="245"/>
    </row>
    <row r="8" customFormat="false" ht="13.8" hidden="false" customHeight="false" outlineLevel="0" collapsed="false">
      <c r="A8" s="108" t="s">
        <v>315</v>
      </c>
      <c r="B8" s="97" t="s">
        <v>138</v>
      </c>
      <c r="C8" s="97" t="s">
        <v>139</v>
      </c>
      <c r="D8" s="97" t="n">
        <f aca="false">E8/3*2</f>
        <v>6</v>
      </c>
      <c r="E8" s="97" t="n">
        <f aca="false">19-10</f>
        <v>9</v>
      </c>
      <c r="F8" s="97" t="s">
        <v>582</v>
      </c>
      <c r="G8" s="97" t="s">
        <v>145</v>
      </c>
      <c r="H8" s="97" t="s">
        <v>166</v>
      </c>
      <c r="I8" s="97" t="s">
        <v>138</v>
      </c>
      <c r="J8" s="97" t="s">
        <v>166</v>
      </c>
      <c r="K8" s="97" t="s">
        <v>314</v>
      </c>
      <c r="L8" s="97" t="s">
        <v>128</v>
      </c>
      <c r="M8" s="97"/>
      <c r="N8" s="97"/>
      <c r="O8" s="97"/>
      <c r="P8" s="97" t="s">
        <v>138</v>
      </c>
      <c r="Q8" s="97" t="s">
        <v>235</v>
      </c>
      <c r="R8" s="97" t="s">
        <v>127</v>
      </c>
      <c r="S8" s="97" t="s">
        <v>129</v>
      </c>
      <c r="T8" s="101"/>
      <c r="U8" s="101"/>
      <c r="V8" s="101"/>
      <c r="W8" s="101"/>
      <c r="X8" s="101"/>
      <c r="Y8" s="101"/>
      <c r="Z8" s="101"/>
    </row>
    <row r="9" customFormat="false" ht="15.75" hidden="false" customHeight="true" outlineLevel="0" collapsed="false">
      <c r="A9" s="241" t="s">
        <v>698</v>
      </c>
      <c r="B9" s="242" t="s">
        <v>145</v>
      </c>
      <c r="C9" s="242" t="s">
        <v>1038</v>
      </c>
      <c r="D9" s="242" t="n">
        <f aca="false">E9/3*2</f>
        <v>10</v>
      </c>
      <c r="E9" s="242" t="n">
        <f aca="false">39-24</f>
        <v>15</v>
      </c>
      <c r="F9" s="242" t="s">
        <v>287</v>
      </c>
      <c r="G9" s="242" t="s">
        <v>312</v>
      </c>
      <c r="H9" s="242" t="s">
        <v>181</v>
      </c>
      <c r="I9" s="242" t="s">
        <v>299</v>
      </c>
      <c r="J9" s="242" t="s">
        <v>127</v>
      </c>
      <c r="K9" s="242" t="s">
        <v>312</v>
      </c>
      <c r="L9" s="242" t="s">
        <v>128</v>
      </c>
      <c r="M9" s="242"/>
      <c r="N9" s="242"/>
      <c r="O9" s="242"/>
      <c r="P9" s="242" t="s">
        <v>138</v>
      </c>
      <c r="Q9" s="242" t="s">
        <v>127</v>
      </c>
      <c r="R9" s="242" t="s">
        <v>161</v>
      </c>
      <c r="S9" s="242" t="s">
        <v>129</v>
      </c>
      <c r="T9" s="246" t="s">
        <v>1039</v>
      </c>
      <c r="U9" s="246"/>
      <c r="V9" s="246"/>
      <c r="W9" s="246"/>
      <c r="X9" s="246"/>
      <c r="Y9" s="246"/>
      <c r="Z9" s="246"/>
    </row>
    <row r="10" customFormat="false" ht="13.8" hidden="false" customHeight="false" outlineLevel="0" collapsed="false">
      <c r="A10" s="108" t="s">
        <v>701</v>
      </c>
      <c r="B10" s="97"/>
      <c r="C10" s="97" t="s">
        <v>350</v>
      </c>
      <c r="D10" s="97"/>
      <c r="E10" s="97"/>
      <c r="F10" s="97"/>
      <c r="G10" s="97" t="s">
        <v>297</v>
      </c>
      <c r="H10" s="97" t="s">
        <v>444</v>
      </c>
      <c r="I10" s="97" t="s">
        <v>138</v>
      </c>
      <c r="J10" s="97" t="s">
        <v>141</v>
      </c>
      <c r="K10" s="97" t="s">
        <v>312</v>
      </c>
      <c r="L10" s="97" t="s">
        <v>128</v>
      </c>
      <c r="M10" s="97"/>
      <c r="N10" s="97"/>
      <c r="O10" s="97"/>
      <c r="P10" s="97" t="s">
        <v>138</v>
      </c>
      <c r="Q10" s="97" t="s">
        <v>317</v>
      </c>
      <c r="R10" s="97" t="s">
        <v>127</v>
      </c>
      <c r="S10" s="97" t="s">
        <v>129</v>
      </c>
      <c r="T10" s="101"/>
      <c r="U10" s="101"/>
      <c r="V10" s="101"/>
      <c r="W10" s="101"/>
      <c r="X10" s="101"/>
      <c r="Y10" s="101"/>
      <c r="Z10" s="101"/>
    </row>
    <row r="11" customFormat="false" ht="13.8" hidden="false" customHeight="false" outlineLevel="0" collapsed="false">
      <c r="A11" s="241" t="s">
        <v>1040</v>
      </c>
      <c r="B11" s="242" t="s">
        <v>145</v>
      </c>
      <c r="C11" s="242" t="s">
        <v>1041</v>
      </c>
      <c r="D11" s="242" t="n">
        <f aca="false">E11/3*2</f>
        <v>16</v>
      </c>
      <c r="E11" s="242" t="n">
        <f aca="false">44-20</f>
        <v>24</v>
      </c>
      <c r="F11" s="242" t="s">
        <v>889</v>
      </c>
      <c r="G11" s="242" t="s">
        <v>312</v>
      </c>
      <c r="H11" s="242" t="s">
        <v>159</v>
      </c>
      <c r="I11" s="242" t="s">
        <v>138</v>
      </c>
      <c r="J11" s="242" t="s">
        <v>127</v>
      </c>
      <c r="K11" s="242" t="s">
        <v>168</v>
      </c>
      <c r="L11" s="242" t="s">
        <v>128</v>
      </c>
      <c r="M11" s="242"/>
      <c r="N11" s="242"/>
      <c r="O11" s="242"/>
      <c r="P11" s="242" t="s">
        <v>138</v>
      </c>
      <c r="Q11" s="242" t="s">
        <v>127</v>
      </c>
      <c r="R11" s="242" t="s">
        <v>127</v>
      </c>
      <c r="S11" s="242" t="s">
        <v>129</v>
      </c>
      <c r="T11" s="244" t="s">
        <v>1042</v>
      </c>
      <c r="U11" s="244"/>
      <c r="V11" s="244"/>
      <c r="W11" s="244"/>
      <c r="X11" s="244"/>
      <c r="Y11" s="244"/>
      <c r="Z11" s="244"/>
    </row>
    <row r="12" customFormat="false" ht="13.8" hidden="false" customHeight="false" outlineLevel="0" collapsed="false">
      <c r="A12" s="108" t="s">
        <v>1043</v>
      </c>
      <c r="B12" s="97"/>
      <c r="C12" s="97" t="s">
        <v>1044</v>
      </c>
      <c r="D12" s="97"/>
      <c r="E12" s="97"/>
      <c r="F12" s="97"/>
      <c r="G12" s="97" t="s">
        <v>299</v>
      </c>
      <c r="H12" s="97" t="s">
        <v>162</v>
      </c>
      <c r="I12" s="97" t="s">
        <v>145</v>
      </c>
      <c r="J12" s="97" t="s">
        <v>141</v>
      </c>
      <c r="K12" s="97" t="s">
        <v>314</v>
      </c>
      <c r="L12" s="97" t="s">
        <v>128</v>
      </c>
      <c r="M12" s="97"/>
      <c r="N12" s="97"/>
      <c r="O12" s="97"/>
      <c r="P12" s="97" t="s">
        <v>168</v>
      </c>
      <c r="Q12" s="97" t="s">
        <v>166</v>
      </c>
      <c r="R12" s="97" t="s">
        <v>127</v>
      </c>
      <c r="S12" s="97" t="s">
        <v>129</v>
      </c>
      <c r="T12" s="101"/>
      <c r="U12" s="101"/>
      <c r="V12" s="101"/>
      <c r="W12" s="101"/>
      <c r="X12" s="101"/>
      <c r="Y12" s="101"/>
      <c r="Z12" s="101"/>
    </row>
    <row r="13" customFormat="false" ht="13.8" hidden="false" customHeight="false" outlineLevel="0" collapsed="false">
      <c r="A13" s="241" t="s">
        <v>798</v>
      </c>
      <c r="B13" s="242" t="s">
        <v>208</v>
      </c>
      <c r="C13" s="242" t="s">
        <v>223</v>
      </c>
      <c r="D13" s="242" t="n">
        <f aca="false">E13/3*2</f>
        <v>20</v>
      </c>
      <c r="E13" s="242" t="n">
        <f aca="false">45-15</f>
        <v>30</v>
      </c>
      <c r="F13" s="242" t="s">
        <v>171</v>
      </c>
      <c r="G13" s="242" t="s">
        <v>159</v>
      </c>
      <c r="H13" s="242" t="s">
        <v>298</v>
      </c>
      <c r="I13" s="242" t="s">
        <v>145</v>
      </c>
      <c r="J13" s="242" t="s">
        <v>216</v>
      </c>
      <c r="K13" s="242" t="s">
        <v>145</v>
      </c>
      <c r="L13" s="242" t="s">
        <v>128</v>
      </c>
      <c r="M13" s="242"/>
      <c r="N13" s="242"/>
      <c r="O13" s="242"/>
      <c r="P13" s="242" t="s">
        <v>159</v>
      </c>
      <c r="Q13" s="242" t="s">
        <v>162</v>
      </c>
      <c r="R13" s="242" t="s">
        <v>127</v>
      </c>
      <c r="S13" s="242" t="s">
        <v>129</v>
      </c>
      <c r="T13" s="244"/>
      <c r="U13" s="244"/>
      <c r="V13" s="244"/>
      <c r="W13" s="244"/>
      <c r="X13" s="244"/>
      <c r="Y13" s="244"/>
      <c r="Z13" s="244"/>
    </row>
    <row r="14" customFormat="false" ht="13.8" hidden="false" customHeight="false" outlineLevel="0" collapsed="false">
      <c r="A14" s="108" t="s">
        <v>1045</v>
      </c>
      <c r="B14" s="97" t="s">
        <v>208</v>
      </c>
      <c r="C14" s="97" t="s">
        <v>1046</v>
      </c>
      <c r="D14" s="97" t="n">
        <f aca="false">E14/3*2</f>
        <v>24</v>
      </c>
      <c r="E14" s="97" t="n">
        <f aca="false">64-28</f>
        <v>36</v>
      </c>
      <c r="F14" s="97" t="s">
        <v>1047</v>
      </c>
      <c r="G14" s="97" t="s">
        <v>314</v>
      </c>
      <c r="H14" s="97" t="s">
        <v>298</v>
      </c>
      <c r="I14" s="97" t="s">
        <v>168</v>
      </c>
      <c r="J14" s="97" t="s">
        <v>127</v>
      </c>
      <c r="K14" s="97" t="s">
        <v>192</v>
      </c>
      <c r="L14" s="97" t="s">
        <v>128</v>
      </c>
      <c r="M14" s="97"/>
      <c r="N14" s="97"/>
      <c r="O14" s="97"/>
      <c r="P14" s="97" t="s">
        <v>299</v>
      </c>
      <c r="Q14" s="97" t="s">
        <v>127</v>
      </c>
      <c r="R14" s="97" t="s">
        <v>127</v>
      </c>
      <c r="S14" s="97" t="s">
        <v>129</v>
      </c>
      <c r="T14" s="101"/>
      <c r="U14" s="101"/>
      <c r="V14" s="101"/>
      <c r="W14" s="101"/>
      <c r="X14" s="101"/>
      <c r="Y14" s="101"/>
      <c r="Z14" s="101"/>
    </row>
    <row r="15" customFormat="false" ht="13.8" hidden="false" customHeight="false" outlineLevel="0" collapsed="false">
      <c r="A15" s="241" t="s">
        <v>1048</v>
      </c>
      <c r="B15" s="242"/>
      <c r="C15" s="242" t="s">
        <v>1046</v>
      </c>
      <c r="D15" s="242"/>
      <c r="E15" s="242"/>
      <c r="F15" s="242"/>
      <c r="G15" s="242" t="s">
        <v>312</v>
      </c>
      <c r="H15" s="242" t="s">
        <v>298</v>
      </c>
      <c r="I15" s="242" t="s">
        <v>168</v>
      </c>
      <c r="J15" s="242" t="s">
        <v>127</v>
      </c>
      <c r="K15" s="242" t="s">
        <v>145</v>
      </c>
      <c r="L15" s="242" t="s">
        <v>128</v>
      </c>
      <c r="M15" s="242"/>
      <c r="N15" s="242"/>
      <c r="O15" s="242"/>
      <c r="P15" s="242" t="s">
        <v>299</v>
      </c>
      <c r="Q15" s="242" t="s">
        <v>127</v>
      </c>
      <c r="R15" s="242" t="s">
        <v>161</v>
      </c>
      <c r="S15" s="242" t="s">
        <v>129</v>
      </c>
      <c r="T15" s="244"/>
      <c r="U15" s="244"/>
      <c r="V15" s="244"/>
      <c r="W15" s="244"/>
      <c r="X15" s="244"/>
      <c r="Y15" s="244"/>
      <c r="Z15" s="244"/>
    </row>
    <row r="16" customFormat="false" ht="13.8" hidden="false" customHeight="false" outlineLevel="0" collapsed="false">
      <c r="A16" s="108" t="s">
        <v>1049</v>
      </c>
      <c r="B16" s="97"/>
      <c r="C16" s="97" t="s">
        <v>1050</v>
      </c>
      <c r="D16" s="97"/>
      <c r="E16" s="97"/>
      <c r="F16" s="97"/>
      <c r="G16" s="97" t="s">
        <v>312</v>
      </c>
      <c r="H16" s="97" t="s">
        <v>298</v>
      </c>
      <c r="I16" s="97" t="s">
        <v>168</v>
      </c>
      <c r="J16" s="97" t="s">
        <v>127</v>
      </c>
      <c r="K16" s="97" t="s">
        <v>145</v>
      </c>
      <c r="L16" s="97" t="s">
        <v>128</v>
      </c>
      <c r="M16" s="97"/>
      <c r="N16" s="97"/>
      <c r="O16" s="97"/>
      <c r="P16" s="97" t="s">
        <v>299</v>
      </c>
      <c r="Q16" s="97" t="s">
        <v>127</v>
      </c>
      <c r="R16" s="97" t="s">
        <v>161</v>
      </c>
      <c r="S16" s="97" t="s">
        <v>129</v>
      </c>
      <c r="T16" s="101"/>
      <c r="U16" s="101"/>
      <c r="V16" s="101"/>
      <c r="W16" s="101"/>
      <c r="X16" s="101"/>
      <c r="Y16" s="101"/>
      <c r="Z16" s="101"/>
    </row>
    <row r="17" customFormat="false" ht="13.8" hidden="false" customHeight="false" outlineLevel="0" collapsed="false">
      <c r="A17" s="241" t="s">
        <v>1051</v>
      </c>
      <c r="B17" s="242"/>
      <c r="C17" s="242" t="s">
        <v>521</v>
      </c>
      <c r="D17" s="242"/>
      <c r="E17" s="242"/>
      <c r="F17" s="242"/>
      <c r="G17" s="242" t="s">
        <v>159</v>
      </c>
      <c r="H17" s="242" t="s">
        <v>141</v>
      </c>
      <c r="I17" s="242" t="s">
        <v>145</v>
      </c>
      <c r="J17" s="242" t="s">
        <v>308</v>
      </c>
      <c r="K17" s="242" t="s">
        <v>161</v>
      </c>
      <c r="L17" s="242" t="s">
        <v>128</v>
      </c>
      <c r="M17" s="242"/>
      <c r="N17" s="242"/>
      <c r="O17" s="242"/>
      <c r="P17" s="242" t="s">
        <v>159</v>
      </c>
      <c r="Q17" s="242" t="s">
        <v>162</v>
      </c>
      <c r="R17" s="242" t="s">
        <v>127</v>
      </c>
      <c r="S17" s="242" t="s">
        <v>129</v>
      </c>
      <c r="T17" s="244"/>
      <c r="U17" s="244"/>
      <c r="V17" s="244"/>
      <c r="W17" s="244"/>
      <c r="X17" s="244"/>
      <c r="Y17" s="244"/>
      <c r="Z17" s="244"/>
    </row>
    <row r="18" customFormat="false" ht="13.8" hidden="false" customHeight="false" outlineLevel="0" collapsed="false">
      <c r="A18" s="108" t="s">
        <v>1052</v>
      </c>
      <c r="B18" s="97" t="s">
        <v>195</v>
      </c>
      <c r="C18" s="97" t="s">
        <v>1053</v>
      </c>
      <c r="D18" s="97" t="s">
        <v>195</v>
      </c>
      <c r="E18" s="97" t="n">
        <f aca="false">62-35</f>
        <v>27</v>
      </c>
      <c r="F18" s="97" t="s">
        <v>250</v>
      </c>
      <c r="G18" s="97" t="s">
        <v>159</v>
      </c>
      <c r="H18" s="97" t="s">
        <v>341</v>
      </c>
      <c r="I18" s="97" t="s">
        <v>145</v>
      </c>
      <c r="J18" s="97" t="s">
        <v>308</v>
      </c>
      <c r="K18" s="97" t="s">
        <v>299</v>
      </c>
      <c r="L18" s="97" t="s">
        <v>128</v>
      </c>
      <c r="M18" s="97"/>
      <c r="N18" s="97"/>
      <c r="O18" s="97"/>
      <c r="P18" s="97" t="s">
        <v>145</v>
      </c>
      <c r="Q18" s="97" t="s">
        <v>162</v>
      </c>
      <c r="R18" s="97" t="s">
        <v>127</v>
      </c>
      <c r="S18" s="97" t="s">
        <v>129</v>
      </c>
      <c r="T18" s="101"/>
      <c r="U18" s="101"/>
      <c r="V18" s="101"/>
      <c r="W18" s="101"/>
      <c r="X18" s="101"/>
      <c r="Y18" s="101"/>
      <c r="Z18" s="101"/>
    </row>
    <row r="19" customFormat="false" ht="13.8" hidden="false" customHeight="false" outlineLevel="0" collapsed="false">
      <c r="A19" s="241" t="s">
        <v>340</v>
      </c>
      <c r="B19" s="242"/>
      <c r="C19" s="242" t="s">
        <v>211</v>
      </c>
      <c r="D19" s="242"/>
      <c r="E19" s="242"/>
      <c r="F19" s="247"/>
      <c r="G19" s="242" t="s">
        <v>214</v>
      </c>
      <c r="H19" s="242" t="s">
        <v>341</v>
      </c>
      <c r="I19" s="242" t="s">
        <v>161</v>
      </c>
      <c r="J19" s="242" t="s">
        <v>322</v>
      </c>
      <c r="K19" s="242" t="s">
        <v>145</v>
      </c>
      <c r="L19" s="242" t="s">
        <v>128</v>
      </c>
      <c r="M19" s="242"/>
      <c r="N19" s="242"/>
      <c r="O19" s="242"/>
      <c r="P19" s="242" t="s">
        <v>192</v>
      </c>
      <c r="Q19" s="242" t="s">
        <v>162</v>
      </c>
      <c r="R19" s="242" t="s">
        <v>127</v>
      </c>
      <c r="S19" s="242" t="s">
        <v>129</v>
      </c>
      <c r="T19" s="244"/>
      <c r="U19" s="244"/>
      <c r="V19" s="244"/>
      <c r="W19" s="244"/>
      <c r="X19" s="244"/>
      <c r="Y19" s="244"/>
      <c r="Z19" s="244"/>
    </row>
    <row r="20" customFormat="false" ht="13.8" hidden="false" customHeight="false" outlineLevel="0" collapsed="false">
      <c r="A20" s="108" t="s">
        <v>1054</v>
      </c>
      <c r="B20" s="97" t="s">
        <v>195</v>
      </c>
      <c r="C20" s="97" t="s">
        <v>1055</v>
      </c>
      <c r="D20" s="97" t="s">
        <v>183</v>
      </c>
      <c r="E20" s="97" t="s">
        <v>176</v>
      </c>
      <c r="F20" s="97" t="s">
        <v>812</v>
      </c>
      <c r="G20" s="97" t="s">
        <v>314</v>
      </c>
      <c r="H20" s="97" t="s">
        <v>341</v>
      </c>
      <c r="I20" s="97" t="s">
        <v>192</v>
      </c>
      <c r="J20" s="97" t="s">
        <v>127</v>
      </c>
      <c r="K20" s="97" t="s">
        <v>299</v>
      </c>
      <c r="L20" s="97" t="s">
        <v>489</v>
      </c>
      <c r="M20" s="97"/>
      <c r="N20" s="97"/>
      <c r="O20" s="97"/>
      <c r="P20" s="97" t="s">
        <v>312</v>
      </c>
      <c r="Q20" s="97" t="s">
        <v>127</v>
      </c>
      <c r="R20" s="97" t="s">
        <v>312</v>
      </c>
      <c r="S20" s="97" t="s">
        <v>129</v>
      </c>
      <c r="T20" s="101" t="s">
        <v>560</v>
      </c>
      <c r="U20" s="101"/>
      <c r="V20" s="101"/>
      <c r="W20" s="101"/>
      <c r="X20" s="101"/>
      <c r="Y20" s="101"/>
      <c r="Z20" s="101"/>
    </row>
    <row r="21" customFormat="false" ht="13.8" hidden="false" customHeight="false" outlineLevel="0" collapsed="false">
      <c r="A21" s="241" t="s">
        <v>1056</v>
      </c>
      <c r="B21" s="242"/>
      <c r="C21" s="242" t="s">
        <v>1057</v>
      </c>
      <c r="D21" s="242"/>
      <c r="E21" s="242"/>
      <c r="F21" s="242"/>
      <c r="G21" s="242" t="s">
        <v>161</v>
      </c>
      <c r="H21" s="242" t="s">
        <v>341</v>
      </c>
      <c r="I21" s="242" t="s">
        <v>192</v>
      </c>
      <c r="J21" s="242" t="s">
        <v>322</v>
      </c>
      <c r="K21" s="242" t="s">
        <v>145</v>
      </c>
      <c r="L21" s="242" t="s">
        <v>128</v>
      </c>
      <c r="M21" s="242"/>
      <c r="N21" s="242"/>
      <c r="O21" s="242"/>
      <c r="P21" s="242" t="s">
        <v>192</v>
      </c>
      <c r="Q21" s="242" t="s">
        <v>162</v>
      </c>
      <c r="R21" s="242" t="s">
        <v>127</v>
      </c>
      <c r="S21" s="242" t="s">
        <v>129</v>
      </c>
      <c r="T21" s="244"/>
      <c r="U21" s="244"/>
      <c r="V21" s="244"/>
      <c r="W21" s="244"/>
      <c r="X21" s="244"/>
      <c r="Y21" s="244"/>
      <c r="Z21" s="244"/>
    </row>
    <row r="22" customFormat="false" ht="13.8" hidden="false" customHeight="false" outlineLevel="0" collapsed="false">
      <c r="A22" s="108" t="s">
        <v>191</v>
      </c>
      <c r="B22" s="97" t="s">
        <v>192</v>
      </c>
      <c r="C22" s="97" t="s">
        <v>213</v>
      </c>
      <c r="D22" s="97" t="s">
        <v>183</v>
      </c>
      <c r="E22" s="97" t="n">
        <f aca="false">56-33</f>
        <v>23</v>
      </c>
      <c r="F22" s="97" t="s">
        <v>1058</v>
      </c>
      <c r="G22" s="97" t="s">
        <v>159</v>
      </c>
      <c r="H22" s="97" t="s">
        <v>317</v>
      </c>
      <c r="I22" s="97" t="s">
        <v>145</v>
      </c>
      <c r="J22" s="97" t="s">
        <v>235</v>
      </c>
      <c r="K22" s="97" t="s">
        <v>145</v>
      </c>
      <c r="L22" s="97" t="s">
        <v>128</v>
      </c>
      <c r="M22" s="97"/>
      <c r="N22" s="97"/>
      <c r="O22" s="97"/>
      <c r="P22" s="97" t="s">
        <v>192</v>
      </c>
      <c r="Q22" s="97" t="s">
        <v>162</v>
      </c>
      <c r="R22" s="97" t="s">
        <v>127</v>
      </c>
      <c r="S22" s="97" t="s">
        <v>129</v>
      </c>
      <c r="T22" s="101"/>
      <c r="U22" s="101"/>
      <c r="V22" s="101"/>
      <c r="W22" s="101"/>
      <c r="X22" s="101"/>
      <c r="Y22" s="101"/>
      <c r="Z22" s="101"/>
    </row>
    <row r="23" customFormat="false" ht="13.8" hidden="false" customHeight="false" outlineLevel="0" collapsed="false">
      <c r="A23" s="241" t="s">
        <v>198</v>
      </c>
      <c r="B23" s="242"/>
      <c r="C23" s="242" t="s">
        <v>1059</v>
      </c>
      <c r="D23" s="242"/>
      <c r="E23" s="242"/>
      <c r="F23" s="242"/>
      <c r="G23" s="242" t="s">
        <v>159</v>
      </c>
      <c r="H23" s="242" t="s">
        <v>967</v>
      </c>
      <c r="I23" s="242" t="s">
        <v>145</v>
      </c>
      <c r="J23" s="242" t="s">
        <v>235</v>
      </c>
      <c r="K23" s="242" t="s">
        <v>145</v>
      </c>
      <c r="L23" s="242" t="s">
        <v>128</v>
      </c>
      <c r="M23" s="242"/>
      <c r="N23" s="242"/>
      <c r="O23" s="242"/>
      <c r="P23" s="242" t="s">
        <v>192</v>
      </c>
      <c r="Q23" s="242" t="s">
        <v>162</v>
      </c>
      <c r="R23" s="242" t="s">
        <v>127</v>
      </c>
      <c r="S23" s="242" t="s">
        <v>129</v>
      </c>
      <c r="T23" s="244"/>
      <c r="U23" s="244"/>
      <c r="V23" s="244"/>
      <c r="W23" s="244"/>
      <c r="X23" s="244"/>
      <c r="Y23" s="244"/>
      <c r="Z23" s="244"/>
    </row>
    <row r="24" customFormat="false" ht="13.8" hidden="false" customHeight="false" outlineLevel="0" collapsed="false">
      <c r="A24" s="108" t="s">
        <v>1060</v>
      </c>
      <c r="B24" s="97"/>
      <c r="C24" s="97" t="s">
        <v>1061</v>
      </c>
      <c r="D24" s="97"/>
      <c r="E24" s="97"/>
      <c r="F24" s="97"/>
      <c r="G24" s="97" t="s">
        <v>159</v>
      </c>
      <c r="H24" s="97" t="s">
        <v>317</v>
      </c>
      <c r="I24" s="97" t="s">
        <v>145</v>
      </c>
      <c r="J24" s="97" t="s">
        <v>162</v>
      </c>
      <c r="K24" s="97" t="s">
        <v>145</v>
      </c>
      <c r="L24" s="97" t="s">
        <v>128</v>
      </c>
      <c r="M24" s="97"/>
      <c r="N24" s="97"/>
      <c r="O24" s="97"/>
      <c r="P24" s="97" t="s">
        <v>192</v>
      </c>
      <c r="Q24" s="97" t="s">
        <v>162</v>
      </c>
      <c r="R24" s="97" t="s">
        <v>127</v>
      </c>
      <c r="S24" s="97" t="s">
        <v>129</v>
      </c>
      <c r="T24" s="101"/>
      <c r="U24" s="101"/>
      <c r="V24" s="101"/>
      <c r="W24" s="101"/>
      <c r="X24" s="101"/>
      <c r="Y24" s="101"/>
      <c r="Z24" s="101"/>
    </row>
    <row r="25" customFormat="false" ht="13.8" hidden="false" customHeight="false" outlineLevel="0" collapsed="false">
      <c r="A25" s="241" t="s">
        <v>1062</v>
      </c>
      <c r="B25" s="242" t="s">
        <v>192</v>
      </c>
      <c r="C25" s="242" t="s">
        <v>193</v>
      </c>
      <c r="D25" s="242" t="n">
        <f aca="false">E25/3*2</f>
        <v>22</v>
      </c>
      <c r="E25" s="242" t="n">
        <f aca="false">67-34</f>
        <v>33</v>
      </c>
      <c r="F25" s="242" t="s">
        <v>290</v>
      </c>
      <c r="G25" s="242" t="s">
        <v>138</v>
      </c>
      <c r="H25" s="242" t="s">
        <v>1063</v>
      </c>
      <c r="I25" s="242" t="s">
        <v>192</v>
      </c>
      <c r="J25" s="242" t="s">
        <v>127</v>
      </c>
      <c r="K25" s="242" t="s">
        <v>145</v>
      </c>
      <c r="L25" s="242" t="s">
        <v>128</v>
      </c>
      <c r="M25" s="242"/>
      <c r="N25" s="242"/>
      <c r="O25" s="242"/>
      <c r="P25" s="242" t="s">
        <v>145</v>
      </c>
      <c r="Q25" s="242" t="s">
        <v>127</v>
      </c>
      <c r="R25" s="242" t="s">
        <v>127</v>
      </c>
      <c r="S25" s="242" t="s">
        <v>129</v>
      </c>
      <c r="T25" s="244" t="s">
        <v>560</v>
      </c>
      <c r="U25" s="244"/>
      <c r="V25" s="244"/>
      <c r="W25" s="244"/>
      <c r="X25" s="244"/>
      <c r="Y25" s="244"/>
      <c r="Z25" s="244"/>
    </row>
    <row r="26" customFormat="false" ht="13.8" hidden="false" customHeight="false" outlineLevel="0" collapsed="false">
      <c r="A26" s="108" t="s">
        <v>1064</v>
      </c>
      <c r="B26" s="97"/>
      <c r="C26" s="97" t="s">
        <v>1065</v>
      </c>
      <c r="D26" s="97"/>
      <c r="E26" s="97"/>
      <c r="F26" s="97"/>
      <c r="G26" s="97" t="s">
        <v>138</v>
      </c>
      <c r="H26" s="97" t="s">
        <v>127</v>
      </c>
      <c r="I26" s="97" t="s">
        <v>192</v>
      </c>
      <c r="J26" s="97" t="s">
        <v>127</v>
      </c>
      <c r="K26" s="97" t="s">
        <v>297</v>
      </c>
      <c r="L26" s="97" t="s">
        <v>128</v>
      </c>
      <c r="M26" s="97"/>
      <c r="N26" s="97"/>
      <c r="O26" s="97"/>
      <c r="P26" s="97" t="s">
        <v>145</v>
      </c>
      <c r="Q26" s="97" t="s">
        <v>127</v>
      </c>
      <c r="R26" s="97" t="s">
        <v>127</v>
      </c>
      <c r="S26" s="97" t="s">
        <v>129</v>
      </c>
      <c r="T26" s="101" t="s">
        <v>560</v>
      </c>
      <c r="U26" s="101"/>
      <c r="V26" s="101"/>
      <c r="W26" s="101"/>
      <c r="X26" s="101"/>
      <c r="Y26" s="101"/>
      <c r="Z26" s="101"/>
    </row>
    <row r="27" customFormat="false" ht="13.8" hidden="false" customHeight="false" outlineLevel="0" collapsed="false">
      <c r="A27" s="241" t="s">
        <v>1066</v>
      </c>
      <c r="B27" s="242"/>
      <c r="C27" s="242" t="s">
        <v>1067</v>
      </c>
      <c r="D27" s="242"/>
      <c r="E27" s="242"/>
      <c r="F27" s="242"/>
      <c r="G27" s="242" t="s">
        <v>138</v>
      </c>
      <c r="H27" s="242" t="s">
        <v>127</v>
      </c>
      <c r="I27" s="242" t="s">
        <v>192</v>
      </c>
      <c r="J27" s="242" t="s">
        <v>127</v>
      </c>
      <c r="K27" s="242" t="s">
        <v>145</v>
      </c>
      <c r="L27" s="242" t="s">
        <v>128</v>
      </c>
      <c r="M27" s="242"/>
      <c r="N27" s="242"/>
      <c r="O27" s="242"/>
      <c r="P27" s="242" t="s">
        <v>145</v>
      </c>
      <c r="Q27" s="242" t="s">
        <v>127</v>
      </c>
      <c r="R27" s="242" t="s">
        <v>127</v>
      </c>
      <c r="S27" s="242" t="s">
        <v>129</v>
      </c>
      <c r="T27" s="244" t="s">
        <v>560</v>
      </c>
      <c r="U27" s="244"/>
      <c r="V27" s="244"/>
      <c r="W27" s="244"/>
      <c r="X27" s="244"/>
      <c r="Y27" s="244"/>
      <c r="Z27" s="244"/>
    </row>
    <row r="28" customFormat="false" ht="13.8" hidden="false" customHeight="false" outlineLevel="0" collapsed="false">
      <c r="A28" s="108" t="s">
        <v>1068</v>
      </c>
      <c r="B28" s="97"/>
      <c r="C28" s="97" t="s">
        <v>203</v>
      </c>
      <c r="D28" s="97"/>
      <c r="E28" s="97"/>
      <c r="F28" s="97"/>
      <c r="G28" s="97" t="s">
        <v>138</v>
      </c>
      <c r="H28" s="97" t="s">
        <v>1063</v>
      </c>
      <c r="I28" s="97" t="s">
        <v>192</v>
      </c>
      <c r="J28" s="97" t="s">
        <v>127</v>
      </c>
      <c r="K28" s="97" t="s">
        <v>297</v>
      </c>
      <c r="L28" s="97" t="s">
        <v>128</v>
      </c>
      <c r="M28" s="97"/>
      <c r="N28" s="97"/>
      <c r="O28" s="97"/>
      <c r="P28" s="97" t="s">
        <v>145</v>
      </c>
      <c r="Q28" s="97" t="s">
        <v>127</v>
      </c>
      <c r="R28" s="97" t="s">
        <v>127</v>
      </c>
      <c r="S28" s="97" t="s">
        <v>129</v>
      </c>
      <c r="T28" s="101" t="s">
        <v>560</v>
      </c>
      <c r="U28" s="101"/>
      <c r="V28" s="101"/>
      <c r="W28" s="101"/>
      <c r="X28" s="101"/>
      <c r="Y28" s="101"/>
      <c r="Z28" s="101"/>
    </row>
    <row r="29" customFormat="false" ht="13.8" hidden="false" customHeight="false" outlineLevel="0" collapsed="false">
      <c r="A29" s="241" t="s">
        <v>1069</v>
      </c>
      <c r="B29" s="242"/>
      <c r="C29" s="242" t="s">
        <v>1061</v>
      </c>
      <c r="D29" s="242"/>
      <c r="E29" s="242"/>
      <c r="F29" s="242"/>
      <c r="G29" s="242" t="s">
        <v>138</v>
      </c>
      <c r="H29" s="242" t="s">
        <v>317</v>
      </c>
      <c r="I29" s="242" t="s">
        <v>145</v>
      </c>
      <c r="J29" s="242" t="s">
        <v>327</v>
      </c>
      <c r="K29" s="242" t="s">
        <v>145</v>
      </c>
      <c r="L29" s="242" t="s">
        <v>128</v>
      </c>
      <c r="M29" s="242"/>
      <c r="N29" s="242"/>
      <c r="O29" s="242"/>
      <c r="P29" s="242" t="s">
        <v>192</v>
      </c>
      <c r="Q29" s="242" t="s">
        <v>162</v>
      </c>
      <c r="R29" s="242" t="s">
        <v>127</v>
      </c>
      <c r="S29" s="242" t="s">
        <v>129</v>
      </c>
      <c r="T29" s="244"/>
      <c r="U29" s="244"/>
      <c r="V29" s="244"/>
      <c r="W29" s="244"/>
      <c r="X29" s="244"/>
      <c r="Y29" s="244"/>
      <c r="Z29" s="244"/>
    </row>
    <row r="30" customFormat="false" ht="13.8" hidden="false" customHeight="false" outlineLevel="0" collapsed="false">
      <c r="A30" s="108" t="s">
        <v>1070</v>
      </c>
      <c r="B30" s="97"/>
      <c r="C30" s="97" t="s">
        <v>1071</v>
      </c>
      <c r="D30" s="97"/>
      <c r="E30" s="97"/>
      <c r="F30" s="97"/>
      <c r="G30" s="97" t="s">
        <v>138</v>
      </c>
      <c r="H30" s="97" t="s">
        <v>967</v>
      </c>
      <c r="I30" s="97" t="s">
        <v>145</v>
      </c>
      <c r="J30" s="97" t="s">
        <v>327</v>
      </c>
      <c r="K30" s="97" t="s">
        <v>297</v>
      </c>
      <c r="L30" s="97" t="s">
        <v>128</v>
      </c>
      <c r="M30" s="97"/>
      <c r="N30" s="97"/>
      <c r="O30" s="97"/>
      <c r="P30" s="97" t="s">
        <v>192</v>
      </c>
      <c r="Q30" s="97" t="s">
        <v>162</v>
      </c>
      <c r="R30" s="97" t="s">
        <v>127</v>
      </c>
      <c r="S30" s="97" t="s">
        <v>129</v>
      </c>
      <c r="T30" s="101"/>
      <c r="U30" s="101"/>
      <c r="V30" s="101"/>
      <c r="W30" s="101"/>
      <c r="X30" s="101"/>
      <c r="Y30" s="101"/>
      <c r="Z30" s="101"/>
    </row>
    <row r="31" customFormat="false" ht="13.8" hidden="false" customHeight="false" outlineLevel="0" collapsed="false">
      <c r="A31" s="108" t="s">
        <v>975</v>
      </c>
      <c r="B31" s="99" t="n">
        <v>4</v>
      </c>
      <c r="C31" s="99" t="s">
        <v>1072</v>
      </c>
      <c r="D31" s="99" t="n">
        <f aca="false">E31/3*2</f>
        <v>14</v>
      </c>
      <c r="E31" s="99" t="n">
        <f aca="false">35-14</f>
        <v>21</v>
      </c>
      <c r="F31" s="99" t="n">
        <v>35</v>
      </c>
      <c r="G31" s="99" t="n">
        <v>5</v>
      </c>
      <c r="H31" s="99" t="n">
        <v>60</v>
      </c>
      <c r="I31" s="99" t="n">
        <v>9</v>
      </c>
      <c r="J31" s="99" t="n">
        <v>40</v>
      </c>
      <c r="K31" s="99" t="n">
        <v>1</v>
      </c>
      <c r="L31" s="99" t="s">
        <v>128</v>
      </c>
      <c r="M31" s="102" t="n">
        <v>4</v>
      </c>
      <c r="N31" s="102" t="n">
        <v>6</v>
      </c>
      <c r="P31" s="99" t="n">
        <v>7</v>
      </c>
      <c r="Q31" s="99" t="n">
        <v>45</v>
      </c>
      <c r="R31" s="99" t="n">
        <v>6</v>
      </c>
      <c r="S31" s="99" t="s">
        <v>129</v>
      </c>
      <c r="T31" s="132"/>
      <c r="U31" s="132"/>
      <c r="V31" s="132"/>
      <c r="W31" s="132"/>
      <c r="X31" s="132"/>
    </row>
    <row r="32" customFormat="false" ht="13.8" hidden="false" customHeight="false" outlineLevel="0" collapsed="false">
      <c r="A32" s="241" t="s">
        <v>1073</v>
      </c>
      <c r="B32" s="248" t="n">
        <v>6</v>
      </c>
      <c r="C32" s="249" t="n">
        <v>43441</v>
      </c>
      <c r="D32" s="248" t="n">
        <v>9</v>
      </c>
      <c r="E32" s="248" t="n">
        <f aca="false">37-23</f>
        <v>14</v>
      </c>
      <c r="F32" s="248" t="n">
        <v>37</v>
      </c>
      <c r="G32" s="248" t="n">
        <v>4</v>
      </c>
      <c r="H32" s="248" t="n">
        <v>82</v>
      </c>
      <c r="I32" s="248" t="n">
        <v>2</v>
      </c>
      <c r="J32" s="248" t="n">
        <v>10</v>
      </c>
      <c r="K32" s="248" t="n">
        <v>2</v>
      </c>
      <c r="L32" s="248" t="s">
        <v>128</v>
      </c>
      <c r="M32" s="250" t="n">
        <v>4</v>
      </c>
      <c r="N32" s="250" t="n">
        <v>6</v>
      </c>
      <c r="P32" s="248" t="n">
        <v>5</v>
      </c>
      <c r="Q32" s="248" t="n">
        <v>20</v>
      </c>
      <c r="R32" s="248" t="n">
        <v>0</v>
      </c>
      <c r="S32" s="248" t="s">
        <v>129</v>
      </c>
      <c r="T32" s="251"/>
      <c r="U32" s="251"/>
      <c r="V32" s="251"/>
      <c r="W32" s="251"/>
      <c r="X32" s="251"/>
    </row>
    <row r="33" customFormat="false" ht="13.8" hidden="false" customHeight="false" outlineLevel="0" collapsed="false">
      <c r="A33" s="108" t="s">
        <v>1074</v>
      </c>
      <c r="B33" s="99"/>
      <c r="C33" s="99" t="s">
        <v>1075</v>
      </c>
      <c r="D33" s="99"/>
      <c r="E33" s="99"/>
      <c r="F33" s="99"/>
      <c r="G33" s="99" t="n">
        <v>5</v>
      </c>
      <c r="H33" s="99" t="n">
        <v>361</v>
      </c>
      <c r="I33" s="99" t="n">
        <v>6</v>
      </c>
      <c r="J33" s="99" t="n">
        <v>55</v>
      </c>
      <c r="K33" s="99" t="n">
        <v>2</v>
      </c>
      <c r="L33" s="99" t="s">
        <v>128</v>
      </c>
      <c r="M33" s="102"/>
      <c r="N33" s="102"/>
      <c r="P33" s="99" t="n">
        <v>5</v>
      </c>
      <c r="Q33" s="99" t="n">
        <v>20</v>
      </c>
      <c r="R33" s="99" t="n">
        <v>0</v>
      </c>
      <c r="S33" s="99" t="s">
        <v>129</v>
      </c>
      <c r="T33" s="101"/>
      <c r="U33" s="101"/>
      <c r="V33" s="101"/>
      <c r="W33" s="101"/>
      <c r="X33" s="101"/>
    </row>
    <row r="34" customFormat="false" ht="13.8" hidden="false" customHeight="false" outlineLevel="0" collapsed="false">
      <c r="A34" s="241" t="s">
        <v>1076</v>
      </c>
      <c r="B34" s="248" t="n">
        <v>9</v>
      </c>
      <c r="C34" s="249" t="n">
        <v>44175</v>
      </c>
      <c r="D34" s="248" t="n">
        <v>11</v>
      </c>
      <c r="E34" s="248" t="n">
        <f aca="false">35-18</f>
        <v>17</v>
      </c>
      <c r="F34" s="248" t="n">
        <v>35</v>
      </c>
      <c r="G34" s="248" t="n">
        <v>9</v>
      </c>
      <c r="H34" s="248" t="n">
        <v>40</v>
      </c>
      <c r="I34" s="248" t="n">
        <v>8</v>
      </c>
      <c r="J34" s="248" t="n">
        <v>55</v>
      </c>
      <c r="K34" s="248" t="n">
        <v>8</v>
      </c>
      <c r="L34" s="248" t="s">
        <v>128</v>
      </c>
      <c r="M34" s="250" t="n">
        <v>6</v>
      </c>
      <c r="N34" s="250" t="n">
        <v>9</v>
      </c>
      <c r="P34" s="248" t="n">
        <v>8</v>
      </c>
      <c r="Q34" s="248" t="n">
        <v>50</v>
      </c>
      <c r="R34" s="248" t="n">
        <v>5</v>
      </c>
      <c r="S34" s="248" t="s">
        <v>129</v>
      </c>
      <c r="T34" s="244"/>
      <c r="U34" s="244"/>
      <c r="V34" s="244"/>
      <c r="W34" s="244"/>
      <c r="X34" s="244"/>
    </row>
    <row r="35" customFormat="false" ht="13.8" hidden="false" customHeight="false" outlineLevel="0" collapsed="false">
      <c r="A35" s="96" t="s">
        <v>1077</v>
      </c>
      <c r="B35" s="96"/>
      <c r="C35" s="96" t="s">
        <v>165</v>
      </c>
      <c r="D35" s="96"/>
      <c r="E35" s="96"/>
      <c r="F35" s="96"/>
      <c r="G35" s="102" t="n">
        <v>7</v>
      </c>
      <c r="H35" s="102" t="n">
        <v>40</v>
      </c>
      <c r="I35" s="102" t="s">
        <v>897</v>
      </c>
      <c r="J35" s="102" t="n">
        <v>55</v>
      </c>
      <c r="K35" s="102" t="n">
        <v>7</v>
      </c>
      <c r="L35" s="102" t="s">
        <v>128</v>
      </c>
      <c r="M35" s="102"/>
      <c r="N35" s="102"/>
      <c r="P35" s="102" t="n">
        <v>7</v>
      </c>
      <c r="Q35" s="102" t="n">
        <v>50</v>
      </c>
      <c r="R35" s="102" t="n">
        <v>5</v>
      </c>
      <c r="S35" s="102" t="s">
        <v>129</v>
      </c>
      <c r="T35" s="101"/>
      <c r="U35" s="101"/>
      <c r="V35" s="101"/>
      <c r="W35" s="101"/>
      <c r="X35" s="101"/>
    </row>
    <row r="36" customFormat="false" ht="13.8" hidden="false" customHeight="false" outlineLevel="0" collapsed="false">
      <c r="A36" s="96" t="s">
        <v>1078</v>
      </c>
      <c r="B36" s="96"/>
      <c r="C36" s="96" t="s">
        <v>165</v>
      </c>
      <c r="D36" s="96"/>
      <c r="E36" s="96"/>
      <c r="F36" s="96"/>
      <c r="G36" s="102" t="n">
        <v>7</v>
      </c>
      <c r="H36" s="102" t="n">
        <v>40</v>
      </c>
      <c r="I36" s="102" t="n">
        <v>5</v>
      </c>
      <c r="J36" s="102" t="n">
        <v>55</v>
      </c>
      <c r="K36" s="102" t="n">
        <v>7</v>
      </c>
      <c r="L36" s="102" t="s">
        <v>128</v>
      </c>
      <c r="M36" s="102"/>
      <c r="N36" s="102"/>
      <c r="P36" s="102" t="n">
        <v>7</v>
      </c>
      <c r="Q36" s="102" t="n">
        <v>50</v>
      </c>
      <c r="R36" s="102" t="n">
        <v>5</v>
      </c>
      <c r="S36" s="102" t="s">
        <v>129</v>
      </c>
      <c r="T36" s="101"/>
      <c r="U36" s="101"/>
      <c r="V36" s="101"/>
      <c r="W36" s="101"/>
      <c r="X36" s="101"/>
    </row>
    <row r="37" customFormat="false" ht="13.8" hidden="false" customHeight="false" outlineLevel="0" collapsed="false">
      <c r="A37" s="241" t="s">
        <v>1079</v>
      </c>
      <c r="B37" s="248"/>
      <c r="C37" s="248" t="s">
        <v>1080</v>
      </c>
      <c r="D37" s="248"/>
      <c r="E37" s="248"/>
      <c r="F37" s="248"/>
      <c r="G37" s="248" t="n">
        <v>5</v>
      </c>
      <c r="H37" s="248" t="n">
        <v>361</v>
      </c>
      <c r="I37" s="248" t="n">
        <v>8</v>
      </c>
      <c r="J37" s="248" t="n">
        <v>50</v>
      </c>
      <c r="K37" s="248" t="n">
        <v>2</v>
      </c>
      <c r="L37" s="248" t="s">
        <v>128</v>
      </c>
      <c r="M37" s="250"/>
      <c r="N37" s="250"/>
      <c r="P37" s="248" t="n">
        <v>6</v>
      </c>
      <c r="Q37" s="248" t="n">
        <v>40</v>
      </c>
      <c r="R37" s="248" t="n">
        <v>6</v>
      </c>
      <c r="S37" s="248" t="s">
        <v>129</v>
      </c>
      <c r="T37" s="244"/>
      <c r="U37" s="244"/>
      <c r="V37" s="244"/>
      <c r="W37" s="244"/>
      <c r="X37" s="244"/>
    </row>
    <row r="38" customFormat="false" ht="13.8" hidden="false" customHeight="false" outlineLevel="0" collapsed="false">
      <c r="A38" s="241" t="s">
        <v>1081</v>
      </c>
      <c r="B38" s="248"/>
      <c r="C38" s="248" t="s">
        <v>1080</v>
      </c>
      <c r="D38" s="248"/>
      <c r="E38" s="248"/>
      <c r="F38" s="248"/>
      <c r="G38" s="248" t="n">
        <v>5</v>
      </c>
      <c r="H38" s="248" t="n">
        <v>361</v>
      </c>
      <c r="I38" s="248" t="n">
        <v>5</v>
      </c>
      <c r="J38" s="248" t="n">
        <v>50</v>
      </c>
      <c r="K38" s="248" t="n">
        <v>2</v>
      </c>
      <c r="L38" s="248" t="s">
        <v>128</v>
      </c>
      <c r="M38" s="250"/>
      <c r="N38" s="250"/>
      <c r="P38" s="248" t="n">
        <v>6</v>
      </c>
      <c r="Q38" s="248" t="n">
        <v>40</v>
      </c>
      <c r="R38" s="248" t="n">
        <v>6</v>
      </c>
      <c r="S38" s="248" t="s">
        <v>129</v>
      </c>
      <c r="T38" s="244"/>
      <c r="U38" s="244"/>
      <c r="V38" s="244"/>
      <c r="W38" s="244"/>
      <c r="X38" s="244"/>
    </row>
    <row r="39" customFormat="false" ht="13.8" hidden="false" customHeight="false" outlineLevel="0" collapsed="false">
      <c r="A39" s="108" t="s">
        <v>1082</v>
      </c>
      <c r="B39" s="99" t="n">
        <v>5</v>
      </c>
      <c r="C39" s="252" t="n">
        <v>43287</v>
      </c>
      <c r="D39" s="99" t="n">
        <f aca="false">E39/3*2</f>
        <v>14</v>
      </c>
      <c r="E39" s="99" t="n">
        <f aca="false">35-14</f>
        <v>21</v>
      </c>
      <c r="F39" s="99" t="n">
        <v>35</v>
      </c>
      <c r="G39" s="99" t="n">
        <v>7</v>
      </c>
      <c r="H39" s="99" t="n">
        <v>361</v>
      </c>
      <c r="I39" s="99" t="n">
        <v>7</v>
      </c>
      <c r="J39" s="99" t="n">
        <v>60</v>
      </c>
      <c r="K39" s="99" t="n">
        <v>1</v>
      </c>
      <c r="L39" s="99" t="s">
        <v>128</v>
      </c>
      <c r="M39" s="102" t="n">
        <v>4</v>
      </c>
      <c r="N39" s="102" t="n">
        <v>6</v>
      </c>
      <c r="P39" s="99" t="n">
        <v>5</v>
      </c>
      <c r="Q39" s="99" t="n">
        <v>50</v>
      </c>
      <c r="R39" s="99" t="n">
        <v>0</v>
      </c>
      <c r="S39" s="99" t="s">
        <v>129</v>
      </c>
      <c r="T39" s="253" t="s">
        <v>1083</v>
      </c>
      <c r="U39" s="253"/>
      <c r="V39" s="253"/>
      <c r="W39" s="253"/>
      <c r="X39" s="253"/>
    </row>
    <row r="40" customFormat="false" ht="13.8" hidden="false" customHeight="false" outlineLevel="0" collapsed="false">
      <c r="A40" s="241" t="s">
        <v>1084</v>
      </c>
      <c r="B40" s="248"/>
      <c r="C40" s="249" t="n">
        <v>43412</v>
      </c>
      <c r="D40" s="248"/>
      <c r="E40" s="248"/>
      <c r="F40" s="248"/>
      <c r="G40" s="248" t="n">
        <v>7</v>
      </c>
      <c r="H40" s="248" t="n">
        <v>361</v>
      </c>
      <c r="I40" s="248" t="n">
        <v>7</v>
      </c>
      <c r="J40" s="248" t="n">
        <v>60</v>
      </c>
      <c r="K40" s="248" t="n">
        <v>1</v>
      </c>
      <c r="L40" s="248" t="s">
        <v>128</v>
      </c>
      <c r="M40" s="250"/>
      <c r="N40" s="250"/>
      <c r="P40" s="248" t="n">
        <v>5</v>
      </c>
      <c r="Q40" s="248" t="n">
        <v>50</v>
      </c>
      <c r="R40" s="248" t="n">
        <v>6</v>
      </c>
      <c r="S40" s="248" t="s">
        <v>129</v>
      </c>
      <c r="T40" s="244"/>
      <c r="U40" s="244"/>
      <c r="V40" s="244"/>
      <c r="W40" s="244"/>
      <c r="X40" s="244"/>
    </row>
    <row r="41" customFormat="false" ht="13.8" hidden="false" customHeight="false" outlineLevel="0" collapsed="false">
      <c r="A41" s="108" t="s">
        <v>1085</v>
      </c>
      <c r="B41" s="99"/>
      <c r="C41" s="99" t="s">
        <v>737</v>
      </c>
      <c r="D41" s="99"/>
      <c r="E41" s="99"/>
      <c r="F41" s="99"/>
      <c r="G41" s="99" t="n">
        <v>5</v>
      </c>
      <c r="H41" s="99" t="n">
        <v>150</v>
      </c>
      <c r="I41" s="99" t="n">
        <v>5.5</v>
      </c>
      <c r="J41" s="99" t="n">
        <v>50</v>
      </c>
      <c r="K41" s="99" t="n">
        <v>1</v>
      </c>
      <c r="L41" s="99" t="s">
        <v>128</v>
      </c>
      <c r="M41" s="102"/>
      <c r="N41" s="102"/>
      <c r="P41" s="99" t="n">
        <v>4</v>
      </c>
      <c r="Q41" s="99" t="n">
        <v>40</v>
      </c>
      <c r="R41" s="99" t="n">
        <v>0</v>
      </c>
      <c r="S41" s="99" t="s">
        <v>129</v>
      </c>
      <c r="T41" s="132"/>
      <c r="U41" s="132"/>
      <c r="V41" s="132"/>
      <c r="W41" s="132"/>
      <c r="X41" s="132"/>
    </row>
    <row r="42" customFormat="false" ht="15.75" hidden="false" customHeight="true" outlineLevel="0" collapsed="false">
      <c r="A42" s="241" t="s">
        <v>372</v>
      </c>
      <c r="B42" s="248" t="n">
        <v>15</v>
      </c>
      <c r="C42" s="254" t="s">
        <v>1086</v>
      </c>
      <c r="D42" s="248"/>
      <c r="E42" s="248"/>
      <c r="F42" s="254" t="s">
        <v>1087</v>
      </c>
      <c r="G42" s="248" t="n">
        <v>10</v>
      </c>
      <c r="H42" s="248" t="n">
        <v>270</v>
      </c>
      <c r="I42" s="248" t="n">
        <v>6</v>
      </c>
      <c r="J42" s="248" t="n">
        <v>50</v>
      </c>
      <c r="K42" s="248" t="n">
        <v>3</v>
      </c>
      <c r="L42" s="248" t="s">
        <v>128</v>
      </c>
      <c r="M42" s="250"/>
      <c r="N42" s="250"/>
      <c r="P42" s="248" t="n">
        <v>6</v>
      </c>
      <c r="Q42" s="248" t="n">
        <v>50</v>
      </c>
      <c r="R42" s="248" t="n">
        <v>0</v>
      </c>
      <c r="S42" s="248" t="s">
        <v>129</v>
      </c>
      <c r="T42" s="255" t="s">
        <v>1088</v>
      </c>
      <c r="U42" s="255"/>
      <c r="V42" s="255"/>
      <c r="W42" s="255"/>
      <c r="X42" s="255"/>
    </row>
    <row r="43" customFormat="false" ht="14.3" hidden="false" customHeight="false" outlineLevel="0" collapsed="false">
      <c r="A43" s="108" t="s">
        <v>1089</v>
      </c>
      <c r="B43" s="99"/>
      <c r="C43" s="252" t="n">
        <v>43160</v>
      </c>
      <c r="D43" s="99" t="n">
        <v>15</v>
      </c>
      <c r="E43" s="99" t="n">
        <f aca="false">23-4</f>
        <v>19</v>
      </c>
      <c r="F43" s="115" t="n">
        <v>23</v>
      </c>
      <c r="G43" s="99" t="n">
        <v>12</v>
      </c>
      <c r="H43" s="99" t="n">
        <v>361</v>
      </c>
      <c r="I43" s="99" t="n">
        <v>8</v>
      </c>
      <c r="J43" s="99" t="n">
        <v>65</v>
      </c>
      <c r="K43" s="99" t="n">
        <v>3</v>
      </c>
      <c r="L43" s="99" t="s">
        <v>128</v>
      </c>
      <c r="M43" s="99"/>
      <c r="N43" s="99"/>
      <c r="P43" s="99" t="n">
        <v>12</v>
      </c>
      <c r="Q43" s="99" t="n">
        <v>90</v>
      </c>
      <c r="R43" s="99" t="n">
        <v>6</v>
      </c>
      <c r="S43" s="99" t="s">
        <v>129</v>
      </c>
      <c r="T43" s="132"/>
      <c r="U43" s="132"/>
      <c r="V43" s="132"/>
      <c r="W43" s="132"/>
      <c r="X43" s="132"/>
    </row>
    <row r="44" customFormat="false" ht="15.75" hidden="false" customHeight="true" outlineLevel="0" collapsed="false">
      <c r="A44" s="241" t="s">
        <v>1090</v>
      </c>
      <c r="B44" s="242" t="s">
        <v>1091</v>
      </c>
      <c r="C44" s="243" t="s">
        <v>1092</v>
      </c>
      <c r="D44" s="242" t="s">
        <v>1093</v>
      </c>
      <c r="E44" s="242"/>
      <c r="F44" s="243" t="s">
        <v>1094</v>
      </c>
      <c r="G44" s="242" t="s">
        <v>314</v>
      </c>
      <c r="H44" s="242" t="s">
        <v>341</v>
      </c>
      <c r="I44" s="242" t="s">
        <v>299</v>
      </c>
      <c r="J44" s="242" t="s">
        <v>127</v>
      </c>
      <c r="K44" s="242" t="s">
        <v>314</v>
      </c>
      <c r="L44" s="242" t="s">
        <v>1095</v>
      </c>
      <c r="M44" s="242"/>
      <c r="N44" s="242"/>
      <c r="O44" s="243" t="s">
        <v>1096</v>
      </c>
      <c r="P44" s="242" t="s">
        <v>168</v>
      </c>
      <c r="Q44" s="242" t="s">
        <v>127</v>
      </c>
      <c r="R44" s="242" t="s">
        <v>127</v>
      </c>
      <c r="S44" s="242" t="s">
        <v>275</v>
      </c>
      <c r="T44" s="246" t="s">
        <v>1097</v>
      </c>
      <c r="U44" s="246"/>
      <c r="V44" s="246"/>
      <c r="W44" s="246"/>
      <c r="X44" s="246"/>
      <c r="Y44" s="246"/>
      <c r="Z44" s="246"/>
    </row>
    <row r="45" customFormat="false" ht="15.75" hidden="false" customHeight="true" outlineLevel="0" collapsed="false">
      <c r="A45" s="108" t="s">
        <v>1098</v>
      </c>
      <c r="B45" s="109" t="s">
        <v>1099</v>
      </c>
      <c r="C45" s="109" t="s">
        <v>1100</v>
      </c>
      <c r="D45" s="109" t="s">
        <v>1101</v>
      </c>
      <c r="E45" s="109"/>
      <c r="F45" s="109" t="s">
        <v>1094</v>
      </c>
      <c r="G45" s="97" t="s">
        <v>159</v>
      </c>
      <c r="H45" s="97" t="s">
        <v>298</v>
      </c>
      <c r="I45" s="97" t="s">
        <v>168</v>
      </c>
      <c r="J45" s="97" t="s">
        <v>141</v>
      </c>
      <c r="K45" s="97" t="s">
        <v>192</v>
      </c>
      <c r="L45" s="97" t="s">
        <v>217</v>
      </c>
      <c r="M45" s="97"/>
      <c r="N45" s="97"/>
      <c r="O45" s="109" t="s">
        <v>1102</v>
      </c>
      <c r="P45" s="97" t="s">
        <v>192</v>
      </c>
      <c r="Q45" s="97" t="s">
        <v>162</v>
      </c>
      <c r="R45" s="97" t="s">
        <v>192</v>
      </c>
      <c r="S45" s="97" t="s">
        <v>129</v>
      </c>
      <c r="T45" s="104" t="s">
        <v>1103</v>
      </c>
      <c r="U45" s="104"/>
      <c r="V45" s="104"/>
      <c r="W45" s="104"/>
      <c r="X45" s="104"/>
      <c r="Y45" s="104"/>
      <c r="Z45" s="104"/>
    </row>
    <row r="46" customFormat="false" ht="15.75" hidden="false" customHeight="true" outlineLevel="0" collapsed="false">
      <c r="A46" s="241" t="s">
        <v>1104</v>
      </c>
      <c r="B46" s="243" t="s">
        <v>1105</v>
      </c>
      <c r="C46" s="243" t="s">
        <v>1106</v>
      </c>
      <c r="D46" s="242" t="s">
        <v>208</v>
      </c>
      <c r="E46" s="242"/>
      <c r="F46" s="243" t="s">
        <v>1107</v>
      </c>
      <c r="G46" s="242" t="s">
        <v>314</v>
      </c>
      <c r="H46" s="242" t="s">
        <v>298</v>
      </c>
      <c r="I46" s="242" t="s">
        <v>168</v>
      </c>
      <c r="J46" s="242" t="s">
        <v>127</v>
      </c>
      <c r="K46" s="242" t="s">
        <v>297</v>
      </c>
      <c r="L46" s="242" t="s">
        <v>262</v>
      </c>
      <c r="M46" s="242"/>
      <c r="N46" s="242"/>
      <c r="O46" s="243" t="s">
        <v>181</v>
      </c>
      <c r="P46" s="242" t="s">
        <v>138</v>
      </c>
      <c r="Q46" s="242" t="s">
        <v>141</v>
      </c>
      <c r="R46" s="242" t="s">
        <v>297</v>
      </c>
      <c r="S46" s="242" t="s">
        <v>129</v>
      </c>
      <c r="T46" s="246" t="s">
        <v>1108</v>
      </c>
      <c r="U46" s="246"/>
      <c r="V46" s="246"/>
      <c r="W46" s="246"/>
      <c r="X46" s="246"/>
      <c r="Y46" s="246"/>
      <c r="Z46" s="246"/>
    </row>
    <row r="47" customFormat="false" ht="26.5" hidden="false" customHeight="false" outlineLevel="0" collapsed="false">
      <c r="A47" s="108" t="s">
        <v>1109</v>
      </c>
      <c r="C47" s="97" t="s">
        <v>1110</v>
      </c>
      <c r="G47" s="256" t="str">
        <f aca="false">HYPERLINK("https://docs.google.com/spreadsheets/d/1PCtOZj_RfMQiHetcAXIhzhoCcnVSl4g0o0fbyqURlqY/edit?usp=sharing","3")</f>
        <v>3</v>
      </c>
      <c r="H47" s="97" t="s">
        <v>298</v>
      </c>
      <c r="I47" s="99" t="n">
        <v>6</v>
      </c>
      <c r="J47" s="257" t="str">
        <f aca="false">HYPERLINK("https://docs.google.com/spreadsheets/d/1PCtOZj_RfMQiHetcAXIhzhoCcnVSl4g0o0fbyqURlqY/edit?usp=sharing","15")</f>
        <v>15</v>
      </c>
      <c r="K47" s="99" t="n">
        <v>3</v>
      </c>
      <c r="L47" s="97" t="s">
        <v>262</v>
      </c>
      <c r="M47" s="97"/>
      <c r="N47" s="97"/>
      <c r="P47" s="97" t="s">
        <v>138</v>
      </c>
      <c r="Q47" s="97" t="s">
        <v>141</v>
      </c>
      <c r="R47" s="99" t="n">
        <v>0</v>
      </c>
      <c r="S47" s="108" t="s">
        <v>129</v>
      </c>
      <c r="T47" s="258"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7" s="258"/>
      <c r="V47" s="258"/>
      <c r="W47" s="258"/>
      <c r="X47" s="258"/>
      <c r="Y47" s="258"/>
      <c r="Z47" s="258"/>
    </row>
    <row r="48" customFormat="false" ht="26.5" hidden="false" customHeight="false" outlineLevel="0" collapsed="false">
      <c r="A48" s="241" t="s">
        <v>1111</v>
      </c>
      <c r="B48" s="242"/>
      <c r="C48" s="242" t="s">
        <v>1110</v>
      </c>
      <c r="D48" s="242"/>
      <c r="E48" s="242"/>
      <c r="F48" s="242"/>
      <c r="G48" s="259" t="str">
        <f aca="false">HYPERLINK("https://docs.google.com/spreadsheets/d/1PCtOZj_RfMQiHetcAXIhzhoCcnVSl4g0o0fbyqURlqY/edit?usp=sharing","7")</f>
        <v>7</v>
      </c>
      <c r="H48" s="242" t="s">
        <v>298</v>
      </c>
      <c r="I48" s="242" t="s">
        <v>138</v>
      </c>
      <c r="J48" s="259" t="str">
        <f aca="false">HYPERLINK("https://docs.google.com/spreadsheets/d/1PCtOZj_RfMQiHetcAXIhzhoCcnVSl4g0o0fbyqURlqY/edit?usp=sharing","60")</f>
        <v>60</v>
      </c>
      <c r="K48" s="242" t="s">
        <v>297</v>
      </c>
      <c r="L48" s="242" t="s">
        <v>262</v>
      </c>
      <c r="M48" s="242"/>
      <c r="N48" s="242"/>
      <c r="O48" s="243"/>
      <c r="P48" s="242" t="s">
        <v>138</v>
      </c>
      <c r="Q48" s="242" t="s">
        <v>141</v>
      </c>
      <c r="R48" s="242" t="s">
        <v>127</v>
      </c>
      <c r="S48" s="242" t="s">
        <v>129</v>
      </c>
      <c r="T48"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8" s="260"/>
      <c r="V48" s="260"/>
      <c r="W48" s="260"/>
      <c r="X48" s="260"/>
      <c r="Y48" s="260"/>
      <c r="Z48" s="260"/>
    </row>
    <row r="49" customFormat="false" ht="15.75" hidden="false" customHeight="true" outlineLevel="0" collapsed="false">
      <c r="A49" s="108" t="s">
        <v>1112</v>
      </c>
      <c r="B49" s="97" t="s">
        <v>168</v>
      </c>
      <c r="C49" s="109" t="s">
        <v>1113</v>
      </c>
      <c r="D49" s="109" t="s">
        <v>1114</v>
      </c>
      <c r="E49" s="109"/>
      <c r="F49" s="109" t="s">
        <v>1115</v>
      </c>
      <c r="G49" s="97" t="s">
        <v>314</v>
      </c>
      <c r="H49" s="97" t="s">
        <v>181</v>
      </c>
      <c r="I49" s="97" t="s">
        <v>173</v>
      </c>
      <c r="J49" s="97" t="s">
        <v>127</v>
      </c>
      <c r="K49" s="97" t="s">
        <v>314</v>
      </c>
      <c r="L49" s="97" t="s">
        <v>912</v>
      </c>
      <c r="M49" s="97"/>
      <c r="N49" s="97"/>
      <c r="O49" s="97"/>
      <c r="P49" s="97" t="s">
        <v>297</v>
      </c>
      <c r="Q49" s="97" t="s">
        <v>127</v>
      </c>
      <c r="R49" s="97" t="s">
        <v>127</v>
      </c>
      <c r="S49" s="97" t="s">
        <v>275</v>
      </c>
      <c r="T49" s="104" t="s">
        <v>1116</v>
      </c>
      <c r="U49" s="104"/>
      <c r="V49" s="104"/>
      <c r="W49" s="104"/>
      <c r="X49" s="104"/>
      <c r="Y49" s="104"/>
      <c r="Z49" s="104"/>
    </row>
    <row r="50" customFormat="false" ht="15.75" hidden="false" customHeight="true" outlineLevel="0" collapsed="false">
      <c r="A50" s="241" t="s">
        <v>1117</v>
      </c>
      <c r="B50" s="242"/>
      <c r="C50" s="261" t="s">
        <v>1118</v>
      </c>
      <c r="G50" s="242" t="s">
        <v>297</v>
      </c>
      <c r="H50" s="242" t="s">
        <v>341</v>
      </c>
      <c r="I50" s="242" t="s">
        <v>299</v>
      </c>
      <c r="J50" s="242" t="s">
        <v>127</v>
      </c>
      <c r="K50" s="242" t="s">
        <v>314</v>
      </c>
      <c r="L50" s="242" t="s">
        <v>217</v>
      </c>
      <c r="M50" s="242"/>
      <c r="N50" s="242"/>
      <c r="O50" s="242"/>
      <c r="P50" s="242" t="s">
        <v>145</v>
      </c>
      <c r="Q50" s="242" t="s">
        <v>127</v>
      </c>
      <c r="R50" s="242" t="s">
        <v>127</v>
      </c>
      <c r="S50" s="242" t="s">
        <v>275</v>
      </c>
      <c r="T50" s="246" t="s">
        <v>1119</v>
      </c>
      <c r="U50" s="246"/>
      <c r="V50" s="246"/>
      <c r="W50" s="246"/>
      <c r="X50" s="246"/>
      <c r="Y50" s="246"/>
      <c r="Z50" s="246"/>
    </row>
    <row r="51" customFormat="false" ht="15.75" hidden="false" customHeight="true" outlineLevel="0" collapsed="false">
      <c r="A51" s="108" t="s">
        <v>1120</v>
      </c>
      <c r="B51" s="109" t="s">
        <v>1121</v>
      </c>
      <c r="C51" s="109" t="s">
        <v>1122</v>
      </c>
      <c r="D51" s="109" t="s">
        <v>1123</v>
      </c>
      <c r="E51" s="109"/>
      <c r="F51" s="109" t="s">
        <v>1124</v>
      </c>
      <c r="G51" s="97" t="s">
        <v>127</v>
      </c>
      <c r="H51" s="97" t="s">
        <v>341</v>
      </c>
      <c r="I51" s="97" t="s">
        <v>312</v>
      </c>
      <c r="J51" s="97" t="s">
        <v>127</v>
      </c>
      <c r="K51" s="97" t="s">
        <v>192</v>
      </c>
      <c r="L51" s="97" t="s">
        <v>128</v>
      </c>
      <c r="M51" s="97"/>
      <c r="N51" s="97"/>
      <c r="O51" s="97"/>
      <c r="P51" s="97" t="s">
        <v>235</v>
      </c>
      <c r="Q51" s="97" t="s">
        <v>127</v>
      </c>
      <c r="R51" s="97" t="s">
        <v>127</v>
      </c>
      <c r="S51" s="97" t="s">
        <v>129</v>
      </c>
      <c r="T51" s="104" t="s">
        <v>1125</v>
      </c>
      <c r="U51" s="104"/>
      <c r="V51" s="104"/>
      <c r="W51" s="104"/>
      <c r="X51" s="104"/>
      <c r="Y51" s="104"/>
      <c r="Z51" s="104"/>
    </row>
    <row r="52" customFormat="false" ht="15.75" hidden="false" customHeight="true" outlineLevel="0" collapsed="false">
      <c r="A52" s="241" t="s">
        <v>1126</v>
      </c>
      <c r="B52" s="243" t="s">
        <v>1127</v>
      </c>
      <c r="C52" s="243" t="s">
        <v>1128</v>
      </c>
      <c r="D52" s="243" t="s">
        <v>1129</v>
      </c>
      <c r="E52" s="243"/>
      <c r="F52" s="243" t="s">
        <v>1130</v>
      </c>
      <c r="G52" s="242" t="s">
        <v>464</v>
      </c>
      <c r="H52" s="243" t="s">
        <v>1131</v>
      </c>
      <c r="I52" s="242" t="s">
        <v>145</v>
      </c>
      <c r="J52" s="242" t="s">
        <v>162</v>
      </c>
      <c r="K52" s="242" t="s">
        <v>161</v>
      </c>
      <c r="L52" s="242" t="s">
        <v>473</v>
      </c>
      <c r="M52" s="242"/>
      <c r="N52" s="242"/>
      <c r="O52" s="242"/>
      <c r="P52" s="242" t="s">
        <v>299</v>
      </c>
      <c r="Q52" s="242" t="s">
        <v>141</v>
      </c>
      <c r="R52" s="242" t="s">
        <v>127</v>
      </c>
      <c r="S52" s="242" t="s">
        <v>129</v>
      </c>
      <c r="T52" s="246" t="s">
        <v>1132</v>
      </c>
      <c r="U52" s="246"/>
      <c r="V52" s="246"/>
      <c r="W52" s="246"/>
      <c r="X52" s="246"/>
      <c r="Y52" s="246"/>
      <c r="Z52" s="246"/>
    </row>
    <row r="53" customFormat="false" ht="13.8" hidden="false" customHeight="false" outlineLevel="0" collapsed="false">
      <c r="A53" s="108"/>
      <c r="B53" s="262"/>
      <c r="C53" s="262"/>
      <c r="D53" s="263"/>
      <c r="E53" s="263"/>
      <c r="F53" s="262"/>
      <c r="G53" s="99"/>
      <c r="H53" s="0" t="n">
        <v>0</v>
      </c>
      <c r="I53" s="0" t="n">
        <v>0</v>
      </c>
      <c r="J53" s="0" t="n">
        <v>0</v>
      </c>
      <c r="K53" s="0" t="n">
        <v>0</v>
      </c>
      <c r="L53" s="0" t="n">
        <v>0</v>
      </c>
      <c r="M53" s="99"/>
      <c r="N53" s="99"/>
      <c r="O53" s="99"/>
      <c r="P53" s="99"/>
      <c r="Q53" s="99"/>
      <c r="R53" s="115"/>
      <c r="S53" s="115"/>
      <c r="T53" s="115"/>
      <c r="U53" s="115"/>
      <c r="V53" s="115"/>
      <c r="W53" s="115"/>
      <c r="X53" s="115"/>
    </row>
    <row r="54" customFormat="false" ht="13.8" hidden="false" customHeight="false" outlineLevel="0" collapsed="false">
      <c r="A54" s="264" t="s">
        <v>946</v>
      </c>
      <c r="B54" s="265"/>
      <c r="C54" s="264" t="s">
        <v>947</v>
      </c>
      <c r="D54" s="266"/>
      <c r="E54" s="266"/>
      <c r="F54" s="266"/>
    </row>
  </sheetData>
  <mergeCells count="51">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X42"/>
    <mergeCell ref="T43:X43"/>
    <mergeCell ref="T44:Z44"/>
    <mergeCell ref="T45:Z45"/>
    <mergeCell ref="T46:Z46"/>
    <mergeCell ref="T47:Z47"/>
    <mergeCell ref="T48:Z48"/>
    <mergeCell ref="T49:Z49"/>
    <mergeCell ref="T50:Z50"/>
    <mergeCell ref="T51:Z51"/>
    <mergeCell ref="T52:Z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H50" activeCellId="0" sqref="H50"/>
    </sheetView>
  </sheetViews>
  <sheetFormatPr defaultColWidth="14.62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7" t="s">
        <v>1133</v>
      </c>
      <c r="B1" s="228"/>
      <c r="C1" s="229"/>
      <c r="D1" s="228"/>
      <c r="E1" s="228"/>
      <c r="F1" s="228"/>
      <c r="G1" s="228"/>
      <c r="H1" s="230"/>
      <c r="I1" s="230"/>
      <c r="J1" s="230"/>
      <c r="K1" s="230"/>
      <c r="L1" s="230"/>
      <c r="M1" s="230"/>
      <c r="N1" s="230"/>
      <c r="O1" s="230"/>
      <c r="P1" s="230"/>
      <c r="Q1" s="230"/>
      <c r="R1" s="230"/>
      <c r="S1" s="230"/>
      <c r="T1" s="230"/>
      <c r="U1" s="230"/>
      <c r="V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5" t="s">
        <v>119</v>
      </c>
      <c r="O2" s="267" t="s">
        <v>55</v>
      </c>
      <c r="P2" s="88" t="s">
        <v>42</v>
      </c>
      <c r="Q2" s="88" t="s">
        <v>45</v>
      </c>
      <c r="R2" s="88" t="s">
        <v>49</v>
      </c>
      <c r="S2" s="89" t="s">
        <v>120</v>
      </c>
      <c r="T2" s="89" t="s">
        <v>121</v>
      </c>
      <c r="U2" s="89"/>
      <c r="V2" s="89"/>
      <c r="W2" s="89"/>
      <c r="X2" s="89"/>
      <c r="Y2" s="89"/>
    </row>
    <row r="3" customFormat="false" ht="26.5" hidden="false" customHeight="false" outlineLevel="0" collapsed="false">
      <c r="A3" s="145" t="s">
        <v>122</v>
      </c>
      <c r="B3" s="128" t="n">
        <v>4</v>
      </c>
      <c r="C3" s="129" t="s">
        <v>578</v>
      </c>
      <c r="D3" s="139" t="s">
        <v>1134</v>
      </c>
      <c r="E3" s="128"/>
      <c r="F3" s="128" t="n">
        <v>19</v>
      </c>
      <c r="G3" s="130" t="n">
        <v>2</v>
      </c>
      <c r="H3" s="130" t="n">
        <v>361</v>
      </c>
      <c r="I3" s="130" t="n">
        <v>4</v>
      </c>
      <c r="J3" s="130" t="n">
        <v>0</v>
      </c>
      <c r="K3" s="130" t="n">
        <v>2</v>
      </c>
      <c r="L3" s="129" t="s">
        <v>128</v>
      </c>
      <c r="M3" s="129"/>
      <c r="N3" s="129"/>
      <c r="O3" s="129"/>
      <c r="P3" s="129" t="s">
        <v>299</v>
      </c>
      <c r="Q3" s="129" t="s">
        <v>127</v>
      </c>
      <c r="R3" s="129" t="s">
        <v>138</v>
      </c>
      <c r="S3" s="129" t="s">
        <v>129</v>
      </c>
      <c r="T3" s="138" t="s">
        <v>419</v>
      </c>
      <c r="U3" s="138"/>
      <c r="V3" s="138"/>
      <c r="W3" s="138"/>
      <c r="X3" s="138"/>
      <c r="Y3" s="138"/>
    </row>
    <row r="4" customFormat="false" ht="26.5" hidden="false" customHeight="false" outlineLevel="0" collapsed="false">
      <c r="A4" s="102" t="s">
        <v>131</v>
      </c>
      <c r="B4" s="99" t="s">
        <v>1135</v>
      </c>
      <c r="C4" s="98" t="s">
        <v>1136</v>
      </c>
      <c r="D4" s="115" t="s">
        <v>1137</v>
      </c>
      <c r="E4" s="99"/>
      <c r="F4" s="97" t="s">
        <v>1138</v>
      </c>
      <c r="G4" s="98" t="n">
        <v>2</v>
      </c>
      <c r="H4" s="98" t="n">
        <v>361</v>
      </c>
      <c r="I4" s="98" t="n">
        <v>4</v>
      </c>
      <c r="J4" s="98" t="n">
        <v>0</v>
      </c>
      <c r="K4" s="98" t="n">
        <v>1</v>
      </c>
      <c r="L4" s="97" t="s">
        <v>128</v>
      </c>
      <c r="M4" s="97"/>
      <c r="N4" s="97"/>
      <c r="O4" s="97"/>
      <c r="P4" s="97" t="s">
        <v>168</v>
      </c>
      <c r="Q4" s="97" t="s">
        <v>127</v>
      </c>
      <c r="R4" s="97" t="s">
        <v>138</v>
      </c>
      <c r="S4" s="97" t="s">
        <v>129</v>
      </c>
      <c r="T4" s="101"/>
      <c r="U4" s="101"/>
      <c r="V4" s="101"/>
      <c r="W4" s="101"/>
      <c r="X4" s="101"/>
      <c r="Y4" s="101"/>
    </row>
    <row r="5" customFormat="false" ht="26.5" hidden="false" customHeight="false" outlineLevel="0" collapsed="false">
      <c r="A5" s="145" t="s">
        <v>424</v>
      </c>
      <c r="B5" s="128" t="s">
        <v>1139</v>
      </c>
      <c r="C5" s="130" t="s">
        <v>1140</v>
      </c>
      <c r="D5" s="139" t="s">
        <v>1141</v>
      </c>
      <c r="E5" s="128"/>
      <c r="F5" s="129" t="s">
        <v>1142</v>
      </c>
      <c r="G5" s="130" t="n">
        <v>2</v>
      </c>
      <c r="H5" s="130" t="n">
        <v>361</v>
      </c>
      <c r="I5" s="130" t="n">
        <v>4</v>
      </c>
      <c r="J5" s="130" t="n">
        <v>0</v>
      </c>
      <c r="K5" s="130" t="n">
        <v>3</v>
      </c>
      <c r="L5" s="129" t="s">
        <v>128</v>
      </c>
      <c r="M5" s="129"/>
      <c r="N5" s="129"/>
      <c r="O5" s="129"/>
      <c r="P5" s="129" t="s">
        <v>192</v>
      </c>
      <c r="Q5" s="129" t="s">
        <v>317</v>
      </c>
      <c r="R5" s="129" t="s">
        <v>138</v>
      </c>
      <c r="S5" s="129" t="s">
        <v>129</v>
      </c>
      <c r="T5" s="131"/>
      <c r="U5" s="131"/>
      <c r="V5" s="131"/>
      <c r="W5" s="131"/>
      <c r="X5" s="131"/>
      <c r="Y5" s="131"/>
    </row>
    <row r="6" customFormat="false" ht="15.75" hidden="false" customHeight="true" outlineLevel="0" collapsed="false">
      <c r="A6" s="102" t="s">
        <v>1143</v>
      </c>
      <c r="B6" s="99" t="s">
        <v>1144</v>
      </c>
      <c r="C6" s="136" t="s">
        <v>1145</v>
      </c>
      <c r="D6" s="115" t="s">
        <v>1146</v>
      </c>
      <c r="E6" s="99"/>
      <c r="F6" s="115" t="s">
        <v>1147</v>
      </c>
      <c r="G6" s="98" t="n">
        <v>1</v>
      </c>
      <c r="H6" s="98" t="n">
        <v>361</v>
      </c>
      <c r="I6" s="98" t="n">
        <v>2</v>
      </c>
      <c r="J6" s="98" t="n">
        <v>0</v>
      </c>
      <c r="K6" s="98" t="n">
        <v>3</v>
      </c>
      <c r="L6" s="97" t="s">
        <v>128</v>
      </c>
      <c r="M6" s="97"/>
      <c r="N6" s="97"/>
      <c r="O6" s="97"/>
      <c r="P6" s="97" t="s">
        <v>299</v>
      </c>
      <c r="Q6" s="97" t="s">
        <v>127</v>
      </c>
      <c r="R6" s="97" t="s">
        <v>127</v>
      </c>
      <c r="S6" s="97" t="s">
        <v>129</v>
      </c>
      <c r="T6" s="167" t="s">
        <v>1148</v>
      </c>
      <c r="U6" s="167"/>
      <c r="V6" s="167"/>
      <c r="W6" s="167"/>
      <c r="X6" s="167"/>
      <c r="Y6" s="167"/>
    </row>
    <row r="7" customFormat="false" ht="13.8" hidden="false" customHeight="false" outlineLevel="0" collapsed="false">
      <c r="A7" s="145" t="s">
        <v>430</v>
      </c>
      <c r="B7" s="128" t="n">
        <v>6</v>
      </c>
      <c r="C7" s="130" t="s">
        <v>139</v>
      </c>
      <c r="D7" s="128" t="n">
        <f aca="false">E7/3*2</f>
        <v>16</v>
      </c>
      <c r="E7" s="128" t="n">
        <f aca="false">34-10</f>
        <v>24</v>
      </c>
      <c r="F7" s="128" t="n">
        <v>34</v>
      </c>
      <c r="G7" s="130" t="n">
        <v>6</v>
      </c>
      <c r="H7" s="130" t="n">
        <v>80</v>
      </c>
      <c r="I7" s="130" t="n">
        <v>8</v>
      </c>
      <c r="J7" s="130" t="n">
        <v>55</v>
      </c>
      <c r="K7" s="130" t="n">
        <v>2</v>
      </c>
      <c r="L7" s="129" t="s">
        <v>128</v>
      </c>
      <c r="M7" s="129"/>
      <c r="N7" s="129"/>
      <c r="O7" s="129"/>
      <c r="P7" s="129" t="s">
        <v>145</v>
      </c>
      <c r="Q7" s="129" t="s">
        <v>155</v>
      </c>
      <c r="R7" s="129" t="s">
        <v>127</v>
      </c>
      <c r="S7" s="128" t="s">
        <v>129</v>
      </c>
      <c r="T7" s="131"/>
      <c r="U7" s="131"/>
      <c r="V7" s="131"/>
      <c r="W7" s="131"/>
      <c r="X7" s="131"/>
      <c r="Y7" s="131"/>
    </row>
    <row r="8" customFormat="false" ht="13.8" hidden="false" customHeight="false" outlineLevel="0" collapsed="false">
      <c r="A8" s="102" t="s">
        <v>144</v>
      </c>
      <c r="B8" s="99" t="n">
        <v>4</v>
      </c>
      <c r="C8" s="98" t="s">
        <v>1149</v>
      </c>
      <c r="D8" s="99" t="n">
        <v>12</v>
      </c>
      <c r="E8" s="99" t="n">
        <f aca="false">F8-21</f>
        <v>18</v>
      </c>
      <c r="F8" s="99" t="n">
        <v>39</v>
      </c>
      <c r="G8" s="98" t="s">
        <v>299</v>
      </c>
      <c r="H8" s="98" t="n">
        <v>70</v>
      </c>
      <c r="I8" s="98" t="n">
        <v>3.5</v>
      </c>
      <c r="J8" s="98" t="n">
        <v>0</v>
      </c>
      <c r="K8" s="98" t="n">
        <v>2</v>
      </c>
      <c r="L8" s="97" t="s">
        <v>128</v>
      </c>
      <c r="M8" s="97"/>
      <c r="N8" s="97"/>
      <c r="O8" s="97"/>
      <c r="P8" s="97" t="s">
        <v>168</v>
      </c>
      <c r="Q8" s="97" t="s">
        <v>323</v>
      </c>
      <c r="R8" s="97" t="s">
        <v>138</v>
      </c>
      <c r="S8" s="99" t="s">
        <v>129</v>
      </c>
      <c r="T8" s="132" t="s">
        <v>601</v>
      </c>
      <c r="U8" s="132"/>
      <c r="V8" s="132"/>
      <c r="W8" s="132"/>
      <c r="X8" s="132"/>
      <c r="Y8" s="132"/>
    </row>
    <row r="9" customFormat="false" ht="13.8" hidden="false" customHeight="false" outlineLevel="0" collapsed="false">
      <c r="A9" s="145" t="s">
        <v>1150</v>
      </c>
      <c r="B9" s="128"/>
      <c r="C9" s="130" t="s">
        <v>1151</v>
      </c>
      <c r="D9" s="128"/>
      <c r="E9" s="128"/>
      <c r="F9" s="128"/>
      <c r="G9" s="130" t="s">
        <v>299</v>
      </c>
      <c r="H9" s="130" t="s">
        <v>235</v>
      </c>
      <c r="I9" s="130" t="n">
        <v>6</v>
      </c>
      <c r="J9" s="130" t="n">
        <v>50</v>
      </c>
      <c r="K9" s="130" t="s">
        <v>138</v>
      </c>
      <c r="L9" s="129" t="s">
        <v>128</v>
      </c>
      <c r="M9" s="129"/>
      <c r="N9" s="129"/>
      <c r="O9" s="129"/>
      <c r="P9" s="129" t="s">
        <v>168</v>
      </c>
      <c r="Q9" s="129" t="s">
        <v>323</v>
      </c>
      <c r="R9" s="129" t="s">
        <v>138</v>
      </c>
      <c r="S9" s="128" t="s">
        <v>129</v>
      </c>
      <c r="T9" s="138"/>
      <c r="U9" s="138"/>
      <c r="V9" s="138"/>
      <c r="W9" s="138"/>
      <c r="X9" s="138"/>
      <c r="Y9" s="138"/>
    </row>
    <row r="10" customFormat="false" ht="13.8" hidden="false" customHeight="false" outlineLevel="0" collapsed="false">
      <c r="A10" s="102" t="s">
        <v>1152</v>
      </c>
      <c r="B10" s="99"/>
      <c r="C10" s="98" t="s">
        <v>486</v>
      </c>
      <c r="D10" s="99"/>
      <c r="E10" s="99"/>
      <c r="F10" s="99"/>
      <c r="G10" s="98" t="s">
        <v>299</v>
      </c>
      <c r="H10" s="98" t="s">
        <v>1153</v>
      </c>
      <c r="I10" s="98" t="n">
        <v>6</v>
      </c>
      <c r="J10" s="98" t="n">
        <v>40</v>
      </c>
      <c r="K10" s="98" t="s">
        <v>312</v>
      </c>
      <c r="L10" s="97" t="s">
        <v>128</v>
      </c>
      <c r="M10" s="97"/>
      <c r="N10" s="97"/>
      <c r="O10" s="97"/>
      <c r="P10" s="97" t="s">
        <v>192</v>
      </c>
      <c r="Q10" s="97" t="s">
        <v>323</v>
      </c>
      <c r="R10" s="97" t="s">
        <v>127</v>
      </c>
      <c r="S10" s="99" t="s">
        <v>129</v>
      </c>
      <c r="T10" s="101"/>
      <c r="U10" s="101"/>
      <c r="V10" s="101"/>
      <c r="W10" s="101"/>
      <c r="X10" s="101"/>
      <c r="Y10" s="101"/>
    </row>
    <row r="11" customFormat="false" ht="13.8" hidden="false" customHeight="false" outlineLevel="0" collapsed="false">
      <c r="A11" s="145" t="s">
        <v>1154</v>
      </c>
      <c r="B11" s="128" t="n">
        <v>8</v>
      </c>
      <c r="C11" s="130" t="s">
        <v>320</v>
      </c>
      <c r="D11" s="128" t="n">
        <f aca="false">E11/3*2</f>
        <v>18</v>
      </c>
      <c r="E11" s="128" t="n">
        <f aca="false">41-14</f>
        <v>27</v>
      </c>
      <c r="F11" s="128" t="n">
        <v>39</v>
      </c>
      <c r="G11" s="130" t="s">
        <v>161</v>
      </c>
      <c r="H11" s="130" t="s">
        <v>935</v>
      </c>
      <c r="I11" s="130" t="n">
        <v>9</v>
      </c>
      <c r="J11" s="130" t="n">
        <v>30</v>
      </c>
      <c r="K11" s="130" t="s">
        <v>297</v>
      </c>
      <c r="L11" s="129" t="s">
        <v>128</v>
      </c>
      <c r="M11" s="129"/>
      <c r="N11" s="129"/>
      <c r="O11" s="129"/>
      <c r="P11" s="129" t="s">
        <v>145</v>
      </c>
      <c r="Q11" s="129" t="s">
        <v>159</v>
      </c>
      <c r="R11" s="129" t="s">
        <v>127</v>
      </c>
      <c r="S11" s="129" t="s">
        <v>129</v>
      </c>
      <c r="T11" s="138"/>
      <c r="U11" s="138"/>
      <c r="V11" s="138"/>
      <c r="W11" s="138"/>
      <c r="X11" s="138"/>
      <c r="Y11" s="138"/>
    </row>
    <row r="12" customFormat="false" ht="13.8" hidden="false" customHeight="false" outlineLevel="0" collapsed="false">
      <c r="A12" s="102" t="s">
        <v>1155</v>
      </c>
      <c r="B12" s="99"/>
      <c r="C12" s="98" t="s">
        <v>320</v>
      </c>
      <c r="D12" s="99"/>
      <c r="E12" s="99"/>
      <c r="F12" s="99"/>
      <c r="G12" s="98" t="s">
        <v>161</v>
      </c>
      <c r="H12" s="98" t="s">
        <v>322</v>
      </c>
      <c r="I12" s="98" t="s">
        <v>161</v>
      </c>
      <c r="J12" s="98" t="n">
        <v>30</v>
      </c>
      <c r="K12" s="98" t="s">
        <v>314</v>
      </c>
      <c r="L12" s="97" t="s">
        <v>128</v>
      </c>
      <c r="M12" s="97"/>
      <c r="N12" s="97"/>
      <c r="O12" s="97"/>
      <c r="P12" s="97" t="s">
        <v>192</v>
      </c>
      <c r="Q12" s="97" t="s">
        <v>159</v>
      </c>
      <c r="R12" s="97" t="s">
        <v>127</v>
      </c>
      <c r="S12" s="97" t="s">
        <v>129</v>
      </c>
      <c r="T12" s="101"/>
      <c r="U12" s="101"/>
      <c r="V12" s="101"/>
      <c r="W12" s="101"/>
      <c r="X12" s="101"/>
      <c r="Y12" s="101"/>
    </row>
    <row r="13" customFormat="false" ht="13.8" hidden="false" customHeight="false" outlineLevel="0" collapsed="false">
      <c r="A13" s="145" t="s">
        <v>1156</v>
      </c>
      <c r="B13" s="128"/>
      <c r="C13" s="130" t="s">
        <v>320</v>
      </c>
      <c r="D13" s="128"/>
      <c r="E13" s="128"/>
      <c r="F13" s="128"/>
      <c r="G13" s="130" t="s">
        <v>161</v>
      </c>
      <c r="H13" s="130" t="s">
        <v>322</v>
      </c>
      <c r="I13" s="130" t="s">
        <v>161</v>
      </c>
      <c r="J13" s="130" t="n">
        <v>30</v>
      </c>
      <c r="K13" s="130" t="s">
        <v>145</v>
      </c>
      <c r="L13" s="129" t="s">
        <v>128</v>
      </c>
      <c r="M13" s="129"/>
      <c r="N13" s="129"/>
      <c r="O13" s="129"/>
      <c r="P13" s="129" t="s">
        <v>192</v>
      </c>
      <c r="Q13" s="129" t="s">
        <v>159</v>
      </c>
      <c r="R13" s="129" t="s">
        <v>127</v>
      </c>
      <c r="S13" s="129" t="s">
        <v>129</v>
      </c>
      <c r="T13" s="138"/>
      <c r="U13" s="138"/>
      <c r="V13" s="138"/>
      <c r="W13" s="138"/>
      <c r="X13" s="138"/>
      <c r="Y13" s="138"/>
    </row>
    <row r="14" customFormat="false" ht="13.8" hidden="false" customHeight="false" outlineLevel="0" collapsed="false">
      <c r="A14" s="102" t="s">
        <v>167</v>
      </c>
      <c r="B14" s="99" t="n">
        <v>4</v>
      </c>
      <c r="C14" s="98" t="s">
        <v>891</v>
      </c>
      <c r="D14" s="99" t="n">
        <v>15</v>
      </c>
      <c r="E14" s="99" t="n">
        <f aca="false">32-9</f>
        <v>23</v>
      </c>
      <c r="F14" s="99" t="n">
        <v>32</v>
      </c>
      <c r="G14" s="97" t="s">
        <v>145</v>
      </c>
      <c r="H14" s="97" t="n">
        <v>90</v>
      </c>
      <c r="I14" s="98" t="n">
        <v>6</v>
      </c>
      <c r="J14" s="97" t="n">
        <v>35</v>
      </c>
      <c r="K14" s="98" t="n">
        <v>1</v>
      </c>
      <c r="L14" s="97" t="s">
        <v>128</v>
      </c>
      <c r="M14" s="97"/>
      <c r="N14" s="97"/>
      <c r="O14" s="97"/>
      <c r="P14" s="97" t="s">
        <v>168</v>
      </c>
      <c r="Q14" s="97" t="s">
        <v>159</v>
      </c>
      <c r="R14" s="97" t="s">
        <v>127</v>
      </c>
      <c r="S14" s="99" t="s">
        <v>129</v>
      </c>
      <c r="T14" s="101"/>
      <c r="U14" s="101"/>
      <c r="V14" s="101"/>
      <c r="W14" s="101"/>
      <c r="X14" s="101"/>
      <c r="Y14" s="101"/>
    </row>
    <row r="15" customFormat="false" ht="13.8" hidden="false" customHeight="false" outlineLevel="0" collapsed="false">
      <c r="A15" s="145" t="s">
        <v>1157</v>
      </c>
      <c r="B15" s="128" t="n">
        <v>14</v>
      </c>
      <c r="C15" s="130" t="s">
        <v>1158</v>
      </c>
      <c r="D15" s="128" t="n">
        <f aca="false">E15/3*2</f>
        <v>24</v>
      </c>
      <c r="E15" s="128" t="n">
        <f aca="false">55-19</f>
        <v>36</v>
      </c>
      <c r="F15" s="128" t="n">
        <v>55</v>
      </c>
      <c r="G15" s="130" t="s">
        <v>208</v>
      </c>
      <c r="H15" s="130" t="n">
        <v>361</v>
      </c>
      <c r="I15" s="130" t="n">
        <v>8</v>
      </c>
      <c r="J15" s="130" t="n">
        <v>100</v>
      </c>
      <c r="K15" s="130" t="n">
        <v>7</v>
      </c>
      <c r="L15" s="129" t="s">
        <v>128</v>
      </c>
      <c r="M15" s="129"/>
      <c r="N15" s="129"/>
      <c r="O15" s="129"/>
      <c r="P15" s="129" t="s">
        <v>159</v>
      </c>
      <c r="Q15" s="129" t="s">
        <v>162</v>
      </c>
      <c r="R15" s="129" t="s">
        <v>127</v>
      </c>
      <c r="S15" s="129" t="s">
        <v>129</v>
      </c>
      <c r="T15" s="138" t="s">
        <v>1159</v>
      </c>
      <c r="U15" s="138"/>
      <c r="V15" s="138"/>
      <c r="W15" s="138"/>
      <c r="X15" s="138"/>
      <c r="Y15" s="138"/>
    </row>
    <row r="16" customFormat="false" ht="13.8" hidden="false" customHeight="false" outlineLevel="0" collapsed="false">
      <c r="A16" s="102" t="s">
        <v>1160</v>
      </c>
      <c r="B16" s="99"/>
      <c r="C16" s="98" t="s">
        <v>1161</v>
      </c>
      <c r="D16" s="99"/>
      <c r="E16" s="99"/>
      <c r="F16" s="99"/>
      <c r="G16" s="98" t="s">
        <v>192</v>
      </c>
      <c r="H16" s="98" t="n">
        <v>361</v>
      </c>
      <c r="I16" s="98" t="n">
        <v>6</v>
      </c>
      <c r="J16" s="98" t="n">
        <v>80</v>
      </c>
      <c r="K16" s="98" t="n">
        <v>2</v>
      </c>
      <c r="L16" s="97" t="s">
        <v>128</v>
      </c>
      <c r="M16" s="97"/>
      <c r="N16" s="97"/>
      <c r="O16" s="97"/>
      <c r="P16" s="97" t="s">
        <v>192</v>
      </c>
      <c r="Q16" s="97" t="s">
        <v>235</v>
      </c>
      <c r="R16" s="97" t="s">
        <v>127</v>
      </c>
      <c r="S16" s="97" t="s">
        <v>129</v>
      </c>
      <c r="T16" s="101" t="s">
        <v>1159</v>
      </c>
      <c r="U16" s="101"/>
      <c r="V16" s="101"/>
      <c r="W16" s="101"/>
      <c r="X16" s="101"/>
      <c r="Y16" s="101"/>
    </row>
    <row r="17" customFormat="false" ht="13.8" hidden="false" customHeight="false" outlineLevel="0" collapsed="false">
      <c r="A17" s="145" t="s">
        <v>1162</v>
      </c>
      <c r="B17" s="128" t="n">
        <v>10</v>
      </c>
      <c r="C17" s="130" t="s">
        <v>160</v>
      </c>
      <c r="D17" s="128" t="n">
        <v>25</v>
      </c>
      <c r="E17" s="128" t="n">
        <v>37</v>
      </c>
      <c r="F17" s="128" t="n">
        <v>52</v>
      </c>
      <c r="G17" s="130" t="s">
        <v>214</v>
      </c>
      <c r="H17" s="128" t="n">
        <v>90</v>
      </c>
      <c r="I17" s="129" t="n">
        <v>8</v>
      </c>
      <c r="J17" s="130" t="n">
        <v>125</v>
      </c>
      <c r="K17" s="130" t="n">
        <v>5</v>
      </c>
      <c r="L17" s="129" t="s">
        <v>128</v>
      </c>
      <c r="M17" s="129"/>
      <c r="N17" s="129"/>
      <c r="O17" s="129"/>
      <c r="P17" s="129" t="s">
        <v>159</v>
      </c>
      <c r="Q17" s="129" t="s">
        <v>327</v>
      </c>
      <c r="R17" s="129" t="s">
        <v>138</v>
      </c>
      <c r="S17" s="129" t="s">
        <v>129</v>
      </c>
      <c r="T17" s="138" t="s">
        <v>1163</v>
      </c>
      <c r="U17" s="138"/>
      <c r="V17" s="138"/>
      <c r="W17" s="138"/>
      <c r="X17" s="138"/>
      <c r="Y17" s="138"/>
    </row>
    <row r="18" customFormat="false" ht="13.8" hidden="false" customHeight="false" outlineLevel="0" collapsed="false">
      <c r="A18" s="102" t="s">
        <v>1164</v>
      </c>
      <c r="B18" s="99"/>
      <c r="C18" s="98" t="s">
        <v>160</v>
      </c>
      <c r="D18" s="99"/>
      <c r="E18" s="99"/>
      <c r="F18" s="99"/>
      <c r="G18" s="98" t="s">
        <v>159</v>
      </c>
      <c r="H18" s="99" t="n">
        <v>85</v>
      </c>
      <c r="I18" s="97" t="s">
        <v>192</v>
      </c>
      <c r="J18" s="98" t="s">
        <v>308</v>
      </c>
      <c r="K18" s="98" t="n">
        <v>1</v>
      </c>
      <c r="L18" s="97" t="s">
        <v>128</v>
      </c>
      <c r="M18" s="97"/>
      <c r="N18" s="97"/>
      <c r="O18" s="97"/>
      <c r="P18" s="97" t="s">
        <v>192</v>
      </c>
      <c r="Q18" s="97" t="s">
        <v>162</v>
      </c>
      <c r="R18" s="97" t="s">
        <v>138</v>
      </c>
      <c r="S18" s="97" t="s">
        <v>129</v>
      </c>
      <c r="T18" s="101" t="s">
        <v>1163</v>
      </c>
      <c r="U18" s="101"/>
      <c r="V18" s="101"/>
      <c r="W18" s="101"/>
      <c r="X18" s="101"/>
      <c r="Y18" s="101"/>
    </row>
    <row r="19" customFormat="false" ht="13.8" hidden="false" customHeight="false" outlineLevel="0" collapsed="false">
      <c r="A19" s="145" t="s">
        <v>1165</v>
      </c>
      <c r="B19" s="128"/>
      <c r="C19" s="130" t="s">
        <v>223</v>
      </c>
      <c r="D19" s="128"/>
      <c r="E19" s="128"/>
      <c r="F19" s="128"/>
      <c r="G19" s="130" t="s">
        <v>192</v>
      </c>
      <c r="H19" s="128" t="n">
        <v>85</v>
      </c>
      <c r="I19" s="129" t="s">
        <v>145</v>
      </c>
      <c r="J19" s="130" t="s">
        <v>216</v>
      </c>
      <c r="K19" s="130" t="n">
        <v>1</v>
      </c>
      <c r="L19" s="129" t="s">
        <v>128</v>
      </c>
      <c r="M19" s="129"/>
      <c r="N19" s="129"/>
      <c r="O19" s="129"/>
      <c r="P19" s="129" t="s">
        <v>145</v>
      </c>
      <c r="Q19" s="129" t="s">
        <v>235</v>
      </c>
      <c r="R19" s="129" t="s">
        <v>138</v>
      </c>
      <c r="S19" s="129" t="s">
        <v>129</v>
      </c>
      <c r="T19" s="138" t="s">
        <v>1163</v>
      </c>
      <c r="U19" s="138"/>
      <c r="V19" s="138"/>
      <c r="W19" s="138"/>
      <c r="X19" s="138"/>
      <c r="Y19" s="138"/>
    </row>
    <row r="20" customFormat="false" ht="13.8" hidden="false" customHeight="false" outlineLevel="0" collapsed="false">
      <c r="A20" s="102" t="s">
        <v>1166</v>
      </c>
      <c r="B20" s="99" t="n">
        <v>22</v>
      </c>
      <c r="C20" s="98" t="s">
        <v>1167</v>
      </c>
      <c r="D20" s="99" t="n">
        <f aca="false">E20/3*2</f>
        <v>20</v>
      </c>
      <c r="E20" s="99" t="n">
        <f aca="false">59-29</f>
        <v>30</v>
      </c>
      <c r="F20" s="99" t="n">
        <v>59</v>
      </c>
      <c r="G20" s="99" t="n">
        <v>14</v>
      </c>
      <c r="H20" s="97" t="s">
        <v>341</v>
      </c>
      <c r="I20" s="98" t="s">
        <v>161</v>
      </c>
      <c r="J20" s="99" t="n">
        <v>125</v>
      </c>
      <c r="K20" s="98" t="s">
        <v>192</v>
      </c>
      <c r="L20" s="97" t="s">
        <v>128</v>
      </c>
      <c r="M20" s="97"/>
      <c r="N20" s="97"/>
      <c r="O20" s="97"/>
      <c r="P20" s="136" t="s">
        <v>183</v>
      </c>
      <c r="Q20" s="136" t="s">
        <v>216</v>
      </c>
      <c r="R20" s="136" t="s">
        <v>138</v>
      </c>
      <c r="S20" s="97" t="s">
        <v>129</v>
      </c>
      <c r="T20" s="101" t="s">
        <v>1163</v>
      </c>
      <c r="U20" s="101"/>
      <c r="V20" s="101"/>
      <c r="W20" s="101"/>
      <c r="X20" s="101"/>
      <c r="Y20" s="101"/>
    </row>
    <row r="21" customFormat="false" ht="13.8" hidden="false" customHeight="false" outlineLevel="0" collapsed="false">
      <c r="A21" s="145" t="s">
        <v>1168</v>
      </c>
      <c r="B21" s="128"/>
      <c r="C21" s="130" t="s">
        <v>1167</v>
      </c>
      <c r="D21" s="128"/>
      <c r="E21" s="128"/>
      <c r="F21" s="128"/>
      <c r="G21" s="128" t="n">
        <v>11</v>
      </c>
      <c r="H21" s="129" t="s">
        <v>181</v>
      </c>
      <c r="I21" s="130" t="s">
        <v>145</v>
      </c>
      <c r="J21" s="128" t="n">
        <v>125</v>
      </c>
      <c r="K21" s="130" t="s">
        <v>299</v>
      </c>
      <c r="L21" s="129" t="s">
        <v>128</v>
      </c>
      <c r="M21" s="129"/>
      <c r="N21" s="129"/>
      <c r="O21" s="129"/>
      <c r="P21" s="133" t="s">
        <v>145</v>
      </c>
      <c r="Q21" s="133" t="s">
        <v>181</v>
      </c>
      <c r="R21" s="133" t="s">
        <v>138</v>
      </c>
      <c r="S21" s="129" t="s">
        <v>129</v>
      </c>
      <c r="T21" s="138" t="s">
        <v>1163</v>
      </c>
      <c r="U21" s="138"/>
      <c r="V21" s="138"/>
      <c r="W21" s="138"/>
      <c r="X21" s="138"/>
      <c r="Y21" s="138"/>
    </row>
    <row r="22" customFormat="false" ht="13.8" hidden="false" customHeight="false" outlineLevel="0" collapsed="false">
      <c r="A22" s="102" t="s">
        <v>1169</v>
      </c>
      <c r="B22" s="99"/>
      <c r="C22" s="98" t="s">
        <v>896</v>
      </c>
      <c r="D22" s="99"/>
      <c r="E22" s="99"/>
      <c r="F22" s="99"/>
      <c r="G22" s="99" t="n">
        <v>10</v>
      </c>
      <c r="H22" s="97" t="n">
        <v>75</v>
      </c>
      <c r="I22" s="98" t="n">
        <v>7</v>
      </c>
      <c r="J22" s="99" t="n">
        <v>110</v>
      </c>
      <c r="K22" s="98" t="n">
        <v>2</v>
      </c>
      <c r="L22" s="97" t="s">
        <v>128</v>
      </c>
      <c r="M22" s="97"/>
      <c r="N22" s="97"/>
      <c r="O22" s="97"/>
      <c r="P22" s="136" t="s">
        <v>138</v>
      </c>
      <c r="Q22" s="136" t="s">
        <v>181</v>
      </c>
      <c r="R22" s="136" t="s">
        <v>138</v>
      </c>
      <c r="S22" s="97" t="s">
        <v>129</v>
      </c>
      <c r="T22" s="101" t="s">
        <v>1163</v>
      </c>
      <c r="U22" s="101"/>
      <c r="V22" s="101"/>
      <c r="W22" s="101"/>
      <c r="X22" s="101"/>
      <c r="Y22" s="101"/>
    </row>
    <row r="23" customFormat="false" ht="13.8" hidden="false" customHeight="false" outlineLevel="0" collapsed="false">
      <c r="A23" s="102" t="s">
        <v>1170</v>
      </c>
      <c r="B23" s="99" t="n">
        <v>3</v>
      </c>
      <c r="C23" s="98" t="s">
        <v>1171</v>
      </c>
      <c r="D23" s="99" t="n">
        <v>7</v>
      </c>
      <c r="E23" s="99" t="n">
        <f aca="false">43-32</f>
        <v>11</v>
      </c>
      <c r="F23" s="98" t="n">
        <v>43</v>
      </c>
      <c r="G23" s="98" t="n">
        <v>5</v>
      </c>
      <c r="H23" s="98" t="n">
        <v>361</v>
      </c>
      <c r="I23" s="98" t="s">
        <v>138</v>
      </c>
      <c r="J23" s="98" t="n">
        <v>60</v>
      </c>
      <c r="K23" s="98" t="n">
        <v>1</v>
      </c>
      <c r="L23" s="102" t="s">
        <v>128</v>
      </c>
      <c r="M23" s="102" t="n">
        <v>4</v>
      </c>
      <c r="N23" s="102" t="n">
        <v>6</v>
      </c>
      <c r="O23" s="102"/>
      <c r="P23" s="102" t="n">
        <v>6</v>
      </c>
      <c r="Q23" s="102" t="n">
        <v>20</v>
      </c>
      <c r="R23" s="102" t="n">
        <v>6</v>
      </c>
      <c r="S23" s="99" t="s">
        <v>129</v>
      </c>
      <c r="T23" s="132"/>
      <c r="U23" s="132"/>
      <c r="V23" s="132"/>
      <c r="W23" s="132"/>
    </row>
    <row r="24" customFormat="false" ht="13.8" hidden="false" customHeight="false" outlineLevel="0" collapsed="false">
      <c r="A24" s="102" t="s">
        <v>1172</v>
      </c>
      <c r="B24" s="99" t="n">
        <v>3</v>
      </c>
      <c r="C24" s="98" t="s">
        <v>1171</v>
      </c>
      <c r="D24" s="99" t="n">
        <v>7</v>
      </c>
      <c r="E24" s="99" t="n">
        <f aca="false">43-32</f>
        <v>11</v>
      </c>
      <c r="F24" s="98" t="n">
        <v>43</v>
      </c>
      <c r="G24" s="98" t="n">
        <v>5</v>
      </c>
      <c r="H24" s="98" t="n">
        <v>361</v>
      </c>
      <c r="I24" s="98" t="s">
        <v>312</v>
      </c>
      <c r="J24" s="98" t="n">
        <v>60</v>
      </c>
      <c r="K24" s="98" t="n">
        <v>1</v>
      </c>
      <c r="L24" s="102" t="s">
        <v>128</v>
      </c>
      <c r="M24" s="102" t="n">
        <v>4</v>
      </c>
      <c r="N24" s="102" t="n">
        <v>6</v>
      </c>
      <c r="O24" s="102"/>
      <c r="P24" s="102" t="n">
        <v>6</v>
      </c>
      <c r="Q24" s="102" t="n">
        <v>20</v>
      </c>
      <c r="R24" s="102" t="n">
        <v>6</v>
      </c>
      <c r="S24" s="99" t="s">
        <v>129</v>
      </c>
      <c r="T24" s="132"/>
      <c r="U24" s="132"/>
      <c r="V24" s="132"/>
      <c r="W24" s="132"/>
    </row>
    <row r="25" customFormat="false" ht="13.8" hidden="false" customHeight="false" outlineLevel="0" collapsed="false">
      <c r="A25" s="145" t="s">
        <v>1173</v>
      </c>
      <c r="B25" s="128"/>
      <c r="C25" s="130" t="s">
        <v>1174</v>
      </c>
      <c r="D25" s="128"/>
      <c r="E25" s="128"/>
      <c r="F25" s="130"/>
      <c r="G25" s="130" t="s">
        <v>168</v>
      </c>
      <c r="H25" s="130" t="s">
        <v>298</v>
      </c>
      <c r="I25" s="130" t="s">
        <v>138</v>
      </c>
      <c r="J25" s="130" t="n">
        <v>60</v>
      </c>
      <c r="K25" s="130" t="s">
        <v>314</v>
      </c>
      <c r="L25" s="145" t="s">
        <v>128</v>
      </c>
      <c r="M25" s="145"/>
      <c r="N25" s="145"/>
      <c r="O25" s="145"/>
      <c r="P25" s="145" t="n">
        <v>6</v>
      </c>
      <c r="Q25" s="145" t="n">
        <v>20</v>
      </c>
      <c r="R25" s="145" t="n">
        <v>6</v>
      </c>
      <c r="S25" s="128" t="s">
        <v>129</v>
      </c>
      <c r="T25" s="131"/>
      <c r="U25" s="131"/>
      <c r="V25" s="131"/>
      <c r="W25" s="131"/>
    </row>
    <row r="26" customFormat="false" ht="13.8" hidden="false" customHeight="false" outlineLevel="0" collapsed="false">
      <c r="A26" s="145" t="s">
        <v>1175</v>
      </c>
      <c r="B26" s="128"/>
      <c r="C26" s="130" t="s">
        <v>1174</v>
      </c>
      <c r="D26" s="128"/>
      <c r="E26" s="128"/>
      <c r="F26" s="130"/>
      <c r="G26" s="130" t="s">
        <v>168</v>
      </c>
      <c r="H26" s="130" t="s">
        <v>298</v>
      </c>
      <c r="I26" s="130" t="s">
        <v>312</v>
      </c>
      <c r="J26" s="130" t="n">
        <v>60</v>
      </c>
      <c r="K26" s="130" t="s">
        <v>314</v>
      </c>
      <c r="L26" s="145" t="s">
        <v>128</v>
      </c>
      <c r="M26" s="145"/>
      <c r="N26" s="145"/>
      <c r="O26" s="145"/>
      <c r="P26" s="145" t="n">
        <v>6</v>
      </c>
      <c r="Q26" s="145" t="n">
        <v>20</v>
      </c>
      <c r="R26" s="145" t="n">
        <v>6</v>
      </c>
      <c r="S26" s="128" t="s">
        <v>129</v>
      </c>
      <c r="T26" s="131"/>
      <c r="U26" s="131"/>
      <c r="V26" s="131"/>
      <c r="W26" s="131"/>
    </row>
    <row r="27" customFormat="false" ht="13.8" hidden="false" customHeight="false" outlineLevel="0" collapsed="false">
      <c r="A27" s="102" t="s">
        <v>900</v>
      </c>
      <c r="B27" s="99" t="n">
        <v>6</v>
      </c>
      <c r="C27" s="98" t="s">
        <v>971</v>
      </c>
      <c r="D27" s="99" t="n">
        <v>16</v>
      </c>
      <c r="E27" s="99" t="n">
        <v>24</v>
      </c>
      <c r="F27" s="98" t="s">
        <v>166</v>
      </c>
      <c r="G27" s="98" t="s">
        <v>192</v>
      </c>
      <c r="H27" s="98" t="n">
        <v>30</v>
      </c>
      <c r="I27" s="98" t="n">
        <v>7</v>
      </c>
      <c r="J27" s="99" t="n">
        <v>55</v>
      </c>
      <c r="K27" s="98" t="n">
        <v>2</v>
      </c>
      <c r="L27" s="102" t="s">
        <v>128</v>
      </c>
      <c r="M27" s="102" t="n">
        <v>6</v>
      </c>
      <c r="N27" s="102" t="n">
        <v>9</v>
      </c>
      <c r="O27" s="102"/>
      <c r="P27" s="102" t="n">
        <v>7</v>
      </c>
      <c r="Q27" s="102" t="n">
        <v>40</v>
      </c>
      <c r="R27" s="102" t="n">
        <v>0</v>
      </c>
      <c r="S27" s="99" t="s">
        <v>129</v>
      </c>
      <c r="T27" s="101"/>
      <c r="U27" s="101"/>
      <c r="V27" s="101"/>
      <c r="W27" s="101"/>
    </row>
    <row r="28" customFormat="false" ht="13.8" hidden="false" customHeight="false" outlineLevel="0" collapsed="false">
      <c r="A28" s="145" t="s">
        <v>1176</v>
      </c>
      <c r="B28" s="128"/>
      <c r="C28" s="130" t="s">
        <v>971</v>
      </c>
      <c r="D28" s="128"/>
      <c r="E28" s="128"/>
      <c r="F28" s="130"/>
      <c r="G28" s="130" t="s">
        <v>145</v>
      </c>
      <c r="H28" s="130" t="s">
        <v>171</v>
      </c>
      <c r="I28" s="130" t="n">
        <v>7</v>
      </c>
      <c r="J28" s="128" t="n">
        <v>55</v>
      </c>
      <c r="K28" s="130" t="s">
        <v>297</v>
      </c>
      <c r="L28" s="145" t="s">
        <v>128</v>
      </c>
      <c r="M28" s="145"/>
      <c r="N28" s="145"/>
      <c r="O28" s="145"/>
      <c r="P28" s="145" t="n">
        <v>7</v>
      </c>
      <c r="Q28" s="145" t="n">
        <v>40</v>
      </c>
      <c r="R28" s="145" t="n">
        <v>0</v>
      </c>
      <c r="S28" s="128" t="s">
        <v>129</v>
      </c>
      <c r="T28" s="138"/>
      <c r="U28" s="138"/>
      <c r="V28" s="138"/>
      <c r="W28" s="138"/>
    </row>
    <row r="29" customFormat="false" ht="13.8" hidden="false" customHeight="false" outlineLevel="0" collapsed="false">
      <c r="A29" s="102" t="s">
        <v>1177</v>
      </c>
      <c r="B29" s="99"/>
      <c r="C29" s="98" t="s">
        <v>329</v>
      </c>
      <c r="D29" s="99"/>
      <c r="E29" s="99"/>
      <c r="F29" s="98"/>
      <c r="G29" s="98" t="s">
        <v>161</v>
      </c>
      <c r="H29" s="98" t="n">
        <v>280</v>
      </c>
      <c r="I29" s="98" t="n">
        <v>5</v>
      </c>
      <c r="J29" s="98" t="n">
        <v>90</v>
      </c>
      <c r="K29" s="98" t="n">
        <v>8</v>
      </c>
      <c r="L29" s="102" t="s">
        <v>128</v>
      </c>
      <c r="M29" s="102"/>
      <c r="N29" s="102"/>
      <c r="O29" s="102"/>
      <c r="P29" s="102" t="n">
        <v>10</v>
      </c>
      <c r="Q29" s="102" t="n">
        <v>25</v>
      </c>
      <c r="R29" s="102" t="n">
        <v>0</v>
      </c>
      <c r="S29" s="99" t="s">
        <v>129</v>
      </c>
      <c r="T29" s="101"/>
      <c r="U29" s="101"/>
      <c r="V29" s="101"/>
      <c r="W29" s="101"/>
    </row>
    <row r="30" customFormat="false" ht="13.8" hidden="false" customHeight="false" outlineLevel="0" collapsed="false">
      <c r="A30" s="145" t="s">
        <v>1178</v>
      </c>
      <c r="B30" s="128" t="n">
        <v>4</v>
      </c>
      <c r="C30" s="130" t="s">
        <v>1179</v>
      </c>
      <c r="D30" s="128" t="n">
        <v>16</v>
      </c>
      <c r="E30" s="128" t="n">
        <v>24</v>
      </c>
      <c r="F30" s="130" t="s">
        <v>224</v>
      </c>
      <c r="G30" s="130" t="s">
        <v>192</v>
      </c>
      <c r="H30" s="130" t="s">
        <v>1153</v>
      </c>
      <c r="I30" s="130" t="s">
        <v>192</v>
      </c>
      <c r="J30" s="130" t="n">
        <v>75</v>
      </c>
      <c r="K30" s="130" t="s">
        <v>192</v>
      </c>
      <c r="L30" s="145" t="s">
        <v>128</v>
      </c>
      <c r="M30" s="145" t="n">
        <v>5</v>
      </c>
      <c r="N30" s="145" t="n">
        <v>8</v>
      </c>
      <c r="O30" s="145"/>
      <c r="P30" s="145" t="n">
        <v>10</v>
      </c>
      <c r="Q30" s="145" t="n">
        <v>25</v>
      </c>
      <c r="R30" s="145" t="n">
        <v>0</v>
      </c>
      <c r="S30" s="128" t="s">
        <v>129</v>
      </c>
      <c r="T30" s="138"/>
      <c r="U30" s="138"/>
      <c r="V30" s="138"/>
      <c r="W30" s="138"/>
    </row>
    <row r="31" customFormat="false" ht="13.8" hidden="false" customHeight="false" outlineLevel="0" collapsed="false">
      <c r="A31" s="145" t="s">
        <v>1180</v>
      </c>
      <c r="B31" s="128" t="n">
        <v>4</v>
      </c>
      <c r="C31" s="130" t="s">
        <v>1179</v>
      </c>
      <c r="D31" s="128" t="n">
        <v>16</v>
      </c>
      <c r="E31" s="128" t="n">
        <v>24</v>
      </c>
      <c r="F31" s="130" t="s">
        <v>224</v>
      </c>
      <c r="G31" s="130" t="s">
        <v>192</v>
      </c>
      <c r="H31" s="130" t="s">
        <v>1153</v>
      </c>
      <c r="I31" s="130" t="s">
        <v>168</v>
      </c>
      <c r="J31" s="130" t="n">
        <v>75</v>
      </c>
      <c r="K31" s="130" t="s">
        <v>192</v>
      </c>
      <c r="L31" s="145" t="s">
        <v>128</v>
      </c>
      <c r="M31" s="145" t="n">
        <v>5</v>
      </c>
      <c r="N31" s="145" t="n">
        <v>8</v>
      </c>
      <c r="O31" s="145"/>
      <c r="P31" s="145" t="n">
        <v>10</v>
      </c>
      <c r="Q31" s="145" t="n">
        <v>25</v>
      </c>
      <c r="R31" s="145" t="n">
        <v>0</v>
      </c>
      <c r="S31" s="128" t="s">
        <v>129</v>
      </c>
      <c r="T31" s="138"/>
      <c r="U31" s="138"/>
      <c r="V31" s="138"/>
      <c r="W31" s="138"/>
    </row>
    <row r="32" customFormat="false" ht="13.8" hidden="false" customHeight="false" outlineLevel="0" collapsed="false">
      <c r="A32" s="102" t="s">
        <v>1181</v>
      </c>
      <c r="B32" s="99"/>
      <c r="C32" s="98" t="s">
        <v>1179</v>
      </c>
      <c r="D32" s="99"/>
      <c r="E32" s="99"/>
      <c r="F32" s="99"/>
      <c r="G32" s="98" t="s">
        <v>138</v>
      </c>
      <c r="H32" s="98" t="s">
        <v>298</v>
      </c>
      <c r="I32" s="98" t="s">
        <v>168</v>
      </c>
      <c r="J32" s="98" t="n">
        <v>40</v>
      </c>
      <c r="K32" s="98" t="s">
        <v>312</v>
      </c>
      <c r="L32" s="102" t="s">
        <v>128</v>
      </c>
      <c r="M32" s="102"/>
      <c r="N32" s="102"/>
      <c r="O32" s="102"/>
      <c r="P32" s="102" t="n">
        <v>6</v>
      </c>
      <c r="Q32" s="102" t="n">
        <v>25</v>
      </c>
      <c r="R32" s="102" t="n">
        <v>6</v>
      </c>
      <c r="S32" s="99" t="s">
        <v>129</v>
      </c>
      <c r="T32" s="101"/>
      <c r="U32" s="101"/>
      <c r="V32" s="101"/>
      <c r="W32" s="101"/>
    </row>
    <row r="33" customFormat="false" ht="13.8" hidden="false" customHeight="false" outlineLevel="0" collapsed="false">
      <c r="A33" s="145" t="s">
        <v>1182</v>
      </c>
      <c r="B33" s="128"/>
      <c r="C33" s="130" t="s">
        <v>1179</v>
      </c>
      <c r="D33" s="128"/>
      <c r="E33" s="128"/>
      <c r="F33" s="128"/>
      <c r="G33" s="130" t="s">
        <v>138</v>
      </c>
      <c r="H33" s="130" t="s">
        <v>298</v>
      </c>
      <c r="I33" s="130" t="s">
        <v>168</v>
      </c>
      <c r="J33" s="130" t="n">
        <v>40</v>
      </c>
      <c r="K33" s="130" t="s">
        <v>168</v>
      </c>
      <c r="L33" s="145" t="s">
        <v>128</v>
      </c>
      <c r="M33" s="145"/>
      <c r="N33" s="145"/>
      <c r="O33" s="145"/>
      <c r="P33" s="145" t="n">
        <v>6</v>
      </c>
      <c r="Q33" s="145" t="n">
        <v>25</v>
      </c>
      <c r="R33" s="145" t="n">
        <v>6</v>
      </c>
      <c r="S33" s="128" t="s">
        <v>129</v>
      </c>
      <c r="T33" s="138"/>
      <c r="U33" s="138"/>
      <c r="V33" s="138"/>
      <c r="W33" s="138"/>
    </row>
    <row r="34" customFormat="false" ht="13.8" hidden="false" customHeight="false" outlineLevel="0" collapsed="false">
      <c r="A34" s="102" t="s">
        <v>641</v>
      </c>
      <c r="B34" s="99" t="n">
        <v>4</v>
      </c>
      <c r="C34" s="98" t="s">
        <v>891</v>
      </c>
      <c r="D34" s="99" t="n">
        <f aca="false">E34/3*2</f>
        <v>14</v>
      </c>
      <c r="E34" s="99" t="n">
        <f aca="false">40-19</f>
        <v>21</v>
      </c>
      <c r="F34" s="98" t="n">
        <v>40</v>
      </c>
      <c r="G34" s="99" t="n">
        <v>4</v>
      </c>
      <c r="H34" s="98" t="n">
        <v>82</v>
      </c>
      <c r="I34" s="98" t="n">
        <v>2</v>
      </c>
      <c r="J34" s="98" t="n">
        <v>0</v>
      </c>
      <c r="K34" s="98" t="n">
        <v>2</v>
      </c>
      <c r="L34" s="102" t="s">
        <v>1183</v>
      </c>
      <c r="M34" s="102" t="n">
        <v>4</v>
      </c>
      <c r="N34" s="102" t="n">
        <v>6</v>
      </c>
      <c r="O34" s="102"/>
      <c r="P34" s="102" t="n">
        <v>5</v>
      </c>
      <c r="Q34" s="102" t="n">
        <v>20</v>
      </c>
      <c r="R34" s="102" t="n">
        <v>0</v>
      </c>
      <c r="S34" s="99" t="s">
        <v>129</v>
      </c>
      <c r="T34" s="132"/>
      <c r="U34" s="132"/>
      <c r="V34" s="132"/>
      <c r="W34" s="132"/>
    </row>
    <row r="35" customFormat="false" ht="13.8" hidden="false" customHeight="false" outlineLevel="0" collapsed="false">
      <c r="A35" s="145" t="s">
        <v>642</v>
      </c>
      <c r="B35" s="128"/>
      <c r="C35" s="130" t="s">
        <v>808</v>
      </c>
      <c r="D35" s="128"/>
      <c r="E35" s="128"/>
      <c r="F35" s="130"/>
      <c r="G35" s="130" t="n">
        <v>4</v>
      </c>
      <c r="H35" s="130" t="n">
        <v>80</v>
      </c>
      <c r="I35" s="130" t="n">
        <v>6</v>
      </c>
      <c r="J35" s="130" t="n">
        <v>75</v>
      </c>
      <c r="K35" s="130" t="n">
        <v>2</v>
      </c>
      <c r="L35" s="145" t="s">
        <v>128</v>
      </c>
      <c r="M35" s="145"/>
      <c r="N35" s="145"/>
      <c r="O35" s="145"/>
      <c r="P35" s="145" t="n">
        <v>5</v>
      </c>
      <c r="Q35" s="145" t="n">
        <v>20</v>
      </c>
      <c r="R35" s="145" t="n">
        <v>0</v>
      </c>
      <c r="S35" s="128" t="s">
        <v>129</v>
      </c>
      <c r="T35" s="138"/>
      <c r="U35" s="138"/>
      <c r="V35" s="138"/>
      <c r="W35" s="138"/>
    </row>
    <row r="36" customFormat="false" ht="15.75" hidden="false" customHeight="true" outlineLevel="0" collapsed="false">
      <c r="A36" s="102" t="s">
        <v>372</v>
      </c>
      <c r="B36" s="99" t="n">
        <v>12</v>
      </c>
      <c r="C36" s="98" t="s">
        <v>1184</v>
      </c>
      <c r="E36" s="99" t="n">
        <f aca="false">49-28</f>
        <v>21</v>
      </c>
      <c r="F36" s="98" t="n">
        <v>49</v>
      </c>
      <c r="G36" s="98" t="n">
        <v>3</v>
      </c>
      <c r="H36" s="98" t="n">
        <v>70</v>
      </c>
      <c r="I36" s="98" t="n">
        <v>5</v>
      </c>
      <c r="J36" s="98" t="n">
        <v>0</v>
      </c>
      <c r="K36" s="98" t="n">
        <v>2</v>
      </c>
      <c r="L36" s="102" t="s">
        <v>128</v>
      </c>
      <c r="M36" s="102"/>
      <c r="N36" s="102" t="n">
        <v>9</v>
      </c>
      <c r="O36" s="102"/>
      <c r="P36" s="102" t="n">
        <v>5</v>
      </c>
      <c r="Q36" s="102" t="n">
        <v>0</v>
      </c>
      <c r="R36" s="102" t="n">
        <v>7</v>
      </c>
      <c r="S36" s="99" t="s">
        <v>129</v>
      </c>
      <c r="T36" s="137" t="s">
        <v>1185</v>
      </c>
      <c r="U36" s="137"/>
      <c r="V36" s="137"/>
      <c r="W36" s="137"/>
    </row>
    <row r="37" customFormat="false" ht="13.8" hidden="false" customHeight="false" outlineLevel="0" collapsed="false">
      <c r="A37" s="145" t="s">
        <v>1186</v>
      </c>
      <c r="B37" s="128" t="n">
        <v>6</v>
      </c>
      <c r="C37" s="130" t="s">
        <v>1187</v>
      </c>
      <c r="D37" s="128"/>
      <c r="E37" s="128"/>
      <c r="F37" s="128"/>
      <c r="G37" s="128" t="n">
        <v>3</v>
      </c>
      <c r="H37" s="130" t="n">
        <v>70</v>
      </c>
      <c r="I37" s="130" t="n">
        <v>5</v>
      </c>
      <c r="J37" s="130" t="n">
        <v>0</v>
      </c>
      <c r="K37" s="130" t="s">
        <v>297</v>
      </c>
      <c r="L37" s="145" t="s">
        <v>128</v>
      </c>
      <c r="M37" s="145"/>
      <c r="N37" s="145"/>
      <c r="O37" s="145"/>
      <c r="P37" s="145" t="n">
        <v>5</v>
      </c>
      <c r="Q37" s="145" t="n">
        <v>0</v>
      </c>
      <c r="R37" s="145" t="n">
        <v>7</v>
      </c>
      <c r="S37" s="128" t="s">
        <v>129</v>
      </c>
      <c r="T37" s="131"/>
      <c r="U37" s="131"/>
      <c r="V37" s="131"/>
      <c r="W37" s="131"/>
    </row>
    <row r="38" customFormat="false" ht="13.85" hidden="false" customHeight="false" outlineLevel="0" collapsed="false">
      <c r="A38" s="102" t="s">
        <v>1188</v>
      </c>
      <c r="B38" s="99"/>
      <c r="C38" s="98" t="s">
        <v>1189</v>
      </c>
      <c r="D38" s="99" t="n">
        <v>14</v>
      </c>
      <c r="E38" s="99"/>
      <c r="F38" s="115" t="s">
        <v>1190</v>
      </c>
      <c r="G38" s="99" t="n">
        <v>4</v>
      </c>
      <c r="H38" s="98" t="n">
        <v>90</v>
      </c>
      <c r="I38" s="98" t="n">
        <v>6</v>
      </c>
      <c r="J38" s="98" t="n">
        <v>25</v>
      </c>
      <c r="K38" s="98" t="s">
        <v>299</v>
      </c>
      <c r="L38" s="102" t="s">
        <v>217</v>
      </c>
      <c r="M38" s="102" t="n">
        <v>6</v>
      </c>
      <c r="N38" s="102"/>
      <c r="O38" s="102"/>
      <c r="P38" s="102" t="n">
        <v>5</v>
      </c>
      <c r="Q38" s="102" t="n">
        <v>0</v>
      </c>
      <c r="R38" s="102" t="n">
        <v>0</v>
      </c>
      <c r="S38" s="99" t="s">
        <v>129</v>
      </c>
      <c r="T38" s="132"/>
      <c r="U38" s="132"/>
      <c r="V38" s="132"/>
      <c r="W38" s="132"/>
    </row>
    <row r="39" customFormat="false" ht="15.75" hidden="false" customHeight="true" outlineLevel="0" collapsed="false">
      <c r="A39" s="268" t="s">
        <v>1191</v>
      </c>
      <c r="B39" s="133" t="s">
        <v>1192</v>
      </c>
      <c r="C39" s="268" t="s">
        <v>1193</v>
      </c>
      <c r="D39" s="268" t="s">
        <v>1194</v>
      </c>
      <c r="E39" s="133" t="s">
        <v>1195</v>
      </c>
      <c r="F39" s="133"/>
      <c r="G39" s="268"/>
      <c r="H39" s="268"/>
      <c r="I39" s="268"/>
      <c r="J39" s="268"/>
      <c r="K39" s="268"/>
      <c r="L39" s="268"/>
      <c r="M39" s="268"/>
      <c r="N39" s="268"/>
      <c r="O39" s="268"/>
      <c r="P39" s="268"/>
      <c r="Q39" s="268"/>
      <c r="R39" s="268"/>
      <c r="S39" s="268"/>
      <c r="T39" s="269" t="s">
        <v>1196</v>
      </c>
      <c r="U39" s="269"/>
      <c r="V39" s="269"/>
      <c r="W39" s="269"/>
      <c r="X39" s="269"/>
      <c r="Y39" s="269"/>
    </row>
    <row r="40" customFormat="false" ht="15.75" hidden="false" customHeight="true" outlineLevel="0" collapsed="false">
      <c r="A40" s="173" t="s">
        <v>1197</v>
      </c>
      <c r="B40" s="136" t="s">
        <v>297</v>
      </c>
      <c r="C40" s="136" t="s">
        <v>1198</v>
      </c>
      <c r="D40" s="173" t="n">
        <f aca="false">30-18</f>
        <v>12</v>
      </c>
      <c r="E40" s="136" t="s">
        <v>148</v>
      </c>
      <c r="F40" s="136"/>
      <c r="G40" s="173"/>
      <c r="H40" s="173"/>
      <c r="I40" s="173"/>
      <c r="J40" s="173"/>
      <c r="K40" s="136"/>
      <c r="L40" s="136"/>
      <c r="M40" s="136"/>
      <c r="N40" s="136"/>
      <c r="O40" s="173"/>
      <c r="P40" s="173"/>
      <c r="Q40" s="173"/>
      <c r="R40" s="173"/>
      <c r="S40" s="173"/>
      <c r="T40" s="270" t="s">
        <v>1199</v>
      </c>
      <c r="U40" s="270"/>
      <c r="V40" s="270"/>
      <c r="W40" s="270"/>
      <c r="X40" s="270"/>
      <c r="Y40" s="270"/>
    </row>
    <row r="41" customFormat="false" ht="15.75" hidden="false" customHeight="true" outlineLevel="0" collapsed="false">
      <c r="A41" s="268" t="s">
        <v>1200</v>
      </c>
      <c r="B41" s="133" t="s">
        <v>1201</v>
      </c>
      <c r="C41" s="133" t="s">
        <v>1202</v>
      </c>
      <c r="D41" s="133" t="s">
        <v>1203</v>
      </c>
      <c r="E41" s="133" t="s">
        <v>1204</v>
      </c>
      <c r="F41" s="133"/>
      <c r="G41" s="268" t="n">
        <v>1</v>
      </c>
      <c r="H41" s="268" t="n">
        <v>361</v>
      </c>
      <c r="I41" s="268" t="n">
        <v>4</v>
      </c>
      <c r="J41" s="268" t="n">
        <v>0</v>
      </c>
      <c r="K41" s="133" t="n">
        <v>3</v>
      </c>
      <c r="L41" s="133" t="s">
        <v>128</v>
      </c>
      <c r="M41" s="133"/>
      <c r="N41" s="133"/>
      <c r="O41" s="268"/>
      <c r="P41" s="268" t="n">
        <v>6</v>
      </c>
      <c r="Q41" s="268" t="n">
        <v>0</v>
      </c>
      <c r="R41" s="268" t="n">
        <v>0</v>
      </c>
      <c r="S41" s="268" t="s">
        <v>129</v>
      </c>
      <c r="T41" s="271" t="s">
        <v>1205</v>
      </c>
      <c r="U41" s="271"/>
      <c r="V41" s="271"/>
      <c r="W41" s="271"/>
      <c r="X41" s="271"/>
      <c r="Y41" s="271"/>
    </row>
    <row r="42" customFormat="false" ht="15.75" hidden="false" customHeight="true" outlineLevel="0" collapsed="false">
      <c r="A42" s="173" t="s">
        <v>1206</v>
      </c>
      <c r="B42" s="136" t="s">
        <v>229</v>
      </c>
      <c r="C42" s="136" t="s">
        <v>1207</v>
      </c>
      <c r="D42" s="173" t="s">
        <v>1208</v>
      </c>
      <c r="E42" s="136" t="s">
        <v>1209</v>
      </c>
      <c r="F42" s="136"/>
      <c r="G42" s="173" t="n">
        <v>6</v>
      </c>
      <c r="H42" s="173" t="n">
        <v>361</v>
      </c>
      <c r="I42" s="173" t="n">
        <v>5</v>
      </c>
      <c r="J42" s="173" t="n">
        <v>0</v>
      </c>
      <c r="K42" s="136" t="n">
        <v>1</v>
      </c>
      <c r="L42" s="136" t="s">
        <v>128</v>
      </c>
      <c r="M42" s="136"/>
      <c r="N42" s="136"/>
      <c r="O42" s="173"/>
      <c r="P42" s="173" t="n">
        <v>10</v>
      </c>
      <c r="Q42" s="173" t="n">
        <v>0</v>
      </c>
      <c r="R42" s="173" t="n">
        <v>0</v>
      </c>
      <c r="S42" s="173" t="s">
        <v>275</v>
      </c>
      <c r="T42" s="167" t="s">
        <v>1210</v>
      </c>
      <c r="U42" s="167"/>
      <c r="V42" s="167"/>
      <c r="W42" s="167"/>
      <c r="X42" s="167"/>
      <c r="Y42" s="167"/>
    </row>
    <row r="43" customFormat="false" ht="15.75" hidden="false" customHeight="true" outlineLevel="0" collapsed="false">
      <c r="A43" s="268" t="s">
        <v>1211</v>
      </c>
      <c r="B43" s="133" t="s">
        <v>229</v>
      </c>
      <c r="C43" s="133" t="s">
        <v>1207</v>
      </c>
      <c r="D43" s="268" t="s">
        <v>1212</v>
      </c>
      <c r="E43" s="133" t="s">
        <v>1213</v>
      </c>
      <c r="F43" s="133"/>
      <c r="G43" s="268" t="n">
        <v>6</v>
      </c>
      <c r="H43" s="268" t="n">
        <v>361</v>
      </c>
      <c r="I43" s="268" t="n">
        <v>5</v>
      </c>
      <c r="J43" s="268" t="n">
        <v>0</v>
      </c>
      <c r="K43" s="133" t="n">
        <v>1</v>
      </c>
      <c r="L43" s="133" t="s">
        <v>128</v>
      </c>
      <c r="M43" s="133"/>
      <c r="N43" s="133"/>
      <c r="O43" s="268" t="s">
        <v>1214</v>
      </c>
      <c r="P43" s="268" t="n">
        <v>10</v>
      </c>
      <c r="Q43" s="268" t="n">
        <v>0</v>
      </c>
      <c r="R43" s="268" t="n">
        <v>0</v>
      </c>
      <c r="S43" s="268" t="s">
        <v>275</v>
      </c>
      <c r="T43" s="269" t="s">
        <v>1215</v>
      </c>
      <c r="U43" s="269"/>
      <c r="V43" s="269"/>
      <c r="W43" s="269"/>
      <c r="X43" s="269"/>
      <c r="Y43" s="269"/>
    </row>
    <row r="44" customFormat="false" ht="15.75" hidden="false" customHeight="true" outlineLevel="0" collapsed="false">
      <c r="A44" s="173" t="s">
        <v>1216</v>
      </c>
      <c r="B44" s="136" t="s">
        <v>1217</v>
      </c>
      <c r="C44" s="136" t="s">
        <v>1218</v>
      </c>
      <c r="D44" s="173" t="s">
        <v>1219</v>
      </c>
      <c r="E44" s="136" t="s">
        <v>1220</v>
      </c>
      <c r="F44" s="136"/>
      <c r="G44" s="173"/>
      <c r="H44" s="173"/>
      <c r="I44" s="173"/>
      <c r="J44" s="173"/>
      <c r="K44" s="136"/>
      <c r="L44" s="136"/>
      <c r="M44" s="136"/>
      <c r="N44" s="136"/>
      <c r="O44" s="173"/>
      <c r="P44" s="173"/>
      <c r="Q44" s="173"/>
      <c r="R44" s="173"/>
      <c r="S44" s="173" t="s">
        <v>129</v>
      </c>
      <c r="T44" s="167" t="s">
        <v>1221</v>
      </c>
      <c r="U44" s="167"/>
      <c r="V44" s="167"/>
      <c r="W44" s="167"/>
      <c r="X44" s="167"/>
      <c r="Y44" s="167"/>
    </row>
    <row r="45" customFormat="false" ht="15.75" hidden="false" customHeight="true" outlineLevel="0" collapsed="false">
      <c r="A45" s="268" t="s">
        <v>1222</v>
      </c>
      <c r="B45" s="133" t="s">
        <v>159</v>
      </c>
      <c r="C45" s="133" t="s">
        <v>1223</v>
      </c>
      <c r="D45" s="268" t="s">
        <v>1224</v>
      </c>
      <c r="E45" s="133" t="s">
        <v>1225</v>
      </c>
      <c r="F45" s="133"/>
      <c r="G45" s="268" t="n">
        <v>4</v>
      </c>
      <c r="H45" s="268" t="n">
        <v>361</v>
      </c>
      <c r="I45" s="268" t="n">
        <v>8</v>
      </c>
      <c r="J45" s="268" t="n">
        <v>20</v>
      </c>
      <c r="K45" s="133" t="n">
        <v>5</v>
      </c>
      <c r="L45" s="133" t="s">
        <v>128</v>
      </c>
      <c r="M45" s="133"/>
      <c r="N45" s="133"/>
      <c r="O45" s="268"/>
      <c r="P45" s="268" t="n">
        <v>5</v>
      </c>
      <c r="Q45" s="268" t="n">
        <v>20</v>
      </c>
      <c r="R45" s="268" t="n">
        <v>0</v>
      </c>
      <c r="S45" s="268" t="s">
        <v>129</v>
      </c>
      <c r="T45" s="269" t="s">
        <v>1226</v>
      </c>
      <c r="U45" s="269"/>
      <c r="V45" s="269"/>
      <c r="W45" s="269"/>
      <c r="X45" s="269"/>
      <c r="Y45" s="269"/>
    </row>
    <row r="46" customFormat="false" ht="15.75" hidden="false" customHeight="true" outlineLevel="0" collapsed="false">
      <c r="A46" s="173" t="s">
        <v>1227</v>
      </c>
      <c r="B46" s="136" t="s">
        <v>1228</v>
      </c>
      <c r="C46" s="136" t="s">
        <v>1229</v>
      </c>
      <c r="D46" s="173" t="s">
        <v>1230</v>
      </c>
      <c r="E46" s="136" t="s">
        <v>1231</v>
      </c>
      <c r="F46" s="136"/>
      <c r="G46" s="173" t="n">
        <v>5</v>
      </c>
      <c r="H46" s="173" t="n">
        <v>361</v>
      </c>
      <c r="I46" s="173" t="n">
        <v>8</v>
      </c>
      <c r="J46" s="173" t="n">
        <v>65</v>
      </c>
      <c r="K46" s="136" t="n">
        <v>6</v>
      </c>
      <c r="L46" s="136" t="s">
        <v>128</v>
      </c>
      <c r="M46" s="136"/>
      <c r="N46" s="136"/>
      <c r="O46" s="173"/>
      <c r="P46" s="173" t="n">
        <v>7</v>
      </c>
      <c r="Q46" s="173" t="n">
        <v>60</v>
      </c>
      <c r="R46" s="173" t="n">
        <v>0</v>
      </c>
      <c r="S46" s="173" t="s">
        <v>129</v>
      </c>
      <c r="T46" s="167" t="s">
        <v>1226</v>
      </c>
      <c r="U46" s="167"/>
      <c r="V46" s="167"/>
      <c r="W46" s="167"/>
      <c r="X46" s="167"/>
      <c r="Y46" s="167"/>
    </row>
    <row r="47" customFormat="false" ht="15.75" hidden="false" customHeight="true" outlineLevel="0" collapsed="false">
      <c r="A47" s="268" t="s">
        <v>1232</v>
      </c>
      <c r="B47" s="133" t="s">
        <v>1233</v>
      </c>
      <c r="C47" s="133" t="s">
        <v>1234</v>
      </c>
      <c r="D47" s="268" t="n">
        <f aca="false">67-59</f>
        <v>8</v>
      </c>
      <c r="E47" s="133" t="s">
        <v>1235</v>
      </c>
      <c r="F47" s="133"/>
      <c r="G47" s="268" t="n">
        <v>1</v>
      </c>
      <c r="H47" s="268" t="n">
        <v>90</v>
      </c>
      <c r="I47" s="268" t="n">
        <v>2</v>
      </c>
      <c r="J47" s="268" t="n">
        <v>0</v>
      </c>
      <c r="K47" s="133" t="s">
        <v>314</v>
      </c>
      <c r="L47" s="133" t="s">
        <v>128</v>
      </c>
      <c r="M47" s="133"/>
      <c r="N47" s="133"/>
      <c r="O47" s="268"/>
      <c r="P47" s="268" t="n">
        <v>3</v>
      </c>
      <c r="Q47" s="268" t="n">
        <v>0</v>
      </c>
      <c r="R47" s="268" t="n">
        <v>9</v>
      </c>
      <c r="S47" s="268" t="s">
        <v>129</v>
      </c>
      <c r="T47" s="269" t="s">
        <v>1236</v>
      </c>
      <c r="U47" s="269"/>
      <c r="V47" s="269"/>
      <c r="W47" s="269"/>
      <c r="X47" s="269"/>
      <c r="Y47" s="269"/>
    </row>
    <row r="48" customFormat="false" ht="15.75" hidden="false" customHeight="true" outlineLevel="0" collapsed="false">
      <c r="A48" s="173" t="s">
        <v>1237</v>
      </c>
      <c r="B48" s="136"/>
      <c r="C48" s="173" t="s">
        <v>1238</v>
      </c>
      <c r="D48" s="173"/>
      <c r="E48" s="136"/>
      <c r="F48" s="136"/>
      <c r="G48" s="173" t="n">
        <v>1</v>
      </c>
      <c r="H48" s="173" t="n">
        <v>80</v>
      </c>
      <c r="I48" s="173" t="n">
        <v>10</v>
      </c>
      <c r="J48" s="173" t="n">
        <v>10</v>
      </c>
      <c r="K48" s="136" t="s">
        <v>312</v>
      </c>
      <c r="L48" s="173" t="s">
        <v>128</v>
      </c>
      <c r="M48" s="173"/>
      <c r="N48" s="173"/>
      <c r="O48" s="173"/>
      <c r="P48" s="173" t="n">
        <v>6</v>
      </c>
      <c r="Q48" s="173" t="n">
        <v>10</v>
      </c>
      <c r="R48" s="173" t="n">
        <v>6</v>
      </c>
      <c r="S48" s="173" t="s">
        <v>129</v>
      </c>
      <c r="T48" s="167" t="s">
        <v>1239</v>
      </c>
      <c r="U48" s="167"/>
      <c r="V48" s="167"/>
      <c r="W48" s="167"/>
      <c r="X48" s="167"/>
      <c r="Y48" s="167"/>
    </row>
    <row r="49" customFormat="false" ht="15.75" hidden="false" customHeight="true" outlineLevel="0" collapsed="false">
      <c r="A49" s="268" t="s">
        <v>1240</v>
      </c>
      <c r="B49" s="133" t="s">
        <v>1233</v>
      </c>
      <c r="C49" s="133" t="s">
        <v>1241</v>
      </c>
      <c r="D49" s="268"/>
      <c r="E49" s="133"/>
      <c r="F49" s="133"/>
      <c r="G49" s="268" t="n">
        <v>1</v>
      </c>
      <c r="H49" s="268" t="n">
        <v>361</v>
      </c>
      <c r="I49" s="268" t="n">
        <v>4</v>
      </c>
      <c r="J49" s="268" t="n">
        <v>0</v>
      </c>
      <c r="K49" s="133" t="n">
        <v>3</v>
      </c>
      <c r="L49" s="133" t="s">
        <v>128</v>
      </c>
      <c r="M49" s="133"/>
      <c r="N49" s="133"/>
      <c r="O49" s="268"/>
      <c r="P49" s="268" t="n">
        <v>6</v>
      </c>
      <c r="Q49" s="268" t="n">
        <v>0</v>
      </c>
      <c r="R49" s="268" t="n">
        <v>0</v>
      </c>
      <c r="S49" s="268" t="s">
        <v>129</v>
      </c>
      <c r="T49" s="269" t="s">
        <v>1242</v>
      </c>
      <c r="U49" s="269"/>
      <c r="V49" s="269"/>
      <c r="W49" s="269"/>
      <c r="X49" s="269"/>
      <c r="Y49" s="269"/>
    </row>
    <row r="50" customFormat="false" ht="56.25" hidden="false" customHeight="true" outlineLevel="0" collapsed="false">
      <c r="A50" s="173" t="s">
        <v>1243</v>
      </c>
      <c r="B50" s="136" t="s">
        <v>1244</v>
      </c>
      <c r="C50" s="136" t="s">
        <v>1245</v>
      </c>
      <c r="D50" s="173" t="n">
        <v>25</v>
      </c>
      <c r="E50" s="136" t="s">
        <v>1246</v>
      </c>
      <c r="F50" s="136"/>
      <c r="G50" s="173"/>
      <c r="H50" s="0" t="n">
        <v>0</v>
      </c>
      <c r="I50" s="0" t="n">
        <v>0</v>
      </c>
      <c r="J50" s="0" t="n">
        <v>0</v>
      </c>
      <c r="K50" s="0" t="n">
        <v>0</v>
      </c>
      <c r="L50" s="0" t="n">
        <v>0</v>
      </c>
      <c r="M50" s="136"/>
      <c r="N50" s="136"/>
      <c r="O50" s="173" t="s">
        <v>1247</v>
      </c>
      <c r="P50" s="173"/>
      <c r="Q50" s="173"/>
      <c r="R50" s="173"/>
      <c r="S50" s="173"/>
      <c r="T50" s="137" t="s">
        <v>1248</v>
      </c>
      <c r="U50" s="137"/>
      <c r="V50" s="137"/>
      <c r="W50" s="137"/>
      <c r="X50" s="137"/>
      <c r="Y50" s="137"/>
    </row>
    <row r="51" customFormat="false" ht="56.25" hidden="false" customHeight="true" outlineLevel="0" collapsed="false">
      <c r="A51" s="268" t="s">
        <v>1249</v>
      </c>
      <c r="B51" s="133" t="s">
        <v>1244</v>
      </c>
      <c r="C51" s="133" t="s">
        <v>1250</v>
      </c>
      <c r="D51" s="268" t="n">
        <v>10</v>
      </c>
      <c r="E51" s="133" t="s">
        <v>305</v>
      </c>
      <c r="F51" s="133"/>
      <c r="G51" s="268"/>
      <c r="H51" s="0" t="n">
        <v>0</v>
      </c>
      <c r="I51" s="0" t="n">
        <v>0</v>
      </c>
      <c r="J51" s="0" t="n">
        <v>0</v>
      </c>
      <c r="K51" s="0" t="n">
        <v>0</v>
      </c>
      <c r="L51" s="0" t="n">
        <v>0</v>
      </c>
      <c r="M51" s="133"/>
      <c r="N51" s="133"/>
      <c r="O51" s="268" t="s">
        <v>1247</v>
      </c>
      <c r="P51" s="268"/>
      <c r="Q51" s="268"/>
      <c r="R51" s="268"/>
      <c r="S51" s="268"/>
      <c r="T51" s="137"/>
      <c r="U51" s="137"/>
      <c r="V51" s="137"/>
      <c r="W51" s="137"/>
      <c r="X51" s="137"/>
      <c r="Y51" s="137"/>
    </row>
    <row r="52" customFormat="false" ht="15.75" hidden="false" customHeight="true" outlineLevel="0" collapsed="false">
      <c r="A52" s="173" t="s">
        <v>1251</v>
      </c>
      <c r="B52" s="136" t="s">
        <v>138</v>
      </c>
      <c r="C52" s="136" t="s">
        <v>1252</v>
      </c>
      <c r="D52" s="173" t="n">
        <v>5</v>
      </c>
      <c r="E52" s="136" t="s">
        <v>1253</v>
      </c>
      <c r="F52" s="136"/>
      <c r="G52" s="272"/>
      <c r="H52" s="0" t="n">
        <v>0</v>
      </c>
      <c r="I52" s="0" t="n">
        <v>0</v>
      </c>
      <c r="J52" s="0" t="n">
        <v>0</v>
      </c>
      <c r="K52" s="0" t="n">
        <v>0</v>
      </c>
      <c r="L52" s="0" t="n">
        <v>0</v>
      </c>
      <c r="M52" s="136"/>
      <c r="N52" s="136"/>
      <c r="O52" s="173" t="s">
        <v>1254</v>
      </c>
      <c r="P52" s="173"/>
      <c r="Q52" s="173"/>
      <c r="R52" s="173"/>
      <c r="S52" s="173"/>
      <c r="T52" s="137" t="s">
        <v>1255</v>
      </c>
      <c r="U52" s="137"/>
      <c r="V52" s="137"/>
      <c r="W52" s="137"/>
      <c r="X52" s="137"/>
      <c r="Y52" s="137"/>
    </row>
    <row r="53" customFormat="false" ht="15.75" hidden="false" customHeight="true" outlineLevel="0" collapsed="false">
      <c r="A53" s="173" t="s">
        <v>1256</v>
      </c>
      <c r="C53" s="270"/>
      <c r="D53" s="270"/>
      <c r="E53" s="270"/>
      <c r="F53" s="272"/>
      <c r="G53" s="173"/>
      <c r="H53" s="0" t="n">
        <v>0</v>
      </c>
      <c r="I53" s="0" t="n">
        <v>0</v>
      </c>
      <c r="J53" s="0" t="n">
        <v>0</v>
      </c>
      <c r="K53" s="0" t="n">
        <v>0</v>
      </c>
      <c r="L53" s="0" t="n">
        <v>0</v>
      </c>
      <c r="M53" s="173"/>
      <c r="N53" s="173"/>
      <c r="O53" s="173"/>
      <c r="P53" s="115"/>
      <c r="Q53" s="115"/>
      <c r="R53" s="115"/>
      <c r="S53" s="115"/>
      <c r="T53" s="270" t="s">
        <v>1257</v>
      </c>
      <c r="U53" s="115"/>
    </row>
    <row r="54" customFormat="false" ht="12.8" hidden="false" customHeight="false" outlineLevel="0" collapsed="false">
      <c r="H54" s="0" t="n">
        <v>0</v>
      </c>
      <c r="I54" s="0" t="n">
        <v>0</v>
      </c>
      <c r="J54" s="0" t="n">
        <v>0</v>
      </c>
      <c r="K54" s="0" t="n">
        <v>0</v>
      </c>
      <c r="L54" s="0" t="n">
        <v>0</v>
      </c>
    </row>
  </sheetData>
  <mergeCells count="50">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W36"/>
    <mergeCell ref="T37:W37"/>
    <mergeCell ref="T38:W38"/>
    <mergeCell ref="T39:Y39"/>
    <mergeCell ref="T40:Y40"/>
    <mergeCell ref="T41:Y41"/>
    <mergeCell ref="T42:Y42"/>
    <mergeCell ref="T43:Y43"/>
    <mergeCell ref="T44:Y44"/>
    <mergeCell ref="T45:Y45"/>
    <mergeCell ref="T46:Y46"/>
    <mergeCell ref="T47:Y47"/>
    <mergeCell ref="T48:Y48"/>
    <mergeCell ref="T49:Y49"/>
    <mergeCell ref="T50:Y51"/>
    <mergeCell ref="T52:Y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H57" activeCellId="0" sqref="H57"/>
    </sheetView>
  </sheetViews>
  <sheetFormatPr defaultColWidth="14.62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3" t="s">
        <v>1258</v>
      </c>
      <c r="B1" s="274"/>
      <c r="C1" s="275"/>
      <c r="D1" s="274"/>
      <c r="E1" s="274"/>
      <c r="F1" s="274"/>
      <c r="G1" s="274"/>
      <c r="H1" s="274"/>
      <c r="I1" s="274"/>
      <c r="J1" s="274"/>
      <c r="K1" s="274"/>
      <c r="L1" s="274"/>
      <c r="M1" s="274"/>
      <c r="N1" s="274"/>
      <c r="O1" s="274"/>
      <c r="P1" s="274"/>
      <c r="Q1" s="274"/>
      <c r="R1" s="274"/>
      <c r="S1" s="274"/>
      <c r="T1" s="274"/>
      <c r="U1" s="274"/>
      <c r="V1" s="276"/>
      <c r="W1" s="276"/>
      <c r="X1" s="276"/>
      <c r="Y1" s="276"/>
    </row>
    <row r="2" customFormat="false" ht="12.8" hidden="false" customHeight="false" outlineLevel="0" collapsed="false">
      <c r="A2" s="277" t="s">
        <v>113</v>
      </c>
      <c r="B2" s="277" t="s">
        <v>11</v>
      </c>
      <c r="C2" s="278" t="s">
        <v>14</v>
      </c>
      <c r="D2" s="277" t="s">
        <v>114</v>
      </c>
      <c r="E2" s="277" t="s">
        <v>115</v>
      </c>
      <c r="F2" s="277" t="s">
        <v>116</v>
      </c>
      <c r="G2" s="277" t="s">
        <v>117</v>
      </c>
      <c r="H2" s="277" t="s">
        <v>24</v>
      </c>
      <c r="I2" s="277" t="s">
        <v>30</v>
      </c>
      <c r="J2" s="277" t="s">
        <v>33</v>
      </c>
      <c r="K2" s="277" t="s">
        <v>36</v>
      </c>
      <c r="L2" s="277" t="s">
        <v>39</v>
      </c>
      <c r="M2" s="277" t="s">
        <v>118</v>
      </c>
      <c r="N2" s="279" t="s">
        <v>119</v>
      </c>
      <c r="O2" s="277" t="s">
        <v>55</v>
      </c>
      <c r="P2" s="277" t="s">
        <v>42</v>
      </c>
      <c r="Q2" s="277" t="s">
        <v>45</v>
      </c>
      <c r="R2" s="277" t="s">
        <v>49</v>
      </c>
      <c r="S2" s="277" t="s">
        <v>120</v>
      </c>
      <c r="T2" s="277" t="s">
        <v>121</v>
      </c>
      <c r="U2" s="277"/>
      <c r="V2" s="277"/>
      <c r="W2" s="277"/>
      <c r="X2" s="277"/>
      <c r="Y2" s="277"/>
      <c r="Z2" s="277"/>
      <c r="AA2" s="277"/>
      <c r="AB2" s="277"/>
    </row>
    <row r="3" customFormat="false" ht="12.8" hidden="false" customHeight="false" outlineLevel="0" collapsed="false">
      <c r="A3" s="280" t="s">
        <v>295</v>
      </c>
      <c r="B3" s="281" t="s">
        <v>299</v>
      </c>
      <c r="C3" s="281" t="s">
        <v>578</v>
      </c>
      <c r="D3" s="281" t="s">
        <v>208</v>
      </c>
      <c r="E3" s="280" t="n">
        <v>18</v>
      </c>
      <c r="F3" s="281" t="s">
        <v>155</v>
      </c>
      <c r="G3" s="281" t="s">
        <v>138</v>
      </c>
      <c r="H3" s="281" t="s">
        <v>235</v>
      </c>
      <c r="I3" s="281" t="s">
        <v>138</v>
      </c>
      <c r="J3" s="281" t="s">
        <v>317</v>
      </c>
      <c r="K3" s="281" t="s">
        <v>138</v>
      </c>
      <c r="L3" s="281" t="s">
        <v>128</v>
      </c>
      <c r="M3" s="281"/>
      <c r="N3" s="281"/>
      <c r="O3" s="281"/>
      <c r="P3" s="281" t="s">
        <v>145</v>
      </c>
      <c r="Q3" s="281" t="s">
        <v>162</v>
      </c>
      <c r="R3" s="281" t="s">
        <v>138</v>
      </c>
      <c r="S3" s="281" t="s">
        <v>129</v>
      </c>
      <c r="T3" s="282"/>
      <c r="U3" s="282"/>
      <c r="V3" s="282"/>
      <c r="W3" s="282"/>
      <c r="X3" s="282"/>
      <c r="Y3" s="282"/>
      <c r="Z3" s="282"/>
      <c r="AA3" s="282"/>
      <c r="AB3" s="282"/>
    </row>
    <row r="4" customFormat="false" ht="12.8" hidden="false" customHeight="false" outlineLevel="0" collapsed="false">
      <c r="A4" s="283" t="s">
        <v>430</v>
      </c>
      <c r="B4" s="284" t="s">
        <v>145</v>
      </c>
      <c r="C4" s="284" t="s">
        <v>1259</v>
      </c>
      <c r="D4" s="284" t="s">
        <v>183</v>
      </c>
      <c r="E4" s="284" t="s">
        <v>176</v>
      </c>
      <c r="F4" s="284" t="s">
        <v>321</v>
      </c>
      <c r="G4" s="284" t="s">
        <v>192</v>
      </c>
      <c r="H4" s="284" t="s">
        <v>235</v>
      </c>
      <c r="I4" s="284" t="s">
        <v>145</v>
      </c>
      <c r="J4" s="284" t="s">
        <v>141</v>
      </c>
      <c r="K4" s="284" t="s">
        <v>312</v>
      </c>
      <c r="L4" s="284" t="s">
        <v>128</v>
      </c>
      <c r="M4" s="284"/>
      <c r="N4" s="284"/>
      <c r="O4" s="284"/>
      <c r="P4" s="284" t="s">
        <v>138</v>
      </c>
      <c r="Q4" s="284" t="s">
        <v>141</v>
      </c>
      <c r="R4" s="284" t="s">
        <v>127</v>
      </c>
      <c r="S4" s="284" t="s">
        <v>129</v>
      </c>
      <c r="T4" s="285"/>
      <c r="U4" s="285"/>
      <c r="V4" s="285"/>
      <c r="W4" s="285"/>
      <c r="X4" s="285"/>
      <c r="Y4" s="285"/>
      <c r="Z4" s="285"/>
      <c r="AA4" s="285"/>
      <c r="AB4" s="285"/>
    </row>
    <row r="5" customFormat="false" ht="12.8" hidden="false" customHeight="false" outlineLevel="0" collapsed="false">
      <c r="A5" s="280" t="s">
        <v>1260</v>
      </c>
      <c r="B5" s="281"/>
      <c r="C5" s="281" t="s">
        <v>961</v>
      </c>
      <c r="D5" s="281"/>
      <c r="E5" s="281"/>
      <c r="F5" s="281"/>
      <c r="G5" s="281" t="s">
        <v>138</v>
      </c>
      <c r="H5" s="281" t="s">
        <v>235</v>
      </c>
      <c r="I5" s="281" t="s">
        <v>138</v>
      </c>
      <c r="J5" s="281" t="s">
        <v>155</v>
      </c>
      <c r="K5" s="281" t="s">
        <v>312</v>
      </c>
      <c r="L5" s="281" t="s">
        <v>128</v>
      </c>
      <c r="M5" s="281"/>
      <c r="N5" s="281"/>
      <c r="O5" s="281"/>
      <c r="P5" s="281" t="s">
        <v>138</v>
      </c>
      <c r="Q5" s="281" t="s">
        <v>141</v>
      </c>
      <c r="R5" s="281" t="s">
        <v>127</v>
      </c>
      <c r="S5" s="281" t="s">
        <v>129</v>
      </c>
      <c r="T5" s="282"/>
      <c r="U5" s="282"/>
      <c r="V5" s="282"/>
      <c r="W5" s="282"/>
      <c r="X5" s="282"/>
      <c r="Y5" s="282"/>
      <c r="Z5" s="282"/>
      <c r="AA5" s="282"/>
      <c r="AB5" s="282"/>
    </row>
    <row r="6" customFormat="false" ht="12.8" hidden="false" customHeight="false" outlineLevel="0" collapsed="false">
      <c r="A6" s="280" t="s">
        <v>1261</v>
      </c>
      <c r="B6" s="281"/>
      <c r="C6" s="281" t="s">
        <v>961</v>
      </c>
      <c r="D6" s="281"/>
      <c r="E6" s="281"/>
      <c r="F6" s="281"/>
      <c r="G6" s="281" t="s">
        <v>138</v>
      </c>
      <c r="H6" s="281" t="s">
        <v>235</v>
      </c>
      <c r="I6" s="281" t="s">
        <v>297</v>
      </c>
      <c r="J6" s="281" t="s">
        <v>155</v>
      </c>
      <c r="K6" s="281" t="s">
        <v>312</v>
      </c>
      <c r="L6" s="281" t="s">
        <v>128</v>
      </c>
      <c r="M6" s="281"/>
      <c r="N6" s="281"/>
      <c r="O6" s="281"/>
      <c r="P6" s="281" t="s">
        <v>138</v>
      </c>
      <c r="Q6" s="281" t="s">
        <v>141</v>
      </c>
      <c r="R6" s="281" t="s">
        <v>127</v>
      </c>
      <c r="S6" s="281" t="s">
        <v>129</v>
      </c>
      <c r="T6" s="282"/>
      <c r="U6" s="282"/>
      <c r="V6" s="282"/>
      <c r="W6" s="282"/>
      <c r="X6" s="282"/>
      <c r="Y6" s="282"/>
      <c r="Z6" s="282"/>
      <c r="AA6" s="282"/>
      <c r="AB6" s="282"/>
    </row>
    <row r="7" customFormat="false" ht="35.5" hidden="false" customHeight="false" outlineLevel="0" collapsed="false">
      <c r="A7" s="283" t="s">
        <v>144</v>
      </c>
      <c r="B7" s="286" t="s">
        <v>1262</v>
      </c>
      <c r="C7" s="284" t="s">
        <v>320</v>
      </c>
      <c r="D7" s="286" t="s">
        <v>1263</v>
      </c>
      <c r="E7" s="286" t="s">
        <v>1264</v>
      </c>
      <c r="F7" s="284" t="s">
        <v>304</v>
      </c>
      <c r="G7" s="284" t="s">
        <v>168</v>
      </c>
      <c r="H7" s="284" t="s">
        <v>298</v>
      </c>
      <c r="I7" s="284" t="s">
        <v>138</v>
      </c>
      <c r="J7" s="284" t="s">
        <v>159</v>
      </c>
      <c r="K7" s="284" t="s">
        <v>314</v>
      </c>
      <c r="L7" s="284" t="s">
        <v>128</v>
      </c>
      <c r="M7" s="284"/>
      <c r="N7" s="284"/>
      <c r="O7" s="284"/>
      <c r="P7" s="284" t="s">
        <v>138</v>
      </c>
      <c r="Q7" s="284" t="s">
        <v>127</v>
      </c>
      <c r="R7" s="284" t="s">
        <v>127</v>
      </c>
      <c r="S7" s="284" t="s">
        <v>129</v>
      </c>
      <c r="T7" s="287" t="s">
        <v>1265</v>
      </c>
      <c r="U7" s="287"/>
      <c r="V7" s="287"/>
      <c r="W7" s="287"/>
      <c r="X7" s="287"/>
      <c r="Y7" s="287"/>
      <c r="Z7" s="287"/>
      <c r="AA7" s="287"/>
      <c r="AB7" s="287"/>
    </row>
    <row r="8" customFormat="false" ht="24.05" hidden="false" customHeight="false" outlineLevel="0" collapsed="false">
      <c r="A8" s="280" t="s">
        <v>1150</v>
      </c>
      <c r="B8" s="281" t="s">
        <v>1266</v>
      </c>
      <c r="C8" s="281" t="s">
        <v>1267</v>
      </c>
      <c r="D8" s="288" t="s">
        <v>1268</v>
      </c>
      <c r="E8" s="288" t="s">
        <v>208</v>
      </c>
      <c r="F8" s="281" t="s">
        <v>1269</v>
      </c>
      <c r="G8" s="281" t="s">
        <v>168</v>
      </c>
      <c r="H8" s="281" t="s">
        <v>298</v>
      </c>
      <c r="I8" s="281" t="s">
        <v>138</v>
      </c>
      <c r="J8" s="281" t="s">
        <v>159</v>
      </c>
      <c r="K8" s="281" t="s">
        <v>314</v>
      </c>
      <c r="L8" s="281" t="s">
        <v>128</v>
      </c>
      <c r="M8" s="281"/>
      <c r="N8" s="281"/>
      <c r="O8" s="281"/>
      <c r="P8" s="281" t="s">
        <v>138</v>
      </c>
      <c r="Q8" s="281" t="s">
        <v>127</v>
      </c>
      <c r="R8" s="281" t="s">
        <v>127</v>
      </c>
      <c r="S8" s="281" t="s">
        <v>129</v>
      </c>
      <c r="T8" s="289" t="s">
        <v>1270</v>
      </c>
      <c r="U8" s="289"/>
      <c r="V8" s="289"/>
      <c r="W8" s="289"/>
      <c r="X8" s="289"/>
      <c r="Y8" s="289"/>
      <c r="Z8" s="289"/>
      <c r="AA8" s="289"/>
      <c r="AB8" s="289"/>
    </row>
    <row r="9" customFormat="false" ht="12.8" hidden="false" customHeight="false" outlineLevel="0" collapsed="false">
      <c r="A9" s="283" t="s">
        <v>443</v>
      </c>
      <c r="B9" s="284" t="s">
        <v>192</v>
      </c>
      <c r="C9" s="284" t="s">
        <v>1271</v>
      </c>
      <c r="D9" s="284" t="s">
        <v>159</v>
      </c>
      <c r="E9" s="284" t="n">
        <f aca="false">44-29</f>
        <v>15</v>
      </c>
      <c r="F9" s="284" t="s">
        <v>889</v>
      </c>
      <c r="G9" s="284" t="s">
        <v>192</v>
      </c>
      <c r="H9" s="284" t="s">
        <v>341</v>
      </c>
      <c r="I9" s="284" t="s">
        <v>192</v>
      </c>
      <c r="J9" s="284" t="s">
        <v>141</v>
      </c>
      <c r="K9" s="284" t="s">
        <v>297</v>
      </c>
      <c r="L9" s="284" t="s">
        <v>128</v>
      </c>
      <c r="M9" s="284"/>
      <c r="N9" s="284"/>
      <c r="O9" s="284"/>
      <c r="P9" s="284" t="s">
        <v>138</v>
      </c>
      <c r="Q9" s="284" t="s">
        <v>148</v>
      </c>
      <c r="R9" s="284" t="s">
        <v>127</v>
      </c>
      <c r="S9" s="284" t="s">
        <v>129</v>
      </c>
      <c r="T9" s="285" t="s">
        <v>1272</v>
      </c>
      <c r="U9" s="285"/>
      <c r="V9" s="285"/>
      <c r="W9" s="285"/>
      <c r="X9" s="285"/>
      <c r="Y9" s="285"/>
      <c r="Z9" s="285"/>
      <c r="AA9" s="285"/>
      <c r="AB9" s="285"/>
    </row>
    <row r="10" customFormat="false" ht="12.8" hidden="false" customHeight="false" outlineLevel="0" collapsed="false">
      <c r="A10" s="280" t="s">
        <v>445</v>
      </c>
      <c r="B10" s="281" t="s">
        <v>138</v>
      </c>
      <c r="C10" s="281" t="s">
        <v>1273</v>
      </c>
      <c r="D10" s="281" t="n">
        <f aca="false">E10/3*2</f>
        <v>12</v>
      </c>
      <c r="E10" s="281" t="n">
        <f aca="false">36-18</f>
        <v>18</v>
      </c>
      <c r="F10" s="281" t="s">
        <v>366</v>
      </c>
      <c r="G10" s="281" t="s">
        <v>299</v>
      </c>
      <c r="H10" s="281" t="s">
        <v>541</v>
      </c>
      <c r="I10" s="281" t="s">
        <v>299</v>
      </c>
      <c r="J10" s="281" t="s">
        <v>141</v>
      </c>
      <c r="K10" s="281" t="s">
        <v>138</v>
      </c>
      <c r="L10" s="281" t="s">
        <v>128</v>
      </c>
      <c r="M10" s="281"/>
      <c r="N10" s="281"/>
      <c r="O10" s="281"/>
      <c r="P10" s="281" t="s">
        <v>138</v>
      </c>
      <c r="Q10" s="281" t="s">
        <v>323</v>
      </c>
      <c r="R10" s="281" t="s">
        <v>127</v>
      </c>
      <c r="S10" s="281" t="s">
        <v>129</v>
      </c>
      <c r="T10" s="282" t="s">
        <v>419</v>
      </c>
      <c r="U10" s="282"/>
      <c r="V10" s="282"/>
      <c r="W10" s="282"/>
      <c r="X10" s="282"/>
      <c r="Y10" s="282"/>
      <c r="Z10" s="282"/>
      <c r="AA10" s="282"/>
      <c r="AB10" s="282"/>
    </row>
    <row r="11" customFormat="false" ht="15.75" hidden="false" customHeight="true" outlineLevel="0" collapsed="false">
      <c r="A11" s="283" t="s">
        <v>449</v>
      </c>
      <c r="B11" s="284"/>
      <c r="C11" s="284" t="s">
        <v>143</v>
      </c>
      <c r="D11" s="284"/>
      <c r="E11" s="284"/>
      <c r="F11" s="284"/>
      <c r="G11" s="284" t="s">
        <v>192</v>
      </c>
      <c r="H11" s="284" t="s">
        <v>341</v>
      </c>
      <c r="I11" s="284" t="s">
        <v>192</v>
      </c>
      <c r="J11" s="284" t="s">
        <v>317</v>
      </c>
      <c r="K11" s="284" t="s">
        <v>138</v>
      </c>
      <c r="L11" s="284" t="s">
        <v>384</v>
      </c>
      <c r="M11" s="284"/>
      <c r="N11" s="284"/>
      <c r="O11" s="284"/>
      <c r="P11" s="284" t="s">
        <v>145</v>
      </c>
      <c r="Q11" s="284" t="s">
        <v>141</v>
      </c>
      <c r="R11" s="284" t="s">
        <v>127</v>
      </c>
      <c r="S11" s="284" t="s">
        <v>129</v>
      </c>
      <c r="T11" s="290" t="s">
        <v>1274</v>
      </c>
      <c r="U11" s="290"/>
      <c r="V11" s="290"/>
      <c r="W11" s="290"/>
      <c r="X11" s="290"/>
      <c r="Y11" s="290"/>
      <c r="Z11" s="290"/>
      <c r="AA11" s="290"/>
      <c r="AB11" s="290"/>
    </row>
    <row r="12" customFormat="false" ht="15.75" hidden="false" customHeight="true" outlineLevel="0" collapsed="false">
      <c r="A12" s="280" t="s">
        <v>798</v>
      </c>
      <c r="B12" s="281" t="s">
        <v>214</v>
      </c>
      <c r="C12" s="281" t="s">
        <v>227</v>
      </c>
      <c r="D12" s="281" t="n">
        <f aca="false">E12/3*2</f>
        <v>18</v>
      </c>
      <c r="E12" s="281" t="n">
        <f aca="false">44-17</f>
        <v>27</v>
      </c>
      <c r="F12" s="281" t="s">
        <v>889</v>
      </c>
      <c r="G12" s="281" t="s">
        <v>173</v>
      </c>
      <c r="H12" s="281" t="s">
        <v>298</v>
      </c>
      <c r="I12" s="281" t="s">
        <v>192</v>
      </c>
      <c r="J12" s="281" t="s">
        <v>216</v>
      </c>
      <c r="K12" s="281" t="s">
        <v>145</v>
      </c>
      <c r="L12" s="281" t="s">
        <v>128</v>
      </c>
      <c r="M12" s="281"/>
      <c r="N12" s="281"/>
      <c r="O12" s="281"/>
      <c r="P12" s="281" t="s">
        <v>161</v>
      </c>
      <c r="Q12" s="281" t="s">
        <v>308</v>
      </c>
      <c r="R12" s="281" t="s">
        <v>127</v>
      </c>
      <c r="S12" s="281" t="s">
        <v>129</v>
      </c>
      <c r="T12" s="291" t="s">
        <v>1275</v>
      </c>
      <c r="U12" s="291"/>
      <c r="V12" s="291"/>
      <c r="W12" s="291"/>
      <c r="X12" s="291"/>
      <c r="Y12" s="291"/>
      <c r="Z12" s="291"/>
      <c r="AA12" s="291"/>
      <c r="AB12" s="291"/>
    </row>
    <row r="13" customFormat="false" ht="15.75" hidden="false" customHeight="true" outlineLevel="0" collapsed="false">
      <c r="A13" s="283" t="s">
        <v>1276</v>
      </c>
      <c r="B13" s="284" t="s">
        <v>208</v>
      </c>
      <c r="C13" s="284" t="s">
        <v>143</v>
      </c>
      <c r="D13" s="284" t="s">
        <v>195</v>
      </c>
      <c r="E13" s="284" t="s">
        <v>289</v>
      </c>
      <c r="F13" s="284" t="s">
        <v>889</v>
      </c>
      <c r="G13" s="284" t="s">
        <v>173</v>
      </c>
      <c r="H13" s="284" t="s">
        <v>181</v>
      </c>
      <c r="I13" s="284" t="s">
        <v>192</v>
      </c>
      <c r="J13" s="284" t="s">
        <v>308</v>
      </c>
      <c r="K13" s="284" t="s">
        <v>1277</v>
      </c>
      <c r="L13" s="284" t="s">
        <v>128</v>
      </c>
      <c r="M13" s="284"/>
      <c r="N13" s="284"/>
      <c r="O13" s="284"/>
      <c r="P13" s="284" t="s">
        <v>192</v>
      </c>
      <c r="Q13" s="284" t="s">
        <v>162</v>
      </c>
      <c r="R13" s="284" t="s">
        <v>127</v>
      </c>
      <c r="S13" s="284" t="s">
        <v>129</v>
      </c>
      <c r="T13" s="290" t="s">
        <v>1278</v>
      </c>
      <c r="U13" s="290"/>
      <c r="V13" s="290"/>
      <c r="W13" s="290"/>
      <c r="X13" s="290"/>
      <c r="Y13" s="290"/>
      <c r="Z13" s="290"/>
      <c r="AA13" s="290"/>
      <c r="AB13" s="290"/>
    </row>
    <row r="14" customFormat="false" ht="12.8" hidden="false" customHeight="false" outlineLevel="0" collapsed="false">
      <c r="A14" s="280" t="s">
        <v>1279</v>
      </c>
      <c r="B14" s="281"/>
      <c r="C14" s="281" t="s">
        <v>806</v>
      </c>
      <c r="D14" s="281"/>
      <c r="E14" s="281"/>
      <c r="F14" s="280"/>
      <c r="G14" s="281" t="s">
        <v>138</v>
      </c>
      <c r="H14" s="281" t="s">
        <v>1153</v>
      </c>
      <c r="I14" s="281" t="s">
        <v>138</v>
      </c>
      <c r="J14" s="281" t="s">
        <v>162</v>
      </c>
      <c r="K14" s="281" t="s">
        <v>312</v>
      </c>
      <c r="L14" s="281" t="s">
        <v>128</v>
      </c>
      <c r="M14" s="281"/>
      <c r="N14" s="281"/>
      <c r="O14" s="281"/>
      <c r="P14" s="281" t="s">
        <v>192</v>
      </c>
      <c r="Q14" s="281" t="s">
        <v>162</v>
      </c>
      <c r="R14" s="281" t="s">
        <v>127</v>
      </c>
      <c r="S14" s="281" t="s">
        <v>129</v>
      </c>
      <c r="T14" s="289" t="s">
        <v>1280</v>
      </c>
      <c r="U14" s="289"/>
      <c r="V14" s="289"/>
      <c r="W14" s="289"/>
      <c r="X14" s="289"/>
      <c r="Y14" s="289"/>
      <c r="Z14" s="289"/>
      <c r="AA14" s="289"/>
      <c r="AB14" s="289"/>
    </row>
    <row r="15" customFormat="false" ht="15.75" hidden="false" customHeight="true" outlineLevel="0" collapsed="false">
      <c r="A15" s="283" t="s">
        <v>1281</v>
      </c>
      <c r="B15" s="284" t="s">
        <v>1282</v>
      </c>
      <c r="C15" s="286" t="s">
        <v>1283</v>
      </c>
      <c r="D15" s="284"/>
      <c r="E15" s="284"/>
      <c r="F15" s="283" t="n">
        <v>104</v>
      </c>
      <c r="G15" s="286" t="s">
        <v>1284</v>
      </c>
      <c r="H15" s="284" t="s">
        <v>341</v>
      </c>
      <c r="I15" s="284" t="s">
        <v>145</v>
      </c>
      <c r="J15" s="284" t="s">
        <v>181</v>
      </c>
      <c r="K15" s="284" t="s">
        <v>297</v>
      </c>
      <c r="L15" s="284" t="s">
        <v>473</v>
      </c>
      <c r="M15" s="284"/>
      <c r="N15" s="284"/>
      <c r="O15" s="284"/>
      <c r="P15" s="284" t="s">
        <v>192</v>
      </c>
      <c r="Q15" s="284" t="s">
        <v>127</v>
      </c>
      <c r="R15" s="284" t="s">
        <v>297</v>
      </c>
      <c r="S15" s="284" t="s">
        <v>129</v>
      </c>
      <c r="T15" s="290" t="s">
        <v>1285</v>
      </c>
      <c r="U15" s="290"/>
      <c r="V15" s="290"/>
      <c r="W15" s="290"/>
      <c r="X15" s="290"/>
      <c r="Y15" s="290"/>
      <c r="Z15" s="290"/>
      <c r="AA15" s="290"/>
      <c r="AB15" s="290"/>
    </row>
    <row r="16" customFormat="false" ht="15.75" hidden="false" customHeight="true" outlineLevel="0" collapsed="false">
      <c r="A16" s="280" t="s">
        <v>1286</v>
      </c>
      <c r="B16" s="288" t="s">
        <v>1287</v>
      </c>
      <c r="C16" s="288" t="s">
        <v>1288</v>
      </c>
      <c r="D16" s="281"/>
      <c r="E16" s="281"/>
      <c r="F16" s="280"/>
      <c r="G16" s="281" t="s">
        <v>314</v>
      </c>
      <c r="H16" s="281" t="s">
        <v>541</v>
      </c>
      <c r="I16" s="281" t="s">
        <v>145</v>
      </c>
      <c r="J16" s="281" t="s">
        <v>127</v>
      </c>
      <c r="K16" s="281" t="s">
        <v>312</v>
      </c>
      <c r="L16" s="281" t="s">
        <v>128</v>
      </c>
      <c r="M16" s="281"/>
      <c r="N16" s="281"/>
      <c r="O16" s="281"/>
      <c r="P16" s="281" t="s">
        <v>138</v>
      </c>
      <c r="Q16" s="281" t="s">
        <v>127</v>
      </c>
      <c r="R16" s="281" t="s">
        <v>127</v>
      </c>
      <c r="S16" s="281" t="s">
        <v>129</v>
      </c>
      <c r="T16" s="291" t="s">
        <v>1289</v>
      </c>
      <c r="U16" s="291"/>
      <c r="V16" s="291"/>
      <c r="W16" s="291"/>
      <c r="X16" s="291"/>
      <c r="Y16" s="291"/>
      <c r="Z16" s="291"/>
      <c r="AA16" s="291"/>
      <c r="AB16" s="291"/>
    </row>
    <row r="17" customFormat="false" ht="15.75" hidden="false" customHeight="true" outlineLevel="0" collapsed="false">
      <c r="A17" s="283" t="s">
        <v>1290</v>
      </c>
      <c r="B17" s="284"/>
      <c r="C17" s="284" t="s">
        <v>1291</v>
      </c>
      <c r="D17" s="284" t="s">
        <v>323</v>
      </c>
      <c r="E17" s="284" t="s">
        <v>148</v>
      </c>
      <c r="F17" s="284" t="s">
        <v>196</v>
      </c>
      <c r="G17" s="284" t="s">
        <v>312</v>
      </c>
      <c r="H17" s="284" t="s">
        <v>1153</v>
      </c>
      <c r="I17" s="284" t="s">
        <v>297</v>
      </c>
      <c r="J17" s="284" t="s">
        <v>127</v>
      </c>
      <c r="K17" s="284" t="s">
        <v>312</v>
      </c>
      <c r="L17" s="284" t="s">
        <v>128</v>
      </c>
      <c r="M17" s="284"/>
      <c r="N17" s="284"/>
      <c r="O17" s="284"/>
      <c r="P17" s="284" t="s">
        <v>138</v>
      </c>
      <c r="Q17" s="284" t="s">
        <v>127</v>
      </c>
      <c r="R17" s="284" t="s">
        <v>138</v>
      </c>
      <c r="S17" s="284" t="s">
        <v>129</v>
      </c>
      <c r="T17" s="290" t="s">
        <v>396</v>
      </c>
      <c r="U17" s="290"/>
      <c r="V17" s="290"/>
      <c r="W17" s="290"/>
      <c r="X17" s="290"/>
      <c r="Y17" s="290"/>
      <c r="Z17" s="290"/>
      <c r="AA17" s="290"/>
      <c r="AB17" s="290"/>
    </row>
    <row r="18" customFormat="false" ht="12.8" hidden="false" customHeight="false" outlineLevel="0" collapsed="false">
      <c r="A18" s="280" t="s">
        <v>1292</v>
      </c>
      <c r="B18" s="281"/>
      <c r="C18" s="281" t="s">
        <v>797</v>
      </c>
      <c r="G18" s="281" t="s">
        <v>159</v>
      </c>
      <c r="H18" s="281" t="s">
        <v>162</v>
      </c>
      <c r="I18" s="281" t="s">
        <v>145</v>
      </c>
      <c r="J18" s="281" t="s">
        <v>967</v>
      </c>
      <c r="K18" s="281" t="s">
        <v>138</v>
      </c>
      <c r="L18" s="281" t="s">
        <v>128</v>
      </c>
      <c r="M18" s="281"/>
      <c r="N18" s="281"/>
      <c r="O18" s="281"/>
      <c r="P18" s="281" t="s">
        <v>138</v>
      </c>
      <c r="Q18" s="281" t="s">
        <v>216</v>
      </c>
      <c r="R18" s="281" t="s">
        <v>138</v>
      </c>
      <c r="S18" s="281" t="s">
        <v>129</v>
      </c>
      <c r="T18" s="282" t="s">
        <v>640</v>
      </c>
      <c r="U18" s="282"/>
      <c r="V18" s="282"/>
      <c r="W18" s="282"/>
      <c r="X18" s="282"/>
      <c r="Y18" s="282"/>
      <c r="Z18" s="282"/>
      <c r="AA18" s="282"/>
      <c r="AB18" s="282"/>
    </row>
    <row r="19" customFormat="false" ht="12.8" hidden="false" customHeight="false" outlineLevel="0" collapsed="false">
      <c r="A19" s="283" t="s">
        <v>1293</v>
      </c>
      <c r="B19" s="284"/>
      <c r="C19" s="284" t="s">
        <v>139</v>
      </c>
      <c r="G19" s="284" t="s">
        <v>145</v>
      </c>
      <c r="H19" s="284" t="s">
        <v>162</v>
      </c>
      <c r="I19" s="284" t="s">
        <v>138</v>
      </c>
      <c r="J19" s="284" t="s">
        <v>190</v>
      </c>
      <c r="K19" s="284" t="s">
        <v>138</v>
      </c>
      <c r="L19" s="284" t="s">
        <v>128</v>
      </c>
      <c r="M19" s="284"/>
      <c r="N19" s="284"/>
      <c r="O19" s="284"/>
      <c r="P19" s="284" t="s">
        <v>138</v>
      </c>
      <c r="Q19" s="284" t="s">
        <v>216</v>
      </c>
      <c r="R19" s="284" t="s">
        <v>138</v>
      </c>
      <c r="S19" s="284" t="s">
        <v>129</v>
      </c>
      <c r="T19" s="285" t="s">
        <v>640</v>
      </c>
      <c r="U19" s="285"/>
      <c r="V19" s="285"/>
      <c r="W19" s="285"/>
      <c r="X19" s="285"/>
      <c r="Y19" s="285"/>
      <c r="Z19" s="285"/>
      <c r="AA19" s="285"/>
      <c r="AB19" s="285"/>
    </row>
    <row r="20" customFormat="false" ht="12.8" hidden="false" customHeight="false" outlineLevel="0" collapsed="false">
      <c r="A20" s="280" t="s">
        <v>1294</v>
      </c>
      <c r="B20" s="281"/>
      <c r="C20" s="281" t="s">
        <v>1080</v>
      </c>
      <c r="G20" s="281" t="s">
        <v>299</v>
      </c>
      <c r="H20" s="281" t="s">
        <v>162</v>
      </c>
      <c r="I20" s="281" t="s">
        <v>138</v>
      </c>
      <c r="J20" s="281" t="s">
        <v>317</v>
      </c>
      <c r="K20" s="281" t="s">
        <v>138</v>
      </c>
      <c r="L20" s="281" t="s">
        <v>128</v>
      </c>
      <c r="M20" s="281"/>
      <c r="N20" s="281"/>
      <c r="O20" s="281"/>
      <c r="P20" s="281" t="s">
        <v>138</v>
      </c>
      <c r="Q20" s="281" t="s">
        <v>317</v>
      </c>
      <c r="R20" s="281" t="s">
        <v>138</v>
      </c>
      <c r="S20" s="281" t="s">
        <v>129</v>
      </c>
      <c r="T20" s="282"/>
      <c r="U20" s="282"/>
      <c r="V20" s="282"/>
      <c r="W20" s="282"/>
      <c r="X20" s="282"/>
      <c r="Y20" s="282"/>
      <c r="Z20" s="282"/>
      <c r="AA20" s="282"/>
      <c r="AB20" s="282"/>
    </row>
    <row r="21" customFormat="false" ht="15.75" hidden="false" customHeight="true" outlineLevel="0" collapsed="false">
      <c r="A21" s="283" t="s">
        <v>811</v>
      </c>
      <c r="B21" s="284" t="s">
        <v>464</v>
      </c>
      <c r="C21" s="284" t="s">
        <v>442</v>
      </c>
      <c r="D21" s="284"/>
      <c r="E21" s="284"/>
      <c r="F21" s="286" t="s">
        <v>1295</v>
      </c>
      <c r="G21" s="284" t="s">
        <v>138</v>
      </c>
      <c r="H21" s="284" t="s">
        <v>171</v>
      </c>
      <c r="I21" s="284" t="s">
        <v>159</v>
      </c>
      <c r="J21" s="284" t="s">
        <v>155</v>
      </c>
      <c r="K21" s="284" t="s">
        <v>138</v>
      </c>
      <c r="L21" s="284" t="s">
        <v>128</v>
      </c>
      <c r="M21" s="284"/>
      <c r="N21" s="284"/>
      <c r="O21" s="284"/>
      <c r="P21" s="284" t="s">
        <v>145</v>
      </c>
      <c r="Q21" s="284" t="s">
        <v>317</v>
      </c>
      <c r="R21" s="284" t="s">
        <v>127</v>
      </c>
      <c r="S21" s="284" t="s">
        <v>129</v>
      </c>
      <c r="T21" s="292" t="s">
        <v>1296</v>
      </c>
      <c r="U21" s="292"/>
      <c r="V21" s="292"/>
      <c r="W21" s="292"/>
      <c r="X21" s="292"/>
      <c r="Y21" s="292"/>
      <c r="Z21" s="292"/>
      <c r="AA21" s="292"/>
      <c r="AB21" s="292"/>
    </row>
    <row r="22" customFormat="false" ht="12.8" hidden="false" customHeight="false" outlineLevel="0" collapsed="false">
      <c r="A22" s="280" t="s">
        <v>1297</v>
      </c>
      <c r="B22" s="281"/>
      <c r="C22" s="281"/>
      <c r="D22" s="281"/>
      <c r="E22" s="281" t="s">
        <v>215</v>
      </c>
      <c r="F22" s="288" t="s">
        <v>1298</v>
      </c>
      <c r="G22" s="281"/>
      <c r="H22" s="281"/>
      <c r="I22" s="281"/>
      <c r="J22" s="281"/>
      <c r="K22" s="281"/>
      <c r="L22" s="281"/>
      <c r="M22" s="281"/>
      <c r="N22" s="281"/>
      <c r="O22" s="281"/>
      <c r="P22" s="281"/>
      <c r="Q22" s="281"/>
      <c r="R22" s="281"/>
      <c r="S22" s="281"/>
      <c r="T22" s="282"/>
      <c r="U22" s="282"/>
      <c r="V22" s="282"/>
      <c r="W22" s="282"/>
      <c r="X22" s="282"/>
      <c r="Y22" s="282"/>
      <c r="Z22" s="282"/>
      <c r="AA22" s="282"/>
      <c r="AB22" s="282"/>
    </row>
    <row r="23" customFormat="false" ht="15.75" hidden="false" customHeight="true" outlineLevel="0" collapsed="false">
      <c r="A23" s="280" t="s">
        <v>975</v>
      </c>
      <c r="B23" s="280" t="n">
        <v>4</v>
      </c>
      <c r="C23" s="293" t="n">
        <v>43256</v>
      </c>
      <c r="D23" s="281" t="n">
        <f aca="false">E23/3*2</f>
        <v>16</v>
      </c>
      <c r="E23" s="280" t="n">
        <f aca="false">31-7</f>
        <v>24</v>
      </c>
      <c r="F23" s="280" t="n">
        <v>31</v>
      </c>
      <c r="G23" s="280" t="n">
        <v>6</v>
      </c>
      <c r="H23" s="280" t="n">
        <v>361</v>
      </c>
      <c r="I23" s="280" t="n">
        <v>6</v>
      </c>
      <c r="J23" s="280" t="n">
        <v>50</v>
      </c>
      <c r="K23" s="280" t="n">
        <v>6</v>
      </c>
      <c r="L23" s="280" t="s">
        <v>128</v>
      </c>
      <c r="M23" s="280" t="n">
        <v>4</v>
      </c>
      <c r="N23" s="280" t="n">
        <v>6</v>
      </c>
      <c r="O23" s="280"/>
      <c r="P23" s="280" t="n">
        <v>7</v>
      </c>
      <c r="Q23" s="280" t="n">
        <v>70</v>
      </c>
      <c r="R23" s="280" t="n">
        <v>6</v>
      </c>
      <c r="S23" s="280" t="s">
        <v>129</v>
      </c>
      <c r="T23" s="291" t="s">
        <v>1299</v>
      </c>
      <c r="U23" s="291"/>
      <c r="V23" s="291"/>
      <c r="W23" s="291"/>
      <c r="X23" s="291"/>
      <c r="Y23" s="291"/>
      <c r="Z23" s="291"/>
    </row>
    <row r="24" customFormat="false" ht="15.75" hidden="false" customHeight="true" outlineLevel="0" collapsed="false">
      <c r="A24" s="283" t="s">
        <v>1073</v>
      </c>
      <c r="B24" s="286" t="s">
        <v>1300</v>
      </c>
      <c r="C24" s="284" t="s">
        <v>320</v>
      </c>
      <c r="D24" s="286" t="s">
        <v>1301</v>
      </c>
      <c r="E24" s="286" t="s">
        <v>1302</v>
      </c>
      <c r="F24" s="284" t="s">
        <v>304</v>
      </c>
      <c r="G24" s="284" t="s">
        <v>168</v>
      </c>
      <c r="H24" s="283" t="n">
        <v>361</v>
      </c>
      <c r="I24" s="283" t="n">
        <v>5</v>
      </c>
      <c r="J24" s="283" t="n">
        <v>20</v>
      </c>
      <c r="K24" s="283" t="n">
        <v>1</v>
      </c>
      <c r="L24" s="283" t="s">
        <v>128</v>
      </c>
      <c r="M24" s="283"/>
      <c r="N24" s="283"/>
      <c r="O24" s="283"/>
      <c r="P24" s="283" t="n">
        <v>6</v>
      </c>
      <c r="Q24" s="283" t="n">
        <v>0</v>
      </c>
      <c r="R24" s="283" t="n">
        <v>0</v>
      </c>
      <c r="S24" s="283" t="s">
        <v>129</v>
      </c>
      <c r="T24" s="290" t="s">
        <v>1303</v>
      </c>
      <c r="U24" s="290"/>
      <c r="V24" s="290"/>
      <c r="W24" s="290"/>
      <c r="X24" s="290"/>
      <c r="Y24" s="290"/>
      <c r="Z24" s="290"/>
    </row>
    <row r="25" customFormat="false" ht="24.05" hidden="false" customHeight="false" outlineLevel="0" collapsed="false">
      <c r="A25" s="280" t="s">
        <v>1074</v>
      </c>
      <c r="B25" s="281" t="s">
        <v>1266</v>
      </c>
      <c r="C25" s="281" t="s">
        <v>1267</v>
      </c>
      <c r="D25" s="288" t="s">
        <v>1304</v>
      </c>
      <c r="E25" s="288" t="s">
        <v>208</v>
      </c>
      <c r="F25" s="281" t="s">
        <v>1269</v>
      </c>
      <c r="G25" s="281" t="s">
        <v>168</v>
      </c>
      <c r="H25" s="280" t="n">
        <v>361</v>
      </c>
      <c r="I25" s="280" t="n">
        <v>5</v>
      </c>
      <c r="J25" s="280" t="n">
        <v>20</v>
      </c>
      <c r="K25" s="280" t="n">
        <v>1</v>
      </c>
      <c r="L25" s="280" t="s">
        <v>128</v>
      </c>
      <c r="M25" s="280"/>
      <c r="N25" s="280"/>
      <c r="O25" s="280"/>
      <c r="P25" s="280" t="n">
        <v>6</v>
      </c>
      <c r="Q25" s="280" t="n">
        <v>0</v>
      </c>
      <c r="R25" s="280" t="n">
        <v>0</v>
      </c>
      <c r="S25" s="280" t="s">
        <v>129</v>
      </c>
      <c r="T25" s="289" t="s">
        <v>1305</v>
      </c>
      <c r="U25" s="289"/>
      <c r="V25" s="289"/>
      <c r="W25" s="289"/>
      <c r="X25" s="289"/>
      <c r="Y25" s="289"/>
      <c r="Z25" s="289"/>
    </row>
    <row r="26" customFormat="false" ht="12.8" hidden="false" customHeight="false" outlineLevel="0" collapsed="false">
      <c r="A26" s="283" t="s">
        <v>1306</v>
      </c>
      <c r="B26" s="283" t="n">
        <v>12</v>
      </c>
      <c r="C26" s="283" t="s">
        <v>1307</v>
      </c>
      <c r="D26" s="284" t="n">
        <f aca="false">E26/3*2</f>
        <v>10</v>
      </c>
      <c r="E26" s="283" t="n">
        <f aca="false">36-21</f>
        <v>15</v>
      </c>
      <c r="F26" s="283" t="n">
        <v>36</v>
      </c>
      <c r="G26" s="283" t="n">
        <v>3</v>
      </c>
      <c r="H26" s="283" t="n">
        <v>90</v>
      </c>
      <c r="I26" s="283" t="n">
        <v>6</v>
      </c>
      <c r="J26" s="283" t="n">
        <v>0</v>
      </c>
      <c r="K26" s="283" t="n">
        <v>2</v>
      </c>
      <c r="L26" s="283" t="s">
        <v>1308</v>
      </c>
      <c r="M26" s="283" t="n">
        <v>4</v>
      </c>
      <c r="N26" s="283" t="n">
        <v>6</v>
      </c>
      <c r="O26" s="283"/>
      <c r="P26" s="283" t="n">
        <v>5</v>
      </c>
      <c r="Q26" s="283" t="n">
        <v>0</v>
      </c>
      <c r="R26" s="283" t="n">
        <v>0</v>
      </c>
      <c r="S26" s="283" t="s">
        <v>129</v>
      </c>
      <c r="T26" s="287"/>
      <c r="U26" s="287"/>
      <c r="V26" s="287"/>
      <c r="W26" s="287"/>
      <c r="X26" s="287"/>
      <c r="Y26" s="287"/>
      <c r="Z26" s="287"/>
    </row>
    <row r="27" customFormat="false" ht="12.8" hidden="false" customHeight="false" outlineLevel="0" collapsed="false">
      <c r="A27" s="280" t="s">
        <v>1309</v>
      </c>
      <c r="B27" s="280"/>
      <c r="C27" s="280" t="s">
        <v>230</v>
      </c>
      <c r="D27" s="281"/>
      <c r="E27" s="280"/>
      <c r="F27" s="280"/>
      <c r="G27" s="280" t="n">
        <v>4</v>
      </c>
      <c r="H27" s="280" t="n">
        <v>120</v>
      </c>
      <c r="I27" s="280" t="n">
        <v>7</v>
      </c>
      <c r="J27" s="280" t="n">
        <v>70</v>
      </c>
      <c r="K27" s="280" t="n">
        <v>5</v>
      </c>
      <c r="L27" s="280" t="s">
        <v>128</v>
      </c>
      <c r="M27" s="280"/>
      <c r="N27" s="280"/>
      <c r="O27" s="280"/>
      <c r="P27" s="280" t="n">
        <v>10</v>
      </c>
      <c r="Q27" s="280" t="n">
        <v>50</v>
      </c>
      <c r="R27" s="280" t="n">
        <v>0</v>
      </c>
      <c r="S27" s="280" t="s">
        <v>129</v>
      </c>
      <c r="T27" s="289"/>
      <c r="U27" s="289"/>
      <c r="V27" s="289"/>
      <c r="W27" s="289"/>
      <c r="X27" s="289"/>
      <c r="Y27" s="289"/>
      <c r="Z27" s="289"/>
    </row>
    <row r="28" customFormat="false" ht="15.75" hidden="false" customHeight="true" outlineLevel="0" collapsed="false">
      <c r="A28" s="283" t="s">
        <v>641</v>
      </c>
      <c r="B28" s="283" t="n">
        <v>9</v>
      </c>
      <c r="C28" s="286" t="s">
        <v>1310</v>
      </c>
      <c r="D28" s="284" t="s">
        <v>183</v>
      </c>
      <c r="E28" s="283" t="n">
        <f aca="false">38-17</f>
        <v>21</v>
      </c>
      <c r="F28" s="294" t="s">
        <v>1311</v>
      </c>
      <c r="G28" s="283" t="n">
        <v>2</v>
      </c>
      <c r="H28" s="283" t="n">
        <v>70</v>
      </c>
      <c r="I28" s="283" t="n">
        <v>4</v>
      </c>
      <c r="J28" s="283" t="n">
        <v>0</v>
      </c>
      <c r="K28" s="283" t="n">
        <v>6</v>
      </c>
      <c r="L28" s="283" t="s">
        <v>128</v>
      </c>
      <c r="M28" s="283" t="n">
        <v>4</v>
      </c>
      <c r="N28" s="283" t="n">
        <v>6</v>
      </c>
      <c r="O28" s="283"/>
      <c r="P28" s="283" t="n">
        <v>4</v>
      </c>
      <c r="Q28" s="283" t="n">
        <v>0</v>
      </c>
      <c r="R28" s="283" t="n">
        <v>4</v>
      </c>
      <c r="S28" s="283" t="s">
        <v>129</v>
      </c>
      <c r="T28" s="295" t="s">
        <v>1312</v>
      </c>
      <c r="U28" s="295"/>
      <c r="V28" s="295"/>
      <c r="W28" s="295"/>
      <c r="X28" s="295"/>
      <c r="Y28" s="295"/>
      <c r="Z28" s="295"/>
    </row>
    <row r="29" customFormat="false" ht="12.8" hidden="false" customHeight="false" outlineLevel="0" collapsed="false">
      <c r="A29" s="280" t="s">
        <v>1313</v>
      </c>
      <c r="B29" s="280"/>
      <c r="C29" s="288" t="s">
        <v>1310</v>
      </c>
      <c r="D29" s="280"/>
      <c r="E29" s="280"/>
      <c r="F29" s="296"/>
      <c r="G29" s="280" t="n">
        <v>2</v>
      </c>
      <c r="H29" s="280" t="n">
        <v>70</v>
      </c>
      <c r="I29" s="280" t="n">
        <v>4</v>
      </c>
      <c r="J29" s="280" t="n">
        <v>0</v>
      </c>
      <c r="K29" s="280" t="n">
        <v>2</v>
      </c>
      <c r="L29" s="280" t="s">
        <v>128</v>
      </c>
      <c r="M29" s="280"/>
      <c r="N29" s="297"/>
      <c r="O29" s="297"/>
      <c r="P29" s="280" t="n">
        <v>4</v>
      </c>
      <c r="Q29" s="280" t="n">
        <v>0</v>
      </c>
      <c r="R29" s="280" t="n">
        <v>4</v>
      </c>
      <c r="S29" s="280" t="s">
        <v>129</v>
      </c>
      <c r="T29" s="289"/>
      <c r="U29" s="289"/>
      <c r="V29" s="289"/>
      <c r="W29" s="289"/>
      <c r="X29" s="289"/>
      <c r="Y29" s="289"/>
      <c r="Z29" s="289"/>
    </row>
    <row r="30" customFormat="false" ht="12.8" hidden="false" customHeight="false" outlineLevel="0" collapsed="false">
      <c r="A30" s="283" t="s">
        <v>1314</v>
      </c>
      <c r="B30" s="283"/>
      <c r="C30" s="286" t="s">
        <v>1310</v>
      </c>
      <c r="D30" s="283"/>
      <c r="E30" s="283"/>
      <c r="F30" s="294"/>
      <c r="G30" s="283" t="n">
        <v>2</v>
      </c>
      <c r="H30" s="283" t="n">
        <v>70</v>
      </c>
      <c r="I30" s="283" t="n">
        <v>7</v>
      </c>
      <c r="J30" s="283" t="n">
        <v>0</v>
      </c>
      <c r="K30" s="283" t="n">
        <v>1</v>
      </c>
      <c r="L30" s="283" t="s">
        <v>128</v>
      </c>
      <c r="M30" s="283"/>
      <c r="N30" s="298"/>
      <c r="O30" s="298"/>
      <c r="P30" s="283" t="n">
        <v>4</v>
      </c>
      <c r="Q30" s="283" t="n">
        <v>0</v>
      </c>
      <c r="R30" s="283" t="n">
        <v>4</v>
      </c>
      <c r="S30" s="283" t="s">
        <v>129</v>
      </c>
      <c r="T30" s="287"/>
      <c r="U30" s="287"/>
      <c r="V30" s="287"/>
      <c r="W30" s="287"/>
      <c r="X30" s="287"/>
      <c r="Y30" s="287"/>
      <c r="Z30" s="287"/>
    </row>
    <row r="31" customFormat="false" ht="15.75" hidden="false" customHeight="true" outlineLevel="0" collapsed="false">
      <c r="A31" s="280" t="s">
        <v>1315</v>
      </c>
      <c r="B31" s="280"/>
      <c r="C31" s="296" t="s">
        <v>1316</v>
      </c>
      <c r="D31" s="280"/>
      <c r="E31" s="280"/>
      <c r="F31" s="280"/>
      <c r="G31" s="280" t="n">
        <v>3</v>
      </c>
      <c r="H31" s="280" t="n">
        <v>90</v>
      </c>
      <c r="I31" s="280" t="n">
        <v>6</v>
      </c>
      <c r="J31" s="280" t="n">
        <v>70</v>
      </c>
      <c r="K31" s="280" t="n">
        <v>6</v>
      </c>
      <c r="L31" s="280" t="s">
        <v>128</v>
      </c>
      <c r="M31" s="280"/>
      <c r="N31" s="280"/>
      <c r="O31" s="280"/>
      <c r="P31" s="280" t="n">
        <v>7</v>
      </c>
      <c r="Q31" s="280" t="n">
        <v>80</v>
      </c>
      <c r="R31" s="280" t="n">
        <v>0</v>
      </c>
      <c r="S31" s="280" t="s">
        <v>129</v>
      </c>
      <c r="T31" s="299" t="s">
        <v>1317</v>
      </c>
      <c r="U31" s="299"/>
      <c r="V31" s="299"/>
      <c r="W31" s="299"/>
      <c r="X31" s="299"/>
      <c r="Y31" s="299"/>
      <c r="Z31" s="299"/>
    </row>
    <row r="32" customFormat="false" ht="24.05" hidden="false" customHeight="false" outlineLevel="0" collapsed="false">
      <c r="A32" s="283" t="s">
        <v>1318</v>
      </c>
      <c r="B32" s="283"/>
      <c r="C32" s="294" t="s">
        <v>1316</v>
      </c>
      <c r="D32" s="283"/>
      <c r="E32" s="283"/>
      <c r="F32" s="283"/>
      <c r="G32" s="283" t="n">
        <v>3</v>
      </c>
      <c r="H32" s="283" t="n">
        <v>90</v>
      </c>
      <c r="I32" s="283" t="n">
        <v>6</v>
      </c>
      <c r="J32" s="283" t="n">
        <v>55</v>
      </c>
      <c r="K32" s="283" t="n">
        <v>2</v>
      </c>
      <c r="L32" s="283" t="s">
        <v>128</v>
      </c>
      <c r="M32" s="283"/>
      <c r="N32" s="283"/>
      <c r="O32" s="283"/>
      <c r="P32" s="283" t="n">
        <v>7</v>
      </c>
      <c r="Q32" s="283" t="n">
        <v>80</v>
      </c>
      <c r="R32" s="283" t="n">
        <v>0</v>
      </c>
      <c r="S32" s="283" t="s">
        <v>129</v>
      </c>
      <c r="T32" s="287"/>
      <c r="U32" s="287"/>
      <c r="V32" s="287"/>
      <c r="W32" s="287"/>
      <c r="X32" s="287"/>
      <c r="Y32" s="287"/>
      <c r="Z32" s="287"/>
    </row>
    <row r="33" customFormat="false" ht="15.75" hidden="false" customHeight="true" outlineLevel="0" collapsed="false">
      <c r="A33" s="280" t="s">
        <v>1319</v>
      </c>
      <c r="B33" s="280" t="n">
        <v>6</v>
      </c>
      <c r="C33" s="300" t="n">
        <v>43684</v>
      </c>
      <c r="D33" s="280" t="n">
        <v>10</v>
      </c>
      <c r="E33" s="280" t="n">
        <v>15</v>
      </c>
      <c r="F33" s="280" t="n">
        <v>33</v>
      </c>
      <c r="G33" s="280" t="n">
        <v>9</v>
      </c>
      <c r="H33" s="280" t="n">
        <v>35</v>
      </c>
      <c r="I33" s="280" t="n">
        <v>6</v>
      </c>
      <c r="J33" s="280" t="n">
        <v>50</v>
      </c>
      <c r="K33" s="280" t="n">
        <v>10</v>
      </c>
      <c r="L33" s="280" t="s">
        <v>128</v>
      </c>
      <c r="M33" s="280" t="n">
        <v>12</v>
      </c>
      <c r="N33" s="280" t="s">
        <v>1320</v>
      </c>
      <c r="O33" s="280"/>
      <c r="P33" s="280" t="n">
        <v>10</v>
      </c>
      <c r="Q33" s="280" t="n">
        <v>80</v>
      </c>
      <c r="R33" s="280" t="n">
        <v>3</v>
      </c>
      <c r="S33" s="280" t="s">
        <v>129</v>
      </c>
      <c r="T33" s="301" t="s">
        <v>465</v>
      </c>
      <c r="U33" s="301"/>
      <c r="V33" s="301"/>
      <c r="W33" s="301"/>
      <c r="X33" s="301"/>
      <c r="Y33" s="301"/>
      <c r="Z33" s="301"/>
    </row>
    <row r="34" customFormat="false" ht="12.8" hidden="false" customHeight="false" outlineLevel="0" collapsed="false">
      <c r="A34" s="283" t="s">
        <v>1321</v>
      </c>
      <c r="B34" s="283"/>
      <c r="C34" s="302" t="n">
        <v>44415</v>
      </c>
      <c r="D34" s="283"/>
      <c r="E34" s="283"/>
      <c r="F34" s="283"/>
      <c r="G34" s="283" t="n">
        <v>10</v>
      </c>
      <c r="H34" s="283" t="n">
        <v>270</v>
      </c>
      <c r="I34" s="283" t="n">
        <v>6</v>
      </c>
      <c r="J34" s="283" t="n">
        <v>70</v>
      </c>
      <c r="K34" s="283" t="n">
        <v>2</v>
      </c>
      <c r="L34" s="283" t="s">
        <v>128</v>
      </c>
      <c r="M34" s="283"/>
      <c r="N34" s="283"/>
      <c r="O34" s="283"/>
      <c r="P34" s="283" t="n">
        <v>10</v>
      </c>
      <c r="Q34" s="283" t="n">
        <v>120</v>
      </c>
      <c r="R34" s="283" t="n">
        <v>0</v>
      </c>
      <c r="S34" s="283" t="s">
        <v>129</v>
      </c>
      <c r="T34" s="303" t="s">
        <v>1322</v>
      </c>
      <c r="U34" s="303"/>
      <c r="V34" s="303"/>
      <c r="W34" s="303"/>
      <c r="X34" s="303"/>
      <c r="Y34" s="303"/>
      <c r="Z34" s="303"/>
    </row>
    <row r="35" customFormat="false" ht="15.75" hidden="false" customHeight="true" outlineLevel="0" collapsed="false">
      <c r="A35" s="280" t="s">
        <v>1323</v>
      </c>
      <c r="C35" s="296" t="s">
        <v>1324</v>
      </c>
      <c r="G35" s="280" t="n">
        <v>7</v>
      </c>
      <c r="H35" s="280" t="n">
        <v>55</v>
      </c>
      <c r="I35" s="280" t="n">
        <v>6</v>
      </c>
      <c r="J35" s="280" t="n">
        <v>50</v>
      </c>
      <c r="K35" s="280" t="n">
        <v>8</v>
      </c>
      <c r="L35" s="280" t="s">
        <v>128</v>
      </c>
      <c r="P35" s="280" t="n">
        <v>5</v>
      </c>
      <c r="Q35" s="280" t="n">
        <v>50</v>
      </c>
      <c r="R35" s="280" t="n">
        <v>3</v>
      </c>
      <c r="S35" s="280" t="s">
        <v>129</v>
      </c>
      <c r="T35" s="301" t="s">
        <v>1325</v>
      </c>
      <c r="U35" s="301"/>
      <c r="V35" s="301"/>
      <c r="W35" s="301"/>
      <c r="X35" s="301"/>
      <c r="Y35" s="301"/>
      <c r="Z35" s="301"/>
    </row>
    <row r="36" customFormat="false" ht="35.5" hidden="false" customHeight="false" outlineLevel="0" collapsed="false">
      <c r="A36" s="283" t="s">
        <v>1326</v>
      </c>
      <c r="B36" s="283"/>
      <c r="C36" s="294" t="s">
        <v>1324</v>
      </c>
      <c r="D36" s="283"/>
      <c r="E36" s="283"/>
      <c r="F36" s="283"/>
      <c r="G36" s="283" t="n">
        <v>8</v>
      </c>
      <c r="H36" s="283" t="n">
        <v>270</v>
      </c>
      <c r="I36" s="283" t="n">
        <v>6</v>
      </c>
      <c r="J36" s="283" t="n">
        <v>55</v>
      </c>
      <c r="K36" s="283" t="n">
        <v>2</v>
      </c>
      <c r="L36" s="283" t="s">
        <v>128</v>
      </c>
      <c r="M36" s="283"/>
      <c r="N36" s="283"/>
      <c r="O36" s="283"/>
      <c r="P36" s="283" t="n">
        <v>10</v>
      </c>
      <c r="Q36" s="283" t="n">
        <v>100</v>
      </c>
      <c r="R36" s="283" t="n">
        <v>0</v>
      </c>
      <c r="S36" s="283" t="s">
        <v>129</v>
      </c>
      <c r="T36" s="303" t="s">
        <v>1322</v>
      </c>
      <c r="U36" s="303"/>
      <c r="V36" s="303"/>
      <c r="W36" s="303"/>
      <c r="X36" s="303"/>
      <c r="Y36" s="303"/>
      <c r="Z36" s="303"/>
    </row>
    <row r="37" customFormat="false" ht="24.05" hidden="false" customHeight="false" outlineLevel="0" collapsed="false">
      <c r="A37" s="280" t="s">
        <v>1327</v>
      </c>
      <c r="B37" s="281" t="s">
        <v>145</v>
      </c>
      <c r="C37" s="288" t="s">
        <v>1328</v>
      </c>
      <c r="D37" s="281" t="s">
        <v>323</v>
      </c>
      <c r="E37" s="281"/>
      <c r="F37" s="288" t="s">
        <v>249</v>
      </c>
      <c r="G37" s="281"/>
      <c r="H37" s="281"/>
      <c r="I37" s="281"/>
      <c r="J37" s="281"/>
      <c r="K37" s="281"/>
      <c r="L37" s="281"/>
      <c r="M37" s="281"/>
      <c r="N37" s="281"/>
      <c r="O37" s="281"/>
      <c r="P37" s="281"/>
      <c r="Q37" s="281"/>
      <c r="R37" s="281"/>
      <c r="S37" s="281"/>
      <c r="T37" s="282"/>
      <c r="U37" s="282"/>
      <c r="V37" s="282"/>
      <c r="W37" s="282"/>
      <c r="X37" s="282"/>
      <c r="Y37" s="282"/>
      <c r="Z37" s="282"/>
      <c r="AA37" s="282"/>
      <c r="AB37" s="282"/>
    </row>
    <row r="38" customFormat="false" ht="15.75" hidden="false" customHeight="true" outlineLevel="0" collapsed="false">
      <c r="A38" s="283" t="s">
        <v>1329</v>
      </c>
      <c r="B38" s="284" t="s">
        <v>229</v>
      </c>
      <c r="C38" s="286" t="s">
        <v>1330</v>
      </c>
      <c r="D38" s="286" t="s">
        <v>1331</v>
      </c>
      <c r="E38" s="286"/>
      <c r="F38" s="284" t="s">
        <v>1332</v>
      </c>
      <c r="G38" s="284" t="s">
        <v>299</v>
      </c>
      <c r="H38" s="284" t="s">
        <v>261</v>
      </c>
      <c r="I38" s="284" t="s">
        <v>138</v>
      </c>
      <c r="J38" s="284" t="s">
        <v>159</v>
      </c>
      <c r="K38" s="284" t="s">
        <v>314</v>
      </c>
      <c r="L38" s="284" t="s">
        <v>251</v>
      </c>
      <c r="M38" s="284"/>
      <c r="N38" s="284"/>
      <c r="O38" s="284"/>
      <c r="P38" s="284" t="s">
        <v>299</v>
      </c>
      <c r="Q38" s="284" t="s">
        <v>127</v>
      </c>
      <c r="R38" s="284" t="s">
        <v>127</v>
      </c>
      <c r="S38" s="284" t="s">
        <v>129</v>
      </c>
      <c r="T38" s="304" t="s">
        <v>1333</v>
      </c>
      <c r="U38" s="304"/>
      <c r="V38" s="304"/>
      <c r="W38" s="304"/>
      <c r="X38" s="304"/>
      <c r="Y38" s="304"/>
      <c r="Z38" s="304"/>
      <c r="AA38" s="304"/>
      <c r="AB38" s="304"/>
    </row>
    <row r="39" customFormat="false" ht="12.8" hidden="false" customHeight="false" outlineLevel="0" collapsed="false">
      <c r="A39" s="280" t="s">
        <v>1334</v>
      </c>
      <c r="B39" s="281" t="s">
        <v>155</v>
      </c>
      <c r="C39" s="288" t="s">
        <v>1335</v>
      </c>
      <c r="D39" s="281" t="n">
        <f aca="false">69-34</f>
        <v>35</v>
      </c>
      <c r="E39" s="281"/>
      <c r="F39" s="288" t="s">
        <v>1336</v>
      </c>
      <c r="G39" s="281" t="s">
        <v>192</v>
      </c>
      <c r="H39" s="305" t="n">
        <v>45</v>
      </c>
      <c r="I39" s="281" t="s">
        <v>1337</v>
      </c>
      <c r="J39" s="281" t="s">
        <v>162</v>
      </c>
      <c r="K39" s="281" t="s">
        <v>159</v>
      </c>
      <c r="L39" s="281" t="s">
        <v>217</v>
      </c>
      <c r="M39" s="281"/>
      <c r="N39" s="281"/>
      <c r="O39" s="281"/>
      <c r="P39" s="281" t="s">
        <v>159</v>
      </c>
      <c r="Q39" s="281" t="s">
        <v>317</v>
      </c>
      <c r="R39" s="281" t="s">
        <v>192</v>
      </c>
      <c r="S39" s="281" t="s">
        <v>129</v>
      </c>
      <c r="T39" s="282" t="s">
        <v>1338</v>
      </c>
      <c r="U39" s="282"/>
      <c r="V39" s="282"/>
      <c r="W39" s="282"/>
      <c r="X39" s="282"/>
      <c r="Y39" s="282"/>
      <c r="Z39" s="282"/>
      <c r="AA39" s="282"/>
      <c r="AB39" s="282"/>
    </row>
    <row r="40" customFormat="false" ht="12.8" hidden="false" customHeight="false" outlineLevel="0" collapsed="false">
      <c r="A40" s="283" t="s">
        <v>1339</v>
      </c>
      <c r="B40" s="284"/>
      <c r="C40" s="286" t="s">
        <v>1335</v>
      </c>
      <c r="D40" s="284"/>
      <c r="E40" s="284"/>
      <c r="F40" s="284"/>
      <c r="G40" s="284" t="s">
        <v>208</v>
      </c>
      <c r="H40" s="306" t="n">
        <v>45</v>
      </c>
      <c r="I40" s="284" t="s">
        <v>1340</v>
      </c>
      <c r="J40" s="284" t="s">
        <v>216</v>
      </c>
      <c r="K40" s="284" t="s">
        <v>161</v>
      </c>
      <c r="L40" s="284" t="s">
        <v>217</v>
      </c>
      <c r="M40" s="284"/>
      <c r="N40" s="284"/>
      <c r="O40" s="284"/>
      <c r="P40" s="284" t="s">
        <v>159</v>
      </c>
      <c r="Q40" s="284" t="s">
        <v>317</v>
      </c>
      <c r="R40" s="284" t="s">
        <v>192</v>
      </c>
      <c r="S40" s="284" t="s">
        <v>129</v>
      </c>
      <c r="T40" s="285" t="s">
        <v>640</v>
      </c>
      <c r="U40" s="285"/>
      <c r="V40" s="285"/>
      <c r="W40" s="285"/>
      <c r="X40" s="285"/>
      <c r="Y40" s="285"/>
      <c r="Z40" s="285"/>
      <c r="AA40" s="285"/>
      <c r="AB40" s="285"/>
    </row>
    <row r="41" customFormat="false" ht="15.75" hidden="false" customHeight="true" outlineLevel="0" collapsed="false">
      <c r="A41" s="280" t="s">
        <v>1341</v>
      </c>
      <c r="B41" s="281" t="s">
        <v>183</v>
      </c>
      <c r="C41" s="281" t="s">
        <v>1342</v>
      </c>
      <c r="D41" s="281" t="s">
        <v>214</v>
      </c>
      <c r="E41" s="281"/>
      <c r="F41" s="281" t="s">
        <v>1343</v>
      </c>
      <c r="G41" s="281" t="s">
        <v>312</v>
      </c>
      <c r="H41" s="281" t="s">
        <v>235</v>
      </c>
      <c r="I41" s="281" t="s">
        <v>138</v>
      </c>
      <c r="J41" s="281" t="s">
        <v>323</v>
      </c>
      <c r="K41" s="281" t="s">
        <v>314</v>
      </c>
      <c r="L41" s="281" t="s">
        <v>156</v>
      </c>
      <c r="M41" s="281"/>
      <c r="N41" s="281"/>
      <c r="O41" s="288" t="s">
        <v>190</v>
      </c>
      <c r="P41" s="281" t="s">
        <v>168</v>
      </c>
      <c r="Q41" s="281" t="s">
        <v>127</v>
      </c>
      <c r="R41" s="281" t="s">
        <v>127</v>
      </c>
      <c r="S41" s="281" t="s">
        <v>129</v>
      </c>
      <c r="T41" s="291" t="s">
        <v>1344</v>
      </c>
      <c r="U41" s="291"/>
      <c r="V41" s="291"/>
      <c r="W41" s="291"/>
      <c r="X41" s="291"/>
      <c r="Y41" s="291"/>
      <c r="Z41" s="291"/>
      <c r="AA41" s="291"/>
      <c r="AB41" s="291"/>
    </row>
    <row r="42" customFormat="false" ht="15.75" hidden="false" customHeight="true" outlineLevel="0" collapsed="false">
      <c r="A42" s="283" t="s">
        <v>1345</v>
      </c>
      <c r="B42" s="286" t="s">
        <v>1346</v>
      </c>
      <c r="C42" s="284" t="s">
        <v>1347</v>
      </c>
      <c r="D42" s="284"/>
      <c r="E42" s="284"/>
      <c r="F42" s="284"/>
      <c r="G42" s="284" t="s">
        <v>312</v>
      </c>
      <c r="H42" s="284" t="s">
        <v>428</v>
      </c>
      <c r="I42" s="284" t="s">
        <v>145</v>
      </c>
      <c r="J42" s="284" t="s">
        <v>159</v>
      </c>
      <c r="K42" s="284" t="s">
        <v>314</v>
      </c>
      <c r="L42" s="284" t="s">
        <v>156</v>
      </c>
      <c r="M42" s="284"/>
      <c r="N42" s="284"/>
      <c r="O42" s="298"/>
      <c r="P42" s="284" t="s">
        <v>168</v>
      </c>
      <c r="Q42" s="284" t="s">
        <v>127</v>
      </c>
      <c r="R42" s="284" t="s">
        <v>127</v>
      </c>
      <c r="S42" s="284" t="s">
        <v>129</v>
      </c>
      <c r="T42" s="290" t="s">
        <v>1348</v>
      </c>
      <c r="U42" s="290"/>
      <c r="V42" s="290"/>
      <c r="W42" s="290"/>
      <c r="X42" s="290"/>
      <c r="Y42" s="290"/>
      <c r="Z42" s="290"/>
      <c r="AA42" s="290"/>
      <c r="AB42" s="290"/>
    </row>
    <row r="43" customFormat="false" ht="35.5" hidden="false" customHeight="false" outlineLevel="0" collapsed="false">
      <c r="A43" s="296" t="s">
        <v>258</v>
      </c>
      <c r="B43" s="288" t="s">
        <v>1349</v>
      </c>
      <c r="C43" s="288" t="s">
        <v>1350</v>
      </c>
      <c r="D43" s="307" t="s">
        <v>1351</v>
      </c>
      <c r="E43" s="307"/>
      <c r="F43" s="288" t="s">
        <v>1352</v>
      </c>
      <c r="G43" s="308" t="str">
        <f aca="false">HYPERLINK("https://docs.google.com/spreadsheets/d/1YNgIbi2TWxxqVOEXj-HK9XmvMXWPZRdVFHantc3bjXY/edit?usp=sharing","6")</f>
        <v>6</v>
      </c>
      <c r="H43" s="281" t="s">
        <v>298</v>
      </c>
      <c r="I43" s="308" t="str">
        <f aca="false">HYPERLINK("https://docs.google.com/spreadsheets/d/1YNgIbi2TWxxqVOEXj-HK9XmvMXWPZRdVFHantc3bjXY/edit?usp=sharing","6")</f>
        <v>6</v>
      </c>
      <c r="J43" s="308" t="str">
        <f aca="false">HYPERLINK("https://docs.google.com/spreadsheets/d/1YNgIbi2TWxxqVOEXj-HK9XmvMXWPZRdVFHantc3bjXY/edit?usp=sharing","50")</f>
        <v>50</v>
      </c>
      <c r="K43" s="288" t="s">
        <v>1353</v>
      </c>
      <c r="L43" s="281" t="s">
        <v>128</v>
      </c>
      <c r="M43" s="281"/>
      <c r="N43" s="281"/>
      <c r="O43" s="288" t="s">
        <v>1354</v>
      </c>
      <c r="P43" s="281" t="s">
        <v>192</v>
      </c>
      <c r="Q43" s="281" t="s">
        <v>181</v>
      </c>
      <c r="R43" s="281" t="s">
        <v>127</v>
      </c>
      <c r="S43" s="281" t="s">
        <v>275</v>
      </c>
      <c r="T43" s="309"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3" s="309"/>
      <c r="V43" s="309"/>
      <c r="W43" s="309"/>
      <c r="X43" s="309"/>
      <c r="Y43" s="309"/>
      <c r="Z43" s="309"/>
      <c r="AA43" s="309"/>
      <c r="AB43" s="309"/>
    </row>
    <row r="44" customFormat="false" ht="39.75" hidden="false" customHeight="true" outlineLevel="0" collapsed="false">
      <c r="A44" s="294" t="s">
        <v>1355</v>
      </c>
      <c r="B44" s="286" t="s">
        <v>1356</v>
      </c>
      <c r="C44" s="286" t="s">
        <v>1357</v>
      </c>
      <c r="D44" s="310" t="s">
        <v>1351</v>
      </c>
      <c r="E44" s="310"/>
      <c r="F44" s="286" t="s">
        <v>1358</v>
      </c>
      <c r="G44" s="311" t="str">
        <f aca="false">HYPERLINK("https://docs.google.com/spreadsheets/d/1YNgIbi2TWxxqVOEXj-HK9XmvMXWPZRdVFHantc3bjXY/edit?usp=sharing","7")</f>
        <v>7</v>
      </c>
      <c r="H44" s="284" t="s">
        <v>298</v>
      </c>
      <c r="I44" s="311" t="str">
        <f aca="false">HYPERLINK("https://docs.google.com/spreadsheets/d/1YNgIbi2TWxxqVOEXj-HK9XmvMXWPZRdVFHantc3bjXY/edit?usp=sharing","6.5")</f>
        <v>6.5</v>
      </c>
      <c r="J44" s="311" t="str">
        <f aca="false">HYPERLINK("https://docs.google.com/spreadsheets/d/1YNgIbi2TWxxqVOEXj-HK9XmvMXWPZRdVFHantc3bjXY/edit?usp=sharing","55")</f>
        <v>55</v>
      </c>
      <c r="K44" s="286" t="s">
        <v>1353</v>
      </c>
      <c r="L44" s="284" t="s">
        <v>128</v>
      </c>
      <c r="M44" s="284"/>
      <c r="N44" s="284"/>
      <c r="O44" s="286" t="s">
        <v>1354</v>
      </c>
      <c r="P44" s="284" t="s">
        <v>192</v>
      </c>
      <c r="Q44" s="284" t="s">
        <v>181</v>
      </c>
      <c r="R44" s="284" t="s">
        <v>127</v>
      </c>
      <c r="S44" s="284" t="s">
        <v>275</v>
      </c>
      <c r="T44" s="309"/>
      <c r="U44" s="309"/>
      <c r="V44" s="309"/>
      <c r="W44" s="309"/>
      <c r="X44" s="309"/>
      <c r="Y44" s="309"/>
      <c r="Z44" s="309"/>
      <c r="AA44" s="309"/>
      <c r="AB44" s="309"/>
    </row>
    <row r="45" customFormat="false" ht="40.5" hidden="false" customHeight="true" outlineLevel="0" collapsed="false">
      <c r="A45" s="296" t="s">
        <v>1359</v>
      </c>
      <c r="B45" s="288" t="s">
        <v>1360</v>
      </c>
      <c r="C45" s="288" t="s">
        <v>1361</v>
      </c>
      <c r="D45" s="307" t="s">
        <v>1351</v>
      </c>
      <c r="E45" s="307"/>
      <c r="F45" s="288" t="s">
        <v>1362</v>
      </c>
      <c r="G45" s="308" t="str">
        <f aca="false">HYPERLINK("https://docs.google.com/spreadsheets/d/1YNgIbi2TWxxqVOEXj-HK9XmvMXWPZRdVFHantc3bjXY/edit?usp=sharing","8")</f>
        <v>8</v>
      </c>
      <c r="H45" s="281" t="s">
        <v>298</v>
      </c>
      <c r="I45" s="308" t="str">
        <f aca="false">HYPERLINK("https://docs.google.com/spreadsheets/d/1YNgIbi2TWxxqVOEXj-HK9XmvMXWPZRdVFHantc3bjXY/edit?usp=sharing","7")</f>
        <v>7</v>
      </c>
      <c r="J45" s="308" t="str">
        <f aca="false">HYPERLINK("https://docs.google.com/spreadsheets/d/1YNgIbi2TWxxqVOEXj-HK9XmvMXWPZRdVFHantc3bjXY/edit?usp=sharing","60")</f>
        <v>60</v>
      </c>
      <c r="K45" s="288" t="s">
        <v>1353</v>
      </c>
      <c r="L45" s="281" t="s">
        <v>128</v>
      </c>
      <c r="M45" s="281"/>
      <c r="N45" s="281"/>
      <c r="O45" s="288" t="s">
        <v>1354</v>
      </c>
      <c r="P45" s="281" t="s">
        <v>192</v>
      </c>
      <c r="Q45" s="281" t="s">
        <v>181</v>
      </c>
      <c r="R45" s="281" t="s">
        <v>127</v>
      </c>
      <c r="S45" s="281" t="s">
        <v>275</v>
      </c>
      <c r="T45" s="309"/>
      <c r="U45" s="309"/>
      <c r="V45" s="309"/>
      <c r="W45" s="309"/>
      <c r="X45" s="309"/>
      <c r="Y45" s="309"/>
      <c r="Z45" s="309"/>
      <c r="AA45" s="309"/>
      <c r="AB45" s="309"/>
    </row>
    <row r="46" customFormat="false" ht="15.75" hidden="false" customHeight="true" outlineLevel="0" collapsed="false">
      <c r="A46" s="283" t="s">
        <v>1363</v>
      </c>
      <c r="B46" s="286" t="s">
        <v>1360</v>
      </c>
      <c r="C46" s="286" t="s">
        <v>1364</v>
      </c>
      <c r="D46" s="286" t="s">
        <v>1365</v>
      </c>
      <c r="E46" s="286"/>
      <c r="F46" s="286" t="s">
        <v>1366</v>
      </c>
      <c r="G46" s="284" t="s">
        <v>208</v>
      </c>
      <c r="H46" s="284" t="s">
        <v>298</v>
      </c>
      <c r="I46" s="284" t="s">
        <v>192</v>
      </c>
      <c r="J46" s="284" t="s">
        <v>308</v>
      </c>
      <c r="K46" s="286" t="s">
        <v>1353</v>
      </c>
      <c r="L46" s="284" t="s">
        <v>128</v>
      </c>
      <c r="M46" s="284"/>
      <c r="N46" s="284"/>
      <c r="O46" s="286" t="s">
        <v>1354</v>
      </c>
      <c r="P46" s="284" t="s">
        <v>192</v>
      </c>
      <c r="Q46" s="284" t="s">
        <v>181</v>
      </c>
      <c r="R46" s="284" t="s">
        <v>127</v>
      </c>
      <c r="S46" s="284" t="s">
        <v>129</v>
      </c>
      <c r="T46" s="290" t="s">
        <v>1367</v>
      </c>
      <c r="U46" s="290"/>
      <c r="V46" s="290"/>
      <c r="W46" s="290"/>
      <c r="X46" s="290"/>
      <c r="Y46" s="290"/>
      <c r="Z46" s="290"/>
      <c r="AA46" s="290"/>
      <c r="AB46" s="290"/>
    </row>
    <row r="47" customFormat="false" ht="12.8" hidden="false" customHeight="false" outlineLevel="0" collapsed="false">
      <c r="A47" s="280" t="s">
        <v>271</v>
      </c>
      <c r="B47" s="281" t="s">
        <v>208</v>
      </c>
      <c r="C47" s="281" t="s">
        <v>1368</v>
      </c>
      <c r="D47" s="281"/>
      <c r="E47" s="281"/>
      <c r="F47" s="281"/>
      <c r="G47" s="281" t="s">
        <v>145</v>
      </c>
      <c r="H47" s="281" t="s">
        <v>1153</v>
      </c>
      <c r="I47" s="281" t="s">
        <v>192</v>
      </c>
      <c r="J47" s="281" t="s">
        <v>181</v>
      </c>
      <c r="K47" s="281" t="s">
        <v>138</v>
      </c>
      <c r="L47" s="281" t="s">
        <v>128</v>
      </c>
      <c r="M47" s="281"/>
      <c r="N47" s="281"/>
      <c r="O47" s="281"/>
      <c r="P47" s="281" t="s">
        <v>192</v>
      </c>
      <c r="Q47" s="281" t="s">
        <v>235</v>
      </c>
      <c r="R47" s="281" t="s">
        <v>127</v>
      </c>
      <c r="S47" s="281" t="s">
        <v>129</v>
      </c>
      <c r="T47" s="282" t="s">
        <v>1369</v>
      </c>
      <c r="U47" s="282"/>
      <c r="V47" s="282"/>
      <c r="W47" s="282"/>
      <c r="X47" s="282"/>
      <c r="Y47" s="282"/>
      <c r="Z47" s="282"/>
      <c r="AA47" s="282"/>
      <c r="AB47" s="282"/>
    </row>
    <row r="48" customFormat="false" ht="12.8" hidden="false" customHeight="false" outlineLevel="0" collapsed="false">
      <c r="A48" s="283" t="s">
        <v>1370</v>
      </c>
      <c r="B48" s="284"/>
      <c r="C48" s="284" t="s">
        <v>223</v>
      </c>
      <c r="D48" s="284"/>
      <c r="E48" s="284"/>
      <c r="F48" s="284"/>
      <c r="G48" s="284" t="s">
        <v>159</v>
      </c>
      <c r="H48" s="284" t="s">
        <v>1153</v>
      </c>
      <c r="I48" s="284" t="s">
        <v>161</v>
      </c>
      <c r="J48" s="284" t="s">
        <v>308</v>
      </c>
      <c r="K48" s="284" t="s">
        <v>192</v>
      </c>
      <c r="L48" s="284" t="s">
        <v>128</v>
      </c>
      <c r="M48" s="284"/>
      <c r="N48" s="284"/>
      <c r="O48" s="284"/>
      <c r="P48" s="284" t="s">
        <v>159</v>
      </c>
      <c r="Q48" s="284" t="s">
        <v>216</v>
      </c>
      <c r="R48" s="284" t="s">
        <v>127</v>
      </c>
      <c r="S48" s="284" t="s">
        <v>129</v>
      </c>
      <c r="T48" s="285" t="s">
        <v>640</v>
      </c>
      <c r="U48" s="285"/>
      <c r="V48" s="285"/>
      <c r="W48" s="285"/>
      <c r="X48" s="285"/>
      <c r="Y48" s="285"/>
      <c r="Z48" s="285"/>
      <c r="AA48" s="285"/>
      <c r="AB48" s="285"/>
    </row>
    <row r="49" customFormat="false" ht="12.8" hidden="false" customHeight="false" outlineLevel="0" collapsed="false">
      <c r="A49" s="280" t="s">
        <v>1371</v>
      </c>
      <c r="B49" s="281"/>
      <c r="C49" s="281" t="s">
        <v>1161</v>
      </c>
      <c r="D49" s="281"/>
      <c r="E49" s="281"/>
      <c r="F49" s="281"/>
      <c r="G49" s="281" t="s">
        <v>168</v>
      </c>
      <c r="H49" s="281" t="s">
        <v>354</v>
      </c>
      <c r="I49" s="281" t="s">
        <v>159</v>
      </c>
      <c r="J49" s="281" t="s">
        <v>148</v>
      </c>
      <c r="K49" s="281" t="s">
        <v>297</v>
      </c>
      <c r="L49" s="281" t="s">
        <v>128</v>
      </c>
      <c r="M49" s="281"/>
      <c r="N49" s="281"/>
      <c r="O49" s="281"/>
      <c r="P49" s="281" t="s">
        <v>192</v>
      </c>
      <c r="Q49" s="281" t="s">
        <v>141</v>
      </c>
      <c r="R49" s="281" t="s">
        <v>127</v>
      </c>
      <c r="S49" s="281" t="s">
        <v>129</v>
      </c>
      <c r="T49" s="282"/>
      <c r="U49" s="282"/>
      <c r="V49" s="282"/>
      <c r="W49" s="282"/>
      <c r="X49" s="282"/>
      <c r="Y49" s="282"/>
      <c r="Z49" s="282"/>
      <c r="AA49" s="282"/>
      <c r="AB49" s="282"/>
    </row>
    <row r="50" customFormat="false" ht="12.8" hidden="false" customHeight="false" outlineLevel="0" collapsed="false">
      <c r="A50" s="283" t="s">
        <v>1372</v>
      </c>
      <c r="B50" s="284"/>
      <c r="C50" s="284" t="s">
        <v>1373</v>
      </c>
      <c r="D50" s="284"/>
      <c r="E50" s="284"/>
      <c r="F50" s="284"/>
      <c r="G50" s="284" t="s">
        <v>168</v>
      </c>
      <c r="H50" s="284" t="s">
        <v>354</v>
      </c>
      <c r="I50" s="284" t="s">
        <v>159</v>
      </c>
      <c r="J50" s="284" t="s">
        <v>148</v>
      </c>
      <c r="K50" s="284" t="s">
        <v>299</v>
      </c>
      <c r="L50" s="284" t="s">
        <v>128</v>
      </c>
      <c r="M50" s="284"/>
      <c r="N50" s="284"/>
      <c r="O50" s="284"/>
      <c r="P50" s="284" t="s">
        <v>192</v>
      </c>
      <c r="Q50" s="284" t="s">
        <v>141</v>
      </c>
      <c r="R50" s="284" t="s">
        <v>127</v>
      </c>
      <c r="S50" s="284" t="s">
        <v>129</v>
      </c>
      <c r="T50" s="285" t="s">
        <v>1374</v>
      </c>
      <c r="U50" s="285"/>
      <c r="V50" s="285"/>
      <c r="W50" s="285"/>
      <c r="X50" s="285"/>
      <c r="Y50" s="285"/>
      <c r="Z50" s="285"/>
      <c r="AA50" s="285"/>
      <c r="AB50" s="285"/>
    </row>
    <row r="51" customFormat="false" ht="12.8" hidden="false" customHeight="false" outlineLevel="0" collapsed="false">
      <c r="A51" s="283" t="s">
        <v>1375</v>
      </c>
      <c r="B51" s="284"/>
      <c r="C51" s="284" t="s">
        <v>1373</v>
      </c>
      <c r="D51" s="284"/>
      <c r="E51" s="284"/>
      <c r="F51" s="284"/>
      <c r="G51" s="284" t="s">
        <v>168</v>
      </c>
      <c r="H51" s="284" t="s">
        <v>354</v>
      </c>
      <c r="I51" s="284" t="s">
        <v>145</v>
      </c>
      <c r="J51" s="284" t="s">
        <v>148</v>
      </c>
      <c r="K51" s="284" t="s">
        <v>299</v>
      </c>
      <c r="L51" s="284" t="s">
        <v>128</v>
      </c>
      <c r="M51" s="284"/>
      <c r="N51" s="284"/>
      <c r="O51" s="284"/>
      <c r="P51" s="284" t="s">
        <v>192</v>
      </c>
      <c r="Q51" s="284" t="s">
        <v>141</v>
      </c>
      <c r="R51" s="284" t="s">
        <v>127</v>
      </c>
      <c r="S51" s="284" t="s">
        <v>129</v>
      </c>
      <c r="T51" s="285" t="s">
        <v>1374</v>
      </c>
      <c r="U51" s="285"/>
      <c r="V51" s="285"/>
      <c r="W51" s="285"/>
      <c r="X51" s="285"/>
      <c r="Y51" s="285"/>
      <c r="Z51" s="285"/>
      <c r="AA51" s="285"/>
      <c r="AB51" s="285"/>
    </row>
    <row r="52" customFormat="false" ht="12.8" hidden="false" customHeight="false" outlineLevel="0" collapsed="false">
      <c r="A52" s="280" t="s">
        <v>1376</v>
      </c>
      <c r="B52" s="281"/>
      <c r="C52" s="288" t="s">
        <v>1377</v>
      </c>
      <c r="D52" s="281"/>
      <c r="E52" s="281"/>
      <c r="F52" s="281"/>
      <c r="G52" s="281" t="s">
        <v>168</v>
      </c>
      <c r="H52" s="281" t="s">
        <v>541</v>
      </c>
      <c r="I52" s="281" t="s">
        <v>168</v>
      </c>
      <c r="J52" s="281" t="s">
        <v>235</v>
      </c>
      <c r="K52" s="281" t="s">
        <v>192</v>
      </c>
      <c r="L52" s="281" t="s">
        <v>128</v>
      </c>
      <c r="M52" s="281"/>
      <c r="N52" s="281"/>
      <c r="O52" s="281"/>
      <c r="P52" s="281" t="s">
        <v>138</v>
      </c>
      <c r="Q52" s="281" t="s">
        <v>341</v>
      </c>
      <c r="R52" s="281" t="s">
        <v>127</v>
      </c>
      <c r="S52" s="281" t="s">
        <v>129</v>
      </c>
      <c r="T52" s="282" t="s">
        <v>1378</v>
      </c>
      <c r="U52" s="282"/>
      <c r="V52" s="282"/>
      <c r="W52" s="282"/>
      <c r="X52" s="282"/>
      <c r="Y52" s="282"/>
      <c r="Z52" s="282"/>
      <c r="AA52" s="282"/>
      <c r="AB52" s="282"/>
    </row>
    <row r="53" customFormat="false" ht="24.05" hidden="false" customHeight="false" outlineLevel="0" collapsed="false">
      <c r="A53" s="283" t="s">
        <v>1379</v>
      </c>
      <c r="B53" s="284"/>
      <c r="C53" s="284" t="s">
        <v>1380</v>
      </c>
      <c r="D53" s="286" t="s">
        <v>1381</v>
      </c>
      <c r="E53" s="286"/>
      <c r="F53" s="284" t="s">
        <v>289</v>
      </c>
      <c r="G53" s="284" t="s">
        <v>168</v>
      </c>
      <c r="H53" s="284" t="s">
        <v>162</v>
      </c>
      <c r="I53" s="284" t="s">
        <v>138</v>
      </c>
      <c r="J53" s="284" t="s">
        <v>148</v>
      </c>
      <c r="K53" s="284" t="s">
        <v>297</v>
      </c>
      <c r="L53" s="284" t="s">
        <v>128</v>
      </c>
      <c r="M53" s="284"/>
      <c r="N53" s="284"/>
      <c r="O53" s="284"/>
      <c r="P53" s="284" t="s">
        <v>192</v>
      </c>
      <c r="Q53" s="284" t="s">
        <v>323</v>
      </c>
      <c r="R53" s="284" t="s">
        <v>138</v>
      </c>
      <c r="S53" s="284" t="s">
        <v>275</v>
      </c>
      <c r="T53" s="285"/>
      <c r="U53" s="285"/>
      <c r="V53" s="285"/>
      <c r="W53" s="285"/>
      <c r="X53" s="285"/>
      <c r="Y53" s="285"/>
      <c r="Z53" s="285"/>
      <c r="AA53" s="285"/>
      <c r="AB53" s="285"/>
    </row>
    <row r="54" customFormat="false" ht="15.75" hidden="false" customHeight="true" outlineLevel="0" collapsed="false">
      <c r="A54" s="280" t="s">
        <v>1382</v>
      </c>
      <c r="B54" s="281" t="s">
        <v>229</v>
      </c>
      <c r="C54" s="288" t="s">
        <v>1383</v>
      </c>
      <c r="D54" s="281"/>
      <c r="E54" s="281"/>
      <c r="F54" s="288" t="s">
        <v>1384</v>
      </c>
      <c r="G54" s="281" t="s">
        <v>192</v>
      </c>
      <c r="H54" s="281" t="s">
        <v>541</v>
      </c>
      <c r="I54" s="281" t="s">
        <v>168</v>
      </c>
      <c r="J54" s="281" t="s">
        <v>317</v>
      </c>
      <c r="K54" s="281" t="s">
        <v>314</v>
      </c>
      <c r="L54" s="281" t="s">
        <v>128</v>
      </c>
      <c r="M54" s="281"/>
      <c r="N54" s="281"/>
      <c r="O54" s="281"/>
      <c r="P54" s="281" t="s">
        <v>159</v>
      </c>
      <c r="Q54" s="281" t="s">
        <v>127</v>
      </c>
      <c r="R54" s="281" t="s">
        <v>127</v>
      </c>
      <c r="S54" s="281" t="s">
        <v>129</v>
      </c>
      <c r="T54" s="291" t="s">
        <v>1385</v>
      </c>
      <c r="U54" s="291"/>
      <c r="V54" s="291"/>
      <c r="W54" s="291"/>
      <c r="X54" s="291"/>
      <c r="Y54" s="291"/>
      <c r="Z54" s="291"/>
      <c r="AA54" s="291"/>
      <c r="AB54" s="291"/>
    </row>
    <row r="55" customFormat="false" ht="15.75" hidden="false" customHeight="true" outlineLevel="0" collapsed="false">
      <c r="A55" s="283" t="s">
        <v>1386</v>
      </c>
      <c r="B55" s="284" t="s">
        <v>297</v>
      </c>
      <c r="C55" s="286" t="s">
        <v>1387</v>
      </c>
      <c r="D55" s="286" t="s">
        <v>1388</v>
      </c>
      <c r="E55" s="286"/>
      <c r="F55" s="286" t="s">
        <v>1389</v>
      </c>
      <c r="G55" s="284" t="s">
        <v>192</v>
      </c>
      <c r="H55" s="284" t="s">
        <v>341</v>
      </c>
      <c r="I55" s="284" t="s">
        <v>145</v>
      </c>
      <c r="J55" s="284" t="s">
        <v>235</v>
      </c>
      <c r="K55" s="284" t="s">
        <v>314</v>
      </c>
      <c r="L55" s="284" t="s">
        <v>1390</v>
      </c>
      <c r="M55" s="284"/>
      <c r="N55" s="284"/>
      <c r="O55" s="284"/>
      <c r="P55" s="284" t="s">
        <v>159</v>
      </c>
      <c r="Q55" s="284" t="s">
        <v>127</v>
      </c>
      <c r="R55" s="284" t="s">
        <v>127</v>
      </c>
      <c r="S55" s="284" t="s">
        <v>129</v>
      </c>
      <c r="T55" s="290" t="s">
        <v>1391</v>
      </c>
      <c r="U55" s="290"/>
      <c r="V55" s="290"/>
      <c r="W55" s="290"/>
      <c r="X55" s="290"/>
      <c r="Y55" s="290"/>
      <c r="Z55" s="290"/>
      <c r="AA55" s="290"/>
      <c r="AB55" s="290"/>
    </row>
    <row r="56" customFormat="false" ht="15.75" hidden="false" customHeight="true" outlineLevel="0" collapsed="false">
      <c r="A56" s="280" t="s">
        <v>1392</v>
      </c>
      <c r="B56" s="281" t="s">
        <v>314</v>
      </c>
      <c r="C56" s="288" t="s">
        <v>1393</v>
      </c>
      <c r="D56" s="281"/>
      <c r="E56" s="281"/>
      <c r="F56" s="281"/>
      <c r="G56" s="281" t="s">
        <v>312</v>
      </c>
      <c r="H56" s="281" t="s">
        <v>235</v>
      </c>
      <c r="I56" s="281" t="s">
        <v>138</v>
      </c>
      <c r="J56" s="281" t="s">
        <v>323</v>
      </c>
      <c r="K56" s="281" t="s">
        <v>314</v>
      </c>
      <c r="L56" s="281" t="s">
        <v>156</v>
      </c>
      <c r="M56" s="281"/>
      <c r="N56" s="281"/>
      <c r="O56" s="281"/>
      <c r="P56" s="281" t="s">
        <v>168</v>
      </c>
      <c r="Q56" s="281" t="s">
        <v>127</v>
      </c>
      <c r="R56" s="281" t="s">
        <v>127</v>
      </c>
      <c r="S56" s="281" t="s">
        <v>129</v>
      </c>
      <c r="T56" s="291" t="s">
        <v>1394</v>
      </c>
      <c r="U56" s="291"/>
      <c r="V56" s="291"/>
      <c r="W56" s="291"/>
      <c r="X56" s="291"/>
      <c r="Y56" s="291"/>
      <c r="Z56" s="291"/>
      <c r="AA56" s="291"/>
      <c r="AB56" s="291"/>
    </row>
    <row r="57" customFormat="false" ht="12.8" hidden="false" customHeight="false" outlineLevel="0" collapsed="false">
      <c r="A57" s="312" t="s">
        <v>1395</v>
      </c>
      <c r="B57" s="313" t="s">
        <v>1396</v>
      </c>
      <c r="C57" s="312" t="s">
        <v>1397</v>
      </c>
      <c r="H57" s="0" t="n">
        <v>0</v>
      </c>
      <c r="I57" s="0" t="n">
        <v>0</v>
      </c>
      <c r="J57" s="0" t="n">
        <v>0</v>
      </c>
      <c r="K57" s="0" t="n">
        <v>0</v>
      </c>
      <c r="L57" s="0" t="n">
        <v>0</v>
      </c>
      <c r="M57" s="312"/>
      <c r="N57" s="312"/>
      <c r="O57" s="312"/>
      <c r="P57" s="312"/>
      <c r="Q57" s="312"/>
      <c r="R57" s="312"/>
      <c r="S57" s="312"/>
      <c r="T57" s="312"/>
      <c r="U57" s="312"/>
      <c r="W57" s="312"/>
      <c r="X57" s="312"/>
      <c r="Y57" s="312"/>
      <c r="Z57" s="312"/>
      <c r="AA57" s="312"/>
      <c r="AB57" s="314"/>
    </row>
    <row r="58" customFormat="false" ht="12.8" hidden="false" customHeight="false" outlineLevel="0" collapsed="false">
      <c r="A58" s="315" t="s">
        <v>1398</v>
      </c>
      <c r="B58" s="316"/>
      <c r="C58" s="316" t="s">
        <v>314</v>
      </c>
      <c r="H58" s="0" t="n">
        <v>0</v>
      </c>
      <c r="I58" s="0" t="n">
        <v>0</v>
      </c>
      <c r="J58" s="0" t="n">
        <v>0</v>
      </c>
      <c r="K58" s="0" t="n">
        <v>0</v>
      </c>
      <c r="L58" s="0" t="n">
        <v>0</v>
      </c>
      <c r="M58" s="298"/>
      <c r="N58" s="298"/>
      <c r="O58" s="298"/>
      <c r="P58" s="298"/>
      <c r="Q58" s="298"/>
      <c r="R58" s="298"/>
      <c r="S58" s="298"/>
      <c r="T58" s="317" t="s">
        <v>1399</v>
      </c>
      <c r="U58" s="317"/>
      <c r="V58" s="317"/>
      <c r="W58" s="317"/>
      <c r="X58" s="317"/>
      <c r="Y58" s="315"/>
    </row>
    <row r="59" customFormat="false" ht="12.8" hidden="false" customHeight="false" outlineLevel="0" collapsed="false">
      <c r="A59" s="318" t="s">
        <v>1400</v>
      </c>
      <c r="B59" s="319"/>
      <c r="C59" s="319" t="s">
        <v>168</v>
      </c>
      <c r="H59" s="0" t="n">
        <v>0</v>
      </c>
      <c r="I59" s="0" t="n">
        <v>0</v>
      </c>
      <c r="J59" s="0" t="n">
        <v>0</v>
      </c>
      <c r="K59" s="0" t="n">
        <v>0</v>
      </c>
      <c r="L59" s="0" t="n">
        <v>0</v>
      </c>
      <c r="T59" s="320" t="s">
        <v>1401</v>
      </c>
      <c r="U59" s="320"/>
      <c r="V59" s="320"/>
      <c r="W59" s="320"/>
      <c r="X59" s="320"/>
      <c r="Y59" s="318"/>
    </row>
    <row r="60" customFormat="false" ht="12.8" hidden="false" customHeight="false" outlineLevel="0" collapsed="false">
      <c r="A60" s="315" t="s">
        <v>1402</v>
      </c>
      <c r="B60" s="316"/>
      <c r="C60" s="316" t="s">
        <v>159</v>
      </c>
      <c r="H60" s="0" t="n">
        <v>0</v>
      </c>
      <c r="I60" s="0" t="n">
        <v>0</v>
      </c>
      <c r="J60" s="0" t="n">
        <v>0</v>
      </c>
      <c r="K60" s="0" t="n">
        <v>0</v>
      </c>
      <c r="L60" s="0" t="n">
        <v>0</v>
      </c>
      <c r="T60" s="317" t="s">
        <v>1403</v>
      </c>
      <c r="U60" s="317"/>
      <c r="V60" s="317"/>
      <c r="W60" s="317"/>
      <c r="X60" s="317"/>
      <c r="Y60" s="315"/>
    </row>
    <row r="61" customFormat="false" ht="15.75" hidden="false" customHeight="true" outlineLevel="0" collapsed="false">
      <c r="A61" s="318" t="s">
        <v>1404</v>
      </c>
      <c r="B61" s="319"/>
      <c r="C61" s="319" t="s">
        <v>323</v>
      </c>
      <c r="H61" s="0" t="n">
        <v>0</v>
      </c>
      <c r="I61" s="0" t="n">
        <v>0</v>
      </c>
      <c r="J61" s="0" t="n">
        <v>0</v>
      </c>
      <c r="K61" s="0" t="n">
        <v>0</v>
      </c>
      <c r="L61" s="0" t="n">
        <v>0</v>
      </c>
      <c r="T61" s="320" t="s">
        <v>1405</v>
      </c>
      <c r="U61" s="320"/>
      <c r="V61" s="320"/>
      <c r="W61" s="320"/>
      <c r="X61" s="320"/>
      <c r="Y61" s="318"/>
    </row>
    <row r="62" customFormat="false" ht="15.75" hidden="false" customHeight="true" outlineLevel="0" collapsed="false">
      <c r="A62" s="315" t="s">
        <v>1406</v>
      </c>
      <c r="B62" s="316"/>
      <c r="C62" s="316" t="s">
        <v>317</v>
      </c>
      <c r="H62" s="0" t="n">
        <v>0</v>
      </c>
      <c r="I62" s="0" t="n">
        <v>0</v>
      </c>
      <c r="J62" s="0" t="n">
        <v>0</v>
      </c>
      <c r="K62" s="0" t="n">
        <v>0</v>
      </c>
      <c r="L62" s="0" t="n">
        <v>0</v>
      </c>
      <c r="T62" s="317" t="s">
        <v>1407</v>
      </c>
      <c r="U62" s="317"/>
      <c r="V62" s="317"/>
      <c r="W62" s="317"/>
      <c r="X62" s="317"/>
      <c r="Y62" s="315"/>
    </row>
    <row r="63" customFormat="false" ht="15.75" hidden="false" customHeight="true" outlineLevel="0" collapsed="false">
      <c r="A63" s="318" t="s">
        <v>1408</v>
      </c>
      <c r="B63" s="319"/>
      <c r="C63" s="319" t="s">
        <v>216</v>
      </c>
      <c r="H63" s="0" t="n">
        <v>0</v>
      </c>
      <c r="I63" s="0" t="n">
        <v>0</v>
      </c>
      <c r="J63" s="0" t="n">
        <v>0</v>
      </c>
      <c r="K63" s="0" t="n">
        <v>0</v>
      </c>
      <c r="L63" s="0" t="n">
        <v>0</v>
      </c>
      <c r="T63" s="320" t="s">
        <v>1409</v>
      </c>
      <c r="U63" s="320"/>
      <c r="V63" s="320"/>
      <c r="W63" s="320"/>
      <c r="X63" s="320"/>
      <c r="Y63" s="318"/>
    </row>
    <row r="64" customFormat="false" ht="15.75" hidden="false" customHeight="true" outlineLevel="0" collapsed="false">
      <c r="A64" s="315" t="s">
        <v>1410</v>
      </c>
      <c r="B64" s="316"/>
      <c r="C64" s="316" t="s">
        <v>1411</v>
      </c>
      <c r="H64" s="0" t="n">
        <v>0</v>
      </c>
      <c r="I64" s="0" t="n">
        <v>0</v>
      </c>
      <c r="J64" s="0" t="n">
        <v>0</v>
      </c>
      <c r="K64" s="0" t="n">
        <v>0</v>
      </c>
      <c r="L64" s="0" t="n">
        <v>0</v>
      </c>
      <c r="T64" s="321" t="s">
        <v>1412</v>
      </c>
      <c r="U64" s="321"/>
      <c r="V64" s="321"/>
      <c r="W64" s="321"/>
      <c r="X64" s="321"/>
      <c r="Y64" s="315"/>
    </row>
    <row r="65" customFormat="false" ht="15.75" hidden="false" customHeight="true" outlineLevel="0" collapsed="false">
      <c r="A65" s="318" t="s">
        <v>1413</v>
      </c>
      <c r="B65" s="319"/>
      <c r="C65" s="319" t="s">
        <v>1414</v>
      </c>
      <c r="H65" s="0" t="n">
        <v>0</v>
      </c>
      <c r="I65" s="0" t="n">
        <v>0</v>
      </c>
      <c r="J65" s="0" t="n">
        <v>0</v>
      </c>
      <c r="K65" s="0" t="n">
        <v>0</v>
      </c>
      <c r="L65" s="0" t="n">
        <v>0</v>
      </c>
      <c r="T65" s="320" t="s">
        <v>1415</v>
      </c>
      <c r="U65" s="320"/>
      <c r="V65" s="320"/>
      <c r="W65" s="320"/>
      <c r="X65" s="320"/>
      <c r="Y65" s="318"/>
    </row>
    <row r="66" customFormat="false" ht="15.75" hidden="false" customHeight="true" outlineLevel="0" collapsed="false">
      <c r="A66" s="315" t="s">
        <v>1416</v>
      </c>
      <c r="B66" s="315"/>
      <c r="C66" s="316" t="s">
        <v>1414</v>
      </c>
      <c r="H66" s="0" t="n">
        <v>0</v>
      </c>
      <c r="I66" s="0" t="n">
        <v>0</v>
      </c>
      <c r="J66" s="0" t="n">
        <v>0</v>
      </c>
      <c r="K66" s="0" t="n">
        <v>0</v>
      </c>
      <c r="L66" s="0" t="n">
        <v>0</v>
      </c>
      <c r="T66" s="317" t="s">
        <v>1417</v>
      </c>
      <c r="U66" s="317"/>
      <c r="V66" s="317"/>
      <c r="W66" s="317"/>
      <c r="X66" s="317"/>
      <c r="Y66" s="315"/>
    </row>
    <row r="67" customFormat="false" ht="15.75" hidden="false" customHeight="true" outlineLevel="0" collapsed="false">
      <c r="A67" s="318" t="s">
        <v>1418</v>
      </c>
      <c r="B67" s="280" t="n">
        <v>1000</v>
      </c>
      <c r="C67" s="318"/>
      <c r="H67" s="0" t="n">
        <v>0</v>
      </c>
      <c r="I67" s="0" t="n">
        <v>0</v>
      </c>
      <c r="J67" s="0" t="n">
        <v>0</v>
      </c>
      <c r="K67" s="0" t="n">
        <v>0</v>
      </c>
      <c r="L67" s="0" t="n">
        <v>0</v>
      </c>
      <c r="T67" s="282" t="s">
        <v>1419</v>
      </c>
      <c r="U67" s="282"/>
      <c r="V67" s="282"/>
      <c r="W67" s="282"/>
      <c r="X67" s="282"/>
      <c r="Y67" s="318"/>
    </row>
    <row r="68" customFormat="false" ht="12.8" hidden="false" customHeight="false" outlineLevel="0" collapsed="false">
      <c r="A68" s="315" t="s">
        <v>1420</v>
      </c>
      <c r="B68" s="283" t="n">
        <v>1200</v>
      </c>
      <c r="C68" s="315"/>
      <c r="H68" s="0" t="n">
        <v>0</v>
      </c>
      <c r="I68" s="0" t="n">
        <v>0</v>
      </c>
      <c r="J68" s="0" t="n">
        <v>0</v>
      </c>
      <c r="K68" s="0" t="n">
        <v>0</v>
      </c>
      <c r="L68" s="0" t="n">
        <v>0</v>
      </c>
      <c r="M68" s="315"/>
      <c r="N68" s="315"/>
      <c r="O68" s="315"/>
      <c r="P68" s="315"/>
      <c r="Q68" s="315"/>
      <c r="R68" s="315"/>
      <c r="S68" s="315"/>
      <c r="T68" s="285" t="s">
        <v>1421</v>
      </c>
      <c r="U68" s="285"/>
      <c r="V68" s="285"/>
      <c r="W68" s="285"/>
      <c r="X68" s="285"/>
      <c r="Y68" s="315"/>
    </row>
    <row r="69" customFormat="false" ht="12.8" hidden="false" customHeight="false" outlineLevel="0" collapsed="false">
      <c r="A69" s="318" t="s">
        <v>1329</v>
      </c>
      <c r="B69" s="280" t="n">
        <v>1400</v>
      </c>
      <c r="C69" s="318"/>
      <c r="H69" s="0" t="n">
        <v>0</v>
      </c>
      <c r="I69" s="0" t="n">
        <v>0</v>
      </c>
      <c r="J69" s="0" t="n">
        <v>0</v>
      </c>
      <c r="K69" s="0" t="n">
        <v>0</v>
      </c>
      <c r="L69" s="0" t="n">
        <v>0</v>
      </c>
      <c r="M69" s="318"/>
      <c r="N69" s="318"/>
      <c r="O69" s="318"/>
      <c r="P69" s="318"/>
      <c r="Q69" s="318"/>
      <c r="R69" s="318"/>
      <c r="S69" s="318"/>
      <c r="T69" s="282"/>
      <c r="U69" s="282"/>
      <c r="V69" s="282"/>
      <c r="W69" s="282"/>
      <c r="X69" s="282"/>
      <c r="Y69" s="318"/>
    </row>
    <row r="70" customFormat="false" ht="15.75" hidden="false" customHeight="true" outlineLevel="0" collapsed="false">
      <c r="A70" s="315" t="s">
        <v>1422</v>
      </c>
      <c r="B70" s="283" t="n">
        <v>1600</v>
      </c>
      <c r="C70" s="315"/>
      <c r="H70" s="0" t="n">
        <v>0</v>
      </c>
      <c r="I70" s="0" t="n">
        <v>0</v>
      </c>
      <c r="J70" s="0" t="n">
        <v>0</v>
      </c>
      <c r="K70" s="0" t="n">
        <v>0</v>
      </c>
      <c r="L70" s="0" t="n">
        <v>0</v>
      </c>
      <c r="M70" s="315"/>
      <c r="N70" s="315"/>
      <c r="O70" s="315"/>
      <c r="P70" s="315"/>
      <c r="Q70" s="315"/>
      <c r="R70" s="315"/>
      <c r="S70" s="315"/>
      <c r="T70" s="322" t="s">
        <v>1423</v>
      </c>
      <c r="U70" s="322"/>
      <c r="V70" s="322"/>
      <c r="W70" s="322"/>
      <c r="X70" s="322"/>
      <c r="Y70" s="315"/>
    </row>
    <row r="71" customFormat="false" ht="12.8" hidden="false" customHeight="false" outlineLevel="0" collapsed="false">
      <c r="A71" s="318" t="s">
        <v>1424</v>
      </c>
      <c r="B71" s="280" t="n">
        <v>1800</v>
      </c>
      <c r="C71" s="318"/>
      <c r="H71" s="0" t="n">
        <v>0</v>
      </c>
      <c r="I71" s="0" t="n">
        <v>0</v>
      </c>
      <c r="J71" s="0" t="n">
        <v>0</v>
      </c>
      <c r="K71" s="0" t="n">
        <v>0</v>
      </c>
      <c r="L71" s="0" t="n">
        <v>0</v>
      </c>
      <c r="M71" s="318"/>
      <c r="N71" s="318"/>
      <c r="O71" s="318"/>
      <c r="P71" s="318"/>
      <c r="Q71" s="318"/>
      <c r="R71" s="318"/>
      <c r="S71" s="318"/>
      <c r="T71" s="282" t="s">
        <v>1425</v>
      </c>
      <c r="U71" s="282"/>
      <c r="V71" s="282"/>
      <c r="W71" s="282"/>
      <c r="X71" s="282"/>
      <c r="Y71" s="318"/>
    </row>
    <row r="72" customFormat="false" ht="12.8" hidden="false" customHeight="false" outlineLevel="0" collapsed="false">
      <c r="A72" s="315" t="s">
        <v>1426</v>
      </c>
      <c r="B72" s="283" t="n">
        <v>2000</v>
      </c>
      <c r="C72" s="315"/>
      <c r="H72" s="0" t="n">
        <v>0</v>
      </c>
      <c r="I72" s="0" t="n">
        <v>0</v>
      </c>
      <c r="J72" s="0" t="n">
        <v>0</v>
      </c>
      <c r="K72" s="0" t="n">
        <v>0</v>
      </c>
      <c r="L72" s="0" t="n">
        <v>0</v>
      </c>
      <c r="M72" s="315"/>
      <c r="N72" s="315"/>
      <c r="O72" s="315"/>
      <c r="P72" s="315"/>
      <c r="Q72" s="315"/>
      <c r="R72" s="315"/>
      <c r="S72" s="315"/>
      <c r="T72" s="285"/>
      <c r="U72" s="285"/>
      <c r="V72" s="285"/>
      <c r="W72" s="285"/>
      <c r="X72" s="285"/>
      <c r="Y72" s="315"/>
    </row>
    <row r="73" customFormat="false" ht="21" hidden="false" customHeight="true" outlineLevel="0" collapsed="false">
      <c r="A73" s="318" t="s">
        <v>1427</v>
      </c>
      <c r="B73" s="323"/>
      <c r="C73" s="323" t="s">
        <v>1428</v>
      </c>
      <c r="H73" s="0" t="n">
        <v>0</v>
      </c>
      <c r="I73" s="0" t="n">
        <v>0</v>
      </c>
      <c r="J73" s="0" t="n">
        <v>0</v>
      </c>
      <c r="K73" s="0" t="n">
        <v>0</v>
      </c>
      <c r="L73" s="0" t="n">
        <v>0</v>
      </c>
      <c r="M73" s="318"/>
      <c r="N73" s="318"/>
      <c r="O73" s="318"/>
      <c r="P73" s="318"/>
      <c r="Q73" s="318"/>
      <c r="R73" s="318"/>
      <c r="S73" s="318"/>
      <c r="T73" s="324" t="s">
        <v>1429</v>
      </c>
      <c r="U73" s="324"/>
      <c r="V73" s="324"/>
      <c r="W73" s="324"/>
      <c r="X73" s="324"/>
      <c r="Y73" s="318"/>
    </row>
    <row r="74" customFormat="false" ht="23.25" hidden="false" customHeight="true" outlineLevel="0" collapsed="false">
      <c r="A74" s="315" t="s">
        <v>1430</v>
      </c>
      <c r="B74" s="325"/>
      <c r="C74" s="325" t="s">
        <v>1431</v>
      </c>
      <c r="H74" s="0" t="n">
        <v>0</v>
      </c>
      <c r="I74" s="0" t="n">
        <v>0</v>
      </c>
      <c r="J74" s="0" t="n">
        <v>0</v>
      </c>
      <c r="K74" s="0" t="n">
        <v>0</v>
      </c>
      <c r="L74" s="0" t="n">
        <v>0</v>
      </c>
      <c r="M74" s="315"/>
      <c r="N74" s="315"/>
      <c r="O74" s="315"/>
      <c r="P74" s="315"/>
      <c r="Q74" s="315"/>
      <c r="R74" s="315"/>
      <c r="S74" s="315"/>
      <c r="T74" s="324"/>
      <c r="U74" s="324"/>
      <c r="V74" s="324"/>
      <c r="W74" s="324"/>
      <c r="X74" s="324"/>
      <c r="Y74" s="315"/>
    </row>
    <row r="75" customFormat="false" ht="21" hidden="false" customHeight="true" outlineLevel="0" collapsed="false">
      <c r="A75" s="318" t="s">
        <v>1432</v>
      </c>
      <c r="B75" s="323"/>
      <c r="C75" s="323" t="s">
        <v>1433</v>
      </c>
      <c r="H75" s="0" t="n">
        <v>0</v>
      </c>
      <c r="I75" s="0" t="n">
        <v>0</v>
      </c>
      <c r="J75" s="0" t="n">
        <v>0</v>
      </c>
      <c r="K75" s="0" t="n">
        <v>0</v>
      </c>
      <c r="L75" s="0" t="n">
        <v>0</v>
      </c>
      <c r="M75" s="318"/>
      <c r="N75" s="318"/>
      <c r="O75" s="318"/>
      <c r="P75" s="318"/>
      <c r="Q75" s="318"/>
      <c r="R75" s="318"/>
      <c r="S75" s="318"/>
      <c r="T75" s="324"/>
      <c r="U75" s="324"/>
      <c r="V75" s="324"/>
      <c r="W75" s="324"/>
      <c r="X75" s="324"/>
      <c r="Y75" s="318"/>
    </row>
  </sheetData>
  <mergeCells count="68">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Z34"/>
    <mergeCell ref="T35:Z35"/>
    <mergeCell ref="T36:Z36"/>
    <mergeCell ref="T37:AB37"/>
    <mergeCell ref="T38:AB38"/>
    <mergeCell ref="T39:AB39"/>
    <mergeCell ref="T40:AB40"/>
    <mergeCell ref="T41:AB41"/>
    <mergeCell ref="T42:AB42"/>
    <mergeCell ref="T43:AB45"/>
    <mergeCell ref="T46:AB46"/>
    <mergeCell ref="T47:AB47"/>
    <mergeCell ref="T48:AB48"/>
    <mergeCell ref="T49:AB49"/>
    <mergeCell ref="T50:AB50"/>
    <mergeCell ref="T51:AB51"/>
    <mergeCell ref="T52:AB52"/>
    <mergeCell ref="T53:AB53"/>
    <mergeCell ref="T54:AB54"/>
    <mergeCell ref="T55:AB55"/>
    <mergeCell ref="T58:X58"/>
    <mergeCell ref="T59:X59"/>
    <mergeCell ref="T60:X60"/>
    <mergeCell ref="T61:X61"/>
    <mergeCell ref="T62:X62"/>
    <mergeCell ref="T63:X63"/>
    <mergeCell ref="T64:X64"/>
    <mergeCell ref="T65:X65"/>
    <mergeCell ref="T66:X66"/>
    <mergeCell ref="T67:X67"/>
    <mergeCell ref="T68:X68"/>
    <mergeCell ref="T69:X69"/>
    <mergeCell ref="T70:X70"/>
    <mergeCell ref="T71:X71"/>
    <mergeCell ref="T72:X72"/>
    <mergeCell ref="T73:X7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11" activeCellId="0" sqref="C11"/>
    </sheetView>
  </sheetViews>
  <sheetFormatPr defaultColWidth="14.62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6" t="s">
        <v>1434</v>
      </c>
      <c r="B1" s="327"/>
      <c r="C1" s="215"/>
      <c r="D1" s="327"/>
      <c r="E1" s="327"/>
      <c r="F1" s="327"/>
      <c r="G1" s="327"/>
      <c r="H1" s="327"/>
      <c r="I1" s="327"/>
      <c r="J1" s="327"/>
      <c r="K1" s="327"/>
      <c r="L1" s="327"/>
      <c r="M1" s="327"/>
      <c r="N1" s="327"/>
      <c r="O1" s="327"/>
      <c r="P1" s="327"/>
      <c r="Q1" s="327"/>
      <c r="R1" s="327"/>
      <c r="S1" s="327"/>
      <c r="T1" s="327"/>
      <c r="U1" s="327"/>
      <c r="V1" s="327"/>
      <c r="W1" s="327"/>
      <c r="X1" s="327"/>
      <c r="Y1" s="327"/>
      <c r="Z1" s="327"/>
      <c r="AA1" s="327"/>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328" t="s">
        <v>118</v>
      </c>
      <c r="N2" s="328" t="s">
        <v>119</v>
      </c>
      <c r="O2" s="196" t="s">
        <v>55</v>
      </c>
      <c r="P2" s="88" t="s">
        <v>42</v>
      </c>
      <c r="Q2" s="88" t="s">
        <v>45</v>
      </c>
      <c r="R2" s="88" t="s">
        <v>49</v>
      </c>
      <c r="S2" s="88" t="s">
        <v>120</v>
      </c>
      <c r="T2" s="88" t="s">
        <v>121</v>
      </c>
      <c r="U2" s="88"/>
      <c r="V2" s="88"/>
      <c r="W2" s="88"/>
      <c r="X2" s="88"/>
      <c r="Y2" s="88"/>
      <c r="Z2" s="88"/>
      <c r="AA2" s="88"/>
    </row>
    <row r="3" customFormat="false" ht="25.3" hidden="false" customHeight="false" outlineLevel="0" collapsed="false">
      <c r="A3" s="209" t="s">
        <v>122</v>
      </c>
      <c r="B3" s="203" t="s">
        <v>168</v>
      </c>
      <c r="C3" s="203" t="s">
        <v>296</v>
      </c>
      <c r="D3" s="202" t="s">
        <v>1435</v>
      </c>
      <c r="E3" s="209"/>
      <c r="F3" s="203" t="s">
        <v>176</v>
      </c>
      <c r="G3" s="209" t="n">
        <v>4</v>
      </c>
      <c r="H3" s="209" t="n">
        <v>361</v>
      </c>
      <c r="I3" s="209" t="n">
        <v>4</v>
      </c>
      <c r="J3" s="203" t="s">
        <v>127</v>
      </c>
      <c r="K3" s="209" t="n">
        <v>2</v>
      </c>
      <c r="L3" s="209" t="s">
        <v>128</v>
      </c>
      <c r="M3" s="209"/>
      <c r="N3" s="209"/>
      <c r="O3" s="209"/>
      <c r="P3" s="209" t="n">
        <v>4</v>
      </c>
      <c r="Q3" s="209" t="n">
        <v>0</v>
      </c>
      <c r="R3" s="209" t="n">
        <v>0</v>
      </c>
      <c r="S3" s="209" t="s">
        <v>129</v>
      </c>
      <c r="T3" s="204" t="s">
        <v>419</v>
      </c>
      <c r="U3" s="204"/>
      <c r="V3" s="204"/>
      <c r="W3" s="204"/>
      <c r="X3" s="204"/>
      <c r="Y3" s="204"/>
      <c r="Z3" s="204"/>
      <c r="AA3" s="204"/>
    </row>
    <row r="4" customFormat="false" ht="37.3" hidden="false" customHeight="false" outlineLevel="0" collapsed="false">
      <c r="A4" s="102" t="s">
        <v>131</v>
      </c>
      <c r="B4" s="98" t="s">
        <v>1436</v>
      </c>
      <c r="C4" s="136" t="s">
        <v>1437</v>
      </c>
      <c r="D4" s="136" t="s">
        <v>1438</v>
      </c>
      <c r="E4" s="102"/>
      <c r="F4" s="136" t="s">
        <v>1439</v>
      </c>
      <c r="G4" s="102" t="n">
        <v>4</v>
      </c>
      <c r="H4" s="102" t="n">
        <v>361</v>
      </c>
      <c r="I4" s="102" t="n">
        <v>5</v>
      </c>
      <c r="J4" s="98" t="s">
        <v>127</v>
      </c>
      <c r="K4" s="102" t="n">
        <v>1</v>
      </c>
      <c r="L4" s="102" t="s">
        <v>128</v>
      </c>
      <c r="M4" s="102"/>
      <c r="N4" s="102"/>
      <c r="O4" s="102"/>
      <c r="P4" s="102" t="n">
        <v>5</v>
      </c>
      <c r="Q4" s="102" t="n">
        <v>0</v>
      </c>
      <c r="R4" s="102" t="n">
        <v>0</v>
      </c>
      <c r="S4" s="102" t="s">
        <v>129</v>
      </c>
      <c r="T4" s="132"/>
      <c r="U4" s="132"/>
      <c r="V4" s="132"/>
      <c r="W4" s="132"/>
      <c r="X4" s="132"/>
      <c r="Y4" s="132"/>
      <c r="Z4" s="132"/>
      <c r="AA4" s="132"/>
    </row>
    <row r="5" customFormat="false" ht="25.3" hidden="false" customHeight="false" outlineLevel="0" collapsed="false">
      <c r="A5" s="209" t="s">
        <v>1440</v>
      </c>
      <c r="B5" s="203" t="s">
        <v>1441</v>
      </c>
      <c r="C5" s="202" t="s">
        <v>1442</v>
      </c>
      <c r="D5" s="329" t="s">
        <v>1443</v>
      </c>
      <c r="E5" s="200"/>
      <c r="F5" s="202" t="s">
        <v>1444</v>
      </c>
      <c r="G5" s="209" t="n">
        <v>6</v>
      </c>
      <c r="H5" s="209" t="n">
        <v>55</v>
      </c>
      <c r="I5" s="209" t="n">
        <v>11</v>
      </c>
      <c r="J5" s="203" t="s">
        <v>155</v>
      </c>
      <c r="K5" s="209" t="n">
        <v>1</v>
      </c>
      <c r="L5" s="209" t="s">
        <v>468</v>
      </c>
      <c r="M5" s="209"/>
      <c r="N5" s="209"/>
      <c r="O5" s="209"/>
      <c r="P5" s="209" t="n">
        <v>6</v>
      </c>
      <c r="Q5" s="209" t="n">
        <v>30</v>
      </c>
      <c r="R5" s="209" t="n">
        <v>6</v>
      </c>
      <c r="S5" s="209" t="s">
        <v>129</v>
      </c>
      <c r="T5" s="204"/>
      <c r="U5" s="204"/>
      <c r="V5" s="204"/>
      <c r="W5" s="204"/>
      <c r="X5" s="204"/>
      <c r="Y5" s="204"/>
      <c r="Z5" s="204"/>
      <c r="AA5" s="204"/>
    </row>
    <row r="6" customFormat="false" ht="25.3" hidden="false" customHeight="true" outlineLevel="0" collapsed="false">
      <c r="A6" s="173" t="s">
        <v>1445</v>
      </c>
      <c r="B6" s="98" t="s">
        <v>1446</v>
      </c>
      <c r="C6" s="98" t="s">
        <v>1447</v>
      </c>
      <c r="D6" s="98" t="s">
        <v>214</v>
      </c>
      <c r="E6" s="98" t="n">
        <f aca="false">31-11</f>
        <v>20</v>
      </c>
      <c r="F6" s="98" t="s">
        <v>1448</v>
      </c>
      <c r="G6" s="102" t="n">
        <v>5</v>
      </c>
      <c r="H6" s="102" t="n">
        <v>30</v>
      </c>
      <c r="I6" s="102" t="n">
        <v>6</v>
      </c>
      <c r="J6" s="98" t="s">
        <v>323</v>
      </c>
      <c r="K6" s="102" t="n">
        <v>6</v>
      </c>
      <c r="L6" s="102" t="s">
        <v>128</v>
      </c>
      <c r="M6" s="102"/>
      <c r="N6" s="102"/>
      <c r="O6" s="102"/>
      <c r="P6" s="102" t="n">
        <v>6</v>
      </c>
      <c r="Q6" s="102" t="n">
        <v>10</v>
      </c>
      <c r="R6" s="102" t="n">
        <v>0</v>
      </c>
      <c r="S6" s="102" t="s">
        <v>129</v>
      </c>
      <c r="T6" s="137" t="s">
        <v>1449</v>
      </c>
      <c r="U6" s="137"/>
      <c r="V6" s="137"/>
      <c r="W6" s="137"/>
      <c r="X6" s="137"/>
      <c r="Y6" s="137"/>
      <c r="Z6" s="137"/>
      <c r="AA6" s="137"/>
    </row>
    <row r="7" customFormat="false" ht="25.3" hidden="false" customHeight="true" outlineLevel="0" collapsed="false">
      <c r="A7" s="209" t="s">
        <v>1450</v>
      </c>
      <c r="B7" s="203" t="s">
        <v>1451</v>
      </c>
      <c r="C7" s="202" t="s">
        <v>1452</v>
      </c>
      <c r="D7" s="203"/>
      <c r="E7" s="203"/>
      <c r="F7" s="203"/>
      <c r="G7" s="209" t="n">
        <v>2</v>
      </c>
      <c r="H7" s="209" t="n">
        <v>30</v>
      </c>
      <c r="I7" s="209" t="n">
        <v>6</v>
      </c>
      <c r="J7" s="203" t="s">
        <v>127</v>
      </c>
      <c r="K7" s="209" t="n">
        <v>1</v>
      </c>
      <c r="L7" s="209" t="s">
        <v>128</v>
      </c>
      <c r="M7" s="209"/>
      <c r="N7" s="209"/>
      <c r="O7" s="209"/>
      <c r="P7" s="209" t="n">
        <v>5</v>
      </c>
      <c r="Q7" s="209" t="n">
        <v>0</v>
      </c>
      <c r="R7" s="209" t="n">
        <v>0</v>
      </c>
      <c r="S7" s="209" t="s">
        <v>275</v>
      </c>
      <c r="T7" s="330" t="s">
        <v>1453</v>
      </c>
      <c r="U7" s="330"/>
      <c r="V7" s="330"/>
      <c r="W7" s="330"/>
      <c r="X7" s="330"/>
      <c r="Y7" s="330"/>
      <c r="Z7" s="330"/>
      <c r="AA7" s="330"/>
    </row>
    <row r="8" customFormat="false" ht="13.8" hidden="false" customHeight="false" outlineLevel="0" collapsed="false">
      <c r="A8" s="102" t="s">
        <v>1454</v>
      </c>
      <c r="B8" s="98" t="s">
        <v>138</v>
      </c>
      <c r="C8" s="98" t="s">
        <v>139</v>
      </c>
      <c r="D8" s="98" t="s">
        <v>582</v>
      </c>
      <c r="E8" s="102" t="n">
        <f aca="false">46-17</f>
        <v>29</v>
      </c>
      <c r="F8" s="98" t="s">
        <v>177</v>
      </c>
      <c r="G8" s="102" t="n">
        <v>9</v>
      </c>
      <c r="H8" s="102" t="n">
        <v>60</v>
      </c>
      <c r="I8" s="102" t="n">
        <v>7</v>
      </c>
      <c r="J8" s="98" t="s">
        <v>327</v>
      </c>
      <c r="K8" s="102" t="n">
        <v>8</v>
      </c>
      <c r="L8" s="102" t="s">
        <v>128</v>
      </c>
      <c r="M8" s="102"/>
      <c r="N8" s="102"/>
      <c r="O8" s="102"/>
      <c r="P8" s="102" t="n">
        <v>8</v>
      </c>
      <c r="Q8" s="102" t="n">
        <v>70</v>
      </c>
      <c r="R8" s="102" t="n">
        <v>0</v>
      </c>
      <c r="S8" s="102" t="s">
        <v>129</v>
      </c>
      <c r="T8" s="132"/>
      <c r="U8" s="132"/>
      <c r="V8" s="132"/>
      <c r="W8" s="132"/>
      <c r="X8" s="132"/>
      <c r="Y8" s="132"/>
      <c r="Z8" s="132"/>
      <c r="AA8" s="132"/>
    </row>
    <row r="9" customFormat="false" ht="13.8" hidden="false" customHeight="false" outlineLevel="0" collapsed="false">
      <c r="A9" s="209" t="s">
        <v>1455</v>
      </c>
      <c r="B9" s="203"/>
      <c r="C9" s="203" t="s">
        <v>1456</v>
      </c>
      <c r="D9" s="209"/>
      <c r="E9" s="209"/>
      <c r="F9" s="209"/>
      <c r="G9" s="209" t="n">
        <v>6</v>
      </c>
      <c r="H9" s="209" t="n">
        <v>60</v>
      </c>
      <c r="I9" s="209" t="n">
        <v>6</v>
      </c>
      <c r="J9" s="203" t="s">
        <v>171</v>
      </c>
      <c r="K9" s="209" t="n">
        <v>4</v>
      </c>
      <c r="L9" s="209" t="s">
        <v>128</v>
      </c>
      <c r="M9" s="209"/>
      <c r="N9" s="209"/>
      <c r="O9" s="209"/>
      <c r="P9" s="209" t="n">
        <v>6</v>
      </c>
      <c r="Q9" s="209" t="n">
        <v>40</v>
      </c>
      <c r="R9" s="209" t="n">
        <v>0</v>
      </c>
      <c r="S9" s="209" t="s">
        <v>129</v>
      </c>
      <c r="T9" s="204"/>
      <c r="U9" s="204"/>
      <c r="V9" s="204"/>
      <c r="W9" s="204"/>
      <c r="X9" s="204"/>
      <c r="Y9" s="204"/>
      <c r="Z9" s="204"/>
      <c r="AA9" s="204"/>
    </row>
    <row r="10" customFormat="false" ht="14.05" hidden="false" customHeight="true" outlineLevel="0" collapsed="false">
      <c r="A10" s="173" t="s">
        <v>315</v>
      </c>
      <c r="B10" s="98" t="s">
        <v>192</v>
      </c>
      <c r="C10" s="136" t="s">
        <v>1457</v>
      </c>
      <c r="D10" s="136" t="s">
        <v>148</v>
      </c>
      <c r="E10" s="102"/>
      <c r="F10" s="136" t="s">
        <v>305</v>
      </c>
      <c r="G10" s="102" t="n">
        <v>3</v>
      </c>
      <c r="H10" s="102" t="n">
        <v>30</v>
      </c>
      <c r="I10" s="102" t="n">
        <v>4.75</v>
      </c>
      <c r="J10" s="98" t="s">
        <v>127</v>
      </c>
      <c r="K10" s="102" t="n">
        <v>6</v>
      </c>
      <c r="L10" s="102" t="s">
        <v>128</v>
      </c>
      <c r="M10" s="102"/>
      <c r="N10" s="102"/>
      <c r="O10" s="102"/>
      <c r="P10" s="102" t="n">
        <v>6</v>
      </c>
      <c r="Q10" s="102" t="n">
        <v>10</v>
      </c>
      <c r="R10" s="102" t="n">
        <v>0</v>
      </c>
      <c r="S10" s="102" t="s">
        <v>129</v>
      </c>
      <c r="T10" s="137" t="s">
        <v>1458</v>
      </c>
      <c r="U10" s="137"/>
      <c r="V10" s="137"/>
      <c r="W10" s="137"/>
      <c r="X10" s="137"/>
      <c r="Y10" s="137"/>
      <c r="Z10" s="137"/>
      <c r="AA10" s="137"/>
    </row>
    <row r="11" customFormat="false" ht="26.5" hidden="false" customHeight="true" outlineLevel="0" collapsed="false">
      <c r="A11" s="329" t="s">
        <v>1459</v>
      </c>
      <c r="B11" s="203"/>
      <c r="C11" s="202" t="s">
        <v>1460</v>
      </c>
      <c r="E11" s="209"/>
      <c r="G11" s="209" t="s">
        <v>1461</v>
      </c>
      <c r="H11" s="209" t="n">
        <v>60</v>
      </c>
      <c r="I11" s="209" t="n">
        <v>4</v>
      </c>
      <c r="J11" s="203" t="s">
        <v>166</v>
      </c>
      <c r="K11" s="209" t="n">
        <v>1</v>
      </c>
      <c r="L11" s="209" t="s">
        <v>156</v>
      </c>
      <c r="M11" s="209"/>
      <c r="N11" s="209"/>
      <c r="O11" s="209"/>
      <c r="P11" s="209" t="n">
        <v>6</v>
      </c>
      <c r="Q11" s="209" t="n">
        <v>10</v>
      </c>
      <c r="R11" s="209" t="n">
        <v>3</v>
      </c>
      <c r="S11" s="209" t="s">
        <v>129</v>
      </c>
      <c r="T11" s="212" t="s">
        <v>1462</v>
      </c>
      <c r="U11" s="212"/>
      <c r="V11" s="212"/>
      <c r="W11" s="212"/>
      <c r="X11" s="212"/>
      <c r="Y11" s="212"/>
      <c r="Z11" s="212"/>
      <c r="AA11" s="212"/>
    </row>
    <row r="12" customFormat="false" ht="13.8" hidden="false" customHeight="false" outlineLevel="0" collapsed="false">
      <c r="A12" s="102" t="s">
        <v>319</v>
      </c>
      <c r="B12" s="98" t="s">
        <v>192</v>
      </c>
      <c r="C12" s="98" t="s">
        <v>213</v>
      </c>
      <c r="D12" s="98" t="n">
        <f aca="false">E12/3*2</f>
        <v>12</v>
      </c>
      <c r="E12" s="98" t="n">
        <f aca="false">37-19</f>
        <v>18</v>
      </c>
      <c r="F12" s="98" t="s">
        <v>224</v>
      </c>
      <c r="G12" s="102" t="n">
        <v>2</v>
      </c>
      <c r="H12" s="102" t="n">
        <v>70</v>
      </c>
      <c r="I12" s="102" t="n">
        <v>7</v>
      </c>
      <c r="J12" s="98" t="s">
        <v>127</v>
      </c>
      <c r="K12" s="102" t="n">
        <v>1</v>
      </c>
      <c r="L12" s="102" t="s">
        <v>128</v>
      </c>
      <c r="M12" s="102"/>
      <c r="N12" s="102"/>
      <c r="O12" s="102"/>
      <c r="P12" s="102" t="n">
        <v>5</v>
      </c>
      <c r="Q12" s="102" t="n">
        <v>0</v>
      </c>
      <c r="R12" s="102" t="n">
        <v>9</v>
      </c>
      <c r="S12" s="102" t="s">
        <v>129</v>
      </c>
      <c r="T12" s="132"/>
      <c r="U12" s="132"/>
      <c r="V12" s="132"/>
      <c r="W12" s="132"/>
      <c r="X12" s="132"/>
      <c r="Y12" s="132"/>
      <c r="Z12" s="132"/>
      <c r="AA12" s="132"/>
    </row>
    <row r="13" customFormat="false" ht="13.8" hidden="false" customHeight="false" outlineLevel="0" collapsed="false">
      <c r="A13" s="209" t="s">
        <v>325</v>
      </c>
      <c r="B13" s="203"/>
      <c r="C13" s="203" t="s">
        <v>223</v>
      </c>
      <c r="D13" s="203"/>
      <c r="E13" s="203"/>
      <c r="F13" s="203"/>
      <c r="G13" s="209" t="n">
        <v>3</v>
      </c>
      <c r="H13" s="209" t="n">
        <v>70</v>
      </c>
      <c r="I13" s="209" t="n">
        <v>7</v>
      </c>
      <c r="J13" s="203" t="s">
        <v>127</v>
      </c>
      <c r="K13" s="209" t="n">
        <v>1</v>
      </c>
      <c r="L13" s="209" t="s">
        <v>128</v>
      </c>
      <c r="M13" s="209"/>
      <c r="N13" s="209"/>
      <c r="O13" s="209"/>
      <c r="P13" s="209" t="n">
        <v>5</v>
      </c>
      <c r="Q13" s="209" t="n">
        <v>0</v>
      </c>
      <c r="R13" s="209" t="n">
        <v>9</v>
      </c>
      <c r="S13" s="209" t="s">
        <v>129</v>
      </c>
      <c r="T13" s="204"/>
      <c r="U13" s="204"/>
      <c r="V13" s="204"/>
      <c r="W13" s="204"/>
      <c r="X13" s="204"/>
      <c r="Y13" s="204"/>
      <c r="Z13" s="204"/>
      <c r="AA13" s="204"/>
    </row>
    <row r="14" customFormat="false" ht="13.8" hidden="false" customHeight="false" outlineLevel="0" collapsed="false">
      <c r="A14" s="102" t="s">
        <v>701</v>
      </c>
      <c r="B14" s="98"/>
      <c r="C14" s="98" t="s">
        <v>638</v>
      </c>
      <c r="D14" s="98"/>
      <c r="E14" s="98"/>
      <c r="F14" s="98"/>
      <c r="G14" s="102" t="n">
        <v>5</v>
      </c>
      <c r="H14" s="102" t="n">
        <v>90</v>
      </c>
      <c r="I14" s="102" t="n">
        <v>7</v>
      </c>
      <c r="J14" s="98" t="s">
        <v>141</v>
      </c>
      <c r="K14" s="102" t="n">
        <v>1</v>
      </c>
      <c r="L14" s="102" t="s">
        <v>128</v>
      </c>
      <c r="M14" s="102"/>
      <c r="N14" s="102"/>
      <c r="O14" s="102"/>
      <c r="P14" s="102" t="n">
        <v>7</v>
      </c>
      <c r="Q14" s="102" t="n">
        <v>30</v>
      </c>
      <c r="R14" s="102" t="n">
        <v>0</v>
      </c>
      <c r="S14" s="102" t="s">
        <v>129</v>
      </c>
      <c r="T14" s="132"/>
      <c r="U14" s="132"/>
      <c r="V14" s="132"/>
      <c r="W14" s="132"/>
      <c r="X14" s="132"/>
      <c r="Y14" s="132"/>
      <c r="Z14" s="132"/>
      <c r="AA14" s="132"/>
    </row>
    <row r="15" customFormat="false" ht="13.8" hidden="false" customHeight="false" outlineLevel="0" collapsed="false">
      <c r="A15" s="209" t="s">
        <v>1463</v>
      </c>
      <c r="B15" s="203" t="s">
        <v>161</v>
      </c>
      <c r="C15" s="331" t="s">
        <v>1464</v>
      </c>
      <c r="D15" s="203" t="s">
        <v>464</v>
      </c>
      <c r="E15" s="203" t="n">
        <f aca="false">38-17</f>
        <v>21</v>
      </c>
      <c r="F15" s="203" t="s">
        <v>479</v>
      </c>
      <c r="G15" s="209" t="n">
        <v>3</v>
      </c>
      <c r="H15" s="209" t="n">
        <v>361</v>
      </c>
      <c r="I15" s="209" t="n">
        <v>6</v>
      </c>
      <c r="J15" s="203" t="s">
        <v>166</v>
      </c>
      <c r="K15" s="209" t="n">
        <v>1</v>
      </c>
      <c r="L15" s="209" t="s">
        <v>128</v>
      </c>
      <c r="M15" s="209"/>
      <c r="N15" s="209"/>
      <c r="O15" s="209"/>
      <c r="P15" s="209" t="n">
        <v>4</v>
      </c>
      <c r="Q15" s="209" t="n">
        <v>0</v>
      </c>
      <c r="R15" s="209" t="n">
        <v>0</v>
      </c>
      <c r="S15" s="209" t="s">
        <v>129</v>
      </c>
      <c r="T15" s="204" t="s">
        <v>1465</v>
      </c>
      <c r="U15" s="204"/>
      <c r="V15" s="204"/>
      <c r="W15" s="204"/>
      <c r="X15" s="204"/>
      <c r="Y15" s="204"/>
      <c r="Z15" s="204"/>
      <c r="AA15" s="204"/>
    </row>
    <row r="16" customFormat="false" ht="13.8" hidden="false" customHeight="false" outlineLevel="0" collapsed="false">
      <c r="A16" s="102" t="s">
        <v>1466</v>
      </c>
      <c r="B16" s="98"/>
      <c r="C16" s="331" t="s">
        <v>1464</v>
      </c>
      <c r="D16" s="98"/>
      <c r="E16" s="98"/>
      <c r="F16" s="98" t="s">
        <v>575</v>
      </c>
      <c r="G16" s="102" t="n">
        <v>5</v>
      </c>
      <c r="H16" s="102" t="n">
        <v>100</v>
      </c>
      <c r="I16" s="102" t="n">
        <v>6</v>
      </c>
      <c r="J16" s="98" t="s">
        <v>317</v>
      </c>
      <c r="K16" s="102" t="n">
        <v>6</v>
      </c>
      <c r="L16" s="102" t="s">
        <v>128</v>
      </c>
      <c r="M16" s="102"/>
      <c r="N16" s="102"/>
      <c r="O16" s="102"/>
      <c r="P16" s="102" t="n">
        <v>6</v>
      </c>
      <c r="Q16" s="102" t="n">
        <v>0</v>
      </c>
      <c r="R16" s="102" t="n">
        <v>0</v>
      </c>
      <c r="S16" s="102" t="s">
        <v>129</v>
      </c>
      <c r="T16" s="132" t="s">
        <v>1465</v>
      </c>
      <c r="U16" s="132"/>
      <c r="V16" s="132"/>
      <c r="W16" s="132"/>
      <c r="X16" s="132"/>
      <c r="Y16" s="132"/>
      <c r="Z16" s="132"/>
      <c r="AA16" s="132"/>
    </row>
    <row r="17" customFormat="false" ht="13.8" hidden="false" customHeight="false" outlineLevel="0" collapsed="false">
      <c r="A17" s="209" t="s">
        <v>1467</v>
      </c>
      <c r="B17" s="203"/>
      <c r="C17" s="209" t="s">
        <v>227</v>
      </c>
      <c r="D17" s="203"/>
      <c r="E17" s="203"/>
      <c r="F17" s="203"/>
      <c r="G17" s="209" t="n">
        <v>3</v>
      </c>
      <c r="H17" s="209" t="n">
        <v>361</v>
      </c>
      <c r="I17" s="209" t="n">
        <v>6</v>
      </c>
      <c r="J17" s="203" t="s">
        <v>166</v>
      </c>
      <c r="K17" s="209" t="n">
        <v>1</v>
      </c>
      <c r="L17" s="209" t="s">
        <v>128</v>
      </c>
      <c r="M17" s="209"/>
      <c r="N17" s="209"/>
      <c r="O17" s="209"/>
      <c r="P17" s="209" t="n">
        <v>5</v>
      </c>
      <c r="Q17" s="209" t="n">
        <v>30</v>
      </c>
      <c r="R17" s="209" t="n">
        <v>0</v>
      </c>
      <c r="S17" s="209" t="s">
        <v>129</v>
      </c>
      <c r="T17" s="204"/>
      <c r="U17" s="204"/>
      <c r="V17" s="204"/>
      <c r="W17" s="204"/>
      <c r="X17" s="204"/>
      <c r="Y17" s="204"/>
      <c r="Z17" s="204"/>
      <c r="AA17" s="204"/>
    </row>
    <row r="18" customFormat="false" ht="13.8" hidden="false" customHeight="false" outlineLevel="0" collapsed="false">
      <c r="A18" s="102" t="s">
        <v>1468</v>
      </c>
      <c r="B18" s="98"/>
      <c r="C18" s="102" t="s">
        <v>227</v>
      </c>
      <c r="D18" s="98"/>
      <c r="E18" s="98"/>
      <c r="F18" s="98"/>
      <c r="G18" s="102" t="n">
        <v>5</v>
      </c>
      <c r="H18" s="102" t="n">
        <v>100</v>
      </c>
      <c r="I18" s="102" t="n">
        <v>6</v>
      </c>
      <c r="J18" s="98" t="s">
        <v>317</v>
      </c>
      <c r="K18" s="102" t="n">
        <v>6</v>
      </c>
      <c r="L18" s="102" t="s">
        <v>128</v>
      </c>
      <c r="M18" s="102"/>
      <c r="N18" s="102"/>
      <c r="O18" s="102"/>
      <c r="P18" s="102" t="n">
        <v>6</v>
      </c>
      <c r="Q18" s="102" t="n">
        <v>40</v>
      </c>
      <c r="R18" s="102" t="n">
        <v>0</v>
      </c>
      <c r="S18" s="102" t="s">
        <v>129</v>
      </c>
      <c r="T18" s="132"/>
      <c r="U18" s="132"/>
      <c r="V18" s="132"/>
      <c r="W18" s="132"/>
      <c r="X18" s="132"/>
      <c r="Y18" s="132"/>
      <c r="Z18" s="132"/>
      <c r="AA18" s="132"/>
    </row>
    <row r="19" customFormat="false" ht="13.8" hidden="false" customHeight="false" outlineLevel="0" collapsed="false">
      <c r="A19" s="209" t="s">
        <v>1469</v>
      </c>
      <c r="B19" s="203" t="s">
        <v>464</v>
      </c>
      <c r="C19" s="203" t="s">
        <v>1470</v>
      </c>
      <c r="D19" s="203" t="s">
        <v>183</v>
      </c>
      <c r="E19" s="202" t="n">
        <f aca="false">62-39</f>
        <v>23</v>
      </c>
      <c r="F19" s="203" t="s">
        <v>250</v>
      </c>
      <c r="G19" s="209" t="n">
        <v>2</v>
      </c>
      <c r="H19" s="209" t="n">
        <v>361</v>
      </c>
      <c r="I19" s="209" t="n">
        <v>2</v>
      </c>
      <c r="J19" s="203" t="s">
        <v>127</v>
      </c>
      <c r="K19" s="209" t="n">
        <v>1</v>
      </c>
      <c r="L19" s="209" t="s">
        <v>384</v>
      </c>
      <c r="M19" s="209"/>
      <c r="N19" s="209"/>
      <c r="O19" s="209"/>
      <c r="P19" s="209" t="n">
        <v>2</v>
      </c>
      <c r="Q19" s="209" t="n">
        <v>0</v>
      </c>
      <c r="R19" s="209" t="n">
        <v>4</v>
      </c>
      <c r="S19" s="209" t="s">
        <v>129</v>
      </c>
      <c r="T19" s="204" t="s">
        <v>560</v>
      </c>
      <c r="U19" s="204"/>
      <c r="V19" s="204"/>
      <c r="W19" s="204"/>
      <c r="X19" s="204"/>
      <c r="Y19" s="204"/>
      <c r="Z19" s="204"/>
      <c r="AA19" s="204"/>
    </row>
    <row r="20" customFormat="false" ht="13.8" hidden="false" customHeight="false" outlineLevel="0" collapsed="false">
      <c r="A20" s="102" t="s">
        <v>1471</v>
      </c>
      <c r="B20" s="98"/>
      <c r="C20" s="98" t="s">
        <v>1472</v>
      </c>
      <c r="D20" s="98"/>
      <c r="E20" s="98"/>
      <c r="F20" s="102"/>
      <c r="G20" s="102" t="n">
        <v>10</v>
      </c>
      <c r="H20" s="102" t="n">
        <v>45</v>
      </c>
      <c r="I20" s="102" t="n">
        <v>7</v>
      </c>
      <c r="J20" s="98" t="s">
        <v>476</v>
      </c>
      <c r="K20" s="102" t="n">
        <v>1</v>
      </c>
      <c r="L20" s="102" t="s">
        <v>128</v>
      </c>
      <c r="M20" s="102"/>
      <c r="N20" s="102"/>
      <c r="O20" s="102"/>
      <c r="P20" s="102" t="n">
        <v>8</v>
      </c>
      <c r="Q20" s="102" t="n">
        <v>80</v>
      </c>
      <c r="R20" s="102" t="n">
        <v>0</v>
      </c>
      <c r="S20" s="102" t="s">
        <v>129</v>
      </c>
      <c r="T20" s="175" t="s">
        <v>640</v>
      </c>
      <c r="U20" s="175"/>
      <c r="V20" s="175"/>
      <c r="W20" s="175"/>
      <c r="X20" s="175"/>
      <c r="Y20" s="175"/>
      <c r="Z20" s="175"/>
      <c r="AA20" s="175"/>
    </row>
    <row r="21" customFormat="false" ht="13.8" hidden="false" customHeight="false" outlineLevel="0" collapsed="false">
      <c r="A21" s="209" t="s">
        <v>1473</v>
      </c>
      <c r="B21" s="203" t="s">
        <v>170</v>
      </c>
      <c r="C21" s="203" t="s">
        <v>1474</v>
      </c>
      <c r="D21" s="203" t="n">
        <f aca="false">E21/3*2</f>
        <v>20</v>
      </c>
      <c r="E21" s="202" t="n">
        <f aca="false">60-30</f>
        <v>30</v>
      </c>
      <c r="F21" s="203" t="s">
        <v>235</v>
      </c>
      <c r="G21" s="209" t="n">
        <v>10</v>
      </c>
      <c r="H21" s="209" t="n">
        <v>55</v>
      </c>
      <c r="I21" s="209" t="n">
        <v>7</v>
      </c>
      <c r="J21" s="203" t="s">
        <v>216</v>
      </c>
      <c r="K21" s="332" t="n">
        <v>43862</v>
      </c>
      <c r="L21" s="209" t="s">
        <v>128</v>
      </c>
      <c r="M21" s="209"/>
      <c r="N21" s="209"/>
      <c r="O21" s="209"/>
      <c r="P21" s="209" t="n">
        <v>8</v>
      </c>
      <c r="Q21" s="209" t="n">
        <v>90</v>
      </c>
      <c r="R21" s="209" t="n">
        <v>0</v>
      </c>
      <c r="S21" s="209" t="s">
        <v>129</v>
      </c>
      <c r="T21" s="333" t="s">
        <v>640</v>
      </c>
      <c r="U21" s="333"/>
      <c r="V21" s="333"/>
      <c r="W21" s="333"/>
      <c r="X21" s="333"/>
      <c r="Y21" s="333"/>
      <c r="Z21" s="333"/>
      <c r="AA21" s="333"/>
    </row>
    <row r="22" customFormat="false" ht="13.8" hidden="false" customHeight="false" outlineLevel="0" collapsed="false">
      <c r="A22" s="102" t="s">
        <v>1475</v>
      </c>
      <c r="B22" s="98"/>
      <c r="C22" s="98" t="s">
        <v>1474</v>
      </c>
      <c r="D22" s="136"/>
      <c r="E22" s="136"/>
      <c r="F22" s="98"/>
      <c r="G22" s="102" t="n">
        <v>14</v>
      </c>
      <c r="H22" s="102" t="n">
        <v>55</v>
      </c>
      <c r="I22" s="102" t="n">
        <v>8</v>
      </c>
      <c r="J22" s="98" t="s">
        <v>308</v>
      </c>
      <c r="K22" s="334" t="n">
        <v>43987</v>
      </c>
      <c r="L22" s="102" t="s">
        <v>128</v>
      </c>
      <c r="M22" s="102"/>
      <c r="N22" s="102"/>
      <c r="O22" s="102"/>
      <c r="P22" s="102" t="n">
        <v>8</v>
      </c>
      <c r="Q22" s="102" t="n">
        <v>100</v>
      </c>
      <c r="R22" s="102" t="n">
        <v>0</v>
      </c>
      <c r="S22" s="102" t="s">
        <v>129</v>
      </c>
      <c r="T22" s="175" t="s">
        <v>640</v>
      </c>
      <c r="U22" s="175"/>
      <c r="V22" s="175"/>
      <c r="W22" s="175"/>
      <c r="X22" s="175"/>
      <c r="Y22" s="175"/>
      <c r="Z22" s="175"/>
      <c r="AA22" s="175"/>
    </row>
    <row r="23" customFormat="false" ht="13.8" hidden="false" customHeight="false" outlineLevel="0" collapsed="false">
      <c r="A23" s="209" t="s">
        <v>1476</v>
      </c>
      <c r="B23" s="203"/>
      <c r="C23" s="203" t="s">
        <v>1474</v>
      </c>
      <c r="D23" s="203"/>
      <c r="E23" s="203"/>
      <c r="F23" s="203"/>
      <c r="G23" s="209" t="n">
        <v>18</v>
      </c>
      <c r="H23" s="209" t="n">
        <v>55</v>
      </c>
      <c r="I23" s="209" t="n">
        <v>9</v>
      </c>
      <c r="J23" s="203" t="s">
        <v>190</v>
      </c>
      <c r="K23" s="209" t="n">
        <v>8</v>
      </c>
      <c r="L23" s="209" t="s">
        <v>128</v>
      </c>
      <c r="M23" s="209"/>
      <c r="N23" s="209"/>
      <c r="O23" s="209"/>
      <c r="P23" s="209" t="n">
        <v>10</v>
      </c>
      <c r="Q23" s="209" t="n">
        <v>100</v>
      </c>
      <c r="R23" s="209" t="n">
        <v>0</v>
      </c>
      <c r="S23" s="209" t="s">
        <v>129</v>
      </c>
      <c r="T23" s="333" t="s">
        <v>640</v>
      </c>
      <c r="U23" s="333"/>
      <c r="V23" s="333"/>
      <c r="W23" s="333"/>
      <c r="X23" s="333"/>
      <c r="Y23" s="333"/>
      <c r="Z23" s="333"/>
      <c r="AA23" s="333"/>
    </row>
    <row r="24" customFormat="false" ht="13.8" hidden="false" customHeight="false" outlineLevel="0" collapsed="false">
      <c r="A24" s="102" t="s">
        <v>724</v>
      </c>
      <c r="B24" s="98" t="s">
        <v>159</v>
      </c>
      <c r="C24" s="98" t="s">
        <v>160</v>
      </c>
      <c r="D24" s="98" t="n">
        <f aca="false">E24/3*2</f>
        <v>24</v>
      </c>
      <c r="E24" s="136" t="n">
        <f aca="false">49-13</f>
        <v>36</v>
      </c>
      <c r="F24" s="98" t="s">
        <v>209</v>
      </c>
      <c r="G24" s="102" t="n">
        <v>11</v>
      </c>
      <c r="H24" s="102" t="n">
        <v>50</v>
      </c>
      <c r="I24" s="102" t="n">
        <v>7</v>
      </c>
      <c r="J24" s="98" t="s">
        <v>216</v>
      </c>
      <c r="K24" s="102" t="n">
        <v>2</v>
      </c>
      <c r="L24" s="102" t="s">
        <v>128</v>
      </c>
      <c r="M24" s="102"/>
      <c r="N24" s="102"/>
      <c r="O24" s="102"/>
      <c r="P24" s="102" t="n">
        <v>7</v>
      </c>
      <c r="Q24" s="102" t="n">
        <v>70</v>
      </c>
      <c r="R24" s="102" t="n">
        <v>4</v>
      </c>
      <c r="S24" s="102" t="s">
        <v>129</v>
      </c>
      <c r="T24" s="175" t="s">
        <v>640</v>
      </c>
      <c r="U24" s="175"/>
      <c r="V24" s="175"/>
      <c r="W24" s="175"/>
      <c r="X24" s="175"/>
      <c r="Y24" s="175"/>
      <c r="Z24" s="175"/>
      <c r="AA24" s="175"/>
    </row>
    <row r="25" customFormat="false" ht="13.8" hidden="false" customHeight="false" outlineLevel="0" collapsed="false">
      <c r="A25" s="102" t="s">
        <v>206</v>
      </c>
      <c r="B25" s="98" t="s">
        <v>192</v>
      </c>
      <c r="C25" s="98" t="s">
        <v>1477</v>
      </c>
      <c r="D25" s="98" t="n">
        <f aca="false">E25/3*2</f>
        <v>10</v>
      </c>
      <c r="E25" s="98" t="n">
        <f aca="false">36-21</f>
        <v>15</v>
      </c>
      <c r="F25" s="98" t="s">
        <v>261</v>
      </c>
      <c r="G25" s="102" t="n">
        <v>2</v>
      </c>
      <c r="H25" s="102" t="n">
        <v>300</v>
      </c>
      <c r="I25" s="102" t="n">
        <v>3</v>
      </c>
      <c r="J25" s="98" t="s">
        <v>323</v>
      </c>
      <c r="K25" s="102" t="n">
        <v>2</v>
      </c>
      <c r="L25" s="102" t="s">
        <v>128</v>
      </c>
      <c r="M25" s="102" t="s">
        <v>499</v>
      </c>
      <c r="N25" s="102" t="n">
        <v>8</v>
      </c>
      <c r="O25" s="102"/>
      <c r="P25" s="102" t="n">
        <v>4</v>
      </c>
      <c r="Q25" s="102" t="n">
        <v>10</v>
      </c>
      <c r="R25" s="102" t="n">
        <v>4</v>
      </c>
      <c r="S25" s="102" t="s">
        <v>129</v>
      </c>
      <c r="T25" s="175"/>
      <c r="U25" s="175"/>
      <c r="V25" s="175"/>
      <c r="W25" s="175"/>
      <c r="X25" s="175"/>
      <c r="Y25" s="175"/>
    </row>
    <row r="26" customFormat="false" ht="13.8" hidden="false" customHeight="false" outlineLevel="0" collapsed="false">
      <c r="A26" s="209" t="s">
        <v>219</v>
      </c>
      <c r="B26" s="203" t="s">
        <v>208</v>
      </c>
      <c r="C26" s="203" t="s">
        <v>143</v>
      </c>
      <c r="D26" s="203" t="s">
        <v>208</v>
      </c>
      <c r="E26" s="203" t="n">
        <f aca="false">34-16</f>
        <v>18</v>
      </c>
      <c r="F26" s="203" t="s">
        <v>366</v>
      </c>
      <c r="G26" s="209" t="n">
        <v>6</v>
      </c>
      <c r="H26" s="209" t="n">
        <v>55</v>
      </c>
      <c r="I26" s="209" t="n">
        <v>4</v>
      </c>
      <c r="J26" s="203" t="s">
        <v>317</v>
      </c>
      <c r="K26" s="209" t="n">
        <v>3</v>
      </c>
      <c r="L26" s="209" t="s">
        <v>128</v>
      </c>
      <c r="M26" s="209" t="n">
        <v>8</v>
      </c>
      <c r="N26" s="209" t="n">
        <v>12</v>
      </c>
      <c r="O26" s="209"/>
      <c r="P26" s="209" t="n">
        <v>5</v>
      </c>
      <c r="Q26" s="209" t="n">
        <v>25</v>
      </c>
      <c r="R26" s="209" t="n">
        <v>6</v>
      </c>
      <c r="S26" s="209" t="s">
        <v>129</v>
      </c>
      <c r="T26" s="333"/>
      <c r="U26" s="333"/>
      <c r="V26" s="333"/>
      <c r="W26" s="333"/>
      <c r="X26" s="333"/>
      <c r="Y26" s="333"/>
    </row>
    <row r="27" customFormat="false" ht="13.8" hidden="false" customHeight="false" outlineLevel="0" collapsed="false">
      <c r="A27" s="102" t="s">
        <v>212</v>
      </c>
      <c r="B27" s="98"/>
      <c r="C27" s="98" t="s">
        <v>143</v>
      </c>
      <c r="D27" s="98"/>
      <c r="E27" s="98"/>
      <c r="F27" s="102"/>
      <c r="G27" s="102" t="n">
        <v>8</v>
      </c>
      <c r="H27" s="102" t="n">
        <v>40</v>
      </c>
      <c r="I27" s="102" t="n">
        <v>6</v>
      </c>
      <c r="J27" s="98" t="s">
        <v>235</v>
      </c>
      <c r="K27" s="102" t="n">
        <v>2</v>
      </c>
      <c r="L27" s="102" t="s">
        <v>128</v>
      </c>
      <c r="M27" s="102"/>
      <c r="N27" s="102"/>
      <c r="O27" s="102"/>
      <c r="P27" s="102" t="n">
        <v>10</v>
      </c>
      <c r="Q27" s="102" t="n">
        <v>50</v>
      </c>
      <c r="R27" s="102" t="n">
        <v>0</v>
      </c>
      <c r="S27" s="102" t="s">
        <v>129</v>
      </c>
      <c r="T27" s="175"/>
      <c r="U27" s="175"/>
      <c r="V27" s="175"/>
      <c r="W27" s="175"/>
      <c r="X27" s="175"/>
      <c r="Y27" s="175"/>
    </row>
    <row r="28" customFormat="false" ht="37.3" hidden="false" customHeight="true" outlineLevel="0" collapsed="false">
      <c r="A28" s="209" t="s">
        <v>1478</v>
      </c>
      <c r="B28" s="203" t="s">
        <v>183</v>
      </c>
      <c r="C28" s="203" t="s">
        <v>373</v>
      </c>
      <c r="D28" s="203" t="s">
        <v>323</v>
      </c>
      <c r="E28" s="203" t="n">
        <f aca="false">49-19</f>
        <v>30</v>
      </c>
      <c r="F28" s="203" t="s">
        <v>209</v>
      </c>
      <c r="G28" s="209" t="n">
        <v>5</v>
      </c>
      <c r="H28" s="209" t="n">
        <v>135</v>
      </c>
      <c r="I28" s="209" t="n">
        <v>5</v>
      </c>
      <c r="J28" s="203" t="s">
        <v>148</v>
      </c>
      <c r="K28" s="209" t="n">
        <v>3</v>
      </c>
      <c r="L28" s="209" t="s">
        <v>128</v>
      </c>
      <c r="M28" s="209" t="n">
        <v>7</v>
      </c>
      <c r="N28" s="209" t="n">
        <v>11</v>
      </c>
      <c r="O28" s="209"/>
      <c r="P28" s="209" t="n">
        <v>5</v>
      </c>
      <c r="Q28" s="209" t="n">
        <v>30</v>
      </c>
      <c r="R28" s="209" t="n">
        <v>0</v>
      </c>
      <c r="S28" s="209" t="s">
        <v>129</v>
      </c>
      <c r="T28" s="330" t="s">
        <v>1479</v>
      </c>
      <c r="U28" s="330"/>
      <c r="V28" s="330"/>
      <c r="W28" s="330"/>
      <c r="X28" s="330"/>
      <c r="Y28" s="330"/>
    </row>
    <row r="29" customFormat="false" ht="13.8" hidden="false" customHeight="false" outlineLevel="0" collapsed="false">
      <c r="A29" s="102" t="s">
        <v>1480</v>
      </c>
      <c r="B29" s="98"/>
      <c r="C29" s="98" t="s">
        <v>373</v>
      </c>
      <c r="D29" s="98"/>
      <c r="E29" s="98"/>
      <c r="F29" s="98"/>
      <c r="G29" s="102" t="n">
        <v>5</v>
      </c>
      <c r="H29" s="102" t="n">
        <v>135</v>
      </c>
      <c r="I29" s="102" t="n">
        <v>5</v>
      </c>
      <c r="J29" s="98" t="s">
        <v>141</v>
      </c>
      <c r="K29" s="102" t="n">
        <v>4</v>
      </c>
      <c r="L29" s="102" t="s">
        <v>128</v>
      </c>
      <c r="M29" s="102"/>
      <c r="N29" s="102"/>
      <c r="O29" s="102"/>
      <c r="P29" s="102" t="n">
        <v>5</v>
      </c>
      <c r="Q29" s="102" t="n">
        <v>30</v>
      </c>
      <c r="R29" s="102" t="n">
        <v>0</v>
      </c>
      <c r="S29" s="102" t="s">
        <v>129</v>
      </c>
      <c r="T29" s="175" t="s">
        <v>640</v>
      </c>
      <c r="U29" s="175"/>
      <c r="V29" s="175"/>
      <c r="W29" s="175"/>
      <c r="X29" s="175"/>
      <c r="Y29" s="175"/>
    </row>
    <row r="30" customFormat="false" ht="13.8" hidden="false" customHeight="false" outlineLevel="0" collapsed="false">
      <c r="A30" s="209" t="s">
        <v>1481</v>
      </c>
      <c r="B30" s="203"/>
      <c r="C30" s="203" t="s">
        <v>638</v>
      </c>
      <c r="D30" s="203"/>
      <c r="E30" s="203"/>
      <c r="F30" s="203"/>
      <c r="G30" s="209" t="n">
        <v>5</v>
      </c>
      <c r="H30" s="209" t="n">
        <v>135</v>
      </c>
      <c r="I30" s="209" t="n">
        <v>5</v>
      </c>
      <c r="J30" s="203" t="s">
        <v>317</v>
      </c>
      <c r="K30" s="209" t="n">
        <v>5</v>
      </c>
      <c r="L30" s="209" t="s">
        <v>128</v>
      </c>
      <c r="M30" s="209"/>
      <c r="N30" s="209"/>
      <c r="O30" s="209"/>
      <c r="P30" s="209" t="n">
        <v>5</v>
      </c>
      <c r="Q30" s="209" t="n">
        <v>30</v>
      </c>
      <c r="R30" s="209" t="n">
        <v>0</v>
      </c>
      <c r="S30" s="209" t="s">
        <v>129</v>
      </c>
      <c r="T30" s="333" t="s">
        <v>640</v>
      </c>
      <c r="U30" s="333"/>
      <c r="V30" s="333"/>
      <c r="W30" s="333"/>
      <c r="X30" s="333"/>
      <c r="Y30" s="333"/>
    </row>
    <row r="31" customFormat="false" ht="13.8" hidden="false" customHeight="true" outlineLevel="0" collapsed="false">
      <c r="A31" s="102" t="s">
        <v>1482</v>
      </c>
      <c r="B31" s="98"/>
      <c r="C31" s="98" t="s">
        <v>195</v>
      </c>
      <c r="D31" s="98"/>
      <c r="E31" s="98"/>
      <c r="F31" s="98"/>
      <c r="G31" s="102" t="n">
        <v>6</v>
      </c>
      <c r="H31" s="102" t="n">
        <v>135</v>
      </c>
      <c r="I31" s="102" t="n">
        <v>5</v>
      </c>
      <c r="J31" s="98" t="s">
        <v>235</v>
      </c>
      <c r="K31" s="102" t="n">
        <v>6</v>
      </c>
      <c r="L31" s="102" t="s">
        <v>128</v>
      </c>
      <c r="M31" s="102"/>
      <c r="N31" s="102"/>
      <c r="O31" s="102"/>
      <c r="P31" s="102" t="n">
        <v>5</v>
      </c>
      <c r="Q31" s="102" t="n">
        <v>50</v>
      </c>
      <c r="R31" s="102" t="n">
        <v>0</v>
      </c>
      <c r="S31" s="102" t="s">
        <v>129</v>
      </c>
      <c r="T31" s="167" t="s">
        <v>640</v>
      </c>
      <c r="U31" s="167"/>
      <c r="V31" s="167"/>
      <c r="W31" s="167"/>
      <c r="X31" s="167"/>
      <c r="Y31" s="167"/>
    </row>
    <row r="32" customFormat="false" ht="13.8" hidden="false" customHeight="true" outlineLevel="0" collapsed="false">
      <c r="A32" s="209" t="s">
        <v>1483</v>
      </c>
      <c r="B32" s="203"/>
      <c r="C32" s="203" t="s">
        <v>195</v>
      </c>
      <c r="D32" s="203"/>
      <c r="E32" s="203"/>
      <c r="F32" s="203"/>
      <c r="G32" s="209" t="n">
        <v>7</v>
      </c>
      <c r="H32" s="209" t="n">
        <v>135</v>
      </c>
      <c r="I32" s="209" t="n">
        <v>5</v>
      </c>
      <c r="J32" s="203" t="s">
        <v>162</v>
      </c>
      <c r="K32" s="209" t="n">
        <v>7</v>
      </c>
      <c r="L32" s="209" t="s">
        <v>128</v>
      </c>
      <c r="M32" s="209"/>
      <c r="N32" s="209"/>
      <c r="O32" s="209"/>
      <c r="P32" s="209" t="n">
        <v>5</v>
      </c>
      <c r="Q32" s="209" t="n">
        <v>70</v>
      </c>
      <c r="R32" s="209" t="n">
        <v>0</v>
      </c>
      <c r="S32" s="209" t="s">
        <v>129</v>
      </c>
      <c r="T32" s="330" t="s">
        <v>640</v>
      </c>
      <c r="U32" s="330"/>
      <c r="V32" s="330"/>
      <c r="W32" s="330"/>
      <c r="X32" s="330"/>
      <c r="Y32" s="330"/>
    </row>
    <row r="33" customFormat="false" ht="13.8" hidden="false" customHeight="true" outlineLevel="0" collapsed="false">
      <c r="A33" s="102" t="s">
        <v>1484</v>
      </c>
      <c r="B33" s="98"/>
      <c r="C33" s="98" t="s">
        <v>195</v>
      </c>
      <c r="D33" s="98"/>
      <c r="E33" s="98"/>
      <c r="F33" s="102"/>
      <c r="G33" s="102" t="n">
        <v>16</v>
      </c>
      <c r="H33" s="102" t="n">
        <v>148</v>
      </c>
      <c r="I33" s="102" t="n">
        <v>5</v>
      </c>
      <c r="J33" s="98" t="s">
        <v>216</v>
      </c>
      <c r="K33" s="102" t="n">
        <v>8</v>
      </c>
      <c r="L33" s="102" t="s">
        <v>128</v>
      </c>
      <c r="M33" s="102"/>
      <c r="N33" s="102"/>
      <c r="O33" s="102"/>
      <c r="P33" s="102" t="n">
        <v>12</v>
      </c>
      <c r="Q33" s="102" t="n">
        <v>90</v>
      </c>
      <c r="R33" s="102" t="n">
        <v>0</v>
      </c>
      <c r="S33" s="102" t="s">
        <v>129</v>
      </c>
      <c r="T33" s="167" t="s">
        <v>640</v>
      </c>
      <c r="U33" s="167"/>
      <c r="V33" s="167"/>
      <c r="W33" s="167"/>
      <c r="X33" s="167"/>
      <c r="Y33" s="167"/>
    </row>
    <row r="34" customFormat="false" ht="109.6" hidden="false" customHeight="true" outlineLevel="0" collapsed="false">
      <c r="A34" s="209" t="s">
        <v>1485</v>
      </c>
      <c r="B34" s="203"/>
      <c r="C34" s="202" t="s">
        <v>1486</v>
      </c>
      <c r="D34" s="203" t="s">
        <v>314</v>
      </c>
      <c r="E34" s="202" t="s">
        <v>1487</v>
      </c>
      <c r="F34" s="203"/>
      <c r="G34" s="209"/>
      <c r="H34" s="209"/>
      <c r="I34" s="209"/>
      <c r="J34" s="203"/>
      <c r="K34" s="209"/>
      <c r="L34" s="209"/>
      <c r="M34" s="209"/>
      <c r="N34" s="209"/>
      <c r="O34" s="209"/>
      <c r="P34" s="209"/>
      <c r="Q34" s="209"/>
      <c r="R34" s="209"/>
      <c r="S34" s="209"/>
      <c r="T34" s="330" t="s">
        <v>1488</v>
      </c>
      <c r="U34" s="330"/>
      <c r="V34" s="330"/>
      <c r="W34" s="330"/>
      <c r="X34" s="330"/>
      <c r="Y34" s="330"/>
    </row>
    <row r="35" customFormat="false" ht="13.8" hidden="false" customHeight="false" outlineLevel="0" collapsed="false">
      <c r="A35" s="102" t="s">
        <v>641</v>
      </c>
      <c r="B35" s="98" t="s">
        <v>138</v>
      </c>
      <c r="C35" s="98" t="s">
        <v>139</v>
      </c>
      <c r="D35" s="98" t="s">
        <v>183</v>
      </c>
      <c r="E35" s="98" t="n">
        <f aca="false">40-17</f>
        <v>23</v>
      </c>
      <c r="F35" s="98" t="s">
        <v>287</v>
      </c>
      <c r="G35" s="102" t="n">
        <v>3</v>
      </c>
      <c r="H35" s="102" t="n">
        <v>82</v>
      </c>
      <c r="I35" s="102" t="n">
        <v>2</v>
      </c>
      <c r="J35" s="98" t="s">
        <v>127</v>
      </c>
      <c r="K35" s="102" t="n">
        <v>2</v>
      </c>
      <c r="L35" s="102" t="s">
        <v>1489</v>
      </c>
      <c r="M35" s="102" t="n">
        <v>8</v>
      </c>
      <c r="N35" s="102" t="n">
        <v>12</v>
      </c>
      <c r="O35" s="102"/>
      <c r="P35" s="102" t="n">
        <v>4</v>
      </c>
      <c r="Q35" s="102" t="n">
        <v>0</v>
      </c>
      <c r="R35" s="102" t="n">
        <v>0</v>
      </c>
      <c r="S35" s="102" t="s">
        <v>129</v>
      </c>
      <c r="T35" s="175"/>
      <c r="U35" s="175"/>
      <c r="V35" s="175"/>
      <c r="W35" s="175"/>
      <c r="X35" s="175"/>
      <c r="Y35" s="175"/>
    </row>
    <row r="36" customFormat="false" ht="13.8" hidden="false" customHeight="false" outlineLevel="0" collapsed="false">
      <c r="A36" s="209" t="s">
        <v>1315</v>
      </c>
      <c r="B36" s="203"/>
      <c r="C36" s="203" t="s">
        <v>143</v>
      </c>
      <c r="D36" s="203"/>
      <c r="E36" s="203"/>
      <c r="F36" s="203"/>
      <c r="G36" s="209" t="n">
        <v>5</v>
      </c>
      <c r="H36" s="209" t="n">
        <v>75</v>
      </c>
      <c r="I36" s="209" t="n">
        <v>8</v>
      </c>
      <c r="J36" s="203" t="s">
        <v>162</v>
      </c>
      <c r="K36" s="209" t="n">
        <v>5</v>
      </c>
      <c r="L36" s="209" t="s">
        <v>221</v>
      </c>
      <c r="M36" s="209"/>
      <c r="N36" s="209"/>
      <c r="O36" s="209"/>
      <c r="P36" s="209" t="n">
        <v>6</v>
      </c>
      <c r="Q36" s="209" t="n">
        <v>50</v>
      </c>
      <c r="R36" s="209" t="n">
        <v>6</v>
      </c>
      <c r="S36" s="209" t="s">
        <v>129</v>
      </c>
      <c r="T36" s="333" t="s">
        <v>723</v>
      </c>
      <c r="U36" s="333"/>
      <c r="V36" s="333"/>
      <c r="W36" s="333"/>
      <c r="X36" s="333"/>
      <c r="Y36" s="333"/>
    </row>
    <row r="37" customFormat="false" ht="13.8" hidden="false" customHeight="true" outlineLevel="0" collapsed="false">
      <c r="A37" s="102" t="s">
        <v>1490</v>
      </c>
      <c r="B37" s="98" t="s">
        <v>192</v>
      </c>
      <c r="C37" s="98" t="s">
        <v>320</v>
      </c>
      <c r="D37" s="98" t="n">
        <f aca="false">E37/3*2</f>
        <v>10</v>
      </c>
      <c r="E37" s="98" t="n">
        <f aca="false">40-25</f>
        <v>15</v>
      </c>
      <c r="F37" s="102" t="n">
        <v>40</v>
      </c>
      <c r="G37" s="102" t="n">
        <v>10</v>
      </c>
      <c r="H37" s="102" t="n">
        <v>280</v>
      </c>
      <c r="I37" s="102" t="n">
        <v>6</v>
      </c>
      <c r="J37" s="98" t="s">
        <v>354</v>
      </c>
      <c r="K37" s="102" t="n">
        <v>8</v>
      </c>
      <c r="L37" s="102" t="s">
        <v>128</v>
      </c>
      <c r="M37" s="102" t="s">
        <v>499</v>
      </c>
      <c r="N37" s="102" t="n">
        <v>9</v>
      </c>
      <c r="O37" s="102"/>
      <c r="P37" s="102" t="n">
        <v>6</v>
      </c>
      <c r="Q37" s="102" t="n">
        <v>50</v>
      </c>
      <c r="R37" s="102" t="n">
        <v>0</v>
      </c>
      <c r="S37" s="102" t="s">
        <v>129</v>
      </c>
      <c r="T37" s="167" t="s">
        <v>1491</v>
      </c>
      <c r="U37" s="167"/>
      <c r="V37" s="167"/>
      <c r="W37" s="167"/>
      <c r="X37" s="167"/>
      <c r="Y37" s="167"/>
    </row>
    <row r="38" customFormat="false" ht="13.8" hidden="false" customHeight="false" outlineLevel="0" collapsed="false">
      <c r="A38" s="209" t="s">
        <v>1492</v>
      </c>
      <c r="B38" s="203"/>
      <c r="C38" s="203" t="s">
        <v>1493</v>
      </c>
      <c r="G38" s="209" t="n">
        <v>7</v>
      </c>
      <c r="H38" s="209" t="n">
        <v>361</v>
      </c>
      <c r="I38" s="209" t="n">
        <v>6</v>
      </c>
      <c r="J38" s="203" t="s">
        <v>428</v>
      </c>
      <c r="K38" s="209" t="n">
        <v>3</v>
      </c>
      <c r="L38" s="209" t="s">
        <v>128</v>
      </c>
      <c r="M38" s="209"/>
      <c r="N38" s="209"/>
      <c r="O38" s="209"/>
      <c r="P38" s="209" t="n">
        <v>6</v>
      </c>
      <c r="Q38" s="209" t="n">
        <v>50</v>
      </c>
      <c r="R38" s="209" t="n">
        <v>0</v>
      </c>
      <c r="S38" s="209" t="s">
        <v>129</v>
      </c>
      <c r="T38" s="333"/>
      <c r="U38" s="333"/>
      <c r="V38" s="333"/>
      <c r="W38" s="333"/>
      <c r="X38" s="333"/>
      <c r="Y38" s="333"/>
    </row>
    <row r="39" customFormat="false" ht="25.3" hidden="false" customHeight="true" outlineLevel="0" collapsed="false">
      <c r="A39" s="102" t="s">
        <v>1494</v>
      </c>
      <c r="B39" s="98" t="s">
        <v>161</v>
      </c>
      <c r="C39" s="98" t="s">
        <v>994</v>
      </c>
      <c r="D39" s="98" t="s">
        <v>148</v>
      </c>
      <c r="E39" s="98"/>
      <c r="F39" s="98" t="s">
        <v>141</v>
      </c>
      <c r="G39" s="102" t="n">
        <v>6</v>
      </c>
      <c r="H39" s="102" t="n">
        <v>60</v>
      </c>
      <c r="I39" s="102" t="n">
        <v>4</v>
      </c>
      <c r="J39" s="98" t="s">
        <v>166</v>
      </c>
      <c r="K39" s="102" t="n">
        <v>2</v>
      </c>
      <c r="L39" s="102" t="s">
        <v>156</v>
      </c>
      <c r="M39" s="102"/>
      <c r="N39" s="102"/>
      <c r="O39" s="102" t="s">
        <v>1495</v>
      </c>
      <c r="P39" s="102" t="n">
        <v>6</v>
      </c>
      <c r="Q39" s="102" t="n">
        <v>10</v>
      </c>
      <c r="R39" s="102" t="n">
        <v>3</v>
      </c>
      <c r="S39" s="102" t="s">
        <v>129</v>
      </c>
      <c r="T39" s="167" t="s">
        <v>1496</v>
      </c>
      <c r="U39" s="167"/>
      <c r="V39" s="167"/>
      <c r="W39" s="167"/>
      <c r="X39" s="167"/>
      <c r="Y39" s="167"/>
      <c r="Z39" s="167"/>
      <c r="AA39" s="167"/>
    </row>
    <row r="40" customFormat="false" ht="14.05" hidden="false" customHeight="true" outlineLevel="0" collapsed="false">
      <c r="A40" s="209" t="s">
        <v>1497</v>
      </c>
      <c r="B40" s="203" t="s">
        <v>1498</v>
      </c>
      <c r="C40" s="203" t="s">
        <v>1499</v>
      </c>
      <c r="D40" s="203"/>
      <c r="E40" s="203"/>
      <c r="F40" s="203"/>
      <c r="G40" s="209" t="n">
        <v>1</v>
      </c>
      <c r="H40" s="209" t="n">
        <v>60</v>
      </c>
      <c r="I40" s="209" t="n">
        <v>4</v>
      </c>
      <c r="J40" s="203" t="s">
        <v>323</v>
      </c>
      <c r="K40" s="209" t="n">
        <v>2</v>
      </c>
      <c r="L40" s="209" t="s">
        <v>217</v>
      </c>
      <c r="M40" s="209"/>
      <c r="N40" s="209"/>
      <c r="O40" s="209"/>
      <c r="P40" s="209" t="n">
        <v>3</v>
      </c>
      <c r="Q40" s="209" t="n">
        <v>0</v>
      </c>
      <c r="R40" s="209" t="n">
        <v>3</v>
      </c>
      <c r="S40" s="209" t="s">
        <v>129</v>
      </c>
      <c r="T40" s="212" t="s">
        <v>1500</v>
      </c>
      <c r="U40" s="212"/>
      <c r="V40" s="212"/>
      <c r="W40" s="212"/>
      <c r="X40" s="212"/>
      <c r="Y40" s="212"/>
      <c r="Z40" s="212"/>
      <c r="AA40" s="212"/>
    </row>
    <row r="41" customFormat="false" ht="89.75" hidden="false" customHeight="true" outlineLevel="0" collapsed="false">
      <c r="A41" s="102" t="s">
        <v>1501</v>
      </c>
      <c r="B41" s="98"/>
      <c r="C41" s="136" t="s">
        <v>1502</v>
      </c>
      <c r="D41" s="98"/>
      <c r="E41" s="98"/>
      <c r="F41" s="98"/>
      <c r="G41" s="102"/>
      <c r="H41" s="102"/>
      <c r="I41" s="102"/>
      <c r="J41" s="98"/>
      <c r="K41" s="102"/>
      <c r="L41" s="102"/>
      <c r="M41" s="102"/>
      <c r="N41" s="102"/>
      <c r="O41" s="102"/>
      <c r="P41" s="102"/>
      <c r="Q41" s="102"/>
      <c r="R41" s="102"/>
      <c r="S41" s="102"/>
      <c r="T41" s="137" t="s">
        <v>1503</v>
      </c>
      <c r="U41" s="137"/>
      <c r="V41" s="137"/>
      <c r="W41" s="137"/>
      <c r="X41" s="137"/>
      <c r="Y41" s="137"/>
      <c r="Z41" s="137"/>
      <c r="AA41" s="137"/>
    </row>
    <row r="42" customFormat="false" ht="85.5" hidden="false" customHeight="true" outlineLevel="0" collapsed="false">
      <c r="A42" s="209" t="s">
        <v>387</v>
      </c>
      <c r="B42" s="203" t="s">
        <v>1504</v>
      </c>
      <c r="C42" s="202" t="s">
        <v>1505</v>
      </c>
      <c r="D42" s="202" t="s">
        <v>148</v>
      </c>
      <c r="E42" s="202"/>
      <c r="F42" s="202" t="s">
        <v>1506</v>
      </c>
      <c r="G42" s="209" t="n">
        <v>8</v>
      </c>
      <c r="H42" s="209" t="n">
        <v>45</v>
      </c>
      <c r="I42" s="209" t="n">
        <v>8</v>
      </c>
      <c r="J42" s="203" t="s">
        <v>166</v>
      </c>
      <c r="K42" s="209" t="n">
        <v>2</v>
      </c>
      <c r="L42" s="209" t="s">
        <v>128</v>
      </c>
      <c r="M42" s="209"/>
      <c r="N42" s="209"/>
      <c r="O42" s="209"/>
      <c r="P42" s="209" t="n">
        <v>10</v>
      </c>
      <c r="Q42" s="209" t="n">
        <v>35</v>
      </c>
      <c r="R42" s="209" t="n">
        <v>0</v>
      </c>
      <c r="S42" s="209" t="s">
        <v>275</v>
      </c>
      <c r="T42" s="330" t="s">
        <v>1507</v>
      </c>
      <c r="U42" s="330"/>
      <c r="V42" s="330"/>
      <c r="W42" s="330"/>
      <c r="X42" s="330"/>
      <c r="Y42" s="330"/>
      <c r="Z42" s="330"/>
      <c r="AA42" s="330"/>
    </row>
    <row r="43" customFormat="false" ht="49.35" hidden="false" customHeight="false" outlineLevel="0" collapsed="false">
      <c r="A43" s="102" t="s">
        <v>1508</v>
      </c>
      <c r="B43" s="98" t="s">
        <v>192</v>
      </c>
      <c r="C43" s="98" t="s">
        <v>1509</v>
      </c>
      <c r="D43" s="98" t="s">
        <v>1510</v>
      </c>
      <c r="E43" s="98"/>
      <c r="F43" s="136" t="s">
        <v>1511</v>
      </c>
      <c r="G43" s="102" t="n">
        <v>2</v>
      </c>
      <c r="H43" s="102" t="n">
        <v>45</v>
      </c>
      <c r="I43" s="102" t="n">
        <v>6</v>
      </c>
      <c r="J43" s="98" t="s">
        <v>127</v>
      </c>
      <c r="K43" s="102" t="n">
        <v>1</v>
      </c>
      <c r="L43" s="102" t="s">
        <v>128</v>
      </c>
      <c r="M43" s="102"/>
      <c r="N43" s="102"/>
      <c r="O43" s="102"/>
      <c r="P43" s="102" t="n">
        <v>4</v>
      </c>
      <c r="Q43" s="102" t="n">
        <v>0</v>
      </c>
      <c r="R43" s="102" t="n">
        <v>0</v>
      </c>
      <c r="S43" s="102" t="s">
        <v>275</v>
      </c>
      <c r="T43" s="132" t="s">
        <v>396</v>
      </c>
      <c r="U43" s="132"/>
      <c r="V43" s="132"/>
      <c r="W43" s="132"/>
      <c r="X43" s="132"/>
      <c r="Y43" s="132"/>
      <c r="Z43" s="132"/>
      <c r="AA43" s="132"/>
    </row>
    <row r="44" customFormat="false" ht="13.8" hidden="false" customHeight="false" outlineLevel="0" collapsed="false">
      <c r="A44" s="209" t="s">
        <v>1512</v>
      </c>
      <c r="B44" s="203"/>
      <c r="C44" s="203" t="s">
        <v>369</v>
      </c>
      <c r="D44" s="203"/>
      <c r="E44" s="203"/>
      <c r="F44" s="203"/>
      <c r="G44" s="209" t="n">
        <v>2</v>
      </c>
      <c r="H44" s="209" t="n">
        <v>20</v>
      </c>
      <c r="I44" s="209" t="n">
        <v>6</v>
      </c>
      <c r="J44" s="203" t="s">
        <v>127</v>
      </c>
      <c r="K44" s="209" t="n">
        <v>1</v>
      </c>
      <c r="L44" s="209" t="s">
        <v>128</v>
      </c>
      <c r="M44" s="209"/>
      <c r="N44" s="209"/>
      <c r="O44" s="209"/>
      <c r="P44" s="209" t="n">
        <v>4</v>
      </c>
      <c r="Q44" s="209" t="n">
        <v>0</v>
      </c>
      <c r="R44" s="209" t="n">
        <v>0</v>
      </c>
      <c r="S44" s="209" t="s">
        <v>275</v>
      </c>
      <c r="T44" s="204" t="s">
        <v>396</v>
      </c>
      <c r="U44" s="204"/>
      <c r="V44" s="204"/>
      <c r="W44" s="204"/>
      <c r="X44" s="204"/>
      <c r="Y44" s="204"/>
      <c r="Z44" s="204"/>
      <c r="AA44" s="204"/>
    </row>
    <row r="45" customFormat="false" ht="13.8" hidden="false" customHeight="false" outlineLevel="0" collapsed="false">
      <c r="A45" s="102" t="s">
        <v>1513</v>
      </c>
      <c r="B45" s="98"/>
      <c r="C45" s="98" t="s">
        <v>475</v>
      </c>
      <c r="D45" s="98"/>
      <c r="E45" s="98"/>
      <c r="F45" s="98"/>
      <c r="G45" s="102" t="n">
        <v>2</v>
      </c>
      <c r="H45" s="102" t="n">
        <v>0</v>
      </c>
      <c r="I45" s="102" t="n">
        <v>6</v>
      </c>
      <c r="J45" s="98" t="s">
        <v>127</v>
      </c>
      <c r="K45" s="102" t="n">
        <v>1</v>
      </c>
      <c r="L45" s="102" t="s">
        <v>128</v>
      </c>
      <c r="M45" s="102"/>
      <c r="N45" s="102"/>
      <c r="O45" s="102"/>
      <c r="P45" s="102" t="n">
        <v>4</v>
      </c>
      <c r="Q45" s="102" t="n">
        <v>0</v>
      </c>
      <c r="R45" s="102" t="n">
        <v>0</v>
      </c>
      <c r="S45" s="102" t="s">
        <v>275</v>
      </c>
      <c r="T45" s="132" t="s">
        <v>396</v>
      </c>
      <c r="U45" s="132"/>
      <c r="V45" s="132"/>
      <c r="W45" s="132"/>
      <c r="X45" s="132"/>
      <c r="Y45" s="132"/>
      <c r="Z45" s="132"/>
      <c r="AA45" s="132"/>
    </row>
    <row r="46" customFormat="false" ht="13.8" hidden="false" customHeight="false" outlineLevel="0" collapsed="false">
      <c r="A46" s="209" t="s">
        <v>1514</v>
      </c>
      <c r="B46" s="203"/>
      <c r="C46" s="203" t="s">
        <v>1515</v>
      </c>
      <c r="D46" s="203"/>
      <c r="E46" s="203"/>
      <c r="F46" s="203"/>
      <c r="G46" s="209" t="n">
        <v>2</v>
      </c>
      <c r="H46" s="209" t="n">
        <v>-20</v>
      </c>
      <c r="I46" s="209" t="n">
        <v>6</v>
      </c>
      <c r="J46" s="203" t="s">
        <v>127</v>
      </c>
      <c r="K46" s="209" t="n">
        <v>1</v>
      </c>
      <c r="L46" s="209" t="s">
        <v>128</v>
      </c>
      <c r="M46" s="209"/>
      <c r="N46" s="209"/>
      <c r="O46" s="209"/>
      <c r="P46" s="209" t="n">
        <v>4</v>
      </c>
      <c r="Q46" s="209" t="n">
        <v>0</v>
      </c>
      <c r="R46" s="209" t="n">
        <v>0</v>
      </c>
      <c r="S46" s="209" t="s">
        <v>275</v>
      </c>
      <c r="T46" s="204" t="s">
        <v>396</v>
      </c>
      <c r="U46" s="204"/>
      <c r="V46" s="204"/>
      <c r="W46" s="204"/>
      <c r="X46" s="204"/>
      <c r="Y46" s="204"/>
      <c r="Z46" s="204"/>
      <c r="AA46" s="204"/>
    </row>
    <row r="47" customFormat="false" ht="13.8" hidden="false" customHeight="false" outlineLevel="0" collapsed="false">
      <c r="A47" s="102" t="s">
        <v>1516</v>
      </c>
      <c r="B47" s="98"/>
      <c r="C47" s="98" t="s">
        <v>1517</v>
      </c>
      <c r="D47" s="98"/>
      <c r="E47" s="98"/>
      <c r="F47" s="98"/>
      <c r="G47" s="102" t="n">
        <v>2</v>
      </c>
      <c r="H47" s="102" t="n">
        <v>-45</v>
      </c>
      <c r="I47" s="102" t="n">
        <v>6</v>
      </c>
      <c r="J47" s="98" t="s">
        <v>127</v>
      </c>
      <c r="K47" s="102" t="n">
        <v>1</v>
      </c>
      <c r="L47" s="102" t="s">
        <v>128</v>
      </c>
      <c r="M47" s="102"/>
      <c r="N47" s="102"/>
      <c r="O47" s="102"/>
      <c r="P47" s="102" t="n">
        <v>4</v>
      </c>
      <c r="Q47" s="102" t="n">
        <v>0</v>
      </c>
      <c r="R47" s="102" t="n">
        <v>0</v>
      </c>
      <c r="S47" s="102" t="s">
        <v>275</v>
      </c>
      <c r="T47" s="132" t="s">
        <v>396</v>
      </c>
      <c r="U47" s="132"/>
      <c r="V47" s="132"/>
      <c r="W47" s="132"/>
      <c r="X47" s="132"/>
      <c r="Y47" s="132"/>
      <c r="Z47" s="132"/>
      <c r="AA47" s="132"/>
    </row>
    <row r="48" customFormat="false" ht="13.8" hidden="false" customHeight="false" outlineLevel="0" collapsed="false">
      <c r="A48" s="209" t="s">
        <v>1518</v>
      </c>
      <c r="B48" s="203"/>
      <c r="C48" s="203" t="s">
        <v>1519</v>
      </c>
      <c r="D48" s="203"/>
      <c r="E48" s="203"/>
      <c r="F48" s="203"/>
      <c r="G48" s="209" t="n">
        <v>2</v>
      </c>
      <c r="H48" s="209" t="n">
        <v>-60</v>
      </c>
      <c r="I48" s="209" t="n">
        <v>7</v>
      </c>
      <c r="J48" s="203" t="s">
        <v>159</v>
      </c>
      <c r="K48" s="209" t="n">
        <v>1</v>
      </c>
      <c r="L48" s="209" t="s">
        <v>128</v>
      </c>
      <c r="M48" s="209"/>
      <c r="N48" s="209"/>
      <c r="O48" s="209"/>
      <c r="P48" s="209" t="n">
        <v>4</v>
      </c>
      <c r="Q48" s="209" t="n">
        <v>0</v>
      </c>
      <c r="R48" s="209" t="n">
        <v>0</v>
      </c>
      <c r="S48" s="209" t="s">
        <v>275</v>
      </c>
      <c r="T48" s="204" t="s">
        <v>1520</v>
      </c>
      <c r="U48" s="204"/>
      <c r="V48" s="204"/>
      <c r="W48" s="204"/>
      <c r="X48" s="204"/>
      <c r="Y48" s="204"/>
      <c r="Z48" s="204"/>
      <c r="AA48" s="204"/>
    </row>
    <row r="49" customFormat="false" ht="37.3" hidden="false" customHeight="true" outlineLevel="0" collapsed="false">
      <c r="A49" s="102" t="s">
        <v>1521</v>
      </c>
      <c r="B49" s="136" t="s">
        <v>1522</v>
      </c>
      <c r="C49" s="98" t="s">
        <v>1523</v>
      </c>
      <c r="D49" s="98" t="n">
        <f aca="false">13-6</f>
        <v>7</v>
      </c>
      <c r="E49" s="98"/>
      <c r="F49" s="136" t="s">
        <v>1524</v>
      </c>
      <c r="G49" s="102" t="n">
        <v>5</v>
      </c>
      <c r="H49" s="102" t="n">
        <v>90</v>
      </c>
      <c r="I49" s="102" t="n">
        <v>7</v>
      </c>
      <c r="J49" s="98" t="s">
        <v>323</v>
      </c>
      <c r="K49" s="102" t="n">
        <v>3</v>
      </c>
      <c r="L49" s="102" t="s">
        <v>384</v>
      </c>
      <c r="M49" s="102"/>
      <c r="N49" s="102"/>
      <c r="O49" s="102"/>
      <c r="P49" s="102" t="n">
        <v>6</v>
      </c>
      <c r="Q49" s="102" t="n">
        <v>10</v>
      </c>
      <c r="R49" s="102" t="n">
        <v>6</v>
      </c>
      <c r="S49" s="102" t="s">
        <v>129</v>
      </c>
      <c r="T49" s="167" t="s">
        <v>1525</v>
      </c>
      <c r="U49" s="167"/>
      <c r="V49" s="167"/>
      <c r="W49" s="167"/>
      <c r="X49" s="167"/>
      <c r="Y49" s="167"/>
      <c r="Z49" s="167"/>
      <c r="AA49" s="167"/>
    </row>
    <row r="50" customFormat="false" ht="13.8" hidden="false" customHeight="false" outlineLevel="0" collapsed="false">
      <c r="A50" s="209" t="s">
        <v>1526</v>
      </c>
      <c r="B50" s="203"/>
      <c r="C50" s="203" t="s">
        <v>1527</v>
      </c>
      <c r="D50" s="203" t="n">
        <f aca="false">13-6</f>
        <v>7</v>
      </c>
      <c r="E50" s="203"/>
      <c r="F50" s="203" t="s">
        <v>1528</v>
      </c>
      <c r="G50" s="209" t="n">
        <v>5</v>
      </c>
      <c r="H50" s="209" t="n">
        <v>135</v>
      </c>
      <c r="I50" s="209" t="n">
        <v>7</v>
      </c>
      <c r="J50" s="203" t="s">
        <v>159</v>
      </c>
      <c r="K50" s="209" t="n">
        <v>3</v>
      </c>
      <c r="L50" s="209" t="s">
        <v>128</v>
      </c>
      <c r="M50" s="209"/>
      <c r="N50" s="209"/>
      <c r="O50" s="209"/>
      <c r="P50" s="209" t="n">
        <v>6</v>
      </c>
      <c r="Q50" s="209" t="n">
        <v>10</v>
      </c>
      <c r="R50" s="209" t="n">
        <v>0</v>
      </c>
      <c r="S50" s="209" t="s">
        <v>129</v>
      </c>
      <c r="T50" s="204"/>
      <c r="U50" s="204"/>
      <c r="V50" s="204"/>
      <c r="W50" s="204"/>
      <c r="X50" s="204"/>
      <c r="Y50" s="204"/>
      <c r="Z50" s="204"/>
      <c r="AA50" s="204"/>
    </row>
    <row r="51" customFormat="false" ht="25.3" hidden="false" customHeight="true" outlineLevel="0" collapsed="false">
      <c r="A51" s="102" t="s">
        <v>1529</v>
      </c>
      <c r="B51" s="98" t="s">
        <v>1530</v>
      </c>
      <c r="C51" s="98" t="s">
        <v>1531</v>
      </c>
      <c r="D51" s="98" t="n">
        <f aca="false">45-17</f>
        <v>28</v>
      </c>
      <c r="E51" s="98"/>
      <c r="F51" s="98" t="n">
        <f aca="false">F52+8</f>
        <v>45</v>
      </c>
      <c r="G51" s="102"/>
      <c r="H51" s="102"/>
      <c r="I51" s="102"/>
      <c r="J51" s="98"/>
      <c r="K51" s="102"/>
      <c r="L51" s="102"/>
      <c r="M51" s="102"/>
      <c r="N51" s="102"/>
      <c r="O51" s="102"/>
      <c r="P51" s="102"/>
      <c r="Q51" s="102"/>
      <c r="R51" s="102"/>
      <c r="S51" s="102"/>
      <c r="T51" s="167" t="s">
        <v>1532</v>
      </c>
      <c r="U51" s="167"/>
      <c r="V51" s="167"/>
      <c r="W51" s="167"/>
      <c r="X51" s="167"/>
      <c r="Y51" s="167"/>
      <c r="Z51" s="167"/>
      <c r="AA51" s="167"/>
    </row>
    <row r="52" customFormat="false" ht="13.8" hidden="false" customHeight="false" outlineLevel="0" collapsed="false">
      <c r="A52" s="209" t="s">
        <v>1533</v>
      </c>
      <c r="B52" s="203"/>
      <c r="C52" s="203" t="s">
        <v>1531</v>
      </c>
      <c r="D52" s="203" t="n">
        <f aca="false">37-17</f>
        <v>20</v>
      </c>
      <c r="E52" s="203"/>
      <c r="F52" s="203" t="s">
        <v>224</v>
      </c>
      <c r="G52" s="209"/>
      <c r="H52" s="209"/>
      <c r="I52" s="209"/>
      <c r="J52" s="203"/>
      <c r="K52" s="209"/>
      <c r="L52" s="209"/>
      <c r="M52" s="209"/>
      <c r="N52" s="209"/>
      <c r="O52" s="209"/>
      <c r="P52" s="209"/>
      <c r="Q52" s="209"/>
      <c r="R52" s="209"/>
      <c r="S52" s="209"/>
      <c r="T52" s="204"/>
      <c r="U52" s="204"/>
      <c r="V52" s="204"/>
      <c r="W52" s="204"/>
      <c r="X52" s="204"/>
      <c r="Y52" s="204"/>
      <c r="Z52" s="204"/>
      <c r="AA52" s="204"/>
    </row>
    <row r="53" customFormat="false" ht="25.3" hidden="false" customHeight="false" outlineLevel="0" collapsed="false">
      <c r="A53" s="102" t="s">
        <v>1534</v>
      </c>
      <c r="B53" s="136" t="s">
        <v>1535</v>
      </c>
      <c r="C53" s="98" t="s">
        <v>1536</v>
      </c>
      <c r="D53" s="98" t="s">
        <v>148</v>
      </c>
      <c r="E53" s="98"/>
      <c r="F53" s="98" t="s">
        <v>1058</v>
      </c>
      <c r="G53" s="102" t="n">
        <v>10</v>
      </c>
      <c r="H53" s="102" t="n">
        <v>90</v>
      </c>
      <c r="I53" s="102" t="n">
        <v>9</v>
      </c>
      <c r="J53" s="98" t="s">
        <v>322</v>
      </c>
      <c r="K53" s="102" t="n">
        <v>3</v>
      </c>
      <c r="L53" s="102" t="s">
        <v>128</v>
      </c>
      <c r="M53" s="102"/>
      <c r="N53" s="102"/>
      <c r="O53" s="102"/>
      <c r="P53" s="102" t="n">
        <v>8</v>
      </c>
      <c r="Q53" s="102" t="n">
        <v>100</v>
      </c>
      <c r="R53" s="102" t="n">
        <v>0</v>
      </c>
      <c r="S53" s="102" t="s">
        <v>129</v>
      </c>
      <c r="T53" s="175" t="s">
        <v>640</v>
      </c>
      <c r="U53" s="175"/>
      <c r="V53" s="175"/>
      <c r="W53" s="175"/>
      <c r="X53" s="175"/>
      <c r="Y53" s="175"/>
      <c r="Z53" s="175"/>
      <c r="AA53" s="175"/>
    </row>
    <row r="54" customFormat="false" ht="13.8" hidden="false" customHeight="false" outlineLevel="0" collapsed="false">
      <c r="A54" s="209" t="s">
        <v>1537</v>
      </c>
      <c r="B54" s="203"/>
      <c r="C54" s="203" t="s">
        <v>1536</v>
      </c>
      <c r="D54" s="203"/>
      <c r="E54" s="203"/>
      <c r="F54" s="203"/>
      <c r="G54" s="209" t="n">
        <v>8</v>
      </c>
      <c r="H54" s="209" t="n">
        <v>60</v>
      </c>
      <c r="I54" s="209" t="n">
        <v>7</v>
      </c>
      <c r="J54" s="203" t="s">
        <v>317</v>
      </c>
      <c r="K54" s="209" t="n">
        <v>2</v>
      </c>
      <c r="L54" s="209" t="s">
        <v>128</v>
      </c>
      <c r="M54" s="209"/>
      <c r="N54" s="209"/>
      <c r="O54" s="209"/>
      <c r="P54" s="209" t="n">
        <v>6</v>
      </c>
      <c r="Q54" s="209" t="n">
        <v>50</v>
      </c>
      <c r="R54" s="209" t="n">
        <v>6</v>
      </c>
      <c r="S54" s="209" t="s">
        <v>129</v>
      </c>
      <c r="T54" s="333"/>
      <c r="U54" s="333"/>
      <c r="V54" s="333"/>
      <c r="W54" s="333"/>
      <c r="X54" s="333"/>
      <c r="Y54" s="333"/>
      <c r="Z54" s="333"/>
      <c r="AA54" s="333"/>
    </row>
    <row r="55" customFormat="false" ht="49.35" hidden="false" customHeight="true" outlineLevel="0" collapsed="false">
      <c r="A55" s="102" t="s">
        <v>1538</v>
      </c>
      <c r="B55" s="136" t="s">
        <v>1539</v>
      </c>
      <c r="C55" s="136" t="s">
        <v>1540</v>
      </c>
      <c r="D55" s="102" t="n">
        <v>19</v>
      </c>
      <c r="E55" s="102"/>
      <c r="F55" s="99" t="n">
        <v>35</v>
      </c>
      <c r="G55" s="102" t="n">
        <v>2</v>
      </c>
      <c r="H55" s="102" t="n">
        <v>110</v>
      </c>
      <c r="I55" s="102" t="n">
        <v>7</v>
      </c>
      <c r="J55" s="98" t="s">
        <v>323</v>
      </c>
      <c r="K55" s="102" t="n">
        <v>1</v>
      </c>
      <c r="L55" s="102" t="s">
        <v>128</v>
      </c>
      <c r="M55" s="102"/>
      <c r="N55" s="102"/>
      <c r="O55" s="173" t="s">
        <v>1541</v>
      </c>
      <c r="P55" s="102" t="n">
        <v>4</v>
      </c>
      <c r="Q55" s="102" t="n">
        <v>0</v>
      </c>
      <c r="R55" s="102" t="n">
        <v>0</v>
      </c>
      <c r="S55" s="102" t="s">
        <v>275</v>
      </c>
      <c r="T55" s="167" t="s">
        <v>1542</v>
      </c>
      <c r="U55" s="167"/>
      <c r="V55" s="167"/>
      <c r="W55" s="167"/>
      <c r="X55" s="167"/>
      <c r="Y55" s="167"/>
      <c r="Z55" s="167"/>
      <c r="AA55" s="167"/>
    </row>
    <row r="56" customFormat="false" ht="13.8" hidden="false" customHeight="false" outlineLevel="0" collapsed="false">
      <c r="A56" s="209"/>
      <c r="B56" s="203"/>
      <c r="C56" s="202"/>
      <c r="D56" s="209"/>
      <c r="E56" s="209"/>
      <c r="F56" s="200"/>
      <c r="G56" s="209"/>
      <c r="H56" s="209"/>
      <c r="I56" s="209"/>
      <c r="J56" s="203"/>
      <c r="K56" s="209"/>
      <c r="L56" s="209"/>
      <c r="M56" s="209"/>
      <c r="N56" s="209"/>
      <c r="O56" s="329"/>
      <c r="P56" s="209"/>
      <c r="Q56" s="209"/>
      <c r="R56" s="209"/>
      <c r="S56" s="209"/>
      <c r="T56" s="333"/>
      <c r="U56" s="333"/>
      <c r="V56" s="333"/>
      <c r="W56" s="333"/>
      <c r="X56" s="333"/>
      <c r="Y56" s="333"/>
      <c r="Z56" s="333"/>
      <c r="AA56" s="333"/>
    </row>
    <row r="57" customFormat="false" ht="13.8" hidden="false" customHeight="false" outlineLevel="0" collapsed="false">
      <c r="A57" s="102" t="s">
        <v>1543</v>
      </c>
      <c r="K57" s="136"/>
      <c r="L57" s="173"/>
      <c r="M57" s="173"/>
      <c r="N57" s="173"/>
      <c r="O57" s="102"/>
      <c r="P57" s="102"/>
      <c r="Q57" s="102"/>
      <c r="R57" s="102"/>
      <c r="S57" s="175"/>
      <c r="T57" s="335" t="s">
        <v>1544</v>
      </c>
      <c r="U57" s="335"/>
      <c r="V57" s="335"/>
      <c r="W57" s="335"/>
      <c r="X57" s="335"/>
      <c r="Y57" s="335"/>
      <c r="Z57" s="335"/>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35" activeCellId="0" sqref="L35"/>
    </sheetView>
  </sheetViews>
  <sheetFormatPr defaultColWidth="14.62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6" t="s">
        <v>1545</v>
      </c>
      <c r="B1" s="159"/>
      <c r="C1" s="159"/>
      <c r="D1" s="159"/>
      <c r="E1" s="159"/>
      <c r="F1" s="159"/>
      <c r="G1" s="159"/>
      <c r="H1" s="337"/>
      <c r="I1" s="337"/>
      <c r="J1" s="337"/>
      <c r="K1" s="337"/>
      <c r="L1" s="337"/>
      <c r="M1" s="337"/>
      <c r="N1" s="337"/>
      <c r="O1" s="337"/>
      <c r="P1" s="337"/>
      <c r="Q1" s="337"/>
      <c r="R1" s="337"/>
      <c r="S1" s="337"/>
      <c r="T1" s="337"/>
      <c r="U1" s="337"/>
      <c r="V1" s="337"/>
    </row>
    <row r="2" customFormat="false" ht="13.8" hidden="false" customHeight="false" outlineLevel="0" collapsed="false">
      <c r="A2" s="160" t="s">
        <v>113</v>
      </c>
      <c r="B2" s="160" t="s">
        <v>11</v>
      </c>
      <c r="C2" s="160" t="s">
        <v>14</v>
      </c>
      <c r="D2" s="160" t="s">
        <v>114</v>
      </c>
      <c r="E2" s="160" t="s">
        <v>115</v>
      </c>
      <c r="F2" s="88" t="s">
        <v>116</v>
      </c>
      <c r="G2" s="160" t="s">
        <v>117</v>
      </c>
      <c r="H2" s="217" t="s">
        <v>24</v>
      </c>
      <c r="I2" s="217" t="s">
        <v>30</v>
      </c>
      <c r="J2" s="217" t="s">
        <v>33</v>
      </c>
      <c r="K2" s="217" t="s">
        <v>36</v>
      </c>
      <c r="L2" s="217" t="s">
        <v>39</v>
      </c>
      <c r="M2" s="85" t="s">
        <v>118</v>
      </c>
      <c r="N2" s="160" t="s">
        <v>119</v>
      </c>
      <c r="O2" s="338" t="s">
        <v>55</v>
      </c>
      <c r="P2" s="88" t="s">
        <v>42</v>
      </c>
      <c r="Q2" s="88" t="s">
        <v>45</v>
      </c>
      <c r="R2" s="88" t="s">
        <v>49</v>
      </c>
      <c r="S2" s="217" t="s">
        <v>120</v>
      </c>
      <c r="T2" s="217" t="s">
        <v>121</v>
      </c>
      <c r="U2" s="217"/>
      <c r="V2" s="217"/>
      <c r="W2" s="217"/>
      <c r="X2" s="217"/>
      <c r="Y2" s="217"/>
    </row>
    <row r="3" customFormat="false" ht="13.85" hidden="false" customHeight="false" outlineLevel="0" collapsed="false">
      <c r="A3" s="339" t="s">
        <v>122</v>
      </c>
      <c r="B3" s="339" t="s">
        <v>299</v>
      </c>
      <c r="C3" s="339" t="s">
        <v>578</v>
      </c>
      <c r="D3" s="340" t="s">
        <v>950</v>
      </c>
      <c r="F3" s="339" t="s">
        <v>155</v>
      </c>
      <c r="G3" s="339" t="s">
        <v>297</v>
      </c>
      <c r="H3" s="339" t="s">
        <v>298</v>
      </c>
      <c r="I3" s="339" t="s">
        <v>299</v>
      </c>
      <c r="J3" s="339" t="s">
        <v>127</v>
      </c>
      <c r="K3" s="339" t="s">
        <v>312</v>
      </c>
      <c r="L3" s="339" t="s">
        <v>128</v>
      </c>
      <c r="M3" s="339"/>
      <c r="N3" s="339"/>
      <c r="O3" s="339"/>
      <c r="P3" s="339" t="s">
        <v>299</v>
      </c>
      <c r="Q3" s="339" t="s">
        <v>127</v>
      </c>
      <c r="R3" s="339" t="s">
        <v>138</v>
      </c>
      <c r="S3" s="339" t="s">
        <v>129</v>
      </c>
      <c r="T3" s="341" t="s">
        <v>419</v>
      </c>
      <c r="U3" s="341"/>
      <c r="V3" s="341"/>
      <c r="W3" s="341"/>
      <c r="X3" s="341"/>
      <c r="Y3" s="341"/>
    </row>
    <row r="4" customFormat="false" ht="13.85" hidden="false" customHeight="false" outlineLevel="0" collapsed="false">
      <c r="A4" s="97" t="s">
        <v>131</v>
      </c>
      <c r="B4" s="97" t="s">
        <v>785</v>
      </c>
      <c r="C4" s="97" t="s">
        <v>786</v>
      </c>
      <c r="D4" s="109" t="s">
        <v>691</v>
      </c>
      <c r="F4" s="97" t="s">
        <v>1546</v>
      </c>
      <c r="G4" s="97" t="s">
        <v>168</v>
      </c>
      <c r="H4" s="97" t="s">
        <v>298</v>
      </c>
      <c r="I4" s="97" t="s">
        <v>299</v>
      </c>
      <c r="J4" s="97" t="s">
        <v>127</v>
      </c>
      <c r="K4" s="97" t="s">
        <v>314</v>
      </c>
      <c r="L4" s="97" t="s">
        <v>128</v>
      </c>
      <c r="M4" s="97"/>
      <c r="N4" s="97"/>
      <c r="O4" s="97"/>
      <c r="P4" s="97" t="s">
        <v>168</v>
      </c>
      <c r="Q4" s="97" t="s">
        <v>127</v>
      </c>
      <c r="R4" s="97" t="s">
        <v>138</v>
      </c>
      <c r="S4" s="97" t="s">
        <v>129</v>
      </c>
      <c r="T4" s="101"/>
      <c r="U4" s="101"/>
      <c r="V4" s="101"/>
      <c r="W4" s="101"/>
      <c r="X4" s="101"/>
      <c r="Y4" s="101"/>
    </row>
    <row r="5" customFormat="false" ht="13.8" hidden="false" customHeight="false" outlineLevel="0" collapsed="false">
      <c r="A5" s="339" t="s">
        <v>424</v>
      </c>
      <c r="B5" s="339" t="s">
        <v>791</v>
      </c>
      <c r="C5" s="339" t="s">
        <v>792</v>
      </c>
      <c r="D5" s="339" t="n">
        <f aca="false">25-8</f>
        <v>17</v>
      </c>
      <c r="F5" s="339" t="s">
        <v>1547</v>
      </c>
      <c r="G5" s="339" t="s">
        <v>138</v>
      </c>
      <c r="H5" s="339" t="s">
        <v>444</v>
      </c>
      <c r="I5" s="339" t="s">
        <v>161</v>
      </c>
      <c r="J5" s="339" t="s">
        <v>235</v>
      </c>
      <c r="K5" s="339" t="s">
        <v>297</v>
      </c>
      <c r="L5" s="339" t="s">
        <v>128</v>
      </c>
      <c r="M5" s="339"/>
      <c r="N5" s="339"/>
      <c r="O5" s="339"/>
      <c r="P5" s="339" t="s">
        <v>159</v>
      </c>
      <c r="Q5" s="339" t="s">
        <v>183</v>
      </c>
      <c r="R5" s="339" t="s">
        <v>138</v>
      </c>
      <c r="S5" s="339" t="s">
        <v>129</v>
      </c>
      <c r="T5" s="341"/>
      <c r="U5" s="341"/>
      <c r="V5" s="341"/>
      <c r="W5" s="341"/>
      <c r="X5" s="341"/>
      <c r="Y5" s="341"/>
    </row>
    <row r="6" customFormat="false" ht="13.8" hidden="false" customHeight="false" outlineLevel="0" collapsed="false">
      <c r="A6" s="97" t="s">
        <v>430</v>
      </c>
      <c r="B6" s="97" t="s">
        <v>138</v>
      </c>
      <c r="C6" s="97" t="s">
        <v>1548</v>
      </c>
      <c r="D6" s="97" t="s">
        <v>1549</v>
      </c>
      <c r="E6" s="97" t="n">
        <f aca="false">42-19</f>
        <v>23</v>
      </c>
      <c r="F6" s="97" t="s">
        <v>714</v>
      </c>
      <c r="G6" s="97" t="s">
        <v>138</v>
      </c>
      <c r="H6" s="97" t="s">
        <v>354</v>
      </c>
      <c r="I6" s="97" t="s">
        <v>145</v>
      </c>
      <c r="J6" s="97" t="s">
        <v>317</v>
      </c>
      <c r="K6" s="97" t="s">
        <v>312</v>
      </c>
      <c r="L6" s="97" t="s">
        <v>221</v>
      </c>
      <c r="M6" s="97"/>
      <c r="N6" s="97"/>
      <c r="O6" s="97"/>
      <c r="P6" s="97" t="s">
        <v>168</v>
      </c>
      <c r="Q6" s="97" t="s">
        <v>127</v>
      </c>
      <c r="R6" s="97" t="s">
        <v>127</v>
      </c>
      <c r="S6" s="97" t="s">
        <v>129</v>
      </c>
      <c r="T6" s="101"/>
      <c r="U6" s="101"/>
      <c r="V6" s="101"/>
      <c r="W6" s="101"/>
      <c r="X6" s="101"/>
      <c r="Y6" s="101"/>
    </row>
    <row r="7" customFormat="false" ht="15.75" hidden="false" customHeight="true" outlineLevel="0" collapsed="false">
      <c r="A7" s="339" t="s">
        <v>1550</v>
      </c>
      <c r="B7" s="339" t="s">
        <v>138</v>
      </c>
      <c r="C7" s="339" t="s">
        <v>1548</v>
      </c>
      <c r="D7" s="339" t="s">
        <v>297</v>
      </c>
      <c r="E7" s="339" t="n">
        <f aca="false">27-19</f>
        <v>8</v>
      </c>
      <c r="F7" s="339" t="s">
        <v>289</v>
      </c>
      <c r="G7" s="339" t="s">
        <v>138</v>
      </c>
      <c r="H7" s="339" t="s">
        <v>354</v>
      </c>
      <c r="I7" s="339" t="s">
        <v>145</v>
      </c>
      <c r="J7" s="339" t="s">
        <v>317</v>
      </c>
      <c r="K7" s="339" t="s">
        <v>312</v>
      </c>
      <c r="L7" s="339" t="s">
        <v>221</v>
      </c>
      <c r="M7" s="339"/>
      <c r="N7" s="339"/>
      <c r="O7" s="339"/>
      <c r="P7" s="339" t="s">
        <v>168</v>
      </c>
      <c r="Q7" s="339" t="s">
        <v>127</v>
      </c>
      <c r="R7" s="339" t="s">
        <v>127</v>
      </c>
      <c r="S7" s="339" t="s">
        <v>129</v>
      </c>
      <c r="T7" s="342" t="s">
        <v>1551</v>
      </c>
      <c r="U7" s="342"/>
      <c r="V7" s="342"/>
      <c r="W7" s="342"/>
      <c r="X7" s="342"/>
      <c r="Y7" s="342"/>
    </row>
    <row r="8" customFormat="false" ht="14.7" hidden="false" customHeight="false" outlineLevel="0" collapsed="false">
      <c r="A8" s="97" t="s">
        <v>438</v>
      </c>
      <c r="B8" s="97" t="s">
        <v>161</v>
      </c>
      <c r="C8" s="97" t="s">
        <v>699</v>
      </c>
      <c r="E8" s="109" t="s">
        <v>1552</v>
      </c>
      <c r="F8" s="97" t="s">
        <v>321</v>
      </c>
      <c r="G8" s="97" t="s">
        <v>297</v>
      </c>
      <c r="H8" s="97" t="s">
        <v>141</v>
      </c>
      <c r="I8" s="97" t="s">
        <v>299</v>
      </c>
      <c r="J8" s="97" t="s">
        <v>127</v>
      </c>
      <c r="K8" s="97" t="s">
        <v>312</v>
      </c>
      <c r="L8" s="97" t="s">
        <v>128</v>
      </c>
      <c r="M8" s="97"/>
      <c r="N8" s="97"/>
      <c r="O8" s="97"/>
      <c r="P8" s="97" t="s">
        <v>168</v>
      </c>
      <c r="Q8" s="97" t="s">
        <v>323</v>
      </c>
      <c r="R8" s="97" t="s">
        <v>161</v>
      </c>
      <c r="S8" s="97" t="s">
        <v>129</v>
      </c>
      <c r="T8" s="101"/>
      <c r="U8" s="101"/>
      <c r="V8" s="101"/>
      <c r="W8" s="101"/>
      <c r="X8" s="101"/>
      <c r="Y8" s="101"/>
    </row>
    <row r="9" customFormat="false" ht="13.8" hidden="false" customHeight="false" outlineLevel="0" collapsed="false">
      <c r="A9" s="339" t="s">
        <v>441</v>
      </c>
      <c r="B9" s="339"/>
      <c r="C9" s="339" t="s">
        <v>1553</v>
      </c>
      <c r="D9" s="339" t="s">
        <v>1554</v>
      </c>
      <c r="E9" s="339"/>
      <c r="F9" s="339"/>
      <c r="G9" s="339" t="s">
        <v>297</v>
      </c>
      <c r="H9" s="339" t="s">
        <v>181</v>
      </c>
      <c r="I9" s="339" t="s">
        <v>161</v>
      </c>
      <c r="J9" s="339" t="s">
        <v>317</v>
      </c>
      <c r="K9" s="339" t="s">
        <v>312</v>
      </c>
      <c r="L9" s="339" t="s">
        <v>128</v>
      </c>
      <c r="M9" s="339"/>
      <c r="N9" s="339"/>
      <c r="O9" s="339"/>
      <c r="P9" s="339" t="s">
        <v>192</v>
      </c>
      <c r="Q9" s="339" t="s">
        <v>323</v>
      </c>
      <c r="R9" s="339" t="s">
        <v>127</v>
      </c>
      <c r="S9" s="339" t="s">
        <v>129</v>
      </c>
      <c r="T9" s="341" t="s">
        <v>1555</v>
      </c>
      <c r="U9" s="341"/>
      <c r="V9" s="341"/>
      <c r="W9" s="341"/>
      <c r="X9" s="341"/>
      <c r="Y9" s="341"/>
    </row>
    <row r="10" customFormat="false" ht="13.8" hidden="false" customHeight="false" outlineLevel="0" collapsed="false">
      <c r="A10" s="97" t="s">
        <v>1556</v>
      </c>
      <c r="B10" s="97" t="s">
        <v>464</v>
      </c>
      <c r="C10" s="97" t="s">
        <v>1158</v>
      </c>
      <c r="D10" s="97" t="s">
        <v>1557</v>
      </c>
      <c r="E10" s="97" t="s">
        <v>147</v>
      </c>
      <c r="F10" s="97" t="s">
        <v>224</v>
      </c>
      <c r="G10" s="97" t="s">
        <v>192</v>
      </c>
      <c r="H10" s="97" t="s">
        <v>354</v>
      </c>
      <c r="I10" s="97" t="s">
        <v>138</v>
      </c>
      <c r="J10" s="97" t="s">
        <v>235</v>
      </c>
      <c r="K10" s="97" t="s">
        <v>314</v>
      </c>
      <c r="L10" s="97" t="s">
        <v>473</v>
      </c>
      <c r="M10" s="97"/>
      <c r="N10" s="97"/>
      <c r="O10" s="97"/>
      <c r="P10" s="97" t="s">
        <v>145</v>
      </c>
      <c r="Q10" s="97" t="s">
        <v>235</v>
      </c>
      <c r="R10" s="97" t="s">
        <v>127</v>
      </c>
      <c r="S10" s="97" t="s">
        <v>129</v>
      </c>
      <c r="T10" s="101" t="s">
        <v>1558</v>
      </c>
      <c r="U10" s="101"/>
      <c r="V10" s="101"/>
      <c r="W10" s="101"/>
      <c r="X10" s="101"/>
      <c r="Y10" s="101"/>
    </row>
    <row r="11" customFormat="false" ht="13.8" hidden="false" customHeight="false" outlineLevel="0" collapsed="false">
      <c r="A11" s="339" t="s">
        <v>1156</v>
      </c>
      <c r="B11" s="339"/>
      <c r="C11" s="339" t="s">
        <v>1158</v>
      </c>
      <c r="D11" s="339"/>
      <c r="E11" s="339"/>
      <c r="F11" s="339"/>
      <c r="G11" s="339" t="s">
        <v>192</v>
      </c>
      <c r="H11" s="339" t="s">
        <v>298</v>
      </c>
      <c r="I11" s="339" t="s">
        <v>192</v>
      </c>
      <c r="J11" s="339" t="s">
        <v>216</v>
      </c>
      <c r="K11" s="339" t="s">
        <v>312</v>
      </c>
      <c r="L11" s="339" t="s">
        <v>473</v>
      </c>
      <c r="M11" s="339"/>
      <c r="N11" s="339"/>
      <c r="O11" s="339"/>
      <c r="P11" s="339" t="s">
        <v>192</v>
      </c>
      <c r="Q11" s="339" t="s">
        <v>181</v>
      </c>
      <c r="R11" s="339" t="s">
        <v>127</v>
      </c>
      <c r="S11" s="339" t="s">
        <v>129</v>
      </c>
      <c r="T11" s="341"/>
      <c r="U11" s="341"/>
      <c r="V11" s="341"/>
      <c r="W11" s="341"/>
      <c r="X11" s="341"/>
      <c r="Y11" s="341"/>
    </row>
    <row r="12" customFormat="false" ht="13.8" hidden="false" customHeight="false" outlineLevel="0" collapsed="false">
      <c r="A12" s="97" t="s">
        <v>1559</v>
      </c>
      <c r="B12" s="97"/>
      <c r="C12" s="97" t="s">
        <v>1161</v>
      </c>
      <c r="D12" s="97"/>
      <c r="E12" s="97"/>
      <c r="F12" s="97"/>
      <c r="G12" s="97" t="s">
        <v>159</v>
      </c>
      <c r="H12" s="97" t="s">
        <v>541</v>
      </c>
      <c r="I12" s="97" t="s">
        <v>192</v>
      </c>
      <c r="J12" s="97" t="s">
        <v>235</v>
      </c>
      <c r="K12" s="97" t="s">
        <v>297</v>
      </c>
      <c r="L12" s="97" t="s">
        <v>128</v>
      </c>
      <c r="M12" s="97"/>
      <c r="N12" s="97"/>
      <c r="O12" s="97"/>
      <c r="P12" s="97" t="s">
        <v>159</v>
      </c>
      <c r="Q12" s="97" t="s">
        <v>327</v>
      </c>
      <c r="R12" s="97" t="s">
        <v>127</v>
      </c>
      <c r="S12" s="97" t="s">
        <v>129</v>
      </c>
      <c r="T12" s="101"/>
      <c r="U12" s="101"/>
      <c r="V12" s="101"/>
      <c r="W12" s="101"/>
      <c r="X12" s="101"/>
      <c r="Y12" s="101"/>
    </row>
    <row r="13" customFormat="false" ht="13.8" hidden="false" customHeight="false" outlineLevel="0" collapsed="false">
      <c r="A13" s="339" t="s">
        <v>167</v>
      </c>
      <c r="B13" s="339" t="s">
        <v>138</v>
      </c>
      <c r="C13" s="339" t="s">
        <v>139</v>
      </c>
      <c r="D13" s="339" t="s">
        <v>1560</v>
      </c>
      <c r="E13" s="339" t="s">
        <v>304</v>
      </c>
      <c r="F13" s="339" t="s">
        <v>366</v>
      </c>
      <c r="G13" s="339" t="s">
        <v>145</v>
      </c>
      <c r="H13" s="339" t="s">
        <v>327</v>
      </c>
      <c r="I13" s="339" t="s">
        <v>138</v>
      </c>
      <c r="J13" s="339" t="s">
        <v>317</v>
      </c>
      <c r="K13" s="339" t="s">
        <v>314</v>
      </c>
      <c r="L13" s="339" t="s">
        <v>128</v>
      </c>
      <c r="M13" s="339"/>
      <c r="N13" s="339"/>
      <c r="O13" s="339"/>
      <c r="P13" s="339" t="s">
        <v>145</v>
      </c>
      <c r="Q13" s="339" t="s">
        <v>155</v>
      </c>
      <c r="R13" s="339" t="s">
        <v>138</v>
      </c>
      <c r="S13" s="339" t="s">
        <v>129</v>
      </c>
      <c r="T13" s="341" t="s">
        <v>1561</v>
      </c>
      <c r="U13" s="341"/>
      <c r="V13" s="341"/>
      <c r="W13" s="341"/>
      <c r="X13" s="341"/>
      <c r="Y13" s="341"/>
    </row>
    <row r="14" customFormat="false" ht="13.8" hidden="false" customHeight="false" outlineLevel="0" collapsed="false">
      <c r="A14" s="339" t="s">
        <v>814</v>
      </c>
      <c r="B14" s="339" t="s">
        <v>299</v>
      </c>
      <c r="C14" s="339" t="s">
        <v>892</v>
      </c>
      <c r="D14" s="339" t="s">
        <v>159</v>
      </c>
      <c r="E14" s="339" t="s">
        <v>183</v>
      </c>
      <c r="F14" s="339" t="s">
        <v>140</v>
      </c>
      <c r="G14" s="343" t="n">
        <v>4</v>
      </c>
      <c r="H14" s="343" t="n">
        <v>30</v>
      </c>
      <c r="I14" s="343" t="n">
        <v>7</v>
      </c>
      <c r="J14" s="343" t="n">
        <v>20</v>
      </c>
      <c r="K14" s="343" t="n">
        <v>2</v>
      </c>
      <c r="L14" s="343" t="s">
        <v>251</v>
      </c>
      <c r="M14" s="344" t="s">
        <v>299</v>
      </c>
      <c r="N14" s="163" t="s">
        <v>138</v>
      </c>
      <c r="O14" s="163"/>
      <c r="P14" s="343" t="n">
        <v>6</v>
      </c>
      <c r="Q14" s="339" t="s">
        <v>323</v>
      </c>
      <c r="R14" s="339" t="s">
        <v>138</v>
      </c>
      <c r="S14" s="343" t="s">
        <v>129</v>
      </c>
      <c r="T14" s="341"/>
      <c r="U14" s="341"/>
      <c r="V14" s="341"/>
      <c r="W14" s="341"/>
    </row>
    <row r="15" customFormat="false" ht="13.8" hidden="false" customHeight="false" outlineLevel="0" collapsed="false">
      <c r="A15" s="97" t="s">
        <v>1562</v>
      </c>
      <c r="B15" s="97"/>
      <c r="C15" s="97" t="s">
        <v>864</v>
      </c>
      <c r="D15" s="97"/>
      <c r="E15" s="97"/>
      <c r="F15" s="97"/>
      <c r="G15" s="97" t="s">
        <v>299</v>
      </c>
      <c r="H15" s="97" t="s">
        <v>141</v>
      </c>
      <c r="I15" s="97" t="s">
        <v>192</v>
      </c>
      <c r="J15" s="97" t="s">
        <v>235</v>
      </c>
      <c r="K15" s="97" t="s">
        <v>314</v>
      </c>
      <c r="L15" s="97" t="s">
        <v>473</v>
      </c>
      <c r="M15" s="100"/>
      <c r="N15" s="98"/>
      <c r="O15" s="98"/>
      <c r="P15" s="97" t="s">
        <v>192</v>
      </c>
      <c r="Q15" s="99" t="n">
        <v>70</v>
      </c>
      <c r="R15" s="99" t="n">
        <v>6</v>
      </c>
      <c r="S15" s="97" t="s">
        <v>129</v>
      </c>
      <c r="T15" s="101"/>
      <c r="U15" s="101"/>
      <c r="V15" s="101"/>
      <c r="W15" s="101"/>
    </row>
    <row r="16" customFormat="false" ht="13.8" hidden="false" customHeight="false" outlineLevel="0" collapsed="false">
      <c r="A16" s="97" t="s">
        <v>1563</v>
      </c>
      <c r="B16" s="97"/>
      <c r="C16" s="97" t="s">
        <v>864</v>
      </c>
      <c r="D16" s="97"/>
      <c r="E16" s="97"/>
      <c r="F16" s="97"/>
      <c r="G16" s="97" t="s">
        <v>299</v>
      </c>
      <c r="H16" s="97" t="s">
        <v>141</v>
      </c>
      <c r="I16" s="97" t="s">
        <v>297</v>
      </c>
      <c r="J16" s="97" t="s">
        <v>235</v>
      </c>
      <c r="K16" s="97" t="s">
        <v>314</v>
      </c>
      <c r="L16" s="97" t="s">
        <v>473</v>
      </c>
      <c r="M16" s="100"/>
      <c r="N16" s="98"/>
      <c r="O16" s="98"/>
      <c r="P16" s="97" t="s">
        <v>192</v>
      </c>
      <c r="Q16" s="99" t="n">
        <v>70</v>
      </c>
      <c r="R16" s="99" t="n">
        <v>6</v>
      </c>
      <c r="S16" s="97" t="s">
        <v>129</v>
      </c>
      <c r="T16" s="101"/>
      <c r="U16" s="101"/>
      <c r="V16" s="101"/>
      <c r="W16" s="101"/>
    </row>
    <row r="17" customFormat="false" ht="13.8" hidden="false" customHeight="false" outlineLevel="0" collapsed="false">
      <c r="A17" s="339" t="s">
        <v>1564</v>
      </c>
      <c r="B17" s="339" t="s">
        <v>192</v>
      </c>
      <c r="C17" s="339" t="s">
        <v>320</v>
      </c>
      <c r="D17" s="339" t="n">
        <f aca="false">E17/3*2</f>
        <v>10</v>
      </c>
      <c r="E17" s="339" t="n">
        <f aca="false">30-15</f>
        <v>15</v>
      </c>
      <c r="F17" s="339" t="s">
        <v>148</v>
      </c>
      <c r="G17" s="339" t="s">
        <v>145</v>
      </c>
      <c r="H17" s="339" t="s">
        <v>235</v>
      </c>
      <c r="I17" s="339" t="s">
        <v>145</v>
      </c>
      <c r="J17" s="339" t="s">
        <v>235</v>
      </c>
      <c r="K17" s="339" t="s">
        <v>138</v>
      </c>
      <c r="L17" s="339" t="s">
        <v>221</v>
      </c>
      <c r="M17" s="344" t="s">
        <v>299</v>
      </c>
      <c r="N17" s="163" t="s">
        <v>138</v>
      </c>
      <c r="O17" s="163"/>
      <c r="P17" s="339" t="s">
        <v>138</v>
      </c>
      <c r="Q17" s="339" t="s">
        <v>183</v>
      </c>
      <c r="R17" s="339" t="s">
        <v>138</v>
      </c>
      <c r="S17" s="339" t="s">
        <v>129</v>
      </c>
      <c r="T17" s="341"/>
      <c r="U17" s="341"/>
      <c r="V17" s="341"/>
      <c r="W17" s="341"/>
    </row>
    <row r="18" customFormat="false" ht="13.8" hidden="false" customHeight="false" outlineLevel="0" collapsed="false">
      <c r="A18" s="97" t="s">
        <v>1565</v>
      </c>
      <c r="B18" s="97"/>
      <c r="C18" s="97" t="s">
        <v>320</v>
      </c>
      <c r="D18" s="97"/>
      <c r="E18" s="97"/>
      <c r="F18" s="97"/>
      <c r="G18" s="97" t="s">
        <v>168</v>
      </c>
      <c r="H18" s="97" t="s">
        <v>141</v>
      </c>
      <c r="I18" s="97" t="s">
        <v>145</v>
      </c>
      <c r="J18" s="97" t="s">
        <v>141</v>
      </c>
      <c r="K18" s="97" t="s">
        <v>312</v>
      </c>
      <c r="L18" s="97" t="s">
        <v>221</v>
      </c>
      <c r="M18" s="100"/>
      <c r="N18" s="98"/>
      <c r="O18" s="98"/>
      <c r="P18" s="97" t="s">
        <v>138</v>
      </c>
      <c r="Q18" s="97" t="s">
        <v>183</v>
      </c>
      <c r="R18" s="97" t="s">
        <v>138</v>
      </c>
      <c r="S18" s="97" t="s">
        <v>129</v>
      </c>
      <c r="T18" s="101"/>
      <c r="U18" s="101"/>
      <c r="V18" s="101"/>
      <c r="W18" s="101"/>
    </row>
    <row r="19" customFormat="false" ht="13.8" hidden="false" customHeight="false" outlineLevel="0" collapsed="false">
      <c r="A19" s="339" t="s">
        <v>1566</v>
      </c>
      <c r="B19" s="339"/>
      <c r="C19" s="339" t="s">
        <v>326</v>
      </c>
      <c r="D19" s="339"/>
      <c r="E19" s="339"/>
      <c r="F19" s="339"/>
      <c r="G19" s="339" t="s">
        <v>168</v>
      </c>
      <c r="H19" s="339" t="s">
        <v>298</v>
      </c>
      <c r="I19" s="339" t="s">
        <v>168</v>
      </c>
      <c r="J19" s="339" t="s">
        <v>317</v>
      </c>
      <c r="K19" s="339" t="s">
        <v>314</v>
      </c>
      <c r="L19" s="339" t="s">
        <v>221</v>
      </c>
      <c r="M19" s="344"/>
      <c r="N19" s="163"/>
      <c r="O19" s="163"/>
      <c r="P19" s="339" t="s">
        <v>168</v>
      </c>
      <c r="Q19" s="339" t="s">
        <v>317</v>
      </c>
      <c r="R19" s="339" t="s">
        <v>138</v>
      </c>
      <c r="S19" s="339" t="s">
        <v>129</v>
      </c>
      <c r="T19" s="341"/>
      <c r="U19" s="341"/>
      <c r="V19" s="341"/>
      <c r="W19" s="341"/>
    </row>
    <row r="20" customFormat="false" ht="13.8" hidden="false" customHeight="false" outlineLevel="0" collapsed="false">
      <c r="A20" s="97" t="s">
        <v>903</v>
      </c>
      <c r="B20" s="97" t="s">
        <v>168</v>
      </c>
      <c r="C20" s="97" t="s">
        <v>296</v>
      </c>
      <c r="D20" s="97" t="s">
        <v>161</v>
      </c>
      <c r="E20" s="97" t="n">
        <f aca="false">30-16</f>
        <v>14</v>
      </c>
      <c r="F20" s="97" t="s">
        <v>148</v>
      </c>
      <c r="G20" s="97" t="s">
        <v>138</v>
      </c>
      <c r="H20" s="97" t="s">
        <v>476</v>
      </c>
      <c r="I20" s="97" t="s">
        <v>168</v>
      </c>
      <c r="J20" s="97" t="s">
        <v>181</v>
      </c>
      <c r="K20" s="97" t="s">
        <v>312</v>
      </c>
      <c r="L20" s="97" t="s">
        <v>473</v>
      </c>
      <c r="M20" s="100" t="s">
        <v>299</v>
      </c>
      <c r="N20" s="98" t="s">
        <v>138</v>
      </c>
      <c r="O20" s="98"/>
      <c r="P20" s="97" t="s">
        <v>138</v>
      </c>
      <c r="Q20" s="97" t="s">
        <v>155</v>
      </c>
      <c r="R20" s="97" t="s">
        <v>138</v>
      </c>
      <c r="S20" s="97" t="s">
        <v>129</v>
      </c>
      <c r="T20" s="101"/>
      <c r="U20" s="101"/>
      <c r="V20" s="101"/>
      <c r="W20" s="101"/>
    </row>
    <row r="21" customFormat="false" ht="13.8" hidden="false" customHeight="false" outlineLevel="0" collapsed="false">
      <c r="A21" s="339" t="s">
        <v>904</v>
      </c>
      <c r="B21" s="339"/>
      <c r="C21" s="339" t="s">
        <v>820</v>
      </c>
      <c r="D21" s="339"/>
      <c r="E21" s="339"/>
      <c r="F21" s="339"/>
      <c r="G21" s="339" t="s">
        <v>168</v>
      </c>
      <c r="H21" s="339" t="s">
        <v>476</v>
      </c>
      <c r="I21" s="339" t="s">
        <v>168</v>
      </c>
      <c r="J21" s="339" t="s">
        <v>235</v>
      </c>
      <c r="K21" s="339" t="s">
        <v>312</v>
      </c>
      <c r="L21" s="339" t="s">
        <v>473</v>
      </c>
      <c r="M21" s="344"/>
      <c r="N21" s="163"/>
      <c r="O21" s="163"/>
      <c r="P21" s="339" t="s">
        <v>138</v>
      </c>
      <c r="Q21" s="339" t="s">
        <v>155</v>
      </c>
      <c r="R21" s="339" t="s">
        <v>138</v>
      </c>
      <c r="S21" s="339" t="s">
        <v>129</v>
      </c>
      <c r="T21" s="341"/>
      <c r="U21" s="341"/>
      <c r="V21" s="341"/>
      <c r="W21" s="341"/>
    </row>
    <row r="22" customFormat="false" ht="13.8" hidden="false" customHeight="false" outlineLevel="0" collapsed="false">
      <c r="A22" s="97" t="s">
        <v>641</v>
      </c>
      <c r="B22" s="97" t="s">
        <v>192</v>
      </c>
      <c r="C22" s="97" t="s">
        <v>213</v>
      </c>
      <c r="D22" s="97" t="n">
        <f aca="false">E22/3*2</f>
        <v>14</v>
      </c>
      <c r="E22" s="97" t="n">
        <f aca="false">36-15</f>
        <v>21</v>
      </c>
      <c r="F22" s="97" t="s">
        <v>261</v>
      </c>
      <c r="G22" s="97" t="s">
        <v>145</v>
      </c>
      <c r="H22" s="97" t="s">
        <v>327</v>
      </c>
      <c r="I22" s="97" t="s">
        <v>192</v>
      </c>
      <c r="J22" s="97" t="s">
        <v>141</v>
      </c>
      <c r="K22" s="97" t="s">
        <v>314</v>
      </c>
      <c r="L22" s="97" t="s">
        <v>217</v>
      </c>
      <c r="M22" s="100" t="s">
        <v>299</v>
      </c>
      <c r="N22" s="98" t="s">
        <v>138</v>
      </c>
      <c r="O22" s="98"/>
      <c r="P22" s="97" t="s">
        <v>145</v>
      </c>
      <c r="Q22" s="97" t="s">
        <v>159</v>
      </c>
      <c r="R22" s="97" t="s">
        <v>138</v>
      </c>
      <c r="S22" s="97" t="s">
        <v>129</v>
      </c>
      <c r="T22" s="101"/>
      <c r="U22" s="101"/>
      <c r="V22" s="101"/>
      <c r="W22" s="101"/>
    </row>
    <row r="23" customFormat="false" ht="13.8" hidden="false" customHeight="false" outlineLevel="0" collapsed="false">
      <c r="A23" s="339" t="s">
        <v>642</v>
      </c>
      <c r="B23" s="339"/>
      <c r="C23" s="339" t="s">
        <v>1464</v>
      </c>
      <c r="D23" s="339"/>
      <c r="E23" s="339"/>
      <c r="F23" s="339"/>
      <c r="G23" s="339" t="s">
        <v>168</v>
      </c>
      <c r="H23" s="339" t="s">
        <v>327</v>
      </c>
      <c r="I23" s="339" t="s">
        <v>138</v>
      </c>
      <c r="J23" s="339" t="s">
        <v>141</v>
      </c>
      <c r="K23" s="339" t="s">
        <v>314</v>
      </c>
      <c r="L23" s="339" t="s">
        <v>217</v>
      </c>
      <c r="M23" s="344"/>
      <c r="N23" s="163"/>
      <c r="O23" s="163"/>
      <c r="P23" s="339" t="s">
        <v>138</v>
      </c>
      <c r="Q23" s="339" t="s">
        <v>159</v>
      </c>
      <c r="R23" s="339" t="s">
        <v>138</v>
      </c>
      <c r="S23" s="339" t="s">
        <v>129</v>
      </c>
      <c r="T23" s="341"/>
      <c r="U23" s="341"/>
      <c r="V23" s="341"/>
      <c r="W23" s="341"/>
    </row>
    <row r="24" customFormat="false" ht="13.8" hidden="false" customHeight="false" outlineLevel="0" collapsed="false">
      <c r="A24" s="97" t="s">
        <v>643</v>
      </c>
      <c r="B24" s="97"/>
      <c r="C24" s="97" t="s">
        <v>326</v>
      </c>
      <c r="D24" s="97"/>
      <c r="E24" s="97"/>
      <c r="F24" s="97"/>
      <c r="G24" s="97" t="s">
        <v>168</v>
      </c>
      <c r="H24" s="97" t="s">
        <v>322</v>
      </c>
      <c r="I24" s="97" t="s">
        <v>192</v>
      </c>
      <c r="J24" s="97" t="s">
        <v>166</v>
      </c>
      <c r="K24" s="97" t="s">
        <v>314</v>
      </c>
      <c r="L24" s="97" t="s">
        <v>217</v>
      </c>
      <c r="M24" s="100"/>
      <c r="N24" s="98"/>
      <c r="O24" s="98"/>
      <c r="P24" s="97" t="s">
        <v>138</v>
      </c>
      <c r="Q24" s="99" t="n">
        <v>10</v>
      </c>
      <c r="R24" s="99" t="n">
        <v>6</v>
      </c>
      <c r="S24" s="97" t="s">
        <v>129</v>
      </c>
      <c r="T24" s="101"/>
      <c r="U24" s="101"/>
      <c r="V24" s="101"/>
      <c r="W24" s="101"/>
    </row>
    <row r="25" customFormat="false" ht="13.8" hidden="false" customHeight="false" outlineLevel="0" collapsed="false">
      <c r="A25" s="339" t="s">
        <v>372</v>
      </c>
      <c r="B25" s="339" t="s">
        <v>192</v>
      </c>
      <c r="C25" s="339" t="s">
        <v>320</v>
      </c>
      <c r="D25" s="339" t="s">
        <v>161</v>
      </c>
      <c r="E25" s="339" t="n">
        <f aca="false">30-15</f>
        <v>15</v>
      </c>
      <c r="F25" s="339" t="s">
        <v>148</v>
      </c>
      <c r="G25" s="339" t="s">
        <v>145</v>
      </c>
      <c r="H25" s="339" t="s">
        <v>298</v>
      </c>
      <c r="I25" s="339" t="s">
        <v>145</v>
      </c>
      <c r="J25" s="339" t="s">
        <v>317</v>
      </c>
      <c r="K25" s="339" t="s">
        <v>314</v>
      </c>
      <c r="L25" s="339" t="s">
        <v>468</v>
      </c>
      <c r="M25" s="344" t="s">
        <v>138</v>
      </c>
      <c r="N25" s="163" t="s">
        <v>161</v>
      </c>
      <c r="O25" s="163"/>
      <c r="P25" s="343" t="n">
        <v>8</v>
      </c>
      <c r="Q25" s="339" t="s">
        <v>141</v>
      </c>
      <c r="R25" s="339" t="s">
        <v>299</v>
      </c>
      <c r="S25" s="339" t="s">
        <v>129</v>
      </c>
      <c r="T25" s="341" t="s">
        <v>707</v>
      </c>
      <c r="U25" s="341"/>
      <c r="V25" s="341"/>
      <c r="W25" s="341"/>
    </row>
    <row r="26" customFormat="false" ht="13.8" hidden="false" customHeight="false" outlineLevel="0" collapsed="false">
      <c r="A26" s="97" t="s">
        <v>376</v>
      </c>
      <c r="B26" s="97"/>
      <c r="C26" s="97" t="s">
        <v>326</v>
      </c>
      <c r="D26" s="97"/>
      <c r="E26" s="97"/>
      <c r="F26" s="97"/>
      <c r="G26" s="97" t="s">
        <v>138</v>
      </c>
      <c r="H26" s="97" t="s">
        <v>901</v>
      </c>
      <c r="I26" s="97" t="s">
        <v>297</v>
      </c>
      <c r="J26" s="97" t="s">
        <v>327</v>
      </c>
      <c r="K26" s="97" t="s">
        <v>312</v>
      </c>
      <c r="L26" s="97" t="s">
        <v>128</v>
      </c>
      <c r="M26" s="97"/>
      <c r="N26" s="97"/>
      <c r="O26" s="97"/>
      <c r="P26" s="97" t="s">
        <v>299</v>
      </c>
      <c r="Q26" s="97" t="s">
        <v>323</v>
      </c>
      <c r="R26" s="97" t="s">
        <v>127</v>
      </c>
      <c r="S26" s="97" t="s">
        <v>129</v>
      </c>
      <c r="T26" s="101"/>
      <c r="U26" s="101"/>
      <c r="V26" s="101"/>
      <c r="W26" s="101"/>
    </row>
    <row r="27" customFormat="false" ht="15.75" hidden="false" customHeight="true" outlineLevel="0" collapsed="false">
      <c r="A27" s="339" t="s">
        <v>1157</v>
      </c>
      <c r="B27" s="339" t="s">
        <v>214</v>
      </c>
      <c r="C27" s="343" t="s">
        <v>731</v>
      </c>
      <c r="D27" s="339" t="s">
        <v>1567</v>
      </c>
      <c r="E27" s="339" t="s">
        <v>1568</v>
      </c>
      <c r="F27" s="340" t="s">
        <v>1569</v>
      </c>
      <c r="G27" s="343" t="n">
        <v>12</v>
      </c>
      <c r="H27" s="343" t="n">
        <v>45</v>
      </c>
      <c r="I27" s="339" t="s">
        <v>192</v>
      </c>
      <c r="J27" s="339" t="s">
        <v>190</v>
      </c>
      <c r="K27" s="339" t="s">
        <v>168</v>
      </c>
      <c r="L27" s="339" t="s">
        <v>128</v>
      </c>
      <c r="M27" s="339"/>
      <c r="N27" s="339"/>
      <c r="O27" s="339"/>
      <c r="P27" s="339" t="s">
        <v>159</v>
      </c>
      <c r="Q27" s="339" t="s">
        <v>327</v>
      </c>
      <c r="R27" s="339" t="s">
        <v>127</v>
      </c>
      <c r="S27" s="339" t="s">
        <v>129</v>
      </c>
      <c r="T27" s="342" t="s">
        <v>1570</v>
      </c>
      <c r="U27" s="342"/>
      <c r="V27" s="342"/>
      <c r="W27" s="342"/>
    </row>
    <row r="28" customFormat="false" ht="13.8" hidden="false" customHeight="false" outlineLevel="0" collapsed="false">
      <c r="A28" s="97" t="s">
        <v>1160</v>
      </c>
      <c r="B28" s="97"/>
      <c r="C28" s="99" t="s">
        <v>961</v>
      </c>
      <c r="D28" s="97"/>
      <c r="E28" s="97"/>
      <c r="F28" s="97"/>
      <c r="G28" s="97" t="s">
        <v>145</v>
      </c>
      <c r="H28" s="97" t="s">
        <v>298</v>
      </c>
      <c r="I28" s="97" t="s">
        <v>138</v>
      </c>
      <c r="J28" s="97" t="s">
        <v>216</v>
      </c>
      <c r="K28" s="97" t="s">
        <v>314</v>
      </c>
      <c r="L28" s="97" t="s">
        <v>128</v>
      </c>
      <c r="M28" s="97"/>
      <c r="N28" s="97"/>
      <c r="O28" s="97"/>
      <c r="P28" s="97" t="s">
        <v>138</v>
      </c>
      <c r="Q28" s="97" t="s">
        <v>166</v>
      </c>
      <c r="R28" s="97" t="s">
        <v>127</v>
      </c>
      <c r="S28" s="97" t="s">
        <v>129</v>
      </c>
      <c r="T28" s="101"/>
      <c r="U28" s="101"/>
      <c r="V28" s="101"/>
      <c r="W28" s="101"/>
    </row>
    <row r="29" customFormat="false" ht="15.75" hidden="false" customHeight="true" outlineLevel="0" collapsed="false">
      <c r="A29" s="339" t="s">
        <v>1162</v>
      </c>
      <c r="B29" s="339" t="s">
        <v>229</v>
      </c>
      <c r="C29" s="339" t="s">
        <v>638</v>
      </c>
      <c r="D29" s="339" t="s">
        <v>1567</v>
      </c>
      <c r="E29" s="339" t="s">
        <v>1568</v>
      </c>
      <c r="F29" s="340" t="s">
        <v>1571</v>
      </c>
      <c r="G29" s="339" t="s">
        <v>159</v>
      </c>
      <c r="H29" s="339" t="s">
        <v>341</v>
      </c>
      <c r="I29" s="343" t="n">
        <v>7</v>
      </c>
      <c r="J29" s="339" t="s">
        <v>458</v>
      </c>
      <c r="K29" s="339" t="s">
        <v>168</v>
      </c>
      <c r="L29" s="339" t="s">
        <v>128</v>
      </c>
      <c r="M29" s="339"/>
      <c r="N29" s="339"/>
      <c r="O29" s="339"/>
      <c r="P29" s="339" t="s">
        <v>159</v>
      </c>
      <c r="Q29" s="339" t="s">
        <v>327</v>
      </c>
      <c r="R29" s="339" t="s">
        <v>138</v>
      </c>
      <c r="S29" s="339" t="s">
        <v>129</v>
      </c>
      <c r="T29" s="342" t="s">
        <v>1572</v>
      </c>
      <c r="U29" s="342"/>
      <c r="V29" s="342"/>
      <c r="W29" s="342"/>
    </row>
    <row r="30" customFormat="false" ht="13.8" hidden="false" customHeight="false" outlineLevel="0" collapsed="false">
      <c r="A30" s="97" t="s">
        <v>1573</v>
      </c>
      <c r="B30" s="97"/>
      <c r="C30" s="97" t="s">
        <v>230</v>
      </c>
      <c r="D30" s="97"/>
      <c r="E30" s="97"/>
      <c r="F30" s="97"/>
      <c r="G30" s="97" t="s">
        <v>145</v>
      </c>
      <c r="H30" s="97" t="s">
        <v>444</v>
      </c>
      <c r="I30" s="99" t="n">
        <v>6</v>
      </c>
      <c r="J30" s="97" t="s">
        <v>216</v>
      </c>
      <c r="K30" s="97" t="s">
        <v>314</v>
      </c>
      <c r="L30" s="97" t="s">
        <v>128</v>
      </c>
      <c r="M30" s="97"/>
      <c r="N30" s="97"/>
      <c r="O30" s="97"/>
      <c r="P30" s="97" t="s">
        <v>138</v>
      </c>
      <c r="Q30" s="97" t="s">
        <v>166</v>
      </c>
      <c r="R30" s="97" t="s">
        <v>138</v>
      </c>
      <c r="S30" s="97" t="s">
        <v>129</v>
      </c>
      <c r="T30" s="101"/>
      <c r="U30" s="101"/>
      <c r="V30" s="101"/>
      <c r="W30" s="101"/>
    </row>
    <row r="31" customFormat="false" ht="26.5" hidden="false" customHeight="false" outlineLevel="0" collapsed="false">
      <c r="A31" s="339" t="s">
        <v>724</v>
      </c>
      <c r="B31" s="339" t="s">
        <v>173</v>
      </c>
      <c r="C31" s="339" t="s">
        <v>1574</v>
      </c>
      <c r="D31" s="339" t="s">
        <v>173</v>
      </c>
      <c r="E31" s="339" t="s">
        <v>1575</v>
      </c>
      <c r="F31" s="340" t="s">
        <v>1576</v>
      </c>
      <c r="G31" s="339" t="s">
        <v>192</v>
      </c>
      <c r="H31" s="339" t="s">
        <v>541</v>
      </c>
      <c r="I31" s="339" t="s">
        <v>138</v>
      </c>
      <c r="J31" s="339" t="s">
        <v>235</v>
      </c>
      <c r="K31" s="339" t="s">
        <v>314</v>
      </c>
      <c r="L31" s="339" t="s">
        <v>128</v>
      </c>
      <c r="M31" s="339"/>
      <c r="N31" s="339"/>
      <c r="O31" s="339"/>
      <c r="P31" s="339" t="s">
        <v>145</v>
      </c>
      <c r="Q31" s="339" t="s">
        <v>141</v>
      </c>
      <c r="R31" s="339" t="s">
        <v>138</v>
      </c>
      <c r="S31" s="339" t="s">
        <v>129</v>
      </c>
      <c r="T31" s="341" t="s">
        <v>1577</v>
      </c>
      <c r="U31" s="341"/>
      <c r="V31" s="341"/>
      <c r="W31" s="341"/>
    </row>
    <row r="32" customFormat="false" ht="26.5" hidden="false" customHeight="false" outlineLevel="0" collapsed="false">
      <c r="A32" s="97" t="s">
        <v>1578</v>
      </c>
      <c r="B32" s="97" t="s">
        <v>145</v>
      </c>
      <c r="C32" s="109" t="s">
        <v>1579</v>
      </c>
      <c r="G32" s="97" t="s">
        <v>314</v>
      </c>
      <c r="H32" s="97" t="s">
        <v>341</v>
      </c>
      <c r="I32" s="97" t="s">
        <v>145</v>
      </c>
      <c r="J32" s="97" t="s">
        <v>323</v>
      </c>
      <c r="K32" s="97" t="s">
        <v>314</v>
      </c>
      <c r="L32" s="97" t="s">
        <v>128</v>
      </c>
      <c r="M32" s="97"/>
      <c r="N32" s="97"/>
      <c r="O32" s="97"/>
      <c r="P32" s="97" t="s">
        <v>297</v>
      </c>
      <c r="Q32" s="97" t="s">
        <v>159</v>
      </c>
      <c r="R32" s="97" t="s">
        <v>127</v>
      </c>
      <c r="S32" s="97" t="s">
        <v>129</v>
      </c>
      <c r="T32" s="101" t="s">
        <v>1580</v>
      </c>
      <c r="U32" s="101"/>
      <c r="V32" s="101"/>
      <c r="W32" s="101"/>
      <c r="X32" s="101"/>
      <c r="Y32" s="101"/>
    </row>
    <row r="33" customFormat="false" ht="26.5" hidden="false" customHeight="false" outlineLevel="0" collapsed="false">
      <c r="A33" s="339" t="s">
        <v>1581</v>
      </c>
      <c r="B33" s="339"/>
      <c r="C33" s="178" t="s">
        <v>1582</v>
      </c>
      <c r="D33" s="339"/>
      <c r="E33" s="339"/>
      <c r="F33" s="339"/>
      <c r="G33" s="339" t="s">
        <v>314</v>
      </c>
      <c r="H33" s="339" t="s">
        <v>458</v>
      </c>
      <c r="I33" s="339" t="s">
        <v>138</v>
      </c>
      <c r="J33" s="339" t="s">
        <v>159</v>
      </c>
      <c r="K33" s="339" t="s">
        <v>314</v>
      </c>
      <c r="L33" s="339" t="s">
        <v>1308</v>
      </c>
      <c r="M33" s="339"/>
      <c r="N33" s="339"/>
      <c r="O33" s="339"/>
      <c r="P33" s="339" t="s">
        <v>297</v>
      </c>
      <c r="Q33" s="339" t="s">
        <v>159</v>
      </c>
      <c r="R33" s="339" t="s">
        <v>127</v>
      </c>
      <c r="S33" s="339" t="s">
        <v>129</v>
      </c>
      <c r="T33" s="341" t="s">
        <v>1580</v>
      </c>
      <c r="U33" s="341"/>
      <c r="V33" s="341"/>
      <c r="W33" s="341"/>
      <c r="X33" s="341"/>
      <c r="Y33" s="341"/>
    </row>
    <row r="34" customFormat="false" ht="26.5" hidden="false" customHeight="false" outlineLevel="0" collapsed="false">
      <c r="A34" s="339" t="s">
        <v>1581</v>
      </c>
      <c r="B34" s="339"/>
      <c r="C34" s="178" t="s">
        <v>1582</v>
      </c>
      <c r="D34" s="339"/>
      <c r="E34" s="339"/>
      <c r="F34" s="339"/>
      <c r="G34" s="339" t="s">
        <v>314</v>
      </c>
      <c r="H34" s="339" t="s">
        <v>428</v>
      </c>
      <c r="I34" s="339" t="s">
        <v>138</v>
      </c>
      <c r="J34" s="339" t="s">
        <v>159</v>
      </c>
      <c r="K34" s="339" t="s">
        <v>314</v>
      </c>
      <c r="L34" s="339" t="s">
        <v>128</v>
      </c>
      <c r="M34" s="339"/>
      <c r="N34" s="339"/>
      <c r="O34" s="339"/>
      <c r="P34" s="339" t="s">
        <v>297</v>
      </c>
      <c r="Q34" s="339" t="s">
        <v>159</v>
      </c>
      <c r="R34" s="339" t="s">
        <v>127</v>
      </c>
      <c r="S34" s="339" t="s">
        <v>129</v>
      </c>
      <c r="T34" s="341" t="s">
        <v>1580</v>
      </c>
      <c r="U34" s="341"/>
      <c r="V34" s="341"/>
      <c r="W34" s="341"/>
      <c r="X34" s="341"/>
      <c r="Y34" s="341"/>
    </row>
    <row r="35" customFormat="false" ht="15.75" hidden="false" customHeight="true" outlineLevel="0" collapsed="false">
      <c r="A35" s="97" t="s">
        <v>1583</v>
      </c>
      <c r="B35" s="97" t="s">
        <v>314</v>
      </c>
      <c r="C35" s="109" t="s">
        <v>1584</v>
      </c>
      <c r="D35" s="97" t="s">
        <v>323</v>
      </c>
      <c r="E35" s="97"/>
      <c r="F35" s="109" t="s">
        <v>1585</v>
      </c>
      <c r="G35" s="97" t="s">
        <v>297</v>
      </c>
      <c r="H35" s="97" t="s">
        <v>341</v>
      </c>
      <c r="I35" s="97" t="s">
        <v>299</v>
      </c>
      <c r="J35" s="97" t="s">
        <v>428</v>
      </c>
      <c r="K35" s="97" t="s">
        <v>314</v>
      </c>
      <c r="L35" s="97" t="s">
        <v>128</v>
      </c>
      <c r="M35" s="97"/>
      <c r="N35" s="97"/>
      <c r="O35" s="97"/>
      <c r="P35" s="97" t="s">
        <v>297</v>
      </c>
      <c r="Q35" s="97" t="s">
        <v>148</v>
      </c>
      <c r="R35" s="97" t="s">
        <v>127</v>
      </c>
      <c r="S35" s="97" t="s">
        <v>129</v>
      </c>
      <c r="T35" s="104" t="s">
        <v>1586</v>
      </c>
      <c r="U35" s="104"/>
      <c r="V35" s="104"/>
      <c r="W35" s="104"/>
      <c r="X35" s="104"/>
      <c r="Y35" s="104"/>
    </row>
    <row r="36" customFormat="false" ht="15.75" hidden="false" customHeight="true" outlineLevel="0" collapsed="false">
      <c r="A36" s="339" t="s">
        <v>1587</v>
      </c>
      <c r="B36" s="339"/>
      <c r="C36" s="340" t="s">
        <v>1584</v>
      </c>
      <c r="D36" s="339"/>
      <c r="E36" s="339"/>
      <c r="F36" s="340" t="s">
        <v>1588</v>
      </c>
      <c r="G36" s="339" t="s">
        <v>297</v>
      </c>
      <c r="H36" s="339" t="s">
        <v>341</v>
      </c>
      <c r="I36" s="339" t="s">
        <v>299</v>
      </c>
      <c r="J36" s="339" t="s">
        <v>428</v>
      </c>
      <c r="K36" s="339" t="s">
        <v>314</v>
      </c>
      <c r="L36" s="339" t="s">
        <v>1589</v>
      </c>
      <c r="M36" s="339"/>
      <c r="N36" s="339"/>
      <c r="O36" s="339"/>
      <c r="P36" s="339" t="s">
        <v>297</v>
      </c>
      <c r="Q36" s="339" t="s">
        <v>148</v>
      </c>
      <c r="R36" s="339" t="s">
        <v>127</v>
      </c>
      <c r="S36" s="339" t="s">
        <v>129</v>
      </c>
      <c r="T36" s="342" t="s">
        <v>1586</v>
      </c>
      <c r="U36" s="342"/>
      <c r="V36" s="342"/>
      <c r="W36" s="342"/>
      <c r="X36" s="342"/>
      <c r="Y36" s="342"/>
    </row>
    <row r="37" customFormat="false" ht="15.75" hidden="false" customHeight="true" outlineLevel="0" collapsed="false">
      <c r="A37" s="97" t="s">
        <v>387</v>
      </c>
      <c r="B37" s="97" t="s">
        <v>145</v>
      </c>
      <c r="C37" s="109" t="s">
        <v>1590</v>
      </c>
      <c r="D37" s="97" t="s">
        <v>464</v>
      </c>
      <c r="E37" s="97"/>
      <c r="F37" s="97" t="s">
        <v>126</v>
      </c>
      <c r="G37" s="97" t="s">
        <v>168</v>
      </c>
      <c r="H37" s="97" t="s">
        <v>341</v>
      </c>
      <c r="I37" s="97" t="s">
        <v>138</v>
      </c>
      <c r="J37" s="97" t="s">
        <v>127</v>
      </c>
      <c r="K37" s="97" t="s">
        <v>297</v>
      </c>
      <c r="L37" s="97" t="s">
        <v>1591</v>
      </c>
      <c r="M37" s="97"/>
      <c r="N37" s="97"/>
      <c r="O37" s="109" t="s">
        <v>1592</v>
      </c>
      <c r="P37" s="97" t="s">
        <v>138</v>
      </c>
      <c r="Q37" s="97" t="s">
        <v>127</v>
      </c>
      <c r="R37" s="97" t="s">
        <v>127</v>
      </c>
      <c r="S37" s="97" t="s">
        <v>129</v>
      </c>
      <c r="T37" s="104" t="s">
        <v>1593</v>
      </c>
      <c r="U37" s="104"/>
      <c r="V37" s="104"/>
      <c r="W37" s="104"/>
      <c r="X37" s="104"/>
      <c r="Y37" s="104"/>
    </row>
    <row r="38" customFormat="false" ht="15.75" hidden="false" customHeight="true" outlineLevel="0" collapsed="false">
      <c r="A38" s="339" t="s">
        <v>1594</v>
      </c>
      <c r="B38" s="339" t="s">
        <v>299</v>
      </c>
      <c r="C38" s="339" t="s">
        <v>168</v>
      </c>
      <c r="D38" s="339" t="n">
        <f aca="false">33-14</f>
        <v>19</v>
      </c>
      <c r="E38" s="339"/>
      <c r="F38" s="340" t="s">
        <v>1595</v>
      </c>
      <c r="G38" s="343" t="n">
        <v>10</v>
      </c>
      <c r="H38" s="339" t="s">
        <v>171</v>
      </c>
      <c r="I38" s="339" t="s">
        <v>161</v>
      </c>
      <c r="J38" s="339" t="s">
        <v>476</v>
      </c>
      <c r="K38" s="339" t="s">
        <v>314</v>
      </c>
      <c r="L38" s="339" t="s">
        <v>128</v>
      </c>
      <c r="M38" s="339"/>
      <c r="N38" s="339"/>
      <c r="O38" s="339"/>
      <c r="P38" s="339" t="s">
        <v>159</v>
      </c>
      <c r="Q38" s="339" t="s">
        <v>327</v>
      </c>
      <c r="R38" s="339" t="s">
        <v>127</v>
      </c>
      <c r="S38" s="339" t="s">
        <v>275</v>
      </c>
      <c r="T38" s="342" t="s">
        <v>1596</v>
      </c>
      <c r="U38" s="342"/>
      <c r="V38" s="342"/>
      <c r="W38" s="342"/>
      <c r="X38" s="342"/>
      <c r="Y38" s="342"/>
    </row>
    <row r="39" customFormat="false" ht="13.8" hidden="false" customHeight="false" outlineLevel="0" collapsed="false">
      <c r="A39" s="97" t="s">
        <v>1597</v>
      </c>
      <c r="B39" s="97"/>
      <c r="C39" s="97" t="s">
        <v>971</v>
      </c>
      <c r="D39" s="97"/>
      <c r="E39" s="97"/>
      <c r="F39" s="97"/>
      <c r="G39" s="97" t="s">
        <v>145</v>
      </c>
      <c r="H39" s="97" t="s">
        <v>327</v>
      </c>
      <c r="I39" s="97" t="s">
        <v>145</v>
      </c>
      <c r="J39" s="97" t="s">
        <v>317</v>
      </c>
      <c r="K39" s="97" t="s">
        <v>314</v>
      </c>
      <c r="L39" s="97" t="s">
        <v>128</v>
      </c>
      <c r="M39" s="97"/>
      <c r="N39" s="97"/>
      <c r="O39" s="97"/>
      <c r="P39" s="97" t="s">
        <v>168</v>
      </c>
      <c r="Q39" s="97" t="s">
        <v>155</v>
      </c>
      <c r="R39" s="97" t="s">
        <v>138</v>
      </c>
      <c r="S39" s="97" t="s">
        <v>275</v>
      </c>
      <c r="T39" s="101"/>
      <c r="U39" s="101"/>
      <c r="V39" s="101"/>
      <c r="W39" s="101"/>
      <c r="X39" s="101"/>
      <c r="Y39" s="101"/>
    </row>
    <row r="40" customFormat="false" ht="13.8" hidden="false" customHeight="false" outlineLevel="0" collapsed="false">
      <c r="A40" s="339" t="s">
        <v>1598</v>
      </c>
      <c r="B40" s="339"/>
      <c r="C40" s="339" t="s">
        <v>728</v>
      </c>
      <c r="D40" s="339"/>
      <c r="E40" s="339"/>
      <c r="F40" s="339"/>
      <c r="G40" s="339" t="s">
        <v>145</v>
      </c>
      <c r="H40" s="339" t="s">
        <v>341</v>
      </c>
      <c r="I40" s="339" t="s">
        <v>138</v>
      </c>
      <c r="J40" s="339" t="s">
        <v>317</v>
      </c>
      <c r="K40" s="339" t="s">
        <v>314</v>
      </c>
      <c r="L40" s="339" t="s">
        <v>128</v>
      </c>
      <c r="M40" s="339"/>
      <c r="N40" s="339"/>
      <c r="O40" s="339"/>
      <c r="P40" s="339" t="s">
        <v>168</v>
      </c>
      <c r="Q40" s="339" t="s">
        <v>127</v>
      </c>
      <c r="R40" s="339" t="s">
        <v>138</v>
      </c>
      <c r="S40" s="339" t="s">
        <v>275</v>
      </c>
      <c r="T40" s="341"/>
      <c r="U40" s="341"/>
      <c r="V40" s="341"/>
      <c r="W40" s="341"/>
      <c r="X40" s="341"/>
      <c r="Y40" s="341"/>
    </row>
    <row r="41" customFormat="false" ht="13.8" hidden="false" customHeight="false" outlineLevel="0" collapsed="false">
      <c r="A41" s="97" t="s">
        <v>862</v>
      </c>
      <c r="B41" s="97" t="s">
        <v>229</v>
      </c>
      <c r="C41" s="97" t="s">
        <v>1599</v>
      </c>
      <c r="D41" s="97" t="s">
        <v>1600</v>
      </c>
      <c r="E41" s="97"/>
      <c r="F41" s="97" t="s">
        <v>1601</v>
      </c>
      <c r="G41" s="97" t="s">
        <v>299</v>
      </c>
      <c r="H41" s="97" t="s">
        <v>171</v>
      </c>
      <c r="I41" s="97" t="s">
        <v>138</v>
      </c>
      <c r="J41" s="97" t="s">
        <v>323</v>
      </c>
      <c r="K41" s="97" t="s">
        <v>314</v>
      </c>
      <c r="L41" s="97" t="s">
        <v>128</v>
      </c>
      <c r="M41" s="97"/>
      <c r="N41" s="97"/>
      <c r="O41" s="97"/>
      <c r="P41" s="99" t="n">
        <v>6</v>
      </c>
      <c r="Q41" s="99" t="n">
        <v>0</v>
      </c>
      <c r="R41" s="99" t="n">
        <v>0</v>
      </c>
      <c r="S41" s="97" t="s">
        <v>129</v>
      </c>
      <c r="T41" s="101" t="s">
        <v>396</v>
      </c>
      <c r="U41" s="101"/>
      <c r="V41" s="101"/>
      <c r="W41" s="101"/>
      <c r="X41" s="101"/>
      <c r="Y41" s="101"/>
    </row>
    <row r="42" customFormat="false" ht="15.75" hidden="false" customHeight="true" outlineLevel="0" collapsed="false">
      <c r="A42" s="339" t="s">
        <v>1602</v>
      </c>
      <c r="B42" s="339" t="s">
        <v>229</v>
      </c>
      <c r="C42" s="339" t="s">
        <v>1599</v>
      </c>
      <c r="D42" s="340" t="s">
        <v>1603</v>
      </c>
      <c r="E42" s="340"/>
      <c r="F42" s="340" t="s">
        <v>1588</v>
      </c>
      <c r="G42" s="339" t="s">
        <v>299</v>
      </c>
      <c r="H42" s="339" t="s">
        <v>171</v>
      </c>
      <c r="I42" s="339" t="s">
        <v>138</v>
      </c>
      <c r="J42" s="339" t="s">
        <v>323</v>
      </c>
      <c r="K42" s="339" t="s">
        <v>314</v>
      </c>
      <c r="L42" s="339" t="s">
        <v>128</v>
      </c>
      <c r="M42" s="339"/>
      <c r="N42" s="339"/>
      <c r="O42" s="339"/>
      <c r="P42" s="343" t="n">
        <v>6</v>
      </c>
      <c r="Q42" s="343" t="n">
        <v>0</v>
      </c>
      <c r="R42" s="343" t="n">
        <v>0</v>
      </c>
      <c r="S42" s="339" t="s">
        <v>129</v>
      </c>
      <c r="T42" s="342" t="s">
        <v>1604</v>
      </c>
      <c r="U42" s="342"/>
      <c r="V42" s="342"/>
      <c r="W42" s="342"/>
      <c r="X42" s="342"/>
      <c r="Y42" s="342"/>
    </row>
    <row r="43" customFormat="false" ht="13.8" hidden="false" customHeight="false" outlineLevel="0" collapsed="false">
      <c r="A43" s="97" t="s">
        <v>1605</v>
      </c>
      <c r="B43" s="97"/>
      <c r="C43" s="97" t="s">
        <v>1606</v>
      </c>
      <c r="D43" s="97" t="s">
        <v>138</v>
      </c>
      <c r="E43" s="97"/>
      <c r="F43" s="97" t="s">
        <v>148</v>
      </c>
      <c r="G43" s="97" t="s">
        <v>138</v>
      </c>
      <c r="H43" s="97" t="s">
        <v>341</v>
      </c>
      <c r="I43" s="97" t="s">
        <v>159</v>
      </c>
      <c r="J43" s="97" t="s">
        <v>323</v>
      </c>
      <c r="K43" s="97" t="s">
        <v>168</v>
      </c>
      <c r="L43" s="97" t="s">
        <v>384</v>
      </c>
      <c r="M43" s="97"/>
      <c r="N43" s="97"/>
      <c r="O43" s="97"/>
      <c r="P43" s="97" t="s">
        <v>323</v>
      </c>
      <c r="Q43" s="97" t="s">
        <v>127</v>
      </c>
      <c r="R43" s="97" t="s">
        <v>127</v>
      </c>
      <c r="S43" s="97" t="s">
        <v>129</v>
      </c>
      <c r="T43" s="101" t="s">
        <v>1607</v>
      </c>
      <c r="U43" s="101"/>
      <c r="V43" s="101"/>
      <c r="W43" s="101"/>
      <c r="X43" s="101"/>
      <c r="Y43" s="101"/>
    </row>
  </sheetData>
  <mergeCells count="42">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W31"/>
    <mergeCell ref="T32:Y32"/>
    <mergeCell ref="T33:Y33"/>
    <mergeCell ref="T34:Y34"/>
    <mergeCell ref="T35:Y35"/>
    <mergeCell ref="T36:Y36"/>
    <mergeCell ref="T37:Y37"/>
    <mergeCell ref="T38:Y38"/>
    <mergeCell ref="T39:Y39"/>
    <mergeCell ref="T40:Y40"/>
    <mergeCell ref="T41:Y41"/>
    <mergeCell ref="T42:Y42"/>
    <mergeCell ref="T43:Y4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1" activePane="topRight" state="frozen"/>
      <selection pane="topLeft" activeCell="A1" activeCellId="0" sqref="A1"/>
      <selection pane="topRight" activeCell="H29" activeCellId="0" sqref="H29"/>
    </sheetView>
  </sheetViews>
  <sheetFormatPr defaultColWidth="14.62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5" t="s">
        <v>1608</v>
      </c>
      <c r="B1" s="346"/>
      <c r="C1" s="347"/>
      <c r="D1" s="346"/>
      <c r="E1" s="346"/>
      <c r="F1" s="346"/>
      <c r="G1" s="346"/>
      <c r="H1" s="346"/>
      <c r="I1" s="346"/>
      <c r="J1" s="346"/>
      <c r="K1" s="346"/>
      <c r="L1" s="346"/>
      <c r="M1" s="346"/>
      <c r="N1" s="346"/>
      <c r="O1" s="346"/>
      <c r="P1" s="346"/>
      <c r="Q1" s="346"/>
      <c r="R1" s="346"/>
      <c r="S1" s="346"/>
      <c r="T1" s="346"/>
      <c r="U1" s="346"/>
      <c r="V1" s="346"/>
      <c r="W1" s="346"/>
    </row>
    <row r="2" customFormat="false" ht="13.8" hidden="false" customHeight="false" outlineLevel="0" collapsed="false">
      <c r="A2" s="279" t="s">
        <v>113</v>
      </c>
      <c r="B2" s="279" t="s">
        <v>11</v>
      </c>
      <c r="C2" s="348" t="s">
        <v>14</v>
      </c>
      <c r="D2" s="279" t="s">
        <v>114</v>
      </c>
      <c r="E2" s="279" t="s">
        <v>115</v>
      </c>
      <c r="F2" s="279" t="s">
        <v>116</v>
      </c>
      <c r="G2" s="279" t="s">
        <v>117</v>
      </c>
      <c r="H2" s="279" t="s">
        <v>24</v>
      </c>
      <c r="I2" s="279" t="s">
        <v>30</v>
      </c>
      <c r="J2" s="279" t="s">
        <v>33</v>
      </c>
      <c r="K2" s="279" t="s">
        <v>36</v>
      </c>
      <c r="L2" s="279" t="s">
        <v>39</v>
      </c>
      <c r="M2" s="88" t="s">
        <v>118</v>
      </c>
      <c r="N2" s="88" t="s">
        <v>119</v>
      </c>
      <c r="O2" s="86" t="s">
        <v>55</v>
      </c>
      <c r="P2" s="88" t="s">
        <v>42</v>
      </c>
      <c r="Q2" s="88" t="s">
        <v>45</v>
      </c>
      <c r="R2" s="88" t="s">
        <v>49</v>
      </c>
      <c r="S2" s="279" t="s">
        <v>120</v>
      </c>
      <c r="T2" s="279" t="s">
        <v>121</v>
      </c>
      <c r="U2" s="279"/>
      <c r="V2" s="279"/>
      <c r="W2" s="279"/>
      <c r="X2" s="279"/>
      <c r="Y2" s="279"/>
      <c r="Z2" s="279"/>
    </row>
    <row r="3" customFormat="false" ht="24.05" hidden="false" customHeight="true" outlineLevel="0" collapsed="false">
      <c r="A3" s="349" t="s">
        <v>122</v>
      </c>
      <c r="B3" s="350" t="n">
        <v>5</v>
      </c>
      <c r="C3" s="351" t="s">
        <v>296</v>
      </c>
      <c r="D3" s="352" t="s">
        <v>784</v>
      </c>
      <c r="F3" s="350" t="n">
        <v>22</v>
      </c>
      <c r="G3" s="350" t="n">
        <v>4</v>
      </c>
      <c r="H3" s="350" t="n">
        <v>361</v>
      </c>
      <c r="I3" s="350" t="n">
        <v>4</v>
      </c>
      <c r="J3" s="350" t="n">
        <v>0</v>
      </c>
      <c r="K3" s="350" t="n">
        <v>2</v>
      </c>
      <c r="L3" s="350" t="s">
        <v>128</v>
      </c>
      <c r="M3" s="350"/>
      <c r="N3" s="350"/>
      <c r="O3" s="350"/>
      <c r="P3" s="350" t="n">
        <v>4</v>
      </c>
      <c r="Q3" s="350" t="n">
        <v>0</v>
      </c>
      <c r="R3" s="350" t="n">
        <v>6</v>
      </c>
      <c r="S3" s="350" t="s">
        <v>129</v>
      </c>
      <c r="T3" s="353" t="s">
        <v>419</v>
      </c>
      <c r="U3" s="353"/>
      <c r="V3" s="353"/>
      <c r="W3" s="353"/>
      <c r="X3" s="353"/>
      <c r="Y3" s="353"/>
      <c r="Z3" s="353"/>
    </row>
    <row r="4" customFormat="false" ht="24.05" hidden="false" customHeight="false" outlineLevel="0" collapsed="false">
      <c r="A4" s="315" t="s">
        <v>131</v>
      </c>
      <c r="B4" s="283" t="s">
        <v>689</v>
      </c>
      <c r="C4" s="284" t="s">
        <v>690</v>
      </c>
      <c r="D4" s="294" t="s">
        <v>691</v>
      </c>
      <c r="F4" s="283" t="s">
        <v>692</v>
      </c>
      <c r="G4" s="283" t="n">
        <v>4</v>
      </c>
      <c r="H4" s="283" t="n">
        <v>361</v>
      </c>
      <c r="I4" s="283" t="n">
        <v>4</v>
      </c>
      <c r="J4" s="283" t="n">
        <v>0</v>
      </c>
      <c r="K4" s="283" t="n">
        <v>1</v>
      </c>
      <c r="L4" s="283" t="s">
        <v>128</v>
      </c>
      <c r="M4" s="283"/>
      <c r="N4" s="283"/>
      <c r="O4" s="283"/>
      <c r="P4" s="283" t="n">
        <v>5</v>
      </c>
      <c r="Q4" s="283" t="n">
        <v>0</v>
      </c>
      <c r="R4" s="283" t="n">
        <v>6</v>
      </c>
      <c r="S4" s="283" t="s">
        <v>129</v>
      </c>
      <c r="T4" s="290"/>
      <c r="U4" s="290"/>
      <c r="V4" s="290"/>
      <c r="W4" s="290"/>
      <c r="X4" s="290"/>
      <c r="Y4" s="290"/>
      <c r="Z4" s="290"/>
    </row>
    <row r="5" customFormat="false" ht="12.8" hidden="false" customHeight="false" outlineLevel="0" collapsed="false">
      <c r="A5" s="349" t="s">
        <v>424</v>
      </c>
      <c r="B5" s="350" t="s">
        <v>1609</v>
      </c>
      <c r="C5" s="351" t="s">
        <v>1610</v>
      </c>
      <c r="D5" s="350" t="n">
        <f aca="false">52-35</f>
        <v>17</v>
      </c>
      <c r="F5" s="350" t="s">
        <v>1611</v>
      </c>
      <c r="G5" s="350" t="n">
        <v>6</v>
      </c>
      <c r="H5" s="350" t="n">
        <v>361</v>
      </c>
      <c r="I5" s="350" t="n">
        <v>8</v>
      </c>
      <c r="J5" s="350" t="n">
        <v>50</v>
      </c>
      <c r="K5" s="350" t="n">
        <v>3</v>
      </c>
      <c r="L5" s="350" t="s">
        <v>128</v>
      </c>
      <c r="M5" s="350"/>
      <c r="N5" s="350"/>
      <c r="O5" s="350"/>
      <c r="P5" s="350" t="n">
        <v>12</v>
      </c>
      <c r="Q5" s="350" t="n">
        <v>70</v>
      </c>
      <c r="R5" s="350" t="n">
        <v>6</v>
      </c>
      <c r="S5" s="350" t="s">
        <v>129</v>
      </c>
      <c r="T5" s="353"/>
      <c r="U5" s="353"/>
      <c r="V5" s="353"/>
      <c r="W5" s="353"/>
      <c r="X5" s="353"/>
      <c r="Y5" s="353"/>
      <c r="Z5" s="353"/>
    </row>
    <row r="6" customFormat="false" ht="12.8" hidden="false" customHeight="false" outlineLevel="0" collapsed="false">
      <c r="A6" s="315" t="s">
        <v>306</v>
      </c>
      <c r="B6" s="283" t="n">
        <v>10</v>
      </c>
      <c r="C6" s="286" t="s">
        <v>160</v>
      </c>
      <c r="D6" s="294" t="s">
        <v>1612</v>
      </c>
      <c r="E6" s="294" t="n">
        <v>20</v>
      </c>
      <c r="F6" s="283" t="n">
        <v>35</v>
      </c>
      <c r="G6" s="283" t="n">
        <v>6</v>
      </c>
      <c r="H6" s="283" t="n">
        <v>105</v>
      </c>
      <c r="I6" s="283" t="n">
        <v>5</v>
      </c>
      <c r="J6" s="283" t="n">
        <v>30</v>
      </c>
      <c r="K6" s="283" t="n">
        <v>1</v>
      </c>
      <c r="L6" s="283" t="s">
        <v>128</v>
      </c>
      <c r="M6" s="283"/>
      <c r="N6" s="283"/>
      <c r="O6" s="283"/>
      <c r="P6" s="283" t="n">
        <v>5</v>
      </c>
      <c r="Q6" s="283" t="n">
        <v>25</v>
      </c>
      <c r="R6" s="283" t="n">
        <v>6</v>
      </c>
      <c r="S6" s="283" t="s">
        <v>129</v>
      </c>
      <c r="T6" s="290"/>
      <c r="U6" s="290"/>
      <c r="V6" s="290"/>
      <c r="W6" s="290"/>
      <c r="X6" s="290"/>
      <c r="Y6" s="290"/>
      <c r="Z6" s="290"/>
    </row>
    <row r="7" customFormat="false" ht="12.8" hidden="false" customHeight="false" outlineLevel="0" collapsed="false">
      <c r="A7" s="349" t="s">
        <v>302</v>
      </c>
      <c r="B7" s="350"/>
      <c r="C7" s="354" t="s">
        <v>634</v>
      </c>
      <c r="D7" s="350"/>
      <c r="E7" s="350"/>
      <c r="F7" s="350"/>
      <c r="G7" s="350" t="n">
        <v>8</v>
      </c>
      <c r="H7" s="350" t="n">
        <v>361</v>
      </c>
      <c r="I7" s="350" t="n">
        <v>6</v>
      </c>
      <c r="J7" s="350" t="n">
        <v>35</v>
      </c>
      <c r="K7" s="350" t="n">
        <v>2</v>
      </c>
      <c r="L7" s="350" t="s">
        <v>128</v>
      </c>
      <c r="M7" s="350"/>
      <c r="N7" s="350"/>
      <c r="O7" s="350"/>
      <c r="P7" s="350" t="n">
        <v>5</v>
      </c>
      <c r="Q7" s="350" t="n">
        <v>25</v>
      </c>
      <c r="R7" s="350" t="n">
        <v>6</v>
      </c>
      <c r="S7" s="350" t="s">
        <v>129</v>
      </c>
      <c r="T7" s="353"/>
      <c r="U7" s="353"/>
      <c r="V7" s="353"/>
      <c r="W7" s="353"/>
      <c r="X7" s="353"/>
      <c r="Y7" s="353"/>
      <c r="Z7" s="353"/>
    </row>
    <row r="8" customFormat="false" ht="12.8" hidden="false" customHeight="true" outlineLevel="0" collapsed="false">
      <c r="A8" s="315" t="s">
        <v>144</v>
      </c>
      <c r="B8" s="283" t="n">
        <v>8</v>
      </c>
      <c r="C8" s="284" t="n">
        <v>9</v>
      </c>
      <c r="D8" s="283" t="n">
        <v>7</v>
      </c>
      <c r="E8" s="283" t="n">
        <f aca="false">23-12</f>
        <v>11</v>
      </c>
      <c r="F8" s="283" t="n">
        <v>23</v>
      </c>
      <c r="G8" s="283" t="n">
        <v>5</v>
      </c>
      <c r="H8" s="283" t="n">
        <v>361</v>
      </c>
      <c r="I8" s="283" t="n">
        <v>4</v>
      </c>
      <c r="J8" s="283" t="n">
        <v>0</v>
      </c>
      <c r="K8" s="283" t="n">
        <v>1</v>
      </c>
      <c r="L8" s="283" t="s">
        <v>128</v>
      </c>
      <c r="M8" s="283"/>
      <c r="N8" s="283"/>
      <c r="O8" s="283"/>
      <c r="P8" s="283" t="n">
        <v>10</v>
      </c>
      <c r="Q8" s="283" t="n">
        <v>100</v>
      </c>
      <c r="R8" s="283" t="n">
        <v>0</v>
      </c>
      <c r="S8" s="283" t="s">
        <v>129</v>
      </c>
      <c r="T8" s="290" t="s">
        <v>1613</v>
      </c>
      <c r="U8" s="290"/>
      <c r="V8" s="290"/>
      <c r="W8" s="290"/>
      <c r="X8" s="290"/>
      <c r="Y8" s="290"/>
      <c r="Z8" s="290"/>
    </row>
    <row r="9" customFormat="false" ht="12.8" hidden="false" customHeight="false" outlineLevel="0" collapsed="false">
      <c r="A9" s="349" t="s">
        <v>1150</v>
      </c>
      <c r="B9" s="350"/>
      <c r="C9" s="351" t="s">
        <v>1464</v>
      </c>
      <c r="D9" s="350"/>
      <c r="E9" s="350"/>
      <c r="F9" s="350"/>
      <c r="G9" s="350" t="n">
        <v>5</v>
      </c>
      <c r="H9" s="350" t="n">
        <v>361</v>
      </c>
      <c r="I9" s="350" t="n">
        <v>7</v>
      </c>
      <c r="J9" s="350" t="n">
        <v>65</v>
      </c>
      <c r="K9" s="350" t="n">
        <v>1</v>
      </c>
      <c r="L9" s="350" t="s">
        <v>128</v>
      </c>
      <c r="M9" s="350"/>
      <c r="N9" s="350"/>
      <c r="O9" s="350"/>
      <c r="P9" s="350" t="n">
        <v>6</v>
      </c>
      <c r="Q9" s="350" t="n">
        <v>50</v>
      </c>
      <c r="R9" s="350" t="n">
        <v>6</v>
      </c>
      <c r="S9" s="350" t="s">
        <v>129</v>
      </c>
      <c r="T9" s="353"/>
      <c r="U9" s="353"/>
      <c r="V9" s="353"/>
      <c r="W9" s="353"/>
      <c r="X9" s="353"/>
      <c r="Y9" s="353"/>
      <c r="Z9" s="353"/>
    </row>
    <row r="10" customFormat="false" ht="12.8" hidden="false" customHeight="false" outlineLevel="0" collapsed="false">
      <c r="A10" s="315" t="s">
        <v>319</v>
      </c>
      <c r="B10" s="283" t="n">
        <v>8</v>
      </c>
      <c r="C10" s="284" t="s">
        <v>213</v>
      </c>
      <c r="D10" s="283" t="n">
        <f aca="false">E10/3*2</f>
        <v>8</v>
      </c>
      <c r="E10" s="283" t="n">
        <f aca="false">25-13</f>
        <v>12</v>
      </c>
      <c r="F10" s="283" t="n">
        <v>25</v>
      </c>
      <c r="G10" s="283" t="n">
        <v>10</v>
      </c>
      <c r="H10" s="283" t="n">
        <v>75</v>
      </c>
      <c r="I10" s="283" t="n">
        <v>8</v>
      </c>
      <c r="J10" s="283" t="n">
        <v>20</v>
      </c>
      <c r="K10" s="283" t="n">
        <v>1</v>
      </c>
      <c r="L10" s="283" t="s">
        <v>128</v>
      </c>
      <c r="M10" s="283"/>
      <c r="N10" s="283"/>
      <c r="O10" s="283"/>
      <c r="P10" s="283" t="n">
        <v>7</v>
      </c>
      <c r="Q10" s="283" t="n">
        <v>25</v>
      </c>
      <c r="R10" s="283" t="n">
        <v>6</v>
      </c>
      <c r="S10" s="283" t="s">
        <v>129</v>
      </c>
      <c r="T10" s="290"/>
      <c r="U10" s="290"/>
      <c r="V10" s="290"/>
      <c r="W10" s="290"/>
      <c r="X10" s="290"/>
      <c r="Y10" s="290"/>
      <c r="Z10" s="290"/>
    </row>
    <row r="11" customFormat="false" ht="12.8" hidden="false" customHeight="false" outlineLevel="0" collapsed="false">
      <c r="A11" s="349" t="s">
        <v>325</v>
      </c>
      <c r="B11" s="350"/>
      <c r="C11" s="351" t="s">
        <v>1464</v>
      </c>
      <c r="D11" s="350"/>
      <c r="E11" s="350"/>
      <c r="F11" s="350"/>
      <c r="G11" s="350" t="n">
        <v>8</v>
      </c>
      <c r="H11" s="350" t="n">
        <v>90</v>
      </c>
      <c r="I11" s="350" t="n">
        <v>8</v>
      </c>
      <c r="J11" s="350" t="n">
        <v>20</v>
      </c>
      <c r="K11" s="350" t="n">
        <v>1</v>
      </c>
      <c r="L11" s="350" t="s">
        <v>128</v>
      </c>
      <c r="M11" s="350"/>
      <c r="N11" s="350"/>
      <c r="O11" s="350"/>
      <c r="P11" s="350" t="n">
        <v>7</v>
      </c>
      <c r="Q11" s="350" t="n">
        <v>25</v>
      </c>
      <c r="R11" s="350" t="n">
        <v>6</v>
      </c>
      <c r="S11" s="350" t="s">
        <v>129</v>
      </c>
      <c r="T11" s="353"/>
      <c r="U11" s="353"/>
      <c r="V11" s="353"/>
      <c r="W11" s="353"/>
      <c r="X11" s="353"/>
      <c r="Y11" s="353"/>
      <c r="Z11" s="353"/>
    </row>
    <row r="12" customFormat="false" ht="12.8" hidden="false" customHeight="false" outlineLevel="0" collapsed="false">
      <c r="A12" s="315" t="s">
        <v>701</v>
      </c>
      <c r="B12" s="283"/>
      <c r="C12" s="284" t="s">
        <v>160</v>
      </c>
      <c r="D12" s="283"/>
      <c r="E12" s="283"/>
      <c r="F12" s="283"/>
      <c r="G12" s="283" t="n">
        <v>11</v>
      </c>
      <c r="H12" s="283" t="n">
        <v>105</v>
      </c>
      <c r="I12" s="283" t="n">
        <v>8</v>
      </c>
      <c r="J12" s="283" t="n">
        <v>20</v>
      </c>
      <c r="K12" s="283" t="n">
        <v>1</v>
      </c>
      <c r="L12" s="283" t="s">
        <v>128</v>
      </c>
      <c r="M12" s="283"/>
      <c r="N12" s="283"/>
      <c r="O12" s="283"/>
      <c r="P12" s="283" t="n">
        <v>6</v>
      </c>
      <c r="Q12" s="283" t="n">
        <v>50</v>
      </c>
      <c r="R12" s="283" t="n">
        <v>6</v>
      </c>
      <c r="S12" s="283" t="s">
        <v>129</v>
      </c>
      <c r="T12" s="290"/>
      <c r="U12" s="290"/>
      <c r="V12" s="290"/>
      <c r="W12" s="290"/>
      <c r="X12" s="290"/>
      <c r="Y12" s="290"/>
      <c r="Z12" s="290"/>
    </row>
    <row r="13" customFormat="false" ht="12.8" hidden="false" customHeight="false" outlineLevel="0" collapsed="false">
      <c r="A13" s="349" t="s">
        <v>167</v>
      </c>
      <c r="B13" s="350" t="n">
        <v>4</v>
      </c>
      <c r="C13" s="351" t="s">
        <v>892</v>
      </c>
      <c r="D13" s="350" t="n">
        <f aca="false">E13/3*2</f>
        <v>12</v>
      </c>
      <c r="E13" s="350" t="n">
        <f aca="false">26-8</f>
        <v>18</v>
      </c>
      <c r="F13" s="350" t="n">
        <v>26</v>
      </c>
      <c r="G13" s="350" t="n">
        <v>9</v>
      </c>
      <c r="H13" s="350" t="n">
        <v>361</v>
      </c>
      <c r="I13" s="350" t="n">
        <v>6</v>
      </c>
      <c r="J13" s="350" t="n">
        <v>30</v>
      </c>
      <c r="K13" s="350" t="n">
        <v>1</v>
      </c>
      <c r="L13" s="350" t="s">
        <v>128</v>
      </c>
      <c r="M13" s="350"/>
      <c r="N13" s="350"/>
      <c r="O13" s="350"/>
      <c r="P13" s="350" t="n">
        <v>7</v>
      </c>
      <c r="Q13" s="350" t="n">
        <v>25</v>
      </c>
      <c r="R13" s="350" t="n">
        <v>6</v>
      </c>
      <c r="S13" s="350" t="s">
        <v>129</v>
      </c>
      <c r="T13" s="353"/>
      <c r="U13" s="353"/>
      <c r="V13" s="353"/>
      <c r="W13" s="353"/>
      <c r="X13" s="353"/>
      <c r="Y13" s="353"/>
      <c r="Z13" s="353"/>
    </row>
    <row r="14" customFormat="false" ht="12.8" hidden="false" customHeight="true" outlineLevel="0" collapsed="false">
      <c r="A14" s="315" t="s">
        <v>331</v>
      </c>
      <c r="B14" s="283" t="n">
        <v>13</v>
      </c>
      <c r="C14" s="284" t="s">
        <v>1614</v>
      </c>
      <c r="D14" s="283" t="n">
        <v>21</v>
      </c>
      <c r="E14" s="283" t="n">
        <f aca="false">55-23</f>
        <v>32</v>
      </c>
      <c r="F14" s="283" t="n">
        <v>55</v>
      </c>
      <c r="G14" s="283" t="n">
        <v>4</v>
      </c>
      <c r="H14" s="283" t="n">
        <v>10</v>
      </c>
      <c r="I14" s="283" t="n">
        <v>6</v>
      </c>
      <c r="J14" s="283" t="n">
        <v>0</v>
      </c>
      <c r="K14" s="283" t="n">
        <v>2</v>
      </c>
      <c r="L14" s="283" t="s">
        <v>857</v>
      </c>
      <c r="M14" s="283"/>
      <c r="N14" s="283"/>
      <c r="O14" s="283"/>
      <c r="P14" s="283" t="n">
        <v>5</v>
      </c>
      <c r="Q14" s="283" t="n">
        <v>0</v>
      </c>
      <c r="R14" s="283" t="n">
        <v>0</v>
      </c>
      <c r="S14" s="283" t="s">
        <v>129</v>
      </c>
      <c r="T14" s="290" t="s">
        <v>1615</v>
      </c>
      <c r="U14" s="290"/>
      <c r="V14" s="290"/>
      <c r="W14" s="290"/>
      <c r="X14" s="290"/>
      <c r="Y14" s="290"/>
      <c r="Z14" s="290"/>
    </row>
    <row r="15" customFormat="false" ht="12.8" hidden="false" customHeight="false" outlineLevel="0" collapsed="false">
      <c r="A15" s="349" t="s">
        <v>456</v>
      </c>
      <c r="B15" s="350"/>
      <c r="C15" s="351" t="s">
        <v>1616</v>
      </c>
      <c r="D15" s="350"/>
      <c r="E15" s="350"/>
      <c r="F15" s="350"/>
      <c r="G15" s="350" t="n">
        <v>8</v>
      </c>
      <c r="H15" s="350" t="n">
        <v>361</v>
      </c>
      <c r="I15" s="350" t="n">
        <v>8</v>
      </c>
      <c r="J15" s="350" t="n">
        <v>90</v>
      </c>
      <c r="K15" s="350" t="n">
        <v>1</v>
      </c>
      <c r="L15" s="350" t="s">
        <v>128</v>
      </c>
      <c r="M15" s="350"/>
      <c r="N15" s="350"/>
      <c r="O15" s="350"/>
      <c r="P15" s="350" t="n">
        <v>8</v>
      </c>
      <c r="Q15" s="350" t="n">
        <v>50</v>
      </c>
      <c r="R15" s="350" t="n">
        <v>0</v>
      </c>
      <c r="S15" s="350" t="s">
        <v>129</v>
      </c>
      <c r="T15" s="353"/>
      <c r="U15" s="353"/>
      <c r="V15" s="353"/>
      <c r="W15" s="353"/>
      <c r="X15" s="353"/>
      <c r="Y15" s="353"/>
      <c r="Z15" s="353"/>
    </row>
    <row r="16" customFormat="false" ht="24.05" hidden="false" customHeight="true" outlineLevel="0" collapsed="false">
      <c r="A16" s="315" t="s">
        <v>1617</v>
      </c>
      <c r="B16" s="283"/>
      <c r="C16" s="284" t="s">
        <v>1618</v>
      </c>
      <c r="D16" s="283" t="n">
        <v>21</v>
      </c>
      <c r="E16" s="283"/>
      <c r="F16" s="283"/>
      <c r="G16" s="283" t="n">
        <v>10</v>
      </c>
      <c r="H16" s="283" t="n">
        <v>45</v>
      </c>
      <c r="I16" s="283" t="n">
        <v>8</v>
      </c>
      <c r="J16" s="283" t="n">
        <v>120</v>
      </c>
      <c r="K16" s="283" t="n">
        <v>3</v>
      </c>
      <c r="L16" s="283" t="s">
        <v>128</v>
      </c>
      <c r="M16" s="283"/>
      <c r="N16" s="283"/>
      <c r="O16" s="283"/>
      <c r="P16" s="283" t="n">
        <v>18</v>
      </c>
      <c r="Q16" s="283" t="n">
        <v>50</v>
      </c>
      <c r="R16" s="283" t="n">
        <v>0</v>
      </c>
      <c r="S16" s="283" t="s">
        <v>129</v>
      </c>
      <c r="T16" s="290" t="s">
        <v>1619</v>
      </c>
      <c r="U16" s="290"/>
      <c r="V16" s="290"/>
      <c r="W16" s="290"/>
      <c r="X16" s="290"/>
      <c r="Y16" s="290"/>
      <c r="Z16" s="290"/>
    </row>
    <row r="17" customFormat="false" ht="12.8" hidden="false" customHeight="false" outlineLevel="0" collapsed="false">
      <c r="A17" s="349" t="s">
        <v>1620</v>
      </c>
      <c r="B17" s="350" t="n">
        <v>11</v>
      </c>
      <c r="C17" s="351" t="n">
        <v>12</v>
      </c>
      <c r="D17" s="350" t="n">
        <f aca="false">E17/3*2</f>
        <v>24</v>
      </c>
      <c r="E17" s="350" t="n">
        <f aca="false">49-13</f>
        <v>36</v>
      </c>
      <c r="F17" s="350" t="n">
        <v>49</v>
      </c>
      <c r="G17" s="350" t="n">
        <v>7</v>
      </c>
      <c r="H17" s="350" t="n">
        <v>90</v>
      </c>
      <c r="I17" s="350" t="n">
        <v>8</v>
      </c>
      <c r="J17" s="350" t="n">
        <v>110</v>
      </c>
      <c r="K17" s="350" t="n">
        <v>2</v>
      </c>
      <c r="L17" s="350" t="s">
        <v>128</v>
      </c>
      <c r="M17" s="350"/>
      <c r="N17" s="350"/>
      <c r="O17" s="350"/>
      <c r="P17" s="350" t="n">
        <v>8</v>
      </c>
      <c r="Q17" s="350" t="n">
        <v>50</v>
      </c>
      <c r="R17" s="350" t="n">
        <v>0</v>
      </c>
      <c r="S17" s="350" t="s">
        <v>129</v>
      </c>
      <c r="T17" s="353"/>
      <c r="U17" s="353"/>
      <c r="V17" s="353"/>
      <c r="W17" s="353"/>
      <c r="X17" s="353"/>
      <c r="Y17" s="353"/>
      <c r="Z17" s="353"/>
    </row>
    <row r="18" customFormat="false" ht="24.05" hidden="false" customHeight="true" outlineLevel="0" collapsed="false">
      <c r="A18" s="315" t="s">
        <v>1621</v>
      </c>
      <c r="B18" s="283"/>
      <c r="C18" s="284" t="s">
        <v>223</v>
      </c>
      <c r="D18" s="283" t="n">
        <v>25</v>
      </c>
      <c r="E18" s="283"/>
      <c r="F18" s="283"/>
      <c r="G18" s="283" t="n">
        <v>8</v>
      </c>
      <c r="H18" s="283" t="n">
        <v>90</v>
      </c>
      <c r="I18" s="283" t="n">
        <v>8</v>
      </c>
      <c r="J18" s="283" t="n">
        <v>130</v>
      </c>
      <c r="K18" s="283" t="n">
        <v>3</v>
      </c>
      <c r="L18" s="283" t="s">
        <v>128</v>
      </c>
      <c r="M18" s="283"/>
      <c r="N18" s="283"/>
      <c r="O18" s="283"/>
      <c r="P18" s="283" t="n">
        <v>18</v>
      </c>
      <c r="Q18" s="283" t="n">
        <v>50</v>
      </c>
      <c r="R18" s="283" t="n">
        <v>0</v>
      </c>
      <c r="S18" s="283" t="s">
        <v>129</v>
      </c>
      <c r="T18" s="290" t="s">
        <v>1622</v>
      </c>
      <c r="U18" s="290"/>
      <c r="V18" s="290"/>
      <c r="W18" s="290"/>
      <c r="X18" s="290"/>
      <c r="Y18" s="290"/>
      <c r="Z18" s="290"/>
    </row>
    <row r="19" customFormat="false" ht="12.8" hidden="false" customHeight="true" outlineLevel="0" collapsed="false">
      <c r="A19" s="349" t="s">
        <v>191</v>
      </c>
      <c r="B19" s="350" t="n">
        <v>4</v>
      </c>
      <c r="C19" s="351" t="s">
        <v>1623</v>
      </c>
      <c r="D19" s="350" t="n">
        <v>20</v>
      </c>
      <c r="E19" s="350" t="n">
        <f aca="false">44-14</f>
        <v>30</v>
      </c>
      <c r="F19" s="350" t="n">
        <v>44</v>
      </c>
      <c r="G19" s="350" t="n">
        <v>5</v>
      </c>
      <c r="H19" s="350" t="n">
        <v>0</v>
      </c>
      <c r="I19" s="350" t="n">
        <v>8</v>
      </c>
      <c r="J19" s="350" t="n">
        <v>0</v>
      </c>
      <c r="K19" s="350" t="n">
        <v>2</v>
      </c>
      <c r="L19" s="350" t="s">
        <v>857</v>
      </c>
      <c r="M19" s="350"/>
      <c r="N19" s="350"/>
      <c r="O19" s="350"/>
      <c r="P19" s="350" t="n">
        <v>7</v>
      </c>
      <c r="Q19" s="350" t="n">
        <v>0</v>
      </c>
      <c r="R19" s="350" t="n">
        <v>0</v>
      </c>
      <c r="S19" s="350" t="s">
        <v>129</v>
      </c>
      <c r="T19" s="353" t="s">
        <v>1624</v>
      </c>
      <c r="U19" s="353"/>
      <c r="V19" s="353"/>
      <c r="W19" s="353"/>
      <c r="X19" s="353"/>
      <c r="Y19" s="353"/>
      <c r="Z19" s="353"/>
    </row>
    <row r="20" customFormat="false" ht="12.8" hidden="false" customHeight="false" outlineLevel="0" collapsed="false">
      <c r="A20" s="315" t="s">
        <v>198</v>
      </c>
      <c r="B20" s="283"/>
      <c r="C20" s="284" t="s">
        <v>737</v>
      </c>
      <c r="D20" s="283"/>
      <c r="E20" s="283"/>
      <c r="F20" s="283"/>
      <c r="G20" s="283" t="n">
        <v>8</v>
      </c>
      <c r="H20" s="283" t="n">
        <v>361</v>
      </c>
      <c r="I20" s="283" t="n">
        <v>8</v>
      </c>
      <c r="J20" s="283" t="n">
        <v>90</v>
      </c>
      <c r="K20" s="283" t="n">
        <v>1</v>
      </c>
      <c r="L20" s="283" t="s">
        <v>128</v>
      </c>
      <c r="M20" s="283"/>
      <c r="N20" s="283"/>
      <c r="O20" s="283"/>
      <c r="P20" s="283" t="n">
        <v>8</v>
      </c>
      <c r="Q20" s="283" t="n">
        <v>50</v>
      </c>
      <c r="R20" s="283" t="n">
        <v>0</v>
      </c>
      <c r="S20" s="283" t="s">
        <v>129</v>
      </c>
      <c r="T20" s="290"/>
      <c r="U20" s="290"/>
      <c r="V20" s="290"/>
      <c r="W20" s="290"/>
      <c r="X20" s="290"/>
      <c r="Y20" s="290"/>
      <c r="Z20" s="290"/>
    </row>
    <row r="21" customFormat="false" ht="24.05" hidden="false" customHeight="true" outlineLevel="0" collapsed="false">
      <c r="A21" s="349" t="s">
        <v>1625</v>
      </c>
      <c r="B21" s="350"/>
      <c r="C21" s="351" t="s">
        <v>1161</v>
      </c>
      <c r="D21" s="350" t="n">
        <v>19</v>
      </c>
      <c r="E21" s="350"/>
      <c r="F21" s="350"/>
      <c r="G21" s="350" t="n">
        <v>10</v>
      </c>
      <c r="H21" s="350" t="n">
        <v>45</v>
      </c>
      <c r="I21" s="350" t="n">
        <v>8</v>
      </c>
      <c r="J21" s="350" t="n">
        <v>115</v>
      </c>
      <c r="K21" s="350" t="n">
        <v>3</v>
      </c>
      <c r="L21" s="350" t="s">
        <v>128</v>
      </c>
      <c r="M21" s="350"/>
      <c r="N21" s="350"/>
      <c r="O21" s="350"/>
      <c r="P21" s="350" t="n">
        <v>18</v>
      </c>
      <c r="Q21" s="350" t="n">
        <v>50</v>
      </c>
      <c r="R21" s="350" t="n">
        <v>0</v>
      </c>
      <c r="S21" s="350" t="s">
        <v>129</v>
      </c>
      <c r="T21" s="353" t="s">
        <v>1626</v>
      </c>
      <c r="U21" s="353"/>
      <c r="V21" s="353"/>
      <c r="W21" s="353"/>
      <c r="X21" s="353"/>
      <c r="Y21" s="353"/>
      <c r="Z21" s="353"/>
    </row>
    <row r="22" customFormat="false" ht="13.8" hidden="false" customHeight="false" outlineLevel="0" collapsed="false">
      <c r="A22" s="142"/>
      <c r="B22" s="142"/>
      <c r="C22" s="355"/>
      <c r="D22" s="142"/>
      <c r="E22" s="142"/>
      <c r="F22" s="142"/>
      <c r="G22" s="142"/>
      <c r="H22" s="142"/>
      <c r="I22" s="142"/>
      <c r="J22" s="142"/>
      <c r="K22" s="142"/>
      <c r="L22" s="142"/>
      <c r="M22" s="142"/>
      <c r="N22" s="142"/>
      <c r="O22" s="142"/>
      <c r="P22" s="142"/>
      <c r="Q22" s="142"/>
      <c r="R22" s="142"/>
      <c r="S22" s="142"/>
      <c r="T22" s="142"/>
      <c r="U22" s="142"/>
      <c r="V22" s="142"/>
      <c r="W22" s="142"/>
      <c r="X22" s="142"/>
      <c r="Y22" s="142"/>
      <c r="Z22" s="142"/>
    </row>
    <row r="23" customFormat="false" ht="13.8" hidden="false" customHeight="false" outlineLevel="0" collapsed="false">
      <c r="A23" s="93" t="s">
        <v>1627</v>
      </c>
      <c r="B23" s="93" t="n">
        <v>5</v>
      </c>
      <c r="C23" s="93" t="s">
        <v>1628</v>
      </c>
      <c r="D23" s="93" t="n">
        <v>7</v>
      </c>
      <c r="E23" s="93" t="n">
        <f aca="false">28-17</f>
        <v>11</v>
      </c>
      <c r="F23" s="93" t="n">
        <v>28</v>
      </c>
      <c r="G23" s="93" t="n">
        <v>2</v>
      </c>
      <c r="H23" s="93" t="n">
        <v>45</v>
      </c>
      <c r="I23" s="93" t="n">
        <v>6</v>
      </c>
      <c r="J23" s="93" t="n">
        <v>0</v>
      </c>
      <c r="K23" s="93" t="n">
        <v>1</v>
      </c>
      <c r="L23" s="93" t="s">
        <v>128</v>
      </c>
      <c r="M23" s="103" t="n">
        <v>4</v>
      </c>
      <c r="N23" s="103" t="n">
        <v>6</v>
      </c>
      <c r="O23" s="103"/>
      <c r="P23" s="93" t="n">
        <v>5</v>
      </c>
      <c r="Q23" s="93" t="n">
        <v>0</v>
      </c>
      <c r="R23" s="93" t="n">
        <v>0</v>
      </c>
      <c r="S23" s="93" t="s">
        <v>129</v>
      </c>
      <c r="T23" s="186"/>
      <c r="U23" s="186"/>
      <c r="V23" s="186"/>
      <c r="W23" s="186"/>
      <c r="X23" s="186"/>
    </row>
    <row r="24" customFormat="false" ht="13.8" hidden="false" customHeight="false" outlineLevel="0" collapsed="false">
      <c r="A24" s="99" t="s">
        <v>729</v>
      </c>
      <c r="B24" s="99"/>
      <c r="C24" s="99" t="s">
        <v>227</v>
      </c>
      <c r="D24" s="99"/>
      <c r="E24" s="99"/>
      <c r="F24" s="99"/>
      <c r="G24" s="99" t="n">
        <v>5</v>
      </c>
      <c r="H24" s="99" t="n">
        <v>60</v>
      </c>
      <c r="I24" s="99" t="n">
        <v>7</v>
      </c>
      <c r="J24" s="99" t="n">
        <v>20</v>
      </c>
      <c r="K24" s="99" t="n">
        <v>1</v>
      </c>
      <c r="L24" s="99" t="s">
        <v>128</v>
      </c>
      <c r="M24" s="102"/>
      <c r="N24" s="102"/>
      <c r="O24" s="102"/>
      <c r="P24" s="99" t="n">
        <v>7</v>
      </c>
      <c r="Q24" s="99" t="n">
        <v>20</v>
      </c>
      <c r="R24" s="99" t="n">
        <v>0</v>
      </c>
      <c r="S24" s="99" t="s">
        <v>129</v>
      </c>
      <c r="T24" s="132"/>
      <c r="U24" s="132"/>
      <c r="V24" s="132"/>
      <c r="W24" s="132"/>
      <c r="X24" s="132"/>
    </row>
    <row r="25" customFormat="false" ht="13.8" hidden="false" customHeight="false" outlineLevel="0" collapsed="false">
      <c r="A25" s="93" t="s">
        <v>900</v>
      </c>
      <c r="B25" s="93" t="n">
        <v>10</v>
      </c>
      <c r="C25" s="93" t="s">
        <v>728</v>
      </c>
      <c r="D25" s="93" t="n">
        <v>10</v>
      </c>
      <c r="E25" s="93" t="n">
        <f aca="false">29-14</f>
        <v>15</v>
      </c>
      <c r="F25" s="93" t="n">
        <v>29</v>
      </c>
      <c r="G25" s="93" t="n">
        <v>8</v>
      </c>
      <c r="H25" s="93" t="n">
        <v>361</v>
      </c>
      <c r="I25" s="93" t="n">
        <v>6</v>
      </c>
      <c r="J25" s="93" t="n">
        <v>25</v>
      </c>
      <c r="K25" s="93" t="n">
        <v>2</v>
      </c>
      <c r="L25" s="93" t="s">
        <v>128</v>
      </c>
      <c r="M25" s="103" t="n">
        <v>6</v>
      </c>
      <c r="N25" s="103" t="n">
        <v>9</v>
      </c>
      <c r="O25" s="103"/>
      <c r="P25" s="93" t="n">
        <v>5</v>
      </c>
      <c r="Q25" s="93" t="n">
        <v>25</v>
      </c>
      <c r="R25" s="93" t="n">
        <v>6</v>
      </c>
      <c r="S25" s="93" t="s">
        <v>129</v>
      </c>
      <c r="T25" s="188"/>
      <c r="U25" s="188"/>
      <c r="V25" s="188"/>
      <c r="W25" s="188"/>
      <c r="X25" s="188"/>
    </row>
    <row r="26" customFormat="false" ht="13.8" hidden="false" customHeight="false" outlineLevel="0" collapsed="false">
      <c r="A26" s="99" t="s">
        <v>219</v>
      </c>
      <c r="B26" s="99"/>
      <c r="C26" s="99" t="s">
        <v>728</v>
      </c>
      <c r="D26" s="99"/>
      <c r="E26" s="99"/>
      <c r="F26" s="99"/>
      <c r="G26" s="99" t="n">
        <v>6</v>
      </c>
      <c r="H26" s="99" t="n">
        <v>60</v>
      </c>
      <c r="I26" s="99" t="n">
        <v>5</v>
      </c>
      <c r="J26" s="99" t="n">
        <v>20</v>
      </c>
      <c r="K26" s="99" t="n">
        <v>3</v>
      </c>
      <c r="L26" s="99" t="s">
        <v>128</v>
      </c>
      <c r="M26" s="102"/>
      <c r="N26" s="102"/>
      <c r="O26" s="102"/>
      <c r="P26" s="99" t="n">
        <v>5</v>
      </c>
      <c r="Q26" s="99" t="n">
        <v>50</v>
      </c>
      <c r="R26" s="99" t="n">
        <v>6</v>
      </c>
      <c r="S26" s="99" t="s">
        <v>129</v>
      </c>
      <c r="T26" s="137"/>
      <c r="U26" s="137"/>
      <c r="V26" s="137"/>
      <c r="W26" s="137"/>
      <c r="X26" s="137"/>
    </row>
    <row r="27" customFormat="false" ht="13.8" hidden="false" customHeight="false" outlineLevel="0" collapsed="false">
      <c r="A27" s="93" t="s">
        <v>212</v>
      </c>
      <c r="B27" s="93"/>
      <c r="C27" s="93" t="s">
        <v>728</v>
      </c>
      <c r="D27" s="93"/>
      <c r="E27" s="93"/>
      <c r="F27" s="93"/>
      <c r="G27" s="93" t="n">
        <v>13</v>
      </c>
      <c r="H27" s="93" t="n">
        <v>40</v>
      </c>
      <c r="I27" s="93" t="n">
        <v>8</v>
      </c>
      <c r="J27" s="93" t="n">
        <v>75</v>
      </c>
      <c r="K27" s="93" t="n">
        <v>4</v>
      </c>
      <c r="L27" s="93" t="s">
        <v>128</v>
      </c>
      <c r="M27" s="103"/>
      <c r="N27" s="103"/>
      <c r="O27" s="103"/>
      <c r="P27" s="93" t="n">
        <v>10</v>
      </c>
      <c r="Q27" s="93" t="n">
        <v>75</v>
      </c>
      <c r="R27" s="93" t="n">
        <v>0</v>
      </c>
      <c r="S27" s="93" t="s">
        <v>129</v>
      </c>
      <c r="T27" s="188"/>
      <c r="U27" s="188"/>
      <c r="V27" s="188"/>
      <c r="W27" s="188"/>
      <c r="X27" s="188"/>
    </row>
    <row r="28" customFormat="false" ht="13.8" hidden="false" customHeight="false" outlineLevel="0" collapsed="false">
      <c r="A28" s="99" t="s">
        <v>365</v>
      </c>
      <c r="B28" s="99" t="n">
        <v>9</v>
      </c>
      <c r="C28" s="252" t="s">
        <v>220</v>
      </c>
      <c r="D28" s="99" t="n">
        <v>7</v>
      </c>
      <c r="E28" s="99" t="n">
        <v>11</v>
      </c>
      <c r="F28" s="99" t="n">
        <v>24</v>
      </c>
      <c r="G28" s="99" t="n">
        <v>3</v>
      </c>
      <c r="H28" s="99" t="n">
        <v>110</v>
      </c>
      <c r="I28" s="99" t="n">
        <v>5</v>
      </c>
      <c r="J28" s="99" t="n">
        <v>25</v>
      </c>
      <c r="K28" s="99" t="n">
        <v>2</v>
      </c>
      <c r="L28" s="99" t="s">
        <v>128</v>
      </c>
      <c r="M28" s="102" t="n">
        <v>4</v>
      </c>
      <c r="N28" s="102" t="n">
        <v>6</v>
      </c>
      <c r="O28" s="102"/>
      <c r="P28" s="99" t="n">
        <v>6</v>
      </c>
      <c r="Q28" s="99" t="n">
        <v>25</v>
      </c>
      <c r="R28" s="99" t="n">
        <v>6</v>
      </c>
      <c r="S28" s="99" t="s">
        <v>129</v>
      </c>
      <c r="T28" s="132" t="s">
        <v>1629</v>
      </c>
      <c r="U28" s="132"/>
      <c r="V28" s="132"/>
      <c r="W28" s="132"/>
      <c r="X28" s="132"/>
    </row>
    <row r="29" customFormat="false" ht="13.8" hidden="false" customHeight="false" outlineLevel="0" collapsed="false">
      <c r="A29" s="93" t="s">
        <v>510</v>
      </c>
      <c r="B29" s="93" t="n">
        <v>8</v>
      </c>
      <c r="C29" s="189" t="s">
        <v>320</v>
      </c>
      <c r="D29" s="93" t="n">
        <v>10</v>
      </c>
      <c r="E29" s="93" t="n">
        <f aca="false">27-12</f>
        <v>15</v>
      </c>
      <c r="F29" s="93" t="n">
        <v>27</v>
      </c>
      <c r="G29" s="93" t="n">
        <v>7</v>
      </c>
      <c r="H29" s="93" t="n">
        <v>70</v>
      </c>
      <c r="I29" s="93" t="n">
        <v>8</v>
      </c>
      <c r="J29" s="93" t="n">
        <v>20</v>
      </c>
      <c r="K29" s="93" t="n">
        <v>2</v>
      </c>
      <c r="L29" s="93" t="s">
        <v>128</v>
      </c>
      <c r="M29" s="103" t="n">
        <v>4</v>
      </c>
      <c r="N29" s="103" t="n">
        <v>6</v>
      </c>
      <c r="O29" s="103"/>
      <c r="P29" s="93" t="n">
        <v>6</v>
      </c>
      <c r="Q29" s="93" t="n">
        <v>25</v>
      </c>
      <c r="R29" s="93" t="n">
        <v>6</v>
      </c>
      <c r="S29" s="93" t="s">
        <v>129</v>
      </c>
      <c r="T29" s="188"/>
      <c r="U29" s="188"/>
      <c r="V29" s="188"/>
      <c r="W29" s="188"/>
      <c r="X29" s="188"/>
    </row>
    <row r="30" customFormat="false" ht="13.8" hidden="false" customHeight="false" outlineLevel="0" collapsed="false">
      <c r="A30" s="99" t="s">
        <v>1630</v>
      </c>
      <c r="B30" s="99"/>
      <c r="C30" s="252" t="s">
        <v>320</v>
      </c>
      <c r="D30" s="99"/>
      <c r="E30" s="99"/>
      <c r="F30" s="99"/>
      <c r="G30" s="99" t="n">
        <v>7</v>
      </c>
      <c r="H30" s="99" t="n">
        <v>65</v>
      </c>
      <c r="I30" s="99" t="n">
        <v>8</v>
      </c>
      <c r="J30" s="99" t="n">
        <v>20</v>
      </c>
      <c r="K30" s="99" t="n">
        <v>3</v>
      </c>
      <c r="L30" s="99" t="s">
        <v>128</v>
      </c>
      <c r="M30" s="102"/>
      <c r="N30" s="102"/>
      <c r="O30" s="102"/>
      <c r="P30" s="99" t="n">
        <v>6</v>
      </c>
      <c r="Q30" s="99" t="n">
        <v>25</v>
      </c>
      <c r="R30" s="99" t="n">
        <v>6</v>
      </c>
      <c r="S30" s="99" t="s">
        <v>129</v>
      </c>
      <c r="T30" s="137"/>
      <c r="U30" s="137"/>
      <c r="V30" s="137"/>
      <c r="W30" s="137"/>
      <c r="X30" s="137"/>
    </row>
    <row r="31" customFormat="false" ht="13.8" hidden="false" customHeight="false" outlineLevel="0" collapsed="false">
      <c r="A31" s="93" t="s">
        <v>1631</v>
      </c>
      <c r="B31" s="93"/>
      <c r="C31" s="189" t="s">
        <v>213</v>
      </c>
      <c r="D31" s="93"/>
      <c r="E31" s="93"/>
      <c r="F31" s="93"/>
      <c r="G31" s="93" t="n">
        <v>13</v>
      </c>
      <c r="H31" s="93" t="n">
        <v>90</v>
      </c>
      <c r="I31" s="93" t="n">
        <v>8</v>
      </c>
      <c r="J31" s="93" t="n">
        <v>82.5</v>
      </c>
      <c r="K31" s="93" t="n">
        <v>1</v>
      </c>
      <c r="L31" s="93" t="s">
        <v>128</v>
      </c>
      <c r="M31" s="103"/>
      <c r="N31" s="103"/>
      <c r="O31" s="103"/>
      <c r="P31" s="93" t="n">
        <v>8</v>
      </c>
      <c r="Q31" s="93" t="n">
        <v>75</v>
      </c>
      <c r="R31" s="93" t="n">
        <v>6</v>
      </c>
      <c r="S31" s="93" t="s">
        <v>129</v>
      </c>
      <c r="T31" s="188"/>
      <c r="U31" s="188"/>
      <c r="V31" s="188"/>
      <c r="W31" s="188"/>
      <c r="X31" s="188"/>
    </row>
    <row r="32" customFormat="false" ht="13.8" hidden="false" customHeight="false" outlineLevel="0" collapsed="false">
      <c r="A32" s="99" t="s">
        <v>821</v>
      </c>
      <c r="B32" s="99" t="n">
        <v>13</v>
      </c>
      <c r="C32" s="99" t="s">
        <v>731</v>
      </c>
      <c r="D32" s="99" t="n">
        <v>10</v>
      </c>
      <c r="E32" s="99" t="n">
        <f aca="false">31-16</f>
        <v>15</v>
      </c>
      <c r="F32" s="99" t="n">
        <v>31</v>
      </c>
      <c r="G32" s="99" t="n">
        <v>12</v>
      </c>
      <c r="H32" s="99" t="n">
        <v>270</v>
      </c>
      <c r="I32" s="99" t="n">
        <v>6</v>
      </c>
      <c r="J32" s="99" t="n">
        <v>65</v>
      </c>
      <c r="K32" s="99" t="n">
        <v>2</v>
      </c>
      <c r="L32" s="99" t="s">
        <v>128</v>
      </c>
      <c r="M32" s="102" t="n">
        <v>4</v>
      </c>
      <c r="N32" s="102" t="n">
        <v>6</v>
      </c>
      <c r="O32" s="102"/>
      <c r="P32" s="99" t="n">
        <v>8</v>
      </c>
      <c r="Q32" s="99" t="n">
        <v>50</v>
      </c>
      <c r="R32" s="99" t="n">
        <v>6</v>
      </c>
      <c r="S32" s="99" t="s">
        <v>129</v>
      </c>
      <c r="T32" s="132"/>
      <c r="U32" s="132"/>
      <c r="V32" s="132"/>
      <c r="W32" s="132"/>
      <c r="X32" s="132"/>
    </row>
    <row r="33" customFormat="false" ht="39.9" hidden="false" customHeight="false" outlineLevel="0" collapsed="false">
      <c r="A33" s="105" t="s">
        <v>1632</v>
      </c>
      <c r="B33" s="93" t="n">
        <v>1</v>
      </c>
      <c r="C33" s="118" t="s">
        <v>1633</v>
      </c>
      <c r="D33" s="93" t="s">
        <v>1634</v>
      </c>
      <c r="E33" s="93"/>
      <c r="F33" s="93" t="n">
        <v>25</v>
      </c>
      <c r="G33" s="93" t="n">
        <v>2</v>
      </c>
      <c r="H33" s="93" t="n">
        <v>90</v>
      </c>
      <c r="I33" s="93" t="n">
        <v>8.5</v>
      </c>
      <c r="J33" s="93" t="n">
        <v>14</v>
      </c>
      <c r="K33" s="93" t="n">
        <v>1</v>
      </c>
      <c r="L33" s="93" t="s">
        <v>251</v>
      </c>
      <c r="M33" s="93"/>
      <c r="N33" s="93"/>
      <c r="O33" s="93"/>
      <c r="P33" s="93" t="n">
        <v>3</v>
      </c>
      <c r="Q33" s="93" t="n">
        <v>0</v>
      </c>
      <c r="R33" s="93" t="n">
        <v>1</v>
      </c>
      <c r="S33" s="93" t="s">
        <v>129</v>
      </c>
      <c r="T33" s="186" t="s">
        <v>1635</v>
      </c>
      <c r="U33" s="186"/>
      <c r="V33" s="186"/>
      <c r="W33" s="186"/>
      <c r="X33" s="186"/>
      <c r="Y33" s="186"/>
      <c r="Z33" s="186"/>
    </row>
    <row r="34" customFormat="false" ht="13.8" hidden="false" customHeight="false" outlineLevel="0" collapsed="false">
      <c r="A34" s="108" t="s">
        <v>1636</v>
      </c>
      <c r="B34" s="99"/>
      <c r="C34" s="99" t="s">
        <v>1637</v>
      </c>
      <c r="D34" s="99" t="s">
        <v>1638</v>
      </c>
      <c r="E34" s="99"/>
      <c r="F34" s="99" t="n">
        <v>63</v>
      </c>
      <c r="G34" s="99" t="n">
        <v>10</v>
      </c>
      <c r="H34" s="99" t="n">
        <v>90</v>
      </c>
      <c r="I34" s="99" t="n">
        <v>9</v>
      </c>
      <c r="J34" s="99" t="n">
        <v>30</v>
      </c>
      <c r="K34" s="99" t="n">
        <v>3</v>
      </c>
      <c r="L34" s="99" t="s">
        <v>251</v>
      </c>
      <c r="M34" s="99"/>
      <c r="N34" s="99"/>
      <c r="O34" s="99"/>
      <c r="P34" s="99" t="n">
        <v>8</v>
      </c>
      <c r="Q34" s="99" t="n">
        <v>60</v>
      </c>
      <c r="R34" s="99" t="n">
        <v>1</v>
      </c>
      <c r="S34" s="99" t="s">
        <v>129</v>
      </c>
      <c r="T34" s="132" t="s">
        <v>1635</v>
      </c>
      <c r="U34" s="132"/>
      <c r="V34" s="132"/>
      <c r="W34" s="132"/>
      <c r="X34" s="132"/>
      <c r="Y34" s="132"/>
      <c r="Z34" s="132"/>
    </row>
    <row r="35" customFormat="false" ht="13.8" hidden="false" customHeight="false" outlineLevel="0" collapsed="false">
      <c r="A35" s="105" t="s">
        <v>1639</v>
      </c>
      <c r="B35" s="93" t="n">
        <v>10</v>
      </c>
      <c r="C35" s="93" t="n">
        <v>11</v>
      </c>
      <c r="D35" s="93" t="n">
        <v>15</v>
      </c>
      <c r="E35" s="93"/>
      <c r="F35" s="93" t="n">
        <v>31</v>
      </c>
      <c r="G35" s="93" t="n">
        <v>3</v>
      </c>
      <c r="H35" s="93" t="n">
        <v>30</v>
      </c>
      <c r="I35" s="93" t="n">
        <v>8</v>
      </c>
      <c r="J35" s="93" t="n">
        <v>10</v>
      </c>
      <c r="K35" s="93" t="n">
        <v>1</v>
      </c>
      <c r="L35" s="93" t="s">
        <v>128</v>
      </c>
      <c r="M35" s="93"/>
      <c r="N35" s="93"/>
      <c r="O35" s="93"/>
      <c r="P35" s="93" t="n">
        <v>6</v>
      </c>
      <c r="Q35" s="93" t="n">
        <v>10</v>
      </c>
      <c r="R35" s="93" t="n">
        <v>0</v>
      </c>
      <c r="S35" s="93" t="s">
        <v>129</v>
      </c>
      <c r="T35" s="356"/>
      <c r="U35" s="356"/>
      <c r="V35" s="356"/>
      <c r="W35" s="356"/>
      <c r="X35" s="356"/>
      <c r="Y35" s="356"/>
      <c r="Z35" s="356"/>
    </row>
    <row r="36" customFormat="false" ht="13.8" hidden="false" customHeight="false" outlineLevel="0" collapsed="false">
      <c r="A36" s="108" t="s">
        <v>1640</v>
      </c>
      <c r="B36" s="99"/>
      <c r="C36" s="99" t="s">
        <v>1641</v>
      </c>
      <c r="D36" s="99"/>
      <c r="E36" s="99"/>
      <c r="F36" s="99"/>
      <c r="G36" s="99" t="n">
        <v>2</v>
      </c>
      <c r="H36" s="99" t="n">
        <v>50</v>
      </c>
      <c r="I36" s="99" t="n">
        <v>6</v>
      </c>
      <c r="J36" s="99" t="n">
        <v>10</v>
      </c>
      <c r="K36" s="99" t="n">
        <v>3</v>
      </c>
      <c r="L36" s="99" t="s">
        <v>156</v>
      </c>
      <c r="M36" s="99"/>
      <c r="N36" s="99"/>
      <c r="O36" s="99" t="n">
        <v>45</v>
      </c>
      <c r="P36" s="99" t="n">
        <v>6</v>
      </c>
      <c r="Q36" s="99" t="n">
        <v>0</v>
      </c>
      <c r="R36" s="99" t="n">
        <v>0</v>
      </c>
      <c r="S36" s="99" t="s">
        <v>129</v>
      </c>
      <c r="T36" s="132" t="s">
        <v>1642</v>
      </c>
      <c r="U36" s="132"/>
      <c r="V36" s="132"/>
      <c r="W36" s="132"/>
      <c r="X36" s="132"/>
      <c r="Y36" s="132"/>
      <c r="Z36" s="132"/>
    </row>
    <row r="37" customFormat="false" ht="64.45" hidden="false" customHeight="true" outlineLevel="0" collapsed="false">
      <c r="A37" s="105" t="s">
        <v>1643</v>
      </c>
      <c r="B37" s="93" t="n">
        <v>16</v>
      </c>
      <c r="C37" s="118" t="s">
        <v>1644</v>
      </c>
      <c r="D37" s="118" t="s">
        <v>1645</v>
      </c>
      <c r="E37" s="118"/>
      <c r="F37" s="118" t="s">
        <v>1646</v>
      </c>
      <c r="G37" s="93" t="n">
        <v>1</v>
      </c>
      <c r="H37" s="93" t="n">
        <v>75</v>
      </c>
      <c r="I37" s="93" t="n">
        <v>1</v>
      </c>
      <c r="J37" s="93" t="n">
        <v>0</v>
      </c>
      <c r="K37" s="93" t="n">
        <v>1</v>
      </c>
      <c r="L37" s="93" t="s">
        <v>559</v>
      </c>
      <c r="M37" s="93"/>
      <c r="N37" s="93"/>
      <c r="O37" s="93"/>
      <c r="P37" s="93" t="n">
        <v>3</v>
      </c>
      <c r="Q37" s="93" t="n">
        <v>0</v>
      </c>
      <c r="R37" s="93" t="n">
        <v>2</v>
      </c>
      <c r="S37" s="93" t="s">
        <v>275</v>
      </c>
      <c r="T37" s="188" t="s">
        <v>1647</v>
      </c>
      <c r="U37" s="188"/>
      <c r="V37" s="188"/>
      <c r="W37" s="188"/>
      <c r="X37" s="188"/>
      <c r="Y37" s="188"/>
      <c r="Z37" s="188"/>
    </row>
    <row r="38" customFormat="false" ht="51.8" hidden="false" customHeight="true" outlineLevel="0" collapsed="false">
      <c r="A38" s="108" t="s">
        <v>1648</v>
      </c>
      <c r="B38" s="99"/>
      <c r="C38" s="115" t="s">
        <v>1649</v>
      </c>
      <c r="D38" s="99"/>
      <c r="E38" s="99"/>
      <c r="F38" s="99"/>
      <c r="G38" s="99" t="n">
        <v>8</v>
      </c>
      <c r="H38" s="99" t="n">
        <v>361</v>
      </c>
      <c r="I38" s="99" t="n">
        <v>7</v>
      </c>
      <c r="J38" s="99" t="n">
        <v>60</v>
      </c>
      <c r="K38" s="99" t="n">
        <v>3</v>
      </c>
      <c r="L38" s="99" t="s">
        <v>128</v>
      </c>
      <c r="M38" s="99"/>
      <c r="N38" s="99"/>
      <c r="O38" s="99"/>
      <c r="P38" s="99" t="n">
        <v>8</v>
      </c>
      <c r="Q38" s="99" t="n">
        <v>60</v>
      </c>
      <c r="R38" s="99" t="n">
        <v>10</v>
      </c>
      <c r="S38" s="99" t="s">
        <v>129</v>
      </c>
      <c r="T38" s="137" t="s">
        <v>1650</v>
      </c>
      <c r="U38" s="137"/>
      <c r="V38" s="137"/>
      <c r="W38" s="137"/>
      <c r="X38" s="137"/>
      <c r="Y38" s="137"/>
      <c r="Z38" s="137"/>
    </row>
    <row r="39" customFormat="false" ht="51.8" hidden="false" customHeight="true" outlineLevel="0" collapsed="false">
      <c r="A39" s="108" t="s">
        <v>1651</v>
      </c>
      <c r="B39" s="99"/>
      <c r="C39" s="115" t="s">
        <v>1649</v>
      </c>
      <c r="D39" s="99"/>
      <c r="E39" s="99"/>
      <c r="F39" s="99"/>
      <c r="G39" s="99" t="n">
        <v>8</v>
      </c>
      <c r="H39" s="99" t="n">
        <v>361</v>
      </c>
      <c r="I39" s="99" t="n">
        <v>6</v>
      </c>
      <c r="J39" s="99" t="n">
        <v>60</v>
      </c>
      <c r="K39" s="99" t="n">
        <v>3</v>
      </c>
      <c r="L39" s="99" t="s">
        <v>128</v>
      </c>
      <c r="M39" s="99"/>
      <c r="N39" s="99"/>
      <c r="O39" s="99"/>
      <c r="P39" s="99" t="n">
        <v>8</v>
      </c>
      <c r="Q39" s="99" t="n">
        <v>60</v>
      </c>
      <c r="R39" s="99" t="n">
        <v>10</v>
      </c>
      <c r="S39" s="99" t="s">
        <v>129</v>
      </c>
      <c r="T39" s="137" t="s">
        <v>1650</v>
      </c>
      <c r="U39" s="137"/>
      <c r="V39" s="137"/>
      <c r="W39" s="137"/>
      <c r="X39" s="137"/>
      <c r="Y39" s="137"/>
      <c r="Z39" s="137"/>
    </row>
    <row r="40" customFormat="false" ht="13.8" hidden="false" customHeight="false" outlineLevel="0" collapsed="false">
      <c r="A40" s="105" t="s">
        <v>862</v>
      </c>
      <c r="B40" s="93" t="n">
        <v>22</v>
      </c>
      <c r="C40" s="93" t="n">
        <v>23</v>
      </c>
      <c r="D40" s="93"/>
      <c r="E40" s="93"/>
      <c r="F40" s="93"/>
      <c r="G40" s="93" t="n">
        <v>2</v>
      </c>
      <c r="H40" s="93" t="n">
        <v>-75</v>
      </c>
      <c r="I40" s="93" t="n">
        <v>4</v>
      </c>
      <c r="J40" s="93" t="n">
        <v>0</v>
      </c>
      <c r="K40" s="93" t="n">
        <v>1</v>
      </c>
      <c r="L40" s="93" t="s">
        <v>128</v>
      </c>
      <c r="M40" s="93"/>
      <c r="N40" s="93"/>
      <c r="O40" s="93"/>
      <c r="P40" s="93" t="n">
        <v>4</v>
      </c>
      <c r="Q40" s="93" t="n">
        <v>0</v>
      </c>
      <c r="R40" s="93" t="n">
        <v>0</v>
      </c>
      <c r="S40" s="93" t="s">
        <v>129</v>
      </c>
      <c r="T40" s="186" t="s">
        <v>1652</v>
      </c>
      <c r="U40" s="186"/>
      <c r="V40" s="186"/>
      <c r="W40" s="186"/>
      <c r="X40" s="186"/>
      <c r="Y40" s="186"/>
      <c r="Z40" s="186"/>
    </row>
    <row r="41" customFormat="false" ht="26.5" hidden="false" customHeight="false" outlineLevel="0" collapsed="false">
      <c r="A41" s="108" t="s">
        <v>1653</v>
      </c>
      <c r="B41" s="99"/>
      <c r="C41" s="115" t="s">
        <v>1654</v>
      </c>
      <c r="D41" s="99" t="n">
        <f aca="false">27-6</f>
        <v>21</v>
      </c>
      <c r="E41" s="99"/>
      <c r="F41" s="99" t="s">
        <v>1655</v>
      </c>
      <c r="G41" s="99" t="n">
        <v>8</v>
      </c>
      <c r="H41" s="99" t="n">
        <v>361</v>
      </c>
      <c r="I41" s="99" t="n">
        <v>10</v>
      </c>
      <c r="J41" s="99" t="n">
        <v>55</v>
      </c>
      <c r="K41" s="99" t="n">
        <v>3</v>
      </c>
      <c r="L41" s="99" t="s">
        <v>217</v>
      </c>
      <c r="M41" s="99"/>
      <c r="N41" s="99"/>
      <c r="O41" s="99"/>
      <c r="P41" s="99" t="n">
        <v>8</v>
      </c>
      <c r="Q41" s="99" t="n">
        <v>75</v>
      </c>
      <c r="R41" s="99" t="n">
        <v>6</v>
      </c>
      <c r="S41" s="99" t="s">
        <v>129</v>
      </c>
      <c r="T41" s="132" t="s">
        <v>1629</v>
      </c>
      <c r="U41" s="132"/>
      <c r="V41" s="132"/>
      <c r="W41" s="132"/>
      <c r="X41" s="132"/>
      <c r="Y41" s="132"/>
      <c r="Z41" s="132"/>
    </row>
    <row r="42" customFormat="false" ht="77.1" hidden="false" customHeight="true" outlineLevel="0" collapsed="false">
      <c r="A42" s="105" t="s">
        <v>1656</v>
      </c>
      <c r="B42" s="93" t="n">
        <v>22</v>
      </c>
      <c r="C42" s="118" t="s">
        <v>1657</v>
      </c>
      <c r="D42" s="93"/>
      <c r="E42" s="93"/>
      <c r="F42" s="93"/>
      <c r="G42" s="93" t="n">
        <v>2</v>
      </c>
      <c r="H42" s="93" t="n">
        <v>-75</v>
      </c>
      <c r="I42" s="93" t="n">
        <v>6</v>
      </c>
      <c r="J42" s="93" t="n">
        <v>40</v>
      </c>
      <c r="K42" s="93" t="n">
        <v>1</v>
      </c>
      <c r="L42" s="93" t="s">
        <v>128</v>
      </c>
      <c r="M42" s="93"/>
      <c r="N42" s="93"/>
      <c r="O42" s="93"/>
      <c r="P42" s="93" t="n">
        <v>4</v>
      </c>
      <c r="Q42" s="93" t="n">
        <v>0</v>
      </c>
      <c r="R42" s="93" t="n">
        <v>0</v>
      </c>
      <c r="S42" s="93" t="s">
        <v>129</v>
      </c>
      <c r="T42" s="357" t="s">
        <v>1658</v>
      </c>
      <c r="U42" s="357"/>
      <c r="V42" s="357"/>
      <c r="W42" s="357"/>
      <c r="X42" s="357"/>
      <c r="Y42" s="357"/>
      <c r="Z42" s="357"/>
    </row>
    <row r="43" customFormat="false" ht="52.2" hidden="false" customHeight="true" outlineLevel="0" collapsed="false">
      <c r="A43" s="108" t="s">
        <v>1659</v>
      </c>
      <c r="B43" s="99" t="s">
        <v>1660</v>
      </c>
      <c r="C43" s="115" t="s">
        <v>1661</v>
      </c>
      <c r="D43" s="99" t="s">
        <v>1662</v>
      </c>
      <c r="E43" s="99"/>
      <c r="F43" s="99" t="s">
        <v>1663</v>
      </c>
      <c r="G43" s="99" t="n">
        <v>0</v>
      </c>
      <c r="H43" s="99" t="n">
        <v>0</v>
      </c>
      <c r="I43" s="99" t="n">
        <v>0</v>
      </c>
      <c r="J43" s="99" t="n">
        <v>0</v>
      </c>
      <c r="K43" s="99"/>
      <c r="L43" s="99" t="n">
        <v>0</v>
      </c>
      <c r="M43" s="99"/>
      <c r="N43" s="99"/>
      <c r="O43" s="99"/>
      <c r="P43" s="99"/>
      <c r="Q43" s="99"/>
      <c r="R43" s="99"/>
      <c r="S43" s="99"/>
      <c r="T43" s="137" t="s">
        <v>1664</v>
      </c>
      <c r="U43" s="137"/>
      <c r="V43" s="137"/>
      <c r="W43" s="137"/>
      <c r="X43" s="137"/>
      <c r="Y43" s="137"/>
      <c r="Z43" s="137"/>
    </row>
    <row r="44" customFormat="false" ht="26.5" hidden="false" customHeight="true" outlineLevel="0" collapsed="false">
      <c r="A44" s="105" t="s">
        <v>1665</v>
      </c>
      <c r="B44" s="118" t="s">
        <v>1666</v>
      </c>
      <c r="C44" s="93" t="s">
        <v>1667</v>
      </c>
      <c r="D44" s="93"/>
      <c r="E44" s="93"/>
      <c r="F44" s="93"/>
      <c r="G44" s="93" t="n">
        <v>0</v>
      </c>
      <c r="H44" s="93" t="n">
        <v>0</v>
      </c>
      <c r="I44" s="99" t="n">
        <v>0</v>
      </c>
      <c r="J44" s="99" t="n">
        <v>0</v>
      </c>
      <c r="K44" s="93"/>
      <c r="L44" s="99" t="n">
        <v>0</v>
      </c>
      <c r="M44" s="93"/>
      <c r="N44" s="93"/>
      <c r="O44" s="93"/>
      <c r="P44" s="93"/>
      <c r="Q44" s="93"/>
      <c r="R44" s="93"/>
      <c r="S44" s="93"/>
      <c r="T44" s="188" t="s">
        <v>1668</v>
      </c>
      <c r="U44" s="188"/>
      <c r="V44" s="188"/>
      <c r="W44" s="188"/>
      <c r="X44" s="188"/>
      <c r="Y44" s="188"/>
      <c r="Z44" s="188"/>
    </row>
    <row r="45" customFormat="false" ht="39.9" hidden="false" customHeight="false" outlineLevel="0" collapsed="false">
      <c r="A45" s="108" t="s">
        <v>1669</v>
      </c>
      <c r="B45" s="99"/>
      <c r="C45" s="115" t="s">
        <v>1670</v>
      </c>
      <c r="D45" s="99"/>
      <c r="E45" s="99"/>
      <c r="F45" s="99" t="n">
        <v>1</v>
      </c>
      <c r="G45" s="99" t="n">
        <v>0</v>
      </c>
      <c r="H45" s="99" t="n">
        <v>0</v>
      </c>
      <c r="I45" s="99" t="n">
        <v>0</v>
      </c>
      <c r="J45" s="99" t="n">
        <v>0</v>
      </c>
      <c r="K45" s="99"/>
      <c r="L45" s="99" t="n">
        <v>0</v>
      </c>
      <c r="M45" s="99"/>
      <c r="N45" s="99"/>
      <c r="O45" s="99"/>
      <c r="P45" s="132" t="s">
        <v>1671</v>
      </c>
      <c r="Q45" s="132"/>
      <c r="R45" s="132"/>
      <c r="S45" s="132"/>
      <c r="T45" s="132"/>
      <c r="U45" s="132"/>
      <c r="V45" s="132"/>
    </row>
  </sheetData>
  <mergeCells count="43">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P45:V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4" activeCellId="0" sqref="A14"/>
    </sheetView>
  </sheetViews>
  <sheetFormatPr defaultColWidth="11.6875" defaultRowHeight="12.8" zeroHeight="false" outlineLevelRow="0" outlineLevelCol="0"/>
  <sheetData>
    <row r="1" customFormat="false" ht="12.8" hidden="false" customHeight="true" outlineLevel="0" collapsed="false">
      <c r="A1" s="358" t="s">
        <v>1672</v>
      </c>
      <c r="B1" s="359"/>
      <c r="C1" s="359"/>
      <c r="D1" s="359"/>
      <c r="E1" s="359"/>
      <c r="F1" s="359"/>
      <c r="G1" s="359"/>
      <c r="H1" s="359"/>
      <c r="I1" s="359"/>
      <c r="J1" s="359"/>
      <c r="K1" s="359"/>
      <c r="L1" s="359"/>
      <c r="M1" s="359"/>
    </row>
    <row r="2" customFormat="false" ht="12" hidden="false" customHeight="true" outlineLevel="0" collapsed="false">
      <c r="A2" s="358" t="s">
        <v>1673</v>
      </c>
      <c r="B2" s="359" t="s">
        <v>96</v>
      </c>
      <c r="C2" s="359"/>
      <c r="D2" s="359"/>
      <c r="E2" s="359"/>
      <c r="F2" s="359"/>
      <c r="G2" s="359"/>
      <c r="H2" s="359"/>
      <c r="I2" s="359"/>
      <c r="J2" s="359"/>
      <c r="K2" s="359"/>
      <c r="L2" s="359"/>
      <c r="M2" s="359"/>
    </row>
    <row r="3" customFormat="false" ht="35.5" hidden="false" customHeight="false" outlineLevel="0" collapsed="false">
      <c r="A3" s="360" t="s">
        <v>1674</v>
      </c>
      <c r="B3" s="361" t="s">
        <v>1675</v>
      </c>
      <c r="C3" s="362" t="s">
        <v>1676</v>
      </c>
      <c r="D3" s="363" t="s">
        <v>1677</v>
      </c>
      <c r="E3" s="363" t="s">
        <v>1678</v>
      </c>
      <c r="F3" s="348" t="s">
        <v>1679</v>
      </c>
      <c r="G3" s="348"/>
      <c r="H3" s="364" t="s">
        <v>121</v>
      </c>
      <c r="I3" s="364"/>
      <c r="J3" s="364"/>
      <c r="K3" s="364"/>
      <c r="L3" s="364"/>
      <c r="M3" s="364"/>
    </row>
    <row r="4" customFormat="false" ht="46.95" hidden="false" customHeight="true" outlineLevel="0" collapsed="false">
      <c r="A4" s="365" t="s">
        <v>1680</v>
      </c>
      <c r="B4" s="366" t="n">
        <v>17</v>
      </c>
      <c r="C4" s="367" t="n">
        <v>56</v>
      </c>
      <c r="D4" s="367" t="n">
        <v>95</v>
      </c>
      <c r="E4" s="367" t="s">
        <v>1681</v>
      </c>
      <c r="F4" s="368"/>
      <c r="G4" s="368"/>
      <c r="H4" s="369" t="s">
        <v>1682</v>
      </c>
      <c r="I4" s="369"/>
      <c r="J4" s="369"/>
      <c r="K4" s="369"/>
      <c r="L4" s="369"/>
      <c r="M4" s="369"/>
    </row>
    <row r="5" customFormat="false" ht="46.95" hidden="false" customHeight="true" outlineLevel="0" collapsed="false">
      <c r="A5" s="370" t="s">
        <v>1683</v>
      </c>
      <c r="B5" s="371" t="n">
        <f aca="false">(B4-17)/78</f>
        <v>0</v>
      </c>
      <c r="C5" s="372" t="n">
        <f aca="false">(C4-17)/78</f>
        <v>0.5</v>
      </c>
      <c r="D5" s="372" t="n">
        <f aca="false">(D4-17)/78</f>
        <v>1</v>
      </c>
      <c r="E5" s="372" t="s">
        <v>1681</v>
      </c>
      <c r="F5" s="321" t="s">
        <v>1684</v>
      </c>
      <c r="G5" s="321"/>
      <c r="H5" s="373" t="s">
        <v>1685</v>
      </c>
      <c r="I5" s="373"/>
      <c r="J5" s="373"/>
      <c r="K5" s="373"/>
      <c r="L5" s="373"/>
      <c r="M5" s="373"/>
    </row>
    <row r="6" customFormat="false" ht="46.95" hidden="false" customHeight="true" outlineLevel="0" collapsed="false">
      <c r="A6" s="365" t="s">
        <v>1686</v>
      </c>
      <c r="B6" s="374" t="n">
        <f aca="false">12+(B5*28)</f>
        <v>12</v>
      </c>
      <c r="C6" s="375" t="n">
        <f aca="false">12+(C5*28)</f>
        <v>26</v>
      </c>
      <c r="D6" s="375" t="n">
        <f aca="false">12+(D5*28)</f>
        <v>40</v>
      </c>
      <c r="E6" s="375" t="n">
        <v>9000</v>
      </c>
      <c r="F6" s="376" t="s">
        <v>1687</v>
      </c>
      <c r="G6" s="376"/>
      <c r="H6" s="369" t="s">
        <v>1688</v>
      </c>
      <c r="I6" s="369"/>
      <c r="J6" s="369"/>
      <c r="K6" s="369"/>
      <c r="L6" s="369"/>
      <c r="M6" s="369"/>
    </row>
    <row r="7" customFormat="false" ht="12.8" hidden="false" customHeight="true" outlineLevel="0" collapsed="false">
      <c r="A7" s="377" t="s">
        <v>1689</v>
      </c>
      <c r="B7" s="378" t="n">
        <f aca="false">10+(B5/7)</f>
        <v>10</v>
      </c>
      <c r="C7" s="379" t="n">
        <f aca="false">10+(C5/7)</f>
        <v>10.0714285714286</v>
      </c>
      <c r="D7" s="379" t="n">
        <f aca="false">10+(D5/7)</f>
        <v>10.1428571428571</v>
      </c>
      <c r="E7" s="380" t="n">
        <v>18</v>
      </c>
      <c r="F7" s="321" t="s">
        <v>1690</v>
      </c>
      <c r="G7" s="321"/>
      <c r="H7" s="381" t="s">
        <v>1691</v>
      </c>
      <c r="I7" s="381"/>
      <c r="J7" s="381"/>
      <c r="K7" s="381"/>
      <c r="L7" s="381"/>
      <c r="M7" s="381"/>
    </row>
    <row r="8" customFormat="false" ht="12.8" hidden="false" customHeight="true" outlineLevel="0" collapsed="false">
      <c r="A8" s="382" t="s">
        <v>21</v>
      </c>
      <c r="B8" s="374" t="n">
        <f aca="false">6+(B5*2)</f>
        <v>6</v>
      </c>
      <c r="C8" s="375" t="n">
        <f aca="false">6+(C5*2)</f>
        <v>7</v>
      </c>
      <c r="D8" s="375" t="n">
        <f aca="false">6+(D5*2)</f>
        <v>8</v>
      </c>
      <c r="E8" s="375" t="n">
        <v>12</v>
      </c>
      <c r="F8" s="376" t="s">
        <v>1692</v>
      </c>
      <c r="G8" s="376"/>
      <c r="H8" s="383" t="s">
        <v>1693</v>
      </c>
      <c r="I8" s="383"/>
      <c r="J8" s="383"/>
      <c r="K8" s="383"/>
      <c r="L8" s="383"/>
      <c r="M8" s="383"/>
    </row>
    <row r="9" customFormat="false" ht="12.8" hidden="false" customHeight="true" outlineLevel="0" collapsed="false">
      <c r="A9" s="377" t="s">
        <v>1694</v>
      </c>
      <c r="B9" s="378" t="n">
        <f aca="false">6+(B5*0.1)</f>
        <v>6</v>
      </c>
      <c r="C9" s="384" t="n">
        <f aca="false">6+(C5)</f>
        <v>6.5</v>
      </c>
      <c r="D9" s="380" t="n">
        <f aca="false">6+(D5)</f>
        <v>7</v>
      </c>
      <c r="E9" s="380" t="n">
        <v>8</v>
      </c>
      <c r="F9" s="321" t="s">
        <v>1695</v>
      </c>
      <c r="G9" s="321"/>
      <c r="H9" s="381"/>
      <c r="I9" s="381"/>
      <c r="J9" s="381"/>
      <c r="K9" s="381"/>
      <c r="L9" s="381"/>
      <c r="M9" s="381"/>
    </row>
    <row r="10" customFormat="false" ht="12.8" hidden="false" customHeight="true" outlineLevel="0" collapsed="false">
      <c r="A10" s="385" t="s">
        <v>1696</v>
      </c>
      <c r="B10" s="386" t="n">
        <f aca="false">(0.5+(B5*0.1))*100</f>
        <v>50</v>
      </c>
      <c r="C10" s="387" t="n">
        <f aca="false">(0.5+(C5*0.1))*100</f>
        <v>55</v>
      </c>
      <c r="D10" s="387" t="n">
        <f aca="false">(0.5+(D5*0.1))*100</f>
        <v>60</v>
      </c>
      <c r="E10" s="387" t="n">
        <v>110</v>
      </c>
      <c r="F10" s="388" t="s">
        <v>1697</v>
      </c>
      <c r="G10" s="388"/>
      <c r="H10" s="389"/>
      <c r="I10" s="389"/>
      <c r="J10" s="389"/>
      <c r="K10" s="389"/>
      <c r="L10" s="389"/>
      <c r="M10" s="389"/>
    </row>
    <row r="13" customFormat="false" ht="12.8" hidden="false" customHeight="false" outlineLevel="0" collapsed="false">
      <c r="A13" s="0" t="s">
        <v>1698</v>
      </c>
    </row>
    <row r="14" customFormat="false" ht="13.8" hidden="false" customHeight="false" outlineLevel="0" collapsed="false">
      <c r="A14" s="88" t="s">
        <v>1699</v>
      </c>
      <c r="P14" s="198"/>
      <c r="Q14" s="88"/>
      <c r="R14" s="88"/>
      <c r="S14" s="88"/>
      <c r="T14" s="88"/>
      <c r="U14" s="88"/>
      <c r="V14" s="88"/>
      <c r="W14" s="88"/>
    </row>
    <row r="15" customFormat="false" ht="15.75" hidden="false" customHeight="true" outlineLevel="0" collapsed="false">
      <c r="A15" s="162" t="s">
        <v>1700</v>
      </c>
      <c r="Q15" s="177"/>
      <c r="R15" s="162"/>
      <c r="S15" s="162"/>
      <c r="T15" s="88" t="s">
        <v>1701</v>
      </c>
      <c r="U15" s="88" t="s">
        <v>1702</v>
      </c>
      <c r="V15" s="88" t="s">
        <v>1703</v>
      </c>
      <c r="W15" s="88" t="s">
        <v>121</v>
      </c>
      <c r="X15" s="88"/>
      <c r="Y15" s="88"/>
      <c r="Z15" s="88"/>
      <c r="AA15" s="88"/>
      <c r="AB15" s="88"/>
      <c r="AC15" s="88"/>
      <c r="AD15" s="88"/>
      <c r="AE15" s="88"/>
      <c r="AF15" s="88"/>
      <c r="AG15" s="88"/>
    </row>
    <row r="16" customFormat="false" ht="15.75" hidden="false" customHeight="true" outlineLevel="0" collapsed="false">
      <c r="A16" s="102" t="s">
        <v>1704</v>
      </c>
      <c r="Q16" s="173"/>
      <c r="R16" s="102"/>
      <c r="S16" s="102"/>
      <c r="T16" s="162" t="s">
        <v>1705</v>
      </c>
      <c r="U16" s="162"/>
      <c r="V16" s="177" t="s">
        <v>1706</v>
      </c>
      <c r="W16" s="168" t="s">
        <v>1707</v>
      </c>
      <c r="X16" s="168"/>
      <c r="Y16" s="168"/>
      <c r="Z16" s="168"/>
      <c r="AA16" s="168"/>
      <c r="AB16" s="168"/>
      <c r="AC16" s="177"/>
      <c r="AD16" s="177"/>
      <c r="AE16" s="177"/>
      <c r="AF16" s="177"/>
      <c r="AG16" s="177"/>
    </row>
    <row r="17" customFormat="false" ht="15.75" hidden="false" customHeight="true" outlineLevel="0" collapsed="false">
      <c r="A17" s="162" t="s">
        <v>1708</v>
      </c>
      <c r="Q17" s="162"/>
      <c r="R17" s="162"/>
      <c r="S17" s="162"/>
      <c r="T17" s="102" t="s">
        <v>1705</v>
      </c>
      <c r="U17" s="102"/>
      <c r="V17" s="173" t="s">
        <v>1709</v>
      </c>
      <c r="W17" s="167" t="s">
        <v>1710</v>
      </c>
      <c r="X17" s="167"/>
      <c r="Y17" s="167"/>
      <c r="Z17" s="167"/>
      <c r="AA17" s="167"/>
      <c r="AB17" s="167"/>
      <c r="AC17" s="173"/>
      <c r="AD17" s="173"/>
      <c r="AE17" s="173"/>
      <c r="AF17" s="173"/>
      <c r="AG17" s="173"/>
    </row>
    <row r="18" customFormat="false" ht="15.75" hidden="false" customHeight="true" outlineLevel="0" collapsed="false">
      <c r="A18" s="102" t="s">
        <v>1711</v>
      </c>
      <c r="Q18" s="102"/>
      <c r="R18" s="102"/>
      <c r="S18" s="102"/>
      <c r="T18" s="162" t="s">
        <v>1705</v>
      </c>
      <c r="U18" s="162"/>
      <c r="V18" s="177" t="s">
        <v>1712</v>
      </c>
      <c r="W18" s="390" t="s">
        <v>1713</v>
      </c>
      <c r="X18" s="390"/>
      <c r="Y18" s="390"/>
      <c r="Z18" s="390"/>
      <c r="AA18" s="390"/>
      <c r="AB18" s="390"/>
      <c r="AC18" s="391"/>
      <c r="AD18" s="391"/>
      <c r="AE18" s="391"/>
      <c r="AF18" s="391"/>
      <c r="AG18" s="391"/>
    </row>
    <row r="19" customFormat="false" ht="15.75" hidden="false" customHeight="true" outlineLevel="0" collapsed="false">
      <c r="A19" s="162" t="s">
        <v>1714</v>
      </c>
      <c r="Q19" s="162"/>
      <c r="R19" s="162"/>
      <c r="S19" s="162"/>
      <c r="T19" s="102" t="s">
        <v>1715</v>
      </c>
      <c r="U19" s="102" t="s">
        <v>1716</v>
      </c>
      <c r="V19" s="102"/>
      <c r="W19" s="167" t="s">
        <v>1717</v>
      </c>
      <c r="X19" s="167"/>
      <c r="Y19" s="167"/>
      <c r="Z19" s="167"/>
      <c r="AA19" s="167"/>
      <c r="AB19" s="167"/>
      <c r="AC19" s="173"/>
      <c r="AD19" s="173"/>
      <c r="AE19" s="173"/>
      <c r="AF19" s="173"/>
      <c r="AG19" s="173"/>
    </row>
    <row r="20" customFormat="false" ht="15.75" hidden="false" customHeight="true" outlineLevel="0" collapsed="false">
      <c r="A20" s="102" t="s">
        <v>1718</v>
      </c>
      <c r="Q20" s="102"/>
      <c r="R20" s="102"/>
      <c r="S20" s="102"/>
      <c r="T20" s="162" t="s">
        <v>1715</v>
      </c>
      <c r="U20" s="162" t="s">
        <v>1719</v>
      </c>
      <c r="V20" s="162"/>
      <c r="W20" s="168" t="s">
        <v>1720</v>
      </c>
      <c r="X20" s="168"/>
      <c r="Y20" s="168"/>
      <c r="Z20" s="168"/>
      <c r="AA20" s="168"/>
      <c r="AB20" s="168"/>
      <c r="AC20" s="177"/>
      <c r="AD20" s="177"/>
      <c r="AE20" s="177"/>
      <c r="AF20" s="177"/>
      <c r="AG20" s="177"/>
    </row>
    <row r="21" customFormat="false" ht="15.75" hidden="false" customHeight="true" outlineLevel="0" collapsed="false">
      <c r="A21" s="162" t="s">
        <v>1721</v>
      </c>
      <c r="Q21" s="162"/>
      <c r="R21" s="162"/>
      <c r="S21" s="162"/>
      <c r="T21" s="173" t="s">
        <v>1722</v>
      </c>
      <c r="U21" s="102" t="n">
        <v>100</v>
      </c>
      <c r="V21" s="102"/>
      <c r="W21" s="167" t="s">
        <v>1723</v>
      </c>
      <c r="X21" s="167"/>
      <c r="Y21" s="167"/>
      <c r="Z21" s="167"/>
      <c r="AA21" s="167"/>
      <c r="AB21" s="167"/>
      <c r="AC21" s="102"/>
      <c r="AD21" s="102"/>
      <c r="AE21" s="102"/>
      <c r="AF21" s="102"/>
      <c r="AG21" s="102"/>
    </row>
    <row r="22" customFormat="false" ht="15.75" hidden="false" customHeight="true" outlineLevel="0" collapsed="false">
      <c r="A22" s="102" t="s">
        <v>325</v>
      </c>
      <c r="Q22" s="102"/>
      <c r="R22" s="102"/>
      <c r="S22" s="102"/>
      <c r="T22" s="177" t="s">
        <v>1724</v>
      </c>
      <c r="U22" s="162" t="n">
        <v>200</v>
      </c>
      <c r="V22" s="162"/>
      <c r="W22" s="168" t="s">
        <v>1725</v>
      </c>
      <c r="X22" s="168"/>
      <c r="Y22" s="168"/>
      <c r="Z22" s="168"/>
      <c r="AA22" s="168"/>
      <c r="AB22" s="168"/>
      <c r="AC22" s="162"/>
      <c r="AD22" s="162"/>
      <c r="AE22" s="162"/>
      <c r="AF22" s="162"/>
      <c r="AG22" s="162"/>
    </row>
    <row r="23" customFormat="false" ht="15.75" hidden="false" customHeight="true" outlineLevel="0" collapsed="false">
      <c r="A23" s="162" t="s">
        <v>1726</v>
      </c>
      <c r="Q23" s="177"/>
      <c r="R23" s="162"/>
      <c r="S23" s="162"/>
      <c r="T23" s="173" t="n">
        <v>24</v>
      </c>
      <c r="U23" s="102"/>
      <c r="V23" s="102" t="s">
        <v>1727</v>
      </c>
      <c r="W23" s="392" t="s">
        <v>92</v>
      </c>
      <c r="X23" s="392"/>
      <c r="Y23" s="392"/>
      <c r="Z23" s="392"/>
      <c r="AA23" s="392"/>
      <c r="AB23" s="392"/>
      <c r="AC23" s="102"/>
      <c r="AD23" s="102"/>
      <c r="AE23" s="102"/>
      <c r="AF23" s="102"/>
      <c r="AG23" s="102"/>
    </row>
    <row r="24" customFormat="false" ht="15.75" hidden="false" customHeight="true" outlineLevel="0" collapsed="false">
      <c r="A24" s="102" t="s">
        <v>1728</v>
      </c>
      <c r="Q24" s="173"/>
      <c r="R24" s="102"/>
      <c r="S24" s="102"/>
      <c r="T24" s="162" t="s">
        <v>1729</v>
      </c>
      <c r="U24" s="162"/>
      <c r="V24" s="162" t="n">
        <v>150</v>
      </c>
      <c r="W24" s="168" t="s">
        <v>1730</v>
      </c>
      <c r="X24" s="168"/>
      <c r="Y24" s="168"/>
      <c r="Z24" s="168"/>
      <c r="AA24" s="168"/>
      <c r="AB24" s="168"/>
      <c r="AC24" s="177"/>
      <c r="AD24" s="177"/>
      <c r="AE24" s="177"/>
      <c r="AF24" s="177"/>
      <c r="AG24" s="177"/>
    </row>
    <row r="25" customFormat="false" ht="65.5" hidden="false" customHeight="true" outlineLevel="0" collapsed="false">
      <c r="A25" s="162" t="s">
        <v>911</v>
      </c>
      <c r="Q25" s="162"/>
      <c r="R25" s="162"/>
      <c r="S25" s="162"/>
      <c r="T25" s="102" t="s">
        <v>1729</v>
      </c>
      <c r="U25" s="102"/>
      <c r="V25" s="102" t="n">
        <v>600</v>
      </c>
      <c r="W25" s="167" t="s">
        <v>1731</v>
      </c>
      <c r="X25" s="167"/>
      <c r="Y25" s="167"/>
      <c r="Z25" s="167"/>
      <c r="AA25" s="167"/>
      <c r="AB25" s="167"/>
      <c r="AC25" s="173"/>
      <c r="AD25" s="173"/>
      <c r="AE25" s="173"/>
      <c r="AF25" s="173"/>
      <c r="AG25" s="173"/>
    </row>
    <row r="26" customFormat="false" ht="15.75" hidden="false" customHeight="true" outlineLevel="0" collapsed="false">
      <c r="A26" s="102" t="s">
        <v>1732</v>
      </c>
      <c r="Q26" s="102"/>
      <c r="R26" s="102"/>
      <c r="S26" s="102"/>
      <c r="T26" s="162" t="n">
        <v>34</v>
      </c>
      <c r="U26" s="162" t="n">
        <v>600</v>
      </c>
      <c r="V26" s="162"/>
      <c r="W26" s="166"/>
      <c r="X26" s="166"/>
      <c r="Y26" s="166"/>
      <c r="Z26" s="166"/>
      <c r="AA26" s="166"/>
      <c r="AB26" s="166"/>
      <c r="AC26" s="343"/>
      <c r="AD26" s="343"/>
      <c r="AE26" s="343"/>
      <c r="AF26" s="343"/>
      <c r="AG26" s="343"/>
    </row>
    <row r="27" customFormat="false" ht="15.75" hidden="false" customHeight="true" outlineLevel="0" collapsed="false">
      <c r="A27" s="162" t="s">
        <v>1733</v>
      </c>
      <c r="Q27" s="162"/>
      <c r="R27" s="162"/>
      <c r="S27" s="162"/>
      <c r="T27" s="102" t="n">
        <v>11</v>
      </c>
      <c r="U27" s="102" t="n">
        <v>300</v>
      </c>
      <c r="V27" s="102"/>
      <c r="W27" s="137" t="s">
        <v>1734</v>
      </c>
      <c r="X27" s="137"/>
      <c r="Y27" s="137"/>
      <c r="Z27" s="137"/>
      <c r="AA27" s="137"/>
      <c r="AB27" s="137"/>
      <c r="AC27" s="99"/>
      <c r="AD27" s="99"/>
      <c r="AE27" s="99"/>
      <c r="AF27" s="99"/>
      <c r="AG27" s="99"/>
    </row>
    <row r="28" customFormat="false" ht="15.75" hidden="false" customHeight="true" outlineLevel="0" collapsed="false">
      <c r="A28" s="102" t="s">
        <v>1735</v>
      </c>
      <c r="Q28" s="102"/>
      <c r="R28" s="102"/>
      <c r="S28" s="102"/>
      <c r="T28" s="162" t="n">
        <v>45</v>
      </c>
      <c r="U28" s="162" t="n">
        <v>600</v>
      </c>
      <c r="V28" s="162"/>
      <c r="W28" s="166" t="s">
        <v>1734</v>
      </c>
      <c r="X28" s="166"/>
      <c r="Y28" s="166"/>
      <c r="Z28" s="166"/>
      <c r="AA28" s="166"/>
      <c r="AB28" s="166"/>
      <c r="AC28" s="343"/>
      <c r="AD28" s="343"/>
      <c r="AE28" s="343"/>
      <c r="AF28" s="343"/>
      <c r="AG28" s="343"/>
    </row>
    <row r="29" customFormat="false" ht="15.75" hidden="false" customHeight="true" outlineLevel="0" collapsed="false">
      <c r="A29" s="162" t="s">
        <v>1736</v>
      </c>
      <c r="Q29" s="162"/>
      <c r="R29" s="162"/>
      <c r="S29" s="162"/>
      <c r="T29" s="102" t="s">
        <v>1737</v>
      </c>
      <c r="U29" s="102" t="n">
        <v>40</v>
      </c>
      <c r="W29" s="150" t="s">
        <v>1738</v>
      </c>
      <c r="X29" s="150"/>
      <c r="Y29" s="150"/>
      <c r="Z29" s="150"/>
      <c r="AA29" s="150"/>
      <c r="AB29" s="150"/>
      <c r="AC29" s="108"/>
      <c r="AD29" s="108"/>
      <c r="AE29" s="108"/>
      <c r="AF29" s="108"/>
      <c r="AG29" s="108"/>
    </row>
    <row r="30" customFormat="false" ht="52.7" hidden="false" customHeight="true" outlineLevel="0" collapsed="false">
      <c r="A30" s="102" t="s">
        <v>1739</v>
      </c>
      <c r="Q30" s="102"/>
      <c r="R30" s="102"/>
      <c r="S30" s="102"/>
      <c r="T30" s="162"/>
      <c r="U30" s="162"/>
      <c r="V30" s="162" t="s">
        <v>1727</v>
      </c>
      <c r="W30" s="390" t="s">
        <v>677</v>
      </c>
      <c r="X30" s="390"/>
      <c r="Y30" s="390"/>
      <c r="Z30" s="390"/>
      <c r="AA30" s="390"/>
      <c r="AB30" s="390"/>
      <c r="AC30" s="391"/>
      <c r="AD30" s="391"/>
      <c r="AE30" s="391"/>
      <c r="AF30" s="391"/>
      <c r="AG30" s="391"/>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1" min="1" style="45" width="11.52"/>
  </cols>
  <sheetData>
    <row r="1" customFormat="false" ht="12.8" hidden="false" customHeight="false" outlineLevel="0" collapsed="false">
      <c r="A1" s="45" t="s">
        <v>49</v>
      </c>
      <c r="B1" s="45" t="s">
        <v>99</v>
      </c>
    </row>
    <row r="2" customFormat="false" ht="12.8" hidden="false" customHeight="false" outlineLevel="0" collapsed="false">
      <c r="A2" s="45" t="n">
        <v>0</v>
      </c>
      <c r="B2" s="46" t="s">
        <v>100</v>
      </c>
    </row>
    <row r="3" customFormat="false" ht="12.8" hidden="false" customHeight="false" outlineLevel="0" collapsed="false">
      <c r="A3" s="45" t="n">
        <v>1</v>
      </c>
      <c r="B3" s="46" t="s">
        <v>101</v>
      </c>
    </row>
    <row r="4" customFormat="false" ht="12.8" hidden="false" customHeight="false" outlineLevel="0" collapsed="false">
      <c r="A4" s="45" t="n">
        <v>2</v>
      </c>
      <c r="B4" s="46" t="s">
        <v>102</v>
      </c>
    </row>
    <row r="5" customFormat="false" ht="12.8" hidden="false" customHeight="false" outlineLevel="0" collapsed="false">
      <c r="A5" s="45" t="n">
        <v>3</v>
      </c>
      <c r="B5" s="46" t="s">
        <v>103</v>
      </c>
    </row>
    <row r="6" customFormat="false" ht="12.8" hidden="false" customHeight="false" outlineLevel="0" collapsed="false">
      <c r="A6" s="45" t="n">
        <v>4</v>
      </c>
      <c r="B6" s="46" t="s">
        <v>104</v>
      </c>
    </row>
    <row r="7" customFormat="false" ht="12.8" hidden="false" customHeight="false" outlineLevel="0" collapsed="false">
      <c r="A7" s="45" t="n">
        <v>5</v>
      </c>
      <c r="B7" s="46" t="s">
        <v>105</v>
      </c>
    </row>
    <row r="8" customFormat="false" ht="12.8" hidden="false" customHeight="false" outlineLevel="0" collapsed="false">
      <c r="A8" s="45" t="n">
        <v>6</v>
      </c>
      <c r="B8" s="46" t="s">
        <v>106</v>
      </c>
    </row>
    <row r="9" customFormat="false" ht="12.8" hidden="false" customHeight="false" outlineLevel="0" collapsed="false">
      <c r="A9" s="45" t="n">
        <v>7</v>
      </c>
      <c r="B9" s="46" t="s">
        <v>107</v>
      </c>
    </row>
    <row r="10" customFormat="false" ht="12.8" hidden="false" customHeight="false" outlineLevel="0" collapsed="false">
      <c r="A10" s="45" t="n">
        <v>8</v>
      </c>
      <c r="B10" s="46" t="s">
        <v>108</v>
      </c>
    </row>
    <row r="11" customFormat="false" ht="12.8" hidden="false" customHeight="false" outlineLevel="0" collapsed="false">
      <c r="A11" s="45" t="n">
        <v>9</v>
      </c>
      <c r="B11" s="46" t="s">
        <v>109</v>
      </c>
    </row>
    <row r="12" customFormat="false" ht="12.8" hidden="false" customHeight="false" outlineLevel="0" collapsed="false">
      <c r="A12" s="45" t="n">
        <v>10</v>
      </c>
      <c r="B12" s="46" t="s">
        <v>110</v>
      </c>
    </row>
    <row r="26" customFormat="false" ht="12.8" hidden="false" customHeight="true" outlineLevel="0" collapsed="false">
      <c r="K26" s="30" t="s">
        <v>111</v>
      </c>
      <c r="L26" s="30"/>
      <c r="M26" s="30"/>
      <c r="N26" s="30"/>
      <c r="O26" s="30"/>
      <c r="P26" s="30"/>
      <c r="Q26" s="30"/>
    </row>
    <row r="27" customFormat="false" ht="12.8" hidden="false" customHeight="false" outlineLevel="0" collapsed="false">
      <c r="K27" s="30"/>
      <c r="L27" s="30"/>
      <c r="M27" s="30"/>
      <c r="N27" s="30"/>
      <c r="O27" s="30"/>
      <c r="P27" s="30"/>
      <c r="Q27" s="30"/>
    </row>
    <row r="28" customFormat="false" ht="12.8" hidden="false" customHeight="false" outlineLevel="0" collapsed="false">
      <c r="K28" s="30"/>
      <c r="L28" s="30"/>
      <c r="M28" s="30"/>
      <c r="N28" s="30"/>
      <c r="O28" s="30"/>
      <c r="P28" s="30"/>
      <c r="Q28" s="30"/>
    </row>
    <row r="29" customFormat="false" ht="12.8" hidden="false" customHeight="false" outlineLevel="0" collapsed="false">
      <c r="K29" s="30"/>
      <c r="L29" s="30"/>
      <c r="M29" s="30"/>
      <c r="N29" s="30"/>
      <c r="O29" s="30"/>
      <c r="P29" s="30"/>
      <c r="Q29" s="30"/>
    </row>
    <row r="30" customFormat="false" ht="12.8" hidden="false" customHeight="false" outlineLevel="0" collapsed="false">
      <c r="K30" s="30"/>
      <c r="L30" s="30"/>
      <c r="M30" s="30"/>
      <c r="N30" s="30"/>
      <c r="O30" s="30"/>
      <c r="P30" s="30"/>
      <c r="Q30" s="30"/>
    </row>
  </sheetData>
  <mergeCells count="1">
    <mergeCell ref="K26:Q3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4453125" defaultRowHeight="15.75" zeroHeight="false" outlineLevelRow="0" outlineLevelCol="0"/>
  <cols>
    <col collapsed="false" customWidth="true" hidden="false" outlineLevel="0" max="1" min="1" style="47" width="34.29"/>
    <col collapsed="false" customWidth="true" hidden="false" outlineLevel="0" max="2" min="2" style="47" width="19.43"/>
    <col collapsed="false" customWidth="true" hidden="false" outlineLevel="0" max="3" min="3" style="47" width="34.86"/>
    <col collapsed="false" customWidth="true" hidden="false" outlineLevel="0" max="4" min="4" style="47" width="21.57"/>
    <col collapsed="false" customWidth="true" hidden="false" outlineLevel="0" max="5" min="5" style="47" width="32.71"/>
    <col collapsed="false" customWidth="true" hidden="false" outlineLevel="0" max="6" min="6" style="47" width="25.57"/>
    <col collapsed="false" customWidth="false" hidden="false" outlineLevel="0" max="8" min="7" style="47" width="14.43"/>
    <col collapsed="false" customWidth="true" hidden="false" outlineLevel="0" max="9" min="9" style="47" width="17"/>
    <col collapsed="false" customWidth="true" hidden="false" outlineLevel="0" max="10" min="10" style="47" width="18"/>
    <col collapsed="false" customWidth="false" hidden="false" outlineLevel="0" max="11" min="11" style="47" width="14.43"/>
    <col collapsed="false" customWidth="true" hidden="false" outlineLevel="0" max="12" min="12" style="47" width="23.71"/>
    <col collapsed="false" customWidth="true" hidden="false" outlineLevel="0" max="13" min="13" style="47" width="15.42"/>
    <col collapsed="false" customWidth="true" hidden="false" outlineLevel="0" max="14" min="14" style="47" width="17.29"/>
    <col collapsed="false" customWidth="true" hidden="false" outlineLevel="0" max="16" min="15" style="47" width="15.14"/>
    <col collapsed="false" customWidth="false" hidden="false" outlineLevel="0" max="1024" min="17" style="47" width="14.43"/>
  </cols>
  <sheetData>
    <row r="1" customFormat="false" ht="13.8" hidden="false" customHeight="false" outlineLevel="0" collapsed="false">
      <c r="A1" s="48" t="s">
        <v>112</v>
      </c>
      <c r="B1" s="49"/>
      <c r="C1" s="50"/>
      <c r="D1" s="49"/>
      <c r="E1" s="49"/>
      <c r="F1" s="49"/>
      <c r="G1" s="49"/>
      <c r="H1" s="51"/>
      <c r="I1" s="51"/>
      <c r="J1" s="51"/>
      <c r="K1" s="51"/>
      <c r="L1" s="51"/>
      <c r="M1" s="51"/>
      <c r="N1" s="51"/>
      <c r="O1" s="51"/>
      <c r="P1" s="51"/>
      <c r="Q1" s="51"/>
      <c r="R1" s="51"/>
      <c r="S1" s="51"/>
      <c r="T1" s="51"/>
      <c r="U1" s="51"/>
      <c r="V1" s="51"/>
      <c r="W1" s="51"/>
    </row>
    <row r="2" customFormat="false" ht="13.8" hidden="false" customHeight="false" outlineLevel="0" collapsed="false">
      <c r="A2" s="52" t="s">
        <v>113</v>
      </c>
      <c r="B2" s="52" t="s">
        <v>11</v>
      </c>
      <c r="C2" s="53" t="s">
        <v>14</v>
      </c>
      <c r="D2" s="52" t="s">
        <v>114</v>
      </c>
      <c r="E2" s="52" t="s">
        <v>115</v>
      </c>
      <c r="F2" s="52" t="s">
        <v>116</v>
      </c>
      <c r="G2" s="52" t="s">
        <v>117</v>
      </c>
      <c r="H2" s="54" t="s">
        <v>24</v>
      </c>
      <c r="I2" s="54" t="s">
        <v>30</v>
      </c>
      <c r="J2" s="54" t="s">
        <v>33</v>
      </c>
      <c r="K2" s="54" t="s">
        <v>36</v>
      </c>
      <c r="L2" s="54" t="s">
        <v>39</v>
      </c>
      <c r="M2" s="52" t="s">
        <v>118</v>
      </c>
      <c r="N2" s="52" t="s">
        <v>119</v>
      </c>
      <c r="O2" s="55" t="s">
        <v>55</v>
      </c>
      <c r="P2" s="52" t="s">
        <v>42</v>
      </c>
      <c r="Q2" s="52" t="s">
        <v>45</v>
      </c>
      <c r="R2" s="54" t="s">
        <v>49</v>
      </c>
      <c r="S2" s="54" t="s">
        <v>120</v>
      </c>
      <c r="T2" s="54" t="s">
        <v>121</v>
      </c>
      <c r="U2" s="54"/>
      <c r="V2" s="54"/>
      <c r="W2" s="54"/>
      <c r="X2" s="54"/>
      <c r="Y2" s="54"/>
      <c r="Z2" s="54"/>
      <c r="AMC2" s="0"/>
      <c r="AMD2" s="0"/>
      <c r="AME2" s="0"/>
      <c r="AMF2" s="0"/>
      <c r="AMG2" s="0"/>
      <c r="AMH2" s="0"/>
      <c r="AMI2" s="0"/>
      <c r="AMJ2" s="0"/>
    </row>
    <row r="3" customFormat="false" ht="13.8" hidden="false" customHeight="false" outlineLevel="0" collapsed="false">
      <c r="A3" s="56" t="s">
        <v>122</v>
      </c>
      <c r="B3" s="57" t="s">
        <v>123</v>
      </c>
      <c r="C3" s="57" t="s">
        <v>124</v>
      </c>
      <c r="D3" s="57" t="s">
        <v>125</v>
      </c>
      <c r="E3" s="58"/>
      <c r="F3" s="57" t="s">
        <v>126</v>
      </c>
      <c r="G3" s="56" t="n">
        <v>3</v>
      </c>
      <c r="H3" s="58" t="n">
        <v>70</v>
      </c>
      <c r="I3" s="58" t="n">
        <v>4</v>
      </c>
      <c r="J3" s="59" t="s">
        <v>127</v>
      </c>
      <c r="K3" s="58" t="n">
        <v>2</v>
      </c>
      <c r="L3" s="58" t="s">
        <v>128</v>
      </c>
      <c r="M3" s="58"/>
      <c r="N3" s="58"/>
      <c r="O3" s="58"/>
      <c r="P3" s="58" t="n">
        <v>4</v>
      </c>
      <c r="Q3" s="58" t="n">
        <v>0</v>
      </c>
      <c r="R3" s="58" t="n">
        <v>6</v>
      </c>
      <c r="S3" s="58" t="s">
        <v>129</v>
      </c>
      <c r="T3" s="60" t="s">
        <v>130</v>
      </c>
      <c r="U3" s="60"/>
      <c r="V3" s="60"/>
      <c r="W3" s="60"/>
      <c r="X3" s="60"/>
      <c r="Y3" s="60"/>
      <c r="Z3" s="60"/>
      <c r="AMC3" s="0"/>
      <c r="AMD3" s="0"/>
      <c r="AME3" s="0"/>
      <c r="AMF3" s="0"/>
      <c r="AMG3" s="0"/>
      <c r="AMH3" s="0"/>
      <c r="AMI3" s="0"/>
      <c r="AMJ3" s="0"/>
    </row>
    <row r="4" customFormat="false" ht="13.8" hidden="false" customHeight="false" outlineLevel="0" collapsed="false">
      <c r="A4" s="61" t="s">
        <v>131</v>
      </c>
      <c r="B4" s="62" t="s">
        <v>132</v>
      </c>
      <c r="C4" s="62" t="s">
        <v>133</v>
      </c>
      <c r="D4" s="62" t="s">
        <v>134</v>
      </c>
      <c r="E4" s="63"/>
      <c r="F4" s="62" t="s">
        <v>135</v>
      </c>
      <c r="G4" s="61" t="n">
        <v>4</v>
      </c>
      <c r="H4" s="63" t="n">
        <v>361</v>
      </c>
      <c r="I4" s="63" t="n">
        <v>4</v>
      </c>
      <c r="J4" s="64" t="s">
        <v>127</v>
      </c>
      <c r="K4" s="63" t="n">
        <v>1</v>
      </c>
      <c r="L4" s="63" t="s">
        <v>128</v>
      </c>
      <c r="M4" s="63"/>
      <c r="N4" s="63"/>
      <c r="O4" s="63"/>
      <c r="P4" s="63" t="n">
        <v>5</v>
      </c>
      <c r="Q4" s="63" t="n">
        <v>0</v>
      </c>
      <c r="R4" s="63" t="n">
        <v>6</v>
      </c>
      <c r="S4" s="63" t="s">
        <v>129</v>
      </c>
      <c r="T4" s="65" t="s">
        <v>136</v>
      </c>
      <c r="U4" s="65"/>
      <c r="V4" s="65"/>
      <c r="W4" s="65"/>
      <c r="X4" s="65"/>
      <c r="Y4" s="65"/>
      <c r="Z4" s="65"/>
      <c r="AMC4" s="0"/>
      <c r="AMD4" s="0"/>
      <c r="AME4" s="0"/>
      <c r="AMF4" s="0"/>
      <c r="AMG4" s="0"/>
      <c r="AMH4" s="0"/>
      <c r="AMI4" s="0"/>
      <c r="AMJ4" s="0"/>
    </row>
    <row r="5" customFormat="false" ht="13.8" hidden="false" customHeight="false" outlineLevel="0" collapsed="false">
      <c r="A5" s="56" t="s">
        <v>137</v>
      </c>
      <c r="B5" s="57" t="s">
        <v>138</v>
      </c>
      <c r="C5" s="57" t="s">
        <v>139</v>
      </c>
      <c r="D5" s="57" t="n">
        <f aca="false">E5/3*2</f>
        <v>18</v>
      </c>
      <c r="E5" s="57" t="n">
        <f aca="false">43-16</f>
        <v>27</v>
      </c>
      <c r="F5" s="57" t="s">
        <v>140</v>
      </c>
      <c r="G5" s="56" t="n">
        <v>3</v>
      </c>
      <c r="H5" s="58" t="n">
        <v>361</v>
      </c>
      <c r="I5" s="58" t="n">
        <v>6</v>
      </c>
      <c r="J5" s="59" t="s">
        <v>141</v>
      </c>
      <c r="K5" s="58" t="n">
        <v>2</v>
      </c>
      <c r="L5" s="58" t="s">
        <v>128</v>
      </c>
      <c r="M5" s="58"/>
      <c r="N5" s="58"/>
      <c r="O5" s="58"/>
      <c r="P5" s="58" t="n">
        <v>3</v>
      </c>
      <c r="Q5" s="58" t="n">
        <v>0</v>
      </c>
      <c r="R5" s="58" t="n">
        <v>0</v>
      </c>
      <c r="S5" s="58" t="s">
        <v>129</v>
      </c>
      <c r="T5" s="60"/>
      <c r="U5" s="60"/>
      <c r="V5" s="60"/>
      <c r="W5" s="60"/>
      <c r="X5" s="60"/>
      <c r="Y5" s="60"/>
      <c r="Z5" s="60"/>
      <c r="AMC5" s="0"/>
      <c r="AMD5" s="0"/>
      <c r="AME5" s="0"/>
      <c r="AMF5" s="0"/>
      <c r="AMG5" s="0"/>
      <c r="AMH5" s="0"/>
      <c r="AMI5" s="0"/>
      <c r="AMJ5" s="0"/>
    </row>
    <row r="6" customFormat="false" ht="13.8" hidden="false" customHeight="false" outlineLevel="0" collapsed="false">
      <c r="A6" s="61" t="s">
        <v>142</v>
      </c>
      <c r="B6" s="62"/>
      <c r="C6" s="62" t="s">
        <v>143</v>
      </c>
      <c r="D6" s="62"/>
      <c r="E6" s="62"/>
      <c r="F6" s="62"/>
      <c r="G6" s="61" t="n">
        <v>8</v>
      </c>
      <c r="H6" s="63" t="n">
        <v>361</v>
      </c>
      <c r="I6" s="63" t="n">
        <v>6</v>
      </c>
      <c r="J6" s="64" t="s">
        <v>141</v>
      </c>
      <c r="K6" s="63" t="n">
        <v>2</v>
      </c>
      <c r="L6" s="63" t="s">
        <v>128</v>
      </c>
      <c r="M6" s="63"/>
      <c r="N6" s="63"/>
      <c r="O6" s="63"/>
      <c r="P6" s="63" t="n">
        <v>5</v>
      </c>
      <c r="Q6" s="63" t="n">
        <v>0</v>
      </c>
      <c r="R6" s="63" t="n">
        <v>0</v>
      </c>
      <c r="S6" s="63" t="s">
        <v>129</v>
      </c>
      <c r="T6" s="65"/>
      <c r="U6" s="65"/>
      <c r="V6" s="65"/>
      <c r="W6" s="65"/>
      <c r="X6" s="65"/>
      <c r="Y6" s="65"/>
      <c r="Z6" s="65"/>
      <c r="AMC6" s="0"/>
      <c r="AMD6" s="0"/>
      <c r="AME6" s="0"/>
      <c r="AMF6" s="0"/>
      <c r="AMG6" s="0"/>
      <c r="AMH6" s="0"/>
      <c r="AMI6" s="0"/>
      <c r="AMJ6" s="0"/>
    </row>
    <row r="7" customFormat="false" ht="13.8" hidden="false" customHeight="false" outlineLevel="0" collapsed="false">
      <c r="A7" s="56" t="s">
        <v>144</v>
      </c>
      <c r="B7" s="57" t="s">
        <v>145</v>
      </c>
      <c r="C7" s="57" t="s">
        <v>146</v>
      </c>
      <c r="D7" s="57" t="n">
        <f aca="false">E7/3*2</f>
        <v>12</v>
      </c>
      <c r="E7" s="57" t="s">
        <v>147</v>
      </c>
      <c r="F7" s="57" t="s">
        <v>148</v>
      </c>
      <c r="G7" s="56" t="n">
        <v>6</v>
      </c>
      <c r="H7" s="58" t="n">
        <v>70</v>
      </c>
      <c r="I7" s="58" t="n">
        <v>7</v>
      </c>
      <c r="J7" s="59" t="s">
        <v>148</v>
      </c>
      <c r="K7" s="58" t="n">
        <v>4</v>
      </c>
      <c r="L7" s="58" t="s">
        <v>128</v>
      </c>
      <c r="M7" s="58"/>
      <c r="N7" s="58"/>
      <c r="O7" s="58"/>
      <c r="P7" s="58" t="n">
        <v>8</v>
      </c>
      <c r="Q7" s="58" t="n">
        <v>20</v>
      </c>
      <c r="R7" s="58" t="n">
        <v>0</v>
      </c>
      <c r="S7" s="58" t="s">
        <v>129</v>
      </c>
      <c r="T7" s="60"/>
      <c r="U7" s="60"/>
      <c r="V7" s="60"/>
      <c r="W7" s="60"/>
      <c r="X7" s="60"/>
      <c r="Y7" s="60"/>
      <c r="Z7" s="60"/>
      <c r="AMC7" s="0"/>
      <c r="AMD7" s="0"/>
      <c r="AME7" s="0"/>
      <c r="AMF7" s="0"/>
      <c r="AMG7" s="0"/>
      <c r="AMH7" s="0"/>
      <c r="AMI7" s="0"/>
      <c r="AMJ7" s="0"/>
    </row>
    <row r="8" customFormat="false" ht="25.3" hidden="false" customHeight="false" outlineLevel="0" collapsed="false">
      <c r="A8" s="61" t="s">
        <v>149</v>
      </c>
      <c r="B8" s="62" t="s">
        <v>150</v>
      </c>
      <c r="C8" s="62" t="s">
        <v>151</v>
      </c>
      <c r="D8" s="62" t="s">
        <v>152</v>
      </c>
      <c r="E8" s="66" t="s">
        <v>153</v>
      </c>
      <c r="F8" s="62" t="s">
        <v>154</v>
      </c>
      <c r="G8" s="61" t="n">
        <v>4</v>
      </c>
      <c r="H8" s="63" t="n">
        <v>85</v>
      </c>
      <c r="I8" s="63" t="n">
        <v>9</v>
      </c>
      <c r="J8" s="64" t="s">
        <v>155</v>
      </c>
      <c r="K8" s="63" t="n">
        <v>3</v>
      </c>
      <c r="L8" s="63" t="s">
        <v>156</v>
      </c>
      <c r="M8" s="63"/>
      <c r="N8" s="63"/>
      <c r="O8" s="63"/>
      <c r="P8" s="63" t="n">
        <v>6</v>
      </c>
      <c r="Q8" s="63" t="n">
        <v>0</v>
      </c>
      <c r="R8" s="63" t="n">
        <v>0</v>
      </c>
      <c r="S8" s="63" t="s">
        <v>129</v>
      </c>
      <c r="T8" s="65" t="s">
        <v>157</v>
      </c>
      <c r="U8" s="65"/>
      <c r="V8" s="65"/>
      <c r="W8" s="65"/>
      <c r="X8" s="65"/>
      <c r="Y8" s="65"/>
      <c r="Z8" s="65"/>
      <c r="AMC8" s="0"/>
      <c r="AMD8" s="0"/>
      <c r="AME8" s="0"/>
      <c r="AMF8" s="0"/>
      <c r="AMG8" s="0"/>
      <c r="AMH8" s="0"/>
      <c r="AMI8" s="0"/>
      <c r="AMJ8" s="0"/>
    </row>
    <row r="9" customFormat="false" ht="13.8" hidden="false" customHeight="false" outlineLevel="0" collapsed="false">
      <c r="A9" s="56" t="s">
        <v>158</v>
      </c>
      <c r="B9" s="57" t="s">
        <v>159</v>
      </c>
      <c r="C9" s="57" t="s">
        <v>160</v>
      </c>
      <c r="D9" s="57" t="s">
        <v>161</v>
      </c>
      <c r="E9" s="57" t="n">
        <f aca="false">32-18</f>
        <v>14</v>
      </c>
      <c r="F9" s="57" t="s">
        <v>135</v>
      </c>
      <c r="G9" s="56" t="n">
        <v>10</v>
      </c>
      <c r="H9" s="58" t="n">
        <v>80</v>
      </c>
      <c r="I9" s="58" t="n">
        <v>8</v>
      </c>
      <c r="J9" s="59" t="s">
        <v>162</v>
      </c>
      <c r="K9" s="58" t="n">
        <v>4</v>
      </c>
      <c r="L9" s="58" t="s">
        <v>128</v>
      </c>
      <c r="M9" s="58"/>
      <c r="N9" s="58"/>
      <c r="O9" s="58"/>
      <c r="P9" s="58" t="n">
        <v>8</v>
      </c>
      <c r="Q9" s="58" t="n">
        <v>40</v>
      </c>
      <c r="R9" s="58" t="n">
        <v>6</v>
      </c>
      <c r="S9" s="58" t="s">
        <v>129</v>
      </c>
      <c r="T9" s="60"/>
      <c r="U9" s="60"/>
      <c r="V9" s="60"/>
      <c r="W9" s="60"/>
      <c r="X9" s="60"/>
      <c r="Y9" s="60"/>
      <c r="Z9" s="60"/>
      <c r="AMC9" s="0"/>
      <c r="AMD9" s="0"/>
      <c r="AME9" s="0"/>
      <c r="AMF9" s="0"/>
      <c r="AMG9" s="0"/>
      <c r="AMH9" s="0"/>
      <c r="AMI9" s="0"/>
      <c r="AMJ9" s="0"/>
    </row>
    <row r="10" customFormat="false" ht="13.8" hidden="false" customHeight="false" outlineLevel="0" collapsed="false">
      <c r="A10" s="61" t="s">
        <v>163</v>
      </c>
      <c r="B10" s="62"/>
      <c r="C10" s="62" t="s">
        <v>160</v>
      </c>
      <c r="D10" s="62"/>
      <c r="E10" s="62"/>
      <c r="F10" s="62"/>
      <c r="G10" s="61" t="n">
        <v>10</v>
      </c>
      <c r="H10" s="63" t="n">
        <v>80</v>
      </c>
      <c r="I10" s="63" t="n">
        <v>8</v>
      </c>
      <c r="J10" s="63" t="n">
        <v>70</v>
      </c>
      <c r="K10" s="63" t="n">
        <v>5</v>
      </c>
      <c r="L10" s="63" t="s">
        <v>128</v>
      </c>
      <c r="M10" s="63"/>
      <c r="N10" s="63"/>
      <c r="O10" s="63"/>
      <c r="P10" s="63" t="n">
        <v>8</v>
      </c>
      <c r="Q10" s="63" t="n">
        <v>40</v>
      </c>
      <c r="R10" s="63" t="n">
        <v>6</v>
      </c>
      <c r="S10" s="63" t="s">
        <v>129</v>
      </c>
      <c r="T10" s="65"/>
      <c r="U10" s="65"/>
      <c r="V10" s="65"/>
      <c r="W10" s="65"/>
      <c r="X10" s="65"/>
      <c r="Y10" s="65"/>
      <c r="Z10" s="65"/>
      <c r="AMC10" s="0"/>
      <c r="AMD10" s="0"/>
      <c r="AME10" s="0"/>
      <c r="AMF10" s="0"/>
      <c r="AMG10" s="0"/>
      <c r="AMH10" s="0"/>
      <c r="AMI10" s="0"/>
      <c r="AMJ10" s="0"/>
    </row>
    <row r="11" customFormat="false" ht="13.8" hidden="false" customHeight="false" outlineLevel="0" collapsed="false">
      <c r="A11" s="56" t="s">
        <v>164</v>
      </c>
      <c r="B11" s="57"/>
      <c r="C11" s="57" t="s">
        <v>165</v>
      </c>
      <c r="D11" s="57"/>
      <c r="E11" s="57"/>
      <c r="F11" s="57"/>
      <c r="G11" s="56" t="n">
        <v>4</v>
      </c>
      <c r="H11" s="58" t="n">
        <v>90</v>
      </c>
      <c r="I11" s="58" t="n">
        <v>6</v>
      </c>
      <c r="J11" s="59" t="s">
        <v>166</v>
      </c>
      <c r="K11" s="58" t="n">
        <v>1</v>
      </c>
      <c r="L11" s="58" t="s">
        <v>128</v>
      </c>
      <c r="M11" s="58"/>
      <c r="N11" s="58"/>
      <c r="O11" s="58"/>
      <c r="P11" s="58" t="n">
        <v>6</v>
      </c>
      <c r="Q11" s="58" t="n">
        <v>20</v>
      </c>
      <c r="R11" s="58" t="n">
        <v>6</v>
      </c>
      <c r="S11" s="58" t="s">
        <v>129</v>
      </c>
      <c r="T11" s="60"/>
      <c r="U11" s="60"/>
      <c r="V11" s="60"/>
      <c r="W11" s="60"/>
      <c r="X11" s="60"/>
      <c r="Y11" s="60"/>
      <c r="Z11" s="60"/>
      <c r="AMC11" s="0"/>
      <c r="AMD11" s="0"/>
      <c r="AME11" s="0"/>
      <c r="AMF11" s="0"/>
      <c r="AMG11" s="0"/>
      <c r="AMH11" s="0"/>
      <c r="AMI11" s="0"/>
      <c r="AMJ11" s="0"/>
    </row>
    <row r="12" customFormat="false" ht="13.8" hidden="false" customHeight="false" outlineLevel="0" collapsed="false">
      <c r="A12" s="61" t="s">
        <v>167</v>
      </c>
      <c r="B12" s="62" t="s">
        <v>168</v>
      </c>
      <c r="C12" s="62" t="s">
        <v>169</v>
      </c>
      <c r="D12" s="62" t="s">
        <v>161</v>
      </c>
      <c r="E12" s="62" t="n">
        <f aca="false">26-12</f>
        <v>14</v>
      </c>
      <c r="F12" s="62" t="s">
        <v>170</v>
      </c>
      <c r="G12" s="61" t="n">
        <v>7</v>
      </c>
      <c r="H12" s="63" t="n">
        <v>30</v>
      </c>
      <c r="I12" s="63" t="n">
        <v>7</v>
      </c>
      <c r="J12" s="64" t="s">
        <v>171</v>
      </c>
      <c r="K12" s="63" t="n">
        <v>1</v>
      </c>
      <c r="L12" s="63" t="s">
        <v>128</v>
      </c>
      <c r="M12" s="63"/>
      <c r="N12" s="63"/>
      <c r="O12" s="63"/>
      <c r="P12" s="63" t="n">
        <v>7</v>
      </c>
      <c r="Q12" s="63" t="n">
        <v>60</v>
      </c>
      <c r="R12" s="63" t="n">
        <v>0</v>
      </c>
      <c r="S12" s="63" t="s">
        <v>129</v>
      </c>
      <c r="T12" s="65"/>
      <c r="U12" s="65"/>
      <c r="V12" s="65"/>
      <c r="W12" s="65"/>
      <c r="X12" s="65"/>
      <c r="Y12" s="65"/>
      <c r="Z12" s="65"/>
      <c r="AMC12" s="0"/>
      <c r="AMD12" s="0"/>
      <c r="AME12" s="0"/>
      <c r="AMF12" s="0"/>
      <c r="AMG12" s="0"/>
      <c r="AMH12" s="0"/>
      <c r="AMI12" s="0"/>
      <c r="AMJ12" s="0"/>
    </row>
    <row r="13" customFormat="false" ht="13.8" hidden="false" customHeight="false" outlineLevel="0" collapsed="false">
      <c r="A13" s="56" t="s">
        <v>172</v>
      </c>
      <c r="B13" s="57" t="s">
        <v>173</v>
      </c>
      <c r="C13" s="57" t="s">
        <v>174</v>
      </c>
      <c r="D13" s="57" t="s">
        <v>175</v>
      </c>
      <c r="E13" s="57" t="s">
        <v>176</v>
      </c>
      <c r="F13" s="57" t="s">
        <v>177</v>
      </c>
      <c r="G13" s="56" t="n">
        <v>2</v>
      </c>
      <c r="H13" s="58" t="n">
        <v>361</v>
      </c>
      <c r="I13" s="58" t="n">
        <v>2</v>
      </c>
      <c r="J13" s="59" t="s">
        <v>127</v>
      </c>
      <c r="K13" s="58" t="n">
        <v>1</v>
      </c>
      <c r="L13" s="58" t="s">
        <v>128</v>
      </c>
      <c r="M13" s="58"/>
      <c r="N13" s="58"/>
      <c r="O13" s="58"/>
      <c r="P13" s="58" t="n">
        <v>2</v>
      </c>
      <c r="Q13" s="58" t="n">
        <v>0</v>
      </c>
      <c r="R13" s="58" t="n">
        <v>4</v>
      </c>
      <c r="S13" s="58" t="s">
        <v>129</v>
      </c>
      <c r="T13" s="60" t="s">
        <v>178</v>
      </c>
      <c r="U13" s="60"/>
      <c r="V13" s="60"/>
      <c r="W13" s="60"/>
      <c r="X13" s="60"/>
      <c r="Y13" s="60"/>
      <c r="Z13" s="60"/>
      <c r="AMC13" s="0"/>
      <c r="AMD13" s="0"/>
      <c r="AME13" s="0"/>
      <c r="AMF13" s="0"/>
      <c r="AMG13" s="0"/>
      <c r="AMH13" s="0"/>
      <c r="AMI13" s="0"/>
      <c r="AMJ13" s="0"/>
    </row>
    <row r="14" customFormat="false" ht="13.8" hidden="false" customHeight="false" outlineLevel="0" collapsed="false">
      <c r="A14" s="61" t="s">
        <v>179</v>
      </c>
      <c r="B14" s="62"/>
      <c r="C14" s="62" t="s">
        <v>180</v>
      </c>
      <c r="D14" s="62"/>
      <c r="E14" s="62"/>
      <c r="F14" s="62"/>
      <c r="G14" s="61" t="n">
        <v>8</v>
      </c>
      <c r="H14" s="63" t="n">
        <v>361</v>
      </c>
      <c r="I14" s="63" t="n">
        <v>7</v>
      </c>
      <c r="J14" s="64" t="s">
        <v>181</v>
      </c>
      <c r="K14" s="63" t="n">
        <v>1</v>
      </c>
      <c r="L14" s="63" t="s">
        <v>128</v>
      </c>
      <c r="M14" s="63"/>
      <c r="N14" s="63"/>
      <c r="O14" s="63"/>
      <c r="P14" s="63" t="n">
        <v>7</v>
      </c>
      <c r="Q14" s="63" t="n">
        <v>80</v>
      </c>
      <c r="R14" s="63" t="n">
        <v>0</v>
      </c>
      <c r="S14" s="63" t="s">
        <v>129</v>
      </c>
      <c r="T14" s="65"/>
      <c r="U14" s="65"/>
      <c r="V14" s="65"/>
      <c r="W14" s="65"/>
      <c r="X14" s="65"/>
      <c r="Y14" s="65"/>
      <c r="Z14" s="65"/>
      <c r="AMC14" s="0"/>
      <c r="AMD14" s="0"/>
      <c r="AME14" s="0"/>
      <c r="AMF14" s="0"/>
      <c r="AMG14" s="0"/>
      <c r="AMH14" s="0"/>
      <c r="AMI14" s="0"/>
      <c r="AMJ14" s="0"/>
    </row>
    <row r="15" customFormat="false" ht="15.05" hidden="false" customHeight="true" outlineLevel="0" collapsed="false">
      <c r="A15" s="56" t="s">
        <v>182</v>
      </c>
      <c r="B15" s="57" t="s">
        <v>183</v>
      </c>
      <c r="C15" s="57" t="s">
        <v>184</v>
      </c>
      <c r="D15" s="57" t="s">
        <v>185</v>
      </c>
      <c r="E15" s="57" t="s">
        <v>170</v>
      </c>
      <c r="F15" s="57" t="s">
        <v>186</v>
      </c>
      <c r="G15" s="56" t="n">
        <v>3</v>
      </c>
      <c r="H15" s="58" t="n">
        <v>80</v>
      </c>
      <c r="I15" s="58" t="n">
        <v>3</v>
      </c>
      <c r="J15" s="59" t="s">
        <v>127</v>
      </c>
      <c r="K15" s="58" t="n">
        <v>1</v>
      </c>
      <c r="L15" s="58" t="s">
        <v>128</v>
      </c>
      <c r="M15" s="58"/>
      <c r="N15" s="58"/>
      <c r="O15" s="58"/>
      <c r="P15" s="58" t="n">
        <v>3</v>
      </c>
      <c r="Q15" s="58" t="n">
        <v>0</v>
      </c>
      <c r="R15" s="58" t="n">
        <v>9</v>
      </c>
      <c r="S15" s="58" t="s">
        <v>129</v>
      </c>
      <c r="T15" s="60" t="s">
        <v>187</v>
      </c>
      <c r="U15" s="60"/>
      <c r="V15" s="60"/>
      <c r="W15" s="60"/>
      <c r="X15" s="60"/>
      <c r="Y15" s="60"/>
      <c r="Z15" s="60"/>
      <c r="AMC15" s="0"/>
      <c r="AMD15" s="0"/>
      <c r="AME15" s="0"/>
      <c r="AMF15" s="0"/>
      <c r="AMG15" s="0"/>
      <c r="AMH15" s="0"/>
      <c r="AMI15" s="0"/>
      <c r="AMJ15" s="0"/>
    </row>
    <row r="16" customFormat="false" ht="17.45" hidden="false" customHeight="true" outlineLevel="0" collapsed="false">
      <c r="A16" s="61" t="s">
        <v>188</v>
      </c>
      <c r="B16" s="62"/>
      <c r="C16" s="62" t="s">
        <v>189</v>
      </c>
      <c r="D16" s="62"/>
      <c r="E16" s="62"/>
      <c r="F16" s="62"/>
      <c r="G16" s="61" t="n">
        <v>8</v>
      </c>
      <c r="H16" s="63" t="n">
        <v>90</v>
      </c>
      <c r="I16" s="63" t="n">
        <v>7</v>
      </c>
      <c r="J16" s="64" t="s">
        <v>190</v>
      </c>
      <c r="K16" s="63" t="n">
        <v>1</v>
      </c>
      <c r="L16" s="63" t="s">
        <v>128</v>
      </c>
      <c r="M16" s="63"/>
      <c r="N16" s="63"/>
      <c r="O16" s="63"/>
      <c r="P16" s="63" t="n">
        <v>7</v>
      </c>
      <c r="Q16" s="63" t="n">
        <v>80</v>
      </c>
      <c r="R16" s="63" t="n">
        <v>6</v>
      </c>
      <c r="S16" s="63" t="s">
        <v>129</v>
      </c>
      <c r="T16" s="65"/>
      <c r="U16" s="65"/>
      <c r="V16" s="65"/>
      <c r="W16" s="65"/>
      <c r="X16" s="65"/>
      <c r="Y16" s="65"/>
      <c r="Z16" s="65"/>
      <c r="AMC16" s="0"/>
      <c r="AMD16" s="0"/>
      <c r="AME16" s="0"/>
      <c r="AMF16" s="0"/>
      <c r="AMG16" s="0"/>
      <c r="AMH16" s="0"/>
      <c r="AMI16" s="0"/>
      <c r="AMJ16" s="0"/>
    </row>
    <row r="17" customFormat="false" ht="13.8" hidden="false" customHeight="false" outlineLevel="0" collapsed="false">
      <c r="A17" s="56" t="s">
        <v>191</v>
      </c>
      <c r="B17" s="57" t="s">
        <v>192</v>
      </c>
      <c r="C17" s="57" t="s">
        <v>193</v>
      </c>
      <c r="D17" s="57" t="s">
        <v>194</v>
      </c>
      <c r="E17" s="57" t="s">
        <v>195</v>
      </c>
      <c r="F17" s="57" t="s">
        <v>196</v>
      </c>
      <c r="G17" s="56" t="n">
        <v>2</v>
      </c>
      <c r="H17" s="58" t="n">
        <v>0</v>
      </c>
      <c r="I17" s="58" t="n">
        <v>6</v>
      </c>
      <c r="J17" s="59" t="s">
        <v>127</v>
      </c>
      <c r="K17" s="58" t="n">
        <v>2</v>
      </c>
      <c r="L17" s="58" t="s">
        <v>128</v>
      </c>
      <c r="M17" s="58"/>
      <c r="N17" s="58"/>
      <c r="O17" s="58"/>
      <c r="P17" s="58" t="n">
        <v>2</v>
      </c>
      <c r="Q17" s="58" t="n">
        <v>0</v>
      </c>
      <c r="R17" s="58" t="n">
        <v>0</v>
      </c>
      <c r="S17" s="58" t="s">
        <v>129</v>
      </c>
      <c r="T17" s="60" t="s">
        <v>197</v>
      </c>
      <c r="U17" s="60"/>
      <c r="V17" s="60"/>
      <c r="W17" s="60"/>
      <c r="X17" s="60"/>
      <c r="Y17" s="60"/>
      <c r="Z17" s="60"/>
      <c r="AMC17" s="0"/>
      <c r="AMD17" s="0"/>
      <c r="AME17" s="0"/>
      <c r="AMF17" s="0"/>
      <c r="AMG17" s="0"/>
      <c r="AMH17" s="0"/>
      <c r="AMI17" s="0"/>
      <c r="AMJ17" s="0"/>
    </row>
    <row r="18" customFormat="false" ht="13.8" hidden="false" customHeight="false" outlineLevel="0" collapsed="false">
      <c r="A18" s="61" t="s">
        <v>198</v>
      </c>
      <c r="B18" s="62"/>
      <c r="C18" s="62" t="s">
        <v>199</v>
      </c>
      <c r="D18" s="62"/>
      <c r="E18" s="62"/>
      <c r="F18" s="62"/>
      <c r="G18" s="61" t="n">
        <v>2</v>
      </c>
      <c r="H18" s="63" t="n">
        <v>180</v>
      </c>
      <c r="I18" s="63" t="n">
        <v>6</v>
      </c>
      <c r="J18" s="64" t="s">
        <v>127</v>
      </c>
      <c r="K18" s="63" t="n">
        <v>2</v>
      </c>
      <c r="L18" s="63" t="s">
        <v>128</v>
      </c>
      <c r="M18" s="63"/>
      <c r="N18" s="63"/>
      <c r="O18" s="63"/>
      <c r="P18" s="63" t="n">
        <v>2</v>
      </c>
      <c r="Q18" s="63" t="n">
        <v>0</v>
      </c>
      <c r="R18" s="63" t="n">
        <v>0</v>
      </c>
      <c r="S18" s="63" t="s">
        <v>129</v>
      </c>
      <c r="T18" s="65"/>
      <c r="U18" s="65"/>
      <c r="V18" s="65"/>
      <c r="W18" s="65"/>
      <c r="X18" s="65"/>
      <c r="Y18" s="65"/>
      <c r="Z18" s="65"/>
      <c r="AMC18" s="0"/>
      <c r="AMD18" s="0"/>
      <c r="AME18" s="0"/>
      <c r="AMF18" s="0"/>
      <c r="AMG18" s="0"/>
      <c r="AMH18" s="0"/>
      <c r="AMI18" s="0"/>
      <c r="AMJ18" s="0"/>
    </row>
    <row r="19" customFormat="false" ht="13.8" hidden="false" customHeight="false" outlineLevel="0" collapsed="false">
      <c r="A19" s="56" t="s">
        <v>200</v>
      </c>
      <c r="B19" s="57"/>
      <c r="C19" s="57" t="s">
        <v>201</v>
      </c>
      <c r="D19" s="57"/>
      <c r="E19" s="57"/>
      <c r="F19" s="57"/>
      <c r="G19" s="56" t="n">
        <v>2</v>
      </c>
      <c r="H19" s="58" t="n">
        <v>0</v>
      </c>
      <c r="I19" s="58" t="n">
        <v>6</v>
      </c>
      <c r="J19" s="59" t="s">
        <v>127</v>
      </c>
      <c r="K19" s="58" t="n">
        <v>2</v>
      </c>
      <c r="L19" s="58" t="s">
        <v>128</v>
      </c>
      <c r="M19" s="58"/>
      <c r="N19" s="58"/>
      <c r="O19" s="58"/>
      <c r="P19" s="58" t="n">
        <v>2</v>
      </c>
      <c r="Q19" s="58" t="n">
        <v>0</v>
      </c>
      <c r="R19" s="58" t="n">
        <v>0</v>
      </c>
      <c r="S19" s="58" t="s">
        <v>129</v>
      </c>
      <c r="T19" s="60"/>
      <c r="U19" s="60"/>
      <c r="V19" s="60"/>
      <c r="W19" s="60"/>
      <c r="X19" s="60"/>
      <c r="Y19" s="60"/>
      <c r="Z19" s="60"/>
      <c r="AMC19" s="0"/>
      <c r="AMD19" s="0"/>
      <c r="AME19" s="0"/>
      <c r="AMF19" s="0"/>
      <c r="AMG19" s="0"/>
      <c r="AMH19" s="0"/>
      <c r="AMI19" s="0"/>
      <c r="AMJ19" s="0"/>
    </row>
    <row r="20" customFormat="false" ht="13.8" hidden="false" customHeight="false" outlineLevel="0" collapsed="false">
      <c r="A20" s="61" t="s">
        <v>202</v>
      </c>
      <c r="B20" s="62"/>
      <c r="C20" s="62" t="s">
        <v>203</v>
      </c>
      <c r="D20" s="62"/>
      <c r="E20" s="62"/>
      <c r="F20" s="62"/>
      <c r="G20" s="61" t="n">
        <v>2</v>
      </c>
      <c r="H20" s="63" t="n">
        <v>180</v>
      </c>
      <c r="I20" s="63" t="n">
        <v>6</v>
      </c>
      <c r="J20" s="64" t="s">
        <v>127</v>
      </c>
      <c r="K20" s="63" t="n">
        <v>2</v>
      </c>
      <c r="L20" s="63" t="s">
        <v>128</v>
      </c>
      <c r="M20" s="63"/>
      <c r="N20" s="63"/>
      <c r="O20" s="63"/>
      <c r="P20" s="63" t="n">
        <v>2</v>
      </c>
      <c r="Q20" s="63" t="n">
        <v>0</v>
      </c>
      <c r="R20" s="63" t="n">
        <v>0</v>
      </c>
      <c r="S20" s="63" t="s">
        <v>129</v>
      </c>
      <c r="T20" s="65"/>
      <c r="U20" s="65"/>
      <c r="V20" s="65"/>
      <c r="W20" s="65"/>
      <c r="X20" s="65"/>
      <c r="Y20" s="65"/>
      <c r="Z20" s="65"/>
      <c r="AMC20" s="0"/>
      <c r="AMD20" s="0"/>
      <c r="AME20" s="0"/>
      <c r="AMF20" s="0"/>
      <c r="AMG20" s="0"/>
      <c r="AMH20" s="0"/>
      <c r="AMI20" s="0"/>
      <c r="AMJ20" s="0"/>
    </row>
    <row r="21" customFormat="false" ht="13.8" hidden="false" customHeight="false" outlineLevel="0" collapsed="false">
      <c r="A21" s="56" t="s">
        <v>204</v>
      </c>
      <c r="B21" s="57"/>
      <c r="C21" s="57" t="s">
        <v>205</v>
      </c>
      <c r="D21" s="57"/>
      <c r="E21" s="57"/>
      <c r="F21" s="57"/>
      <c r="G21" s="56" t="n">
        <v>5</v>
      </c>
      <c r="H21" s="58" t="n">
        <v>35</v>
      </c>
      <c r="I21" s="58" t="n">
        <v>7</v>
      </c>
      <c r="J21" s="59" t="s">
        <v>181</v>
      </c>
      <c r="K21" s="58" t="n">
        <v>8</v>
      </c>
      <c r="L21" s="58" t="s">
        <v>128</v>
      </c>
      <c r="M21" s="58"/>
      <c r="N21" s="58"/>
      <c r="O21" s="58"/>
      <c r="P21" s="58" t="n">
        <v>8</v>
      </c>
      <c r="Q21" s="58" t="n">
        <v>60</v>
      </c>
      <c r="R21" s="58" t="n">
        <v>6</v>
      </c>
      <c r="S21" s="58" t="s">
        <v>129</v>
      </c>
      <c r="T21" s="60"/>
      <c r="U21" s="60"/>
      <c r="V21" s="60"/>
      <c r="W21" s="60"/>
      <c r="X21" s="60"/>
      <c r="Y21" s="60"/>
      <c r="Z21" s="60"/>
      <c r="AMC21" s="0"/>
      <c r="AMD21" s="0"/>
      <c r="AME21" s="0"/>
      <c r="AMF21" s="0"/>
      <c r="AMG21" s="0"/>
      <c r="AMH21" s="0"/>
      <c r="AMI21" s="0"/>
      <c r="AMJ21" s="0"/>
    </row>
    <row r="22" customFormat="false" ht="13.8" hidden="false" customHeight="false" outlineLevel="0" collapsed="false">
      <c r="A22" s="56" t="s">
        <v>206</v>
      </c>
      <c r="B22" s="57" t="s">
        <v>192</v>
      </c>
      <c r="C22" s="57" t="s">
        <v>207</v>
      </c>
      <c r="D22" s="57" t="s">
        <v>208</v>
      </c>
      <c r="E22" s="57" t="n">
        <f aca="false">49-31</f>
        <v>18</v>
      </c>
      <c r="F22" s="57" t="s">
        <v>209</v>
      </c>
      <c r="G22" s="56" t="n">
        <v>2</v>
      </c>
      <c r="H22" s="58" t="n">
        <v>90</v>
      </c>
      <c r="I22" s="58" t="n">
        <v>4</v>
      </c>
      <c r="J22" s="59" t="s">
        <v>127</v>
      </c>
      <c r="K22" s="58" t="n">
        <v>1</v>
      </c>
      <c r="L22" s="58" t="s">
        <v>128</v>
      </c>
      <c r="M22" s="56" t="n">
        <v>4</v>
      </c>
      <c r="N22" s="56" t="n">
        <v>6</v>
      </c>
      <c r="O22" s="56"/>
      <c r="P22" s="58" t="n">
        <v>5</v>
      </c>
      <c r="Q22" s="58" t="n">
        <v>0</v>
      </c>
      <c r="R22" s="58" t="n">
        <v>2</v>
      </c>
      <c r="S22" s="58" t="s">
        <v>129</v>
      </c>
      <c r="T22" s="60"/>
      <c r="U22" s="60"/>
      <c r="V22" s="60"/>
      <c r="W22" s="60"/>
      <c r="X22" s="60"/>
    </row>
    <row r="23" customFormat="false" ht="13.8" hidden="false" customHeight="false" outlineLevel="0" collapsed="false">
      <c r="A23" s="61" t="s">
        <v>210</v>
      </c>
      <c r="B23" s="62"/>
      <c r="C23" s="62" t="s">
        <v>211</v>
      </c>
      <c r="D23" s="62"/>
      <c r="E23" s="62"/>
      <c r="F23" s="62"/>
      <c r="G23" s="61" t="n">
        <v>5</v>
      </c>
      <c r="H23" s="63" t="n">
        <v>70</v>
      </c>
      <c r="I23" s="63" t="n">
        <v>7</v>
      </c>
      <c r="J23" s="64" t="s">
        <v>148</v>
      </c>
      <c r="K23" s="63" t="n">
        <v>1</v>
      </c>
      <c r="L23" s="63" t="s">
        <v>128</v>
      </c>
      <c r="M23" s="61"/>
      <c r="N23" s="61"/>
      <c r="O23" s="61"/>
      <c r="P23" s="63" t="n">
        <v>7</v>
      </c>
      <c r="Q23" s="63" t="n">
        <v>20</v>
      </c>
      <c r="R23" s="63" t="n">
        <v>3</v>
      </c>
      <c r="S23" s="63" t="s">
        <v>129</v>
      </c>
      <c r="T23" s="65"/>
      <c r="U23" s="65"/>
      <c r="V23" s="65"/>
      <c r="W23" s="65"/>
      <c r="X23" s="65"/>
    </row>
    <row r="24" customFormat="false" ht="13.8" hidden="false" customHeight="false" outlineLevel="0" collapsed="false">
      <c r="A24" s="56" t="s">
        <v>212</v>
      </c>
      <c r="B24" s="57" t="s">
        <v>192</v>
      </c>
      <c r="C24" s="57" t="s">
        <v>213</v>
      </c>
      <c r="D24" s="57" t="s">
        <v>214</v>
      </c>
      <c r="E24" s="57" t="n">
        <f aca="false">33-13</f>
        <v>20</v>
      </c>
      <c r="F24" s="57" t="s">
        <v>215</v>
      </c>
      <c r="G24" s="56" t="n">
        <v>12</v>
      </c>
      <c r="H24" s="58" t="n">
        <v>361</v>
      </c>
      <c r="I24" s="58" t="n">
        <v>8</v>
      </c>
      <c r="J24" s="59" t="s">
        <v>216</v>
      </c>
      <c r="K24" s="58" t="n">
        <v>8</v>
      </c>
      <c r="L24" s="58" t="s">
        <v>217</v>
      </c>
      <c r="M24" s="56" t="n">
        <v>4</v>
      </c>
      <c r="N24" s="56" t="n">
        <v>6</v>
      </c>
      <c r="O24" s="56"/>
      <c r="P24" s="58" t="n">
        <v>12</v>
      </c>
      <c r="Q24" s="58" t="n">
        <v>100</v>
      </c>
      <c r="R24" s="58" t="n">
        <v>0</v>
      </c>
      <c r="S24" s="58" t="s">
        <v>129</v>
      </c>
      <c r="T24" s="67" t="s">
        <v>218</v>
      </c>
      <c r="U24" s="67"/>
      <c r="V24" s="67"/>
      <c r="W24" s="67"/>
      <c r="X24" s="67"/>
    </row>
    <row r="25" customFormat="false" ht="13.8" hidden="false" customHeight="false" outlineLevel="0" collapsed="false">
      <c r="A25" s="61" t="s">
        <v>219</v>
      </c>
      <c r="B25" s="62"/>
      <c r="C25" s="62" t="s">
        <v>220</v>
      </c>
      <c r="D25" s="62"/>
      <c r="E25" s="62"/>
      <c r="F25" s="62"/>
      <c r="G25" s="61" t="n">
        <v>6</v>
      </c>
      <c r="H25" s="63" t="n">
        <v>361</v>
      </c>
      <c r="I25" s="63" t="n">
        <v>6</v>
      </c>
      <c r="J25" s="64" t="s">
        <v>141</v>
      </c>
      <c r="K25" s="63" t="n">
        <v>2</v>
      </c>
      <c r="L25" s="63" t="s">
        <v>221</v>
      </c>
      <c r="M25" s="61"/>
      <c r="N25" s="61"/>
      <c r="O25" s="61"/>
      <c r="P25" s="63" t="n">
        <v>5</v>
      </c>
      <c r="Q25" s="63" t="n">
        <v>0</v>
      </c>
      <c r="R25" s="63" t="n">
        <v>6</v>
      </c>
      <c r="S25" s="63" t="s">
        <v>129</v>
      </c>
      <c r="T25" s="68"/>
      <c r="U25" s="68"/>
      <c r="V25" s="68"/>
      <c r="W25" s="68"/>
      <c r="X25" s="68"/>
    </row>
    <row r="26" customFormat="false" ht="13.8" hidden="false" customHeight="false" outlineLevel="0" collapsed="false">
      <c r="A26" s="56" t="s">
        <v>222</v>
      </c>
      <c r="B26" s="57" t="s">
        <v>208</v>
      </c>
      <c r="C26" s="57" t="s">
        <v>223</v>
      </c>
      <c r="D26" s="57" t="s">
        <v>214</v>
      </c>
      <c r="E26" s="57" t="n">
        <f aca="false">37-17</f>
        <v>20</v>
      </c>
      <c r="F26" s="57" t="s">
        <v>224</v>
      </c>
      <c r="G26" s="56" t="n">
        <v>12</v>
      </c>
      <c r="H26" s="58" t="n">
        <v>32</v>
      </c>
      <c r="I26" s="58" t="n">
        <v>6</v>
      </c>
      <c r="J26" s="59" t="s">
        <v>216</v>
      </c>
      <c r="K26" s="58" t="n">
        <v>8</v>
      </c>
      <c r="L26" s="58" t="s">
        <v>128</v>
      </c>
      <c r="M26" s="56" t="n">
        <v>4</v>
      </c>
      <c r="N26" s="56" t="n">
        <v>6</v>
      </c>
      <c r="O26" s="56"/>
      <c r="P26" s="58" t="n">
        <v>12</v>
      </c>
      <c r="Q26" s="58" t="n">
        <v>100</v>
      </c>
      <c r="R26" s="58" t="n">
        <v>0</v>
      </c>
      <c r="S26" s="58" t="s">
        <v>129</v>
      </c>
      <c r="T26" s="67" t="s">
        <v>225</v>
      </c>
      <c r="U26" s="67"/>
      <c r="V26" s="67"/>
      <c r="W26" s="67"/>
      <c r="X26" s="67"/>
    </row>
    <row r="27" customFormat="false" ht="13.8" hidden="false" customHeight="false" outlineLevel="0" collapsed="false">
      <c r="A27" s="61" t="s">
        <v>226</v>
      </c>
      <c r="B27" s="62"/>
      <c r="C27" s="62" t="s">
        <v>227</v>
      </c>
      <c r="D27" s="62"/>
      <c r="E27" s="62"/>
      <c r="F27" s="62"/>
      <c r="G27" s="61" t="n">
        <v>6</v>
      </c>
      <c r="H27" s="63" t="n">
        <v>361</v>
      </c>
      <c r="I27" s="63" t="n">
        <v>6</v>
      </c>
      <c r="J27" s="64" t="s">
        <v>141</v>
      </c>
      <c r="K27" s="63" t="n">
        <v>2</v>
      </c>
      <c r="L27" s="63" t="s">
        <v>221</v>
      </c>
      <c r="M27" s="61"/>
      <c r="N27" s="61"/>
      <c r="O27" s="61"/>
      <c r="P27" s="63" t="n">
        <v>5</v>
      </c>
      <c r="Q27" s="63" t="n">
        <v>0</v>
      </c>
      <c r="R27" s="63" t="n">
        <v>6</v>
      </c>
      <c r="S27" s="63" t="s">
        <v>129</v>
      </c>
      <c r="T27" s="68"/>
      <c r="U27" s="68"/>
      <c r="V27" s="68"/>
      <c r="W27" s="68"/>
      <c r="X27" s="68"/>
    </row>
    <row r="28" customFormat="false" ht="13.8" hidden="false" customHeight="false" outlineLevel="0" collapsed="false">
      <c r="A28" s="56" t="s">
        <v>228</v>
      </c>
      <c r="B28" s="57" t="s">
        <v>229</v>
      </c>
      <c r="C28" s="57" t="s">
        <v>230</v>
      </c>
      <c r="D28" s="57" t="n">
        <f aca="false">E28/3*2</f>
        <v>22</v>
      </c>
      <c r="E28" s="57" t="n">
        <f aca="false">54-21</f>
        <v>33</v>
      </c>
      <c r="F28" s="57" t="s">
        <v>231</v>
      </c>
      <c r="G28" s="56" t="n">
        <v>12</v>
      </c>
      <c r="H28" s="58" t="n">
        <v>90</v>
      </c>
      <c r="I28" s="58" t="n">
        <v>7</v>
      </c>
      <c r="J28" s="59" t="s">
        <v>190</v>
      </c>
      <c r="K28" s="58" t="n">
        <v>1</v>
      </c>
      <c r="L28" s="58" t="s">
        <v>128</v>
      </c>
      <c r="M28" s="56" t="n">
        <v>8</v>
      </c>
      <c r="N28" s="56" t="n">
        <v>12</v>
      </c>
      <c r="O28" s="56"/>
      <c r="P28" s="58" t="n">
        <v>10</v>
      </c>
      <c r="Q28" s="58" t="n">
        <v>80</v>
      </c>
      <c r="R28" s="58" t="n">
        <v>6</v>
      </c>
      <c r="S28" s="58" t="s">
        <v>129</v>
      </c>
      <c r="T28" s="67"/>
      <c r="U28" s="67"/>
      <c r="V28" s="67"/>
      <c r="W28" s="67"/>
      <c r="X28" s="67"/>
    </row>
    <row r="29" customFormat="false" ht="13.8" hidden="false" customHeight="false" outlineLevel="0" collapsed="false">
      <c r="A29" s="61" t="s">
        <v>232</v>
      </c>
      <c r="B29" s="62" t="s">
        <v>192</v>
      </c>
      <c r="C29" s="62" t="s">
        <v>213</v>
      </c>
      <c r="D29" s="62" t="s">
        <v>214</v>
      </c>
      <c r="E29" s="62" t="n">
        <f aca="false">33-13</f>
        <v>20</v>
      </c>
      <c r="F29" s="62" t="s">
        <v>215</v>
      </c>
      <c r="G29" s="61" t="n">
        <v>12</v>
      </c>
      <c r="H29" s="63" t="n">
        <v>270</v>
      </c>
      <c r="I29" s="63" t="n">
        <v>7</v>
      </c>
      <c r="J29" s="64" t="s">
        <v>216</v>
      </c>
      <c r="K29" s="63" t="n">
        <v>8</v>
      </c>
      <c r="L29" s="63" t="s">
        <v>128</v>
      </c>
      <c r="M29" s="61" t="n">
        <v>4</v>
      </c>
      <c r="N29" s="61" t="n">
        <v>6</v>
      </c>
      <c r="O29" s="61"/>
      <c r="P29" s="63" t="n">
        <v>12</v>
      </c>
      <c r="Q29" s="63" t="n">
        <v>100</v>
      </c>
      <c r="R29" s="63" t="n">
        <v>0</v>
      </c>
      <c r="S29" s="63" t="s">
        <v>129</v>
      </c>
      <c r="T29" s="68" t="s">
        <v>233</v>
      </c>
      <c r="U29" s="68"/>
      <c r="V29" s="68"/>
      <c r="W29" s="68"/>
      <c r="X29" s="68"/>
    </row>
    <row r="30" customFormat="false" ht="13.8" hidden="false" customHeight="false" outlineLevel="0" collapsed="false">
      <c r="A30" s="56" t="s">
        <v>234</v>
      </c>
      <c r="B30" s="57"/>
      <c r="C30" s="57" t="s">
        <v>220</v>
      </c>
      <c r="D30" s="57"/>
      <c r="E30" s="57"/>
      <c r="F30" s="57"/>
      <c r="G30" s="56" t="n">
        <v>6</v>
      </c>
      <c r="H30" s="58" t="n">
        <v>60</v>
      </c>
      <c r="I30" s="58" t="n">
        <v>6</v>
      </c>
      <c r="J30" s="59" t="s">
        <v>235</v>
      </c>
      <c r="K30" s="58" t="n">
        <v>2</v>
      </c>
      <c r="L30" s="58" t="s">
        <v>221</v>
      </c>
      <c r="M30" s="56"/>
      <c r="N30" s="56"/>
      <c r="O30" s="56"/>
      <c r="P30" s="58" t="n">
        <v>5</v>
      </c>
      <c r="Q30" s="58" t="n">
        <v>0</v>
      </c>
      <c r="R30" s="58" t="n">
        <v>6</v>
      </c>
      <c r="S30" s="58" t="s">
        <v>129</v>
      </c>
      <c r="T30" s="67"/>
      <c r="U30" s="67"/>
      <c r="V30" s="67"/>
      <c r="W30" s="67"/>
      <c r="X30" s="67"/>
    </row>
    <row r="31" customFormat="false" ht="13.8" hidden="false" customHeight="false" outlineLevel="0" collapsed="false">
      <c r="A31" s="69" t="s">
        <v>236</v>
      </c>
      <c r="B31" s="70" t="s">
        <v>183</v>
      </c>
      <c r="C31" s="70" t="s">
        <v>237</v>
      </c>
      <c r="D31" s="70"/>
      <c r="E31" s="70"/>
      <c r="F31" s="70" t="s">
        <v>152</v>
      </c>
      <c r="G31" s="69"/>
      <c r="H31" s="69"/>
      <c r="I31" s="69"/>
      <c r="J31" s="70"/>
      <c r="K31" s="69"/>
      <c r="L31" s="69"/>
      <c r="M31" s="69"/>
      <c r="N31" s="69"/>
      <c r="O31" s="69" t="s">
        <v>238</v>
      </c>
      <c r="P31" s="69"/>
      <c r="Q31" s="69"/>
      <c r="R31" s="69"/>
      <c r="S31" s="69"/>
      <c r="T31" s="71" t="s">
        <v>239</v>
      </c>
      <c r="U31" s="71"/>
      <c r="V31" s="71"/>
      <c r="W31" s="71"/>
      <c r="X31" s="71"/>
      <c r="Y31" s="71"/>
      <c r="Z31" s="71"/>
    </row>
    <row r="32" customFormat="false" ht="26.5" hidden="false" customHeight="false" outlineLevel="0" collapsed="false">
      <c r="A32" s="72" t="s">
        <v>240</v>
      </c>
      <c r="B32" s="73" t="s">
        <v>241</v>
      </c>
      <c r="C32" s="73" t="s">
        <v>242</v>
      </c>
      <c r="D32" s="73" t="s">
        <v>243</v>
      </c>
      <c r="E32" s="73" t="s">
        <v>243</v>
      </c>
      <c r="F32" s="73" t="s">
        <v>214</v>
      </c>
      <c r="G32" s="72" t="n">
        <v>4</v>
      </c>
      <c r="H32" s="72" t="n">
        <v>361</v>
      </c>
      <c r="I32" s="72" t="n">
        <v>6</v>
      </c>
      <c r="J32" s="73" t="s">
        <v>148</v>
      </c>
      <c r="K32" s="72" t="n">
        <v>4</v>
      </c>
      <c r="L32" s="72" t="s">
        <v>128</v>
      </c>
      <c r="M32" s="72"/>
      <c r="N32" s="72"/>
      <c r="O32" s="72" t="s">
        <v>244</v>
      </c>
      <c r="P32" s="72" t="n">
        <v>8</v>
      </c>
      <c r="Q32" s="72" t="n">
        <v>0</v>
      </c>
      <c r="R32" s="72" t="n">
        <v>3</v>
      </c>
      <c r="S32" s="72" t="s">
        <v>129</v>
      </c>
      <c r="T32" s="74" t="s">
        <v>245</v>
      </c>
      <c r="U32" s="74"/>
      <c r="V32" s="74"/>
      <c r="W32" s="74"/>
      <c r="X32" s="74"/>
      <c r="Y32" s="74"/>
      <c r="Z32" s="74"/>
    </row>
    <row r="33" customFormat="false" ht="13.8" hidden="false" customHeight="false" outlineLevel="0" collapsed="false">
      <c r="A33" s="69" t="s">
        <v>246</v>
      </c>
      <c r="B33" s="70" t="s">
        <v>247</v>
      </c>
      <c r="C33" s="70" t="s">
        <v>248</v>
      </c>
      <c r="D33" s="70" t="s">
        <v>249</v>
      </c>
      <c r="E33" s="70" t="s">
        <v>249</v>
      </c>
      <c r="F33" s="70" t="s">
        <v>250</v>
      </c>
      <c r="G33" s="69" t="n">
        <v>12</v>
      </c>
      <c r="H33" s="69" t="n">
        <v>90</v>
      </c>
      <c r="I33" s="69" t="n">
        <v>9</v>
      </c>
      <c r="J33" s="70" t="s">
        <v>216</v>
      </c>
      <c r="K33" s="69" t="n">
        <v>3</v>
      </c>
      <c r="L33" s="69" t="s">
        <v>251</v>
      </c>
      <c r="M33" s="69"/>
      <c r="N33" s="69"/>
      <c r="O33" s="69" t="s">
        <v>244</v>
      </c>
      <c r="P33" s="69" t="n">
        <v>8</v>
      </c>
      <c r="Q33" s="69" t="n">
        <v>0</v>
      </c>
      <c r="R33" s="69" t="n">
        <v>0</v>
      </c>
      <c r="S33" s="69" t="s">
        <v>129</v>
      </c>
      <c r="T33" s="71" t="s">
        <v>252</v>
      </c>
      <c r="U33" s="71"/>
      <c r="V33" s="71"/>
      <c r="W33" s="71"/>
      <c r="X33" s="71"/>
      <c r="Y33" s="71"/>
      <c r="Z33" s="71"/>
    </row>
    <row r="34" customFormat="false" ht="13.8" hidden="false" customHeight="false" outlineLevel="0" collapsed="false">
      <c r="A34" s="69" t="s">
        <v>253</v>
      </c>
      <c r="B34" s="70" t="s">
        <v>247</v>
      </c>
      <c r="C34" s="70" t="s">
        <v>248</v>
      </c>
      <c r="D34" s="70" t="s">
        <v>249</v>
      </c>
      <c r="E34" s="70" t="s">
        <v>249</v>
      </c>
      <c r="F34" s="70" t="s">
        <v>250</v>
      </c>
      <c r="G34" s="69" t="n">
        <v>12</v>
      </c>
      <c r="H34" s="69" t="n">
        <v>90</v>
      </c>
      <c r="I34" s="69" t="n">
        <v>6</v>
      </c>
      <c r="J34" s="70" t="s">
        <v>216</v>
      </c>
      <c r="K34" s="69" t="n">
        <v>3</v>
      </c>
      <c r="L34" s="69" t="s">
        <v>251</v>
      </c>
      <c r="M34" s="69"/>
      <c r="N34" s="69"/>
      <c r="O34" s="69" t="s">
        <v>244</v>
      </c>
      <c r="P34" s="69" t="n">
        <v>8</v>
      </c>
      <c r="Q34" s="69" t="n">
        <v>0</v>
      </c>
      <c r="R34" s="69" t="n">
        <v>0</v>
      </c>
      <c r="S34" s="69" t="s">
        <v>129</v>
      </c>
      <c r="T34" s="71" t="s">
        <v>252</v>
      </c>
      <c r="U34" s="71"/>
      <c r="V34" s="71"/>
      <c r="W34" s="71"/>
      <c r="X34" s="71"/>
      <c r="Y34" s="71"/>
      <c r="Z34" s="71"/>
    </row>
    <row r="35" customFormat="false" ht="13.8" hidden="false" customHeight="false" outlineLevel="0" collapsed="false">
      <c r="A35" s="72" t="s">
        <v>254</v>
      </c>
      <c r="B35" s="73"/>
      <c r="C35" s="73" t="s">
        <v>255</v>
      </c>
      <c r="D35" s="73"/>
      <c r="E35" s="73"/>
      <c r="F35" s="73"/>
      <c r="G35" s="72" t="n">
        <v>12</v>
      </c>
      <c r="H35" s="72" t="n">
        <v>90</v>
      </c>
      <c r="I35" s="72" t="n">
        <v>9</v>
      </c>
      <c r="J35" s="73" t="s">
        <v>216</v>
      </c>
      <c r="K35" s="72" t="n">
        <v>4</v>
      </c>
      <c r="L35" s="72" t="s">
        <v>251</v>
      </c>
      <c r="M35" s="72"/>
      <c r="N35" s="72"/>
      <c r="O35" s="72" t="s">
        <v>244</v>
      </c>
      <c r="P35" s="72" t="n">
        <v>8</v>
      </c>
      <c r="Q35" s="72" t="n">
        <v>0</v>
      </c>
      <c r="R35" s="72" t="n">
        <v>0</v>
      </c>
      <c r="S35" s="72" t="s">
        <v>129</v>
      </c>
      <c r="T35" s="74" t="s">
        <v>256</v>
      </c>
      <c r="U35" s="74"/>
      <c r="V35" s="74"/>
      <c r="W35" s="74"/>
      <c r="X35" s="74"/>
      <c r="Y35" s="74"/>
      <c r="Z35" s="74"/>
    </row>
    <row r="36" customFormat="false" ht="13.8" hidden="false" customHeight="false" outlineLevel="0" collapsed="false">
      <c r="A36" s="72" t="s">
        <v>257</v>
      </c>
      <c r="B36" s="73"/>
      <c r="C36" s="73" t="s">
        <v>255</v>
      </c>
      <c r="D36" s="73"/>
      <c r="E36" s="73"/>
      <c r="F36" s="73"/>
      <c r="G36" s="72" t="n">
        <v>12</v>
      </c>
      <c r="H36" s="72" t="n">
        <v>90</v>
      </c>
      <c r="I36" s="72" t="n">
        <v>6</v>
      </c>
      <c r="J36" s="73" t="s">
        <v>216</v>
      </c>
      <c r="K36" s="72" t="n">
        <v>4</v>
      </c>
      <c r="L36" s="72" t="s">
        <v>251</v>
      </c>
      <c r="M36" s="72"/>
      <c r="N36" s="72"/>
      <c r="O36" s="72" t="s">
        <v>244</v>
      </c>
      <c r="P36" s="72" t="n">
        <v>8</v>
      </c>
      <c r="Q36" s="72" t="n">
        <v>0</v>
      </c>
      <c r="R36" s="72" t="n">
        <v>0</v>
      </c>
      <c r="S36" s="72" t="s">
        <v>129</v>
      </c>
      <c r="T36" s="74" t="s">
        <v>256</v>
      </c>
      <c r="U36" s="74"/>
      <c r="V36" s="74"/>
      <c r="W36" s="74"/>
      <c r="X36" s="74"/>
      <c r="Y36" s="74"/>
      <c r="Z36" s="74"/>
    </row>
    <row r="37" customFormat="false" ht="26.5" hidden="false" customHeight="false" outlineLevel="0" collapsed="false">
      <c r="A37" s="69" t="s">
        <v>258</v>
      </c>
      <c r="B37" s="75" t="s">
        <v>259</v>
      </c>
      <c r="C37" s="70" t="s">
        <v>260</v>
      </c>
      <c r="D37" s="70" t="s">
        <v>229</v>
      </c>
      <c r="E37" s="70" t="s">
        <v>229</v>
      </c>
      <c r="F37" s="70" t="s">
        <v>261</v>
      </c>
      <c r="G37" s="69" t="n">
        <v>5</v>
      </c>
      <c r="H37" s="69" t="n">
        <v>361</v>
      </c>
      <c r="I37" s="69" t="n">
        <v>6</v>
      </c>
      <c r="J37" s="70" t="s">
        <v>148</v>
      </c>
      <c r="K37" s="69" t="n">
        <v>3</v>
      </c>
      <c r="L37" s="69" t="s">
        <v>262</v>
      </c>
      <c r="M37" s="69"/>
      <c r="N37" s="69"/>
      <c r="O37" s="69" t="s">
        <v>263</v>
      </c>
      <c r="P37" s="69" t="n">
        <v>6</v>
      </c>
      <c r="Q37" s="69" t="n">
        <v>60</v>
      </c>
      <c r="R37" s="69" t="n">
        <v>3</v>
      </c>
      <c r="S37" s="69" t="s">
        <v>129</v>
      </c>
      <c r="T37" s="71" t="s">
        <v>264</v>
      </c>
      <c r="U37" s="71"/>
      <c r="V37" s="71"/>
      <c r="W37" s="71"/>
      <c r="X37" s="71"/>
      <c r="Y37" s="71"/>
      <c r="Z37" s="71"/>
    </row>
    <row r="38" customFormat="false" ht="13.8" hidden="false" customHeight="false" outlineLevel="0" collapsed="false">
      <c r="A38" s="72" t="s">
        <v>265</v>
      </c>
      <c r="B38" s="73" t="s">
        <v>266</v>
      </c>
      <c r="C38" s="73" t="s">
        <v>267</v>
      </c>
      <c r="D38" s="73" t="s">
        <v>268</v>
      </c>
      <c r="E38" s="73" t="s">
        <v>268</v>
      </c>
      <c r="F38" s="73" t="s">
        <v>269</v>
      </c>
      <c r="G38" s="72" t="n">
        <v>5</v>
      </c>
      <c r="H38" s="72" t="n">
        <v>361</v>
      </c>
      <c r="I38" s="72" t="n">
        <v>6</v>
      </c>
      <c r="J38" s="73" t="s">
        <v>148</v>
      </c>
      <c r="K38" s="72" t="n">
        <v>3</v>
      </c>
      <c r="L38" s="72" t="s">
        <v>262</v>
      </c>
      <c r="M38" s="72"/>
      <c r="N38" s="72"/>
      <c r="O38" s="72" t="s">
        <v>263</v>
      </c>
      <c r="P38" s="72" t="n">
        <v>6</v>
      </c>
      <c r="Q38" s="72" t="n">
        <v>60</v>
      </c>
      <c r="R38" s="72" t="n">
        <v>3</v>
      </c>
      <c r="S38" s="72" t="s">
        <v>129</v>
      </c>
      <c r="T38" s="74" t="s">
        <v>270</v>
      </c>
      <c r="U38" s="74"/>
      <c r="V38" s="74"/>
      <c r="W38" s="74"/>
      <c r="X38" s="74"/>
      <c r="Y38" s="74"/>
      <c r="Z38" s="74"/>
    </row>
    <row r="39" customFormat="false" ht="51.8" hidden="false" customHeight="false" outlineLevel="0" collapsed="false">
      <c r="A39" s="69" t="s">
        <v>271</v>
      </c>
      <c r="B39" s="70" t="s">
        <v>208</v>
      </c>
      <c r="C39" s="70" t="s">
        <v>272</v>
      </c>
      <c r="D39" s="75" t="s">
        <v>273</v>
      </c>
      <c r="E39" s="75" t="s">
        <v>273</v>
      </c>
      <c r="F39" s="75" t="s">
        <v>274</v>
      </c>
      <c r="G39" s="69" t="n">
        <v>4</v>
      </c>
      <c r="H39" s="69" t="n">
        <v>361</v>
      </c>
      <c r="I39" s="69" t="n">
        <v>5</v>
      </c>
      <c r="J39" s="70" t="s">
        <v>183</v>
      </c>
      <c r="K39" s="69" t="n">
        <v>4</v>
      </c>
      <c r="L39" s="69" t="s">
        <v>128</v>
      </c>
      <c r="M39" s="69"/>
      <c r="N39" s="69"/>
      <c r="O39" s="69"/>
      <c r="P39" s="69" t="n">
        <v>4</v>
      </c>
      <c r="Q39" s="69" t="n">
        <v>0</v>
      </c>
      <c r="R39" s="69" t="n">
        <v>6</v>
      </c>
      <c r="S39" s="69" t="s">
        <v>275</v>
      </c>
      <c r="T39" s="76" t="s">
        <v>276</v>
      </c>
      <c r="U39" s="76"/>
      <c r="V39" s="76"/>
      <c r="W39" s="76"/>
      <c r="X39" s="76"/>
      <c r="Y39" s="76"/>
      <c r="Z39" s="76"/>
    </row>
    <row r="40" customFormat="false" ht="51.8" hidden="false" customHeight="false" outlineLevel="0" collapsed="false">
      <c r="A40" s="72" t="s">
        <v>277</v>
      </c>
      <c r="B40" s="73"/>
      <c r="C40" s="73" t="s">
        <v>278</v>
      </c>
      <c r="D40" s="73" t="s">
        <v>279</v>
      </c>
      <c r="E40" s="73" t="s">
        <v>279</v>
      </c>
      <c r="F40" s="77" t="s">
        <v>280</v>
      </c>
      <c r="G40" s="72" t="n">
        <v>4</v>
      </c>
      <c r="H40" s="72" t="n">
        <v>361</v>
      </c>
      <c r="I40" s="72" t="n">
        <v>4</v>
      </c>
      <c r="J40" s="73" t="s">
        <v>183</v>
      </c>
      <c r="K40" s="72" t="n">
        <v>4</v>
      </c>
      <c r="L40" s="72" t="s">
        <v>128</v>
      </c>
      <c r="M40" s="72"/>
      <c r="N40" s="72"/>
      <c r="O40" s="72"/>
      <c r="P40" s="72" t="n">
        <v>4</v>
      </c>
      <c r="Q40" s="72" t="n">
        <v>0</v>
      </c>
      <c r="R40" s="72" t="n">
        <v>6</v>
      </c>
      <c r="S40" s="72" t="s">
        <v>275</v>
      </c>
      <c r="T40" s="78" t="s">
        <v>276</v>
      </c>
      <c r="U40" s="78"/>
      <c r="V40" s="78"/>
      <c r="W40" s="78"/>
      <c r="X40" s="78"/>
      <c r="Y40" s="78"/>
      <c r="Z40" s="78"/>
    </row>
    <row r="41" customFormat="false" ht="13.8" hidden="false" customHeight="false" outlineLevel="0" collapsed="false">
      <c r="A41" s="69" t="s">
        <v>281</v>
      </c>
      <c r="B41" s="70" t="s">
        <v>176</v>
      </c>
      <c r="C41" s="70" t="s">
        <v>282</v>
      </c>
      <c r="D41" s="70" t="n">
        <f aca="false">33-25</f>
        <v>8</v>
      </c>
      <c r="E41" s="70" t="n">
        <f aca="false">33-25</f>
        <v>8</v>
      </c>
      <c r="F41" s="70" t="s">
        <v>215</v>
      </c>
      <c r="G41" s="69" t="n">
        <v>11</v>
      </c>
      <c r="H41" s="69" t="n">
        <v>90</v>
      </c>
      <c r="I41" s="69" t="n">
        <v>5</v>
      </c>
      <c r="J41" s="70" t="s">
        <v>283</v>
      </c>
      <c r="K41" s="69" t="n">
        <v>8</v>
      </c>
      <c r="L41" s="69" t="s">
        <v>217</v>
      </c>
      <c r="M41" s="69"/>
      <c r="N41" s="69"/>
      <c r="O41" s="69" t="s">
        <v>284</v>
      </c>
      <c r="P41" s="69" t="n">
        <v>8</v>
      </c>
      <c r="Q41" s="69" t="n">
        <v>60</v>
      </c>
      <c r="R41" s="69" t="n">
        <v>8</v>
      </c>
      <c r="S41" s="69" t="s">
        <v>129</v>
      </c>
      <c r="T41" s="71" t="s">
        <v>285</v>
      </c>
      <c r="U41" s="71"/>
      <c r="V41" s="71"/>
      <c r="W41" s="71"/>
      <c r="X41" s="71"/>
      <c r="Y41" s="71"/>
      <c r="Z41" s="71"/>
    </row>
    <row r="42" customFormat="false" ht="13.8" hidden="false" customHeight="false" outlineLevel="0" collapsed="false">
      <c r="A42" s="72" t="s">
        <v>286</v>
      </c>
      <c r="B42" s="73" t="s">
        <v>287</v>
      </c>
      <c r="C42" s="73" t="s">
        <v>288</v>
      </c>
      <c r="D42" s="73" t="s">
        <v>289</v>
      </c>
      <c r="E42" s="73" t="s">
        <v>289</v>
      </c>
      <c r="F42" s="73" t="s">
        <v>290</v>
      </c>
      <c r="G42" s="72" t="n">
        <v>11</v>
      </c>
      <c r="H42" s="72" t="n">
        <v>90</v>
      </c>
      <c r="I42" s="72" t="n">
        <v>5</v>
      </c>
      <c r="J42" s="73" t="s">
        <v>283</v>
      </c>
      <c r="K42" s="72" t="n">
        <v>8</v>
      </c>
      <c r="L42" s="72" t="s">
        <v>217</v>
      </c>
      <c r="M42" s="72"/>
      <c r="N42" s="72"/>
      <c r="O42" s="72" t="s">
        <v>291</v>
      </c>
      <c r="P42" s="72" t="n">
        <v>8</v>
      </c>
      <c r="Q42" s="72" t="n">
        <v>60</v>
      </c>
      <c r="R42" s="72" t="n">
        <v>8</v>
      </c>
      <c r="S42" s="72" t="s">
        <v>129</v>
      </c>
      <c r="T42" s="74" t="s">
        <v>292</v>
      </c>
      <c r="U42" s="74"/>
      <c r="V42" s="74"/>
      <c r="W42" s="74"/>
      <c r="X42" s="74"/>
      <c r="Y42" s="74"/>
      <c r="Z42" s="74"/>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1">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 ref="T41:Z41"/>
    <mergeCell ref="T42:Z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62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9" t="s">
        <v>293</v>
      </c>
      <c r="B1" s="80" t="s">
        <v>294</v>
      </c>
      <c r="C1" s="80"/>
      <c r="D1" s="80"/>
      <c r="E1" s="80"/>
      <c r="F1" s="80"/>
      <c r="G1" s="80"/>
      <c r="H1" s="80"/>
      <c r="I1" s="80"/>
      <c r="J1" s="80"/>
      <c r="K1" s="80"/>
      <c r="L1" s="80"/>
      <c r="M1" s="80"/>
      <c r="N1" s="80"/>
      <c r="O1" s="80"/>
      <c r="P1" s="81"/>
      <c r="Q1" s="82"/>
      <c r="R1" s="82"/>
      <c r="S1" s="82"/>
      <c r="T1" s="83"/>
      <c r="U1" s="83"/>
      <c r="V1" s="83"/>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6" t="s">
        <v>55</v>
      </c>
      <c r="N2" s="87" t="s">
        <v>118</v>
      </c>
      <c r="O2" s="87" t="s">
        <v>119</v>
      </c>
      <c r="P2" s="88" t="s">
        <v>42</v>
      </c>
      <c r="Q2" s="88" t="s">
        <v>45</v>
      </c>
      <c r="R2" s="89" t="s">
        <v>49</v>
      </c>
      <c r="S2" s="84" t="s">
        <v>120</v>
      </c>
      <c r="T2" s="86" t="s">
        <v>121</v>
      </c>
      <c r="U2" s="86"/>
      <c r="V2" s="86"/>
      <c r="W2" s="86"/>
      <c r="X2" s="86"/>
      <c r="Y2" s="86"/>
    </row>
    <row r="3" customFormat="false" ht="13.8" hidden="false" customHeight="false" outlineLevel="0" collapsed="false">
      <c r="A3" s="90" t="s">
        <v>295</v>
      </c>
      <c r="B3" s="91" t="s">
        <v>168</v>
      </c>
      <c r="C3" s="92" t="s">
        <v>296</v>
      </c>
      <c r="D3" s="92" t="s">
        <v>208</v>
      </c>
      <c r="E3" s="92" t="s">
        <v>195</v>
      </c>
      <c r="F3" s="92" t="s">
        <v>170</v>
      </c>
      <c r="G3" s="92" t="s">
        <v>297</v>
      </c>
      <c r="H3" s="91" t="s">
        <v>298</v>
      </c>
      <c r="I3" s="91" t="s">
        <v>192</v>
      </c>
      <c r="J3" s="93" t="n">
        <v>20</v>
      </c>
      <c r="K3" s="91" t="s">
        <v>138</v>
      </c>
      <c r="L3" s="91" t="s">
        <v>262</v>
      </c>
      <c r="M3" s="91"/>
      <c r="N3" s="91"/>
      <c r="O3" s="91"/>
      <c r="P3" s="91" t="s">
        <v>299</v>
      </c>
      <c r="Q3" s="91" t="s">
        <v>127</v>
      </c>
      <c r="R3" s="93" t="n">
        <v>0</v>
      </c>
      <c r="S3" s="94" t="s">
        <v>129</v>
      </c>
      <c r="T3" s="95" t="s">
        <v>300</v>
      </c>
      <c r="U3" s="95"/>
      <c r="V3" s="95"/>
      <c r="W3" s="95"/>
      <c r="X3" s="95"/>
      <c r="Y3" s="95"/>
    </row>
    <row r="4" customFormat="false" ht="13.8" hidden="false" customHeight="false" outlineLevel="0" collapsed="false">
      <c r="A4" s="96" t="s">
        <v>301</v>
      </c>
      <c r="B4" s="97"/>
      <c r="C4" s="98" t="s">
        <v>296</v>
      </c>
      <c r="D4" s="98"/>
      <c r="E4" s="98"/>
      <c r="F4" s="98"/>
      <c r="G4" s="98" t="s">
        <v>168</v>
      </c>
      <c r="H4" s="97" t="s">
        <v>162</v>
      </c>
      <c r="I4" s="97" t="s">
        <v>138</v>
      </c>
      <c r="J4" s="99" t="n">
        <v>30</v>
      </c>
      <c r="K4" s="97" t="s">
        <v>297</v>
      </c>
      <c r="L4" s="97" t="s">
        <v>128</v>
      </c>
      <c r="M4" s="97"/>
      <c r="N4" s="97"/>
      <c r="O4" s="97"/>
      <c r="P4" s="97" t="s">
        <v>138</v>
      </c>
      <c r="Q4" s="97" t="s">
        <v>159</v>
      </c>
      <c r="R4" s="99" t="n">
        <v>0</v>
      </c>
      <c r="S4" s="100" t="s">
        <v>129</v>
      </c>
      <c r="T4" s="101"/>
      <c r="U4" s="101"/>
      <c r="V4" s="101"/>
      <c r="W4" s="101"/>
      <c r="X4" s="101"/>
      <c r="Y4" s="101"/>
    </row>
    <row r="5" customFormat="false" ht="13.8" hidden="false" customHeight="false" outlineLevel="0" collapsed="false">
      <c r="A5" s="90" t="s">
        <v>302</v>
      </c>
      <c r="B5" s="91" t="s">
        <v>195</v>
      </c>
      <c r="C5" s="92" t="s">
        <v>303</v>
      </c>
      <c r="D5" s="92" t="s">
        <v>229</v>
      </c>
      <c r="E5" s="92" t="s">
        <v>304</v>
      </c>
      <c r="F5" s="92" t="s">
        <v>305</v>
      </c>
      <c r="G5" s="92" t="s">
        <v>138</v>
      </c>
      <c r="H5" s="91" t="s">
        <v>298</v>
      </c>
      <c r="I5" s="91" t="s">
        <v>145</v>
      </c>
      <c r="J5" s="93" t="n">
        <v>35</v>
      </c>
      <c r="K5" s="91" t="s">
        <v>145</v>
      </c>
      <c r="L5" s="91" t="s">
        <v>128</v>
      </c>
      <c r="M5" s="91"/>
      <c r="N5" s="91"/>
      <c r="O5" s="91"/>
      <c r="P5" s="91" t="s">
        <v>138</v>
      </c>
      <c r="Q5" s="91" t="s">
        <v>155</v>
      </c>
      <c r="R5" s="93" t="n">
        <v>6</v>
      </c>
      <c r="S5" s="94" t="s">
        <v>129</v>
      </c>
      <c r="T5" s="95"/>
      <c r="U5" s="95"/>
      <c r="V5" s="95"/>
      <c r="W5" s="95"/>
      <c r="X5" s="95"/>
      <c r="Y5" s="95"/>
    </row>
    <row r="6" customFormat="false" ht="13.8" hidden="false" customHeight="false" outlineLevel="0" collapsed="false">
      <c r="A6" s="96" t="s">
        <v>306</v>
      </c>
      <c r="B6" s="97"/>
      <c r="C6" s="98" t="s">
        <v>303</v>
      </c>
      <c r="D6" s="98"/>
      <c r="E6" s="98"/>
      <c r="F6" s="98"/>
      <c r="G6" s="98" t="s">
        <v>138</v>
      </c>
      <c r="H6" s="97" t="s">
        <v>298</v>
      </c>
      <c r="I6" s="97" t="s">
        <v>145</v>
      </c>
      <c r="J6" s="99" t="n">
        <v>35</v>
      </c>
      <c r="K6" s="97" t="s">
        <v>138</v>
      </c>
      <c r="L6" s="97" t="s">
        <v>128</v>
      </c>
      <c r="M6" s="97"/>
      <c r="N6" s="97"/>
      <c r="O6" s="97"/>
      <c r="P6" s="97" t="s">
        <v>138</v>
      </c>
      <c r="Q6" s="97" t="s">
        <v>155</v>
      </c>
      <c r="R6" s="99" t="n">
        <v>6</v>
      </c>
      <c r="S6" s="100" t="s">
        <v>129</v>
      </c>
      <c r="T6" s="101"/>
      <c r="U6" s="101"/>
      <c r="V6" s="101"/>
      <c r="W6" s="101"/>
      <c r="X6" s="101"/>
      <c r="Y6" s="101"/>
    </row>
    <row r="7" customFormat="false" ht="13.8" hidden="false" customHeight="false" outlineLevel="0" collapsed="false">
      <c r="A7" s="90" t="s">
        <v>307</v>
      </c>
      <c r="B7" s="91"/>
      <c r="C7" s="92" t="s">
        <v>303</v>
      </c>
      <c r="D7" s="92"/>
      <c r="E7" s="92"/>
      <c r="F7" s="92"/>
      <c r="G7" s="92" t="s">
        <v>161</v>
      </c>
      <c r="H7" s="91" t="s">
        <v>308</v>
      </c>
      <c r="I7" s="91" t="s">
        <v>138</v>
      </c>
      <c r="J7" s="93" t="n">
        <v>25</v>
      </c>
      <c r="K7" s="91" t="s">
        <v>299</v>
      </c>
      <c r="L7" s="91" t="s">
        <v>128</v>
      </c>
      <c r="M7" s="91"/>
      <c r="N7" s="91"/>
      <c r="O7" s="91"/>
      <c r="P7" s="91" t="s">
        <v>159</v>
      </c>
      <c r="Q7" s="91" t="s">
        <v>235</v>
      </c>
      <c r="R7" s="93" t="n">
        <v>0</v>
      </c>
      <c r="S7" s="94" t="s">
        <v>129</v>
      </c>
      <c r="T7" s="95" t="s">
        <v>309</v>
      </c>
      <c r="U7" s="95"/>
      <c r="V7" s="95"/>
      <c r="W7" s="95"/>
      <c r="X7" s="95"/>
      <c r="Y7" s="95"/>
    </row>
    <row r="8" customFormat="false" ht="13.8" hidden="false" customHeight="false" outlineLevel="0" collapsed="false">
      <c r="A8" s="96" t="s">
        <v>310</v>
      </c>
      <c r="B8" s="97"/>
      <c r="C8" s="98" t="s">
        <v>303</v>
      </c>
      <c r="D8" s="98"/>
      <c r="E8" s="98"/>
      <c r="F8" s="98"/>
      <c r="G8" s="98" t="s">
        <v>161</v>
      </c>
      <c r="H8" s="97" t="s">
        <v>308</v>
      </c>
      <c r="I8" s="97" t="s">
        <v>138</v>
      </c>
      <c r="J8" s="99" t="n">
        <v>25</v>
      </c>
      <c r="K8" s="97" t="s">
        <v>297</v>
      </c>
      <c r="L8" s="97" t="s">
        <v>128</v>
      </c>
      <c r="M8" s="97"/>
      <c r="N8" s="97"/>
      <c r="O8" s="97"/>
      <c r="P8" s="97" t="s">
        <v>159</v>
      </c>
      <c r="Q8" s="97" t="s">
        <v>235</v>
      </c>
      <c r="R8" s="99" t="n">
        <v>0</v>
      </c>
      <c r="S8" s="100" t="s">
        <v>129</v>
      </c>
      <c r="T8" s="101" t="s">
        <v>309</v>
      </c>
      <c r="U8" s="101"/>
      <c r="V8" s="101"/>
      <c r="W8" s="101"/>
      <c r="X8" s="101"/>
      <c r="Y8" s="101"/>
    </row>
    <row r="9" customFormat="false" ht="13.8" hidden="false" customHeight="false" outlineLevel="0" collapsed="false">
      <c r="A9" s="90" t="s">
        <v>311</v>
      </c>
      <c r="B9" s="91"/>
      <c r="C9" s="92" t="s">
        <v>303</v>
      </c>
      <c r="D9" s="92"/>
      <c r="E9" s="92"/>
      <c r="F9" s="92"/>
      <c r="G9" s="92" t="s">
        <v>161</v>
      </c>
      <c r="H9" s="91" t="s">
        <v>308</v>
      </c>
      <c r="I9" s="91" t="s">
        <v>138</v>
      </c>
      <c r="J9" s="93" t="n">
        <v>25</v>
      </c>
      <c r="K9" s="91" t="s">
        <v>312</v>
      </c>
      <c r="L9" s="91" t="s">
        <v>128</v>
      </c>
      <c r="M9" s="91"/>
      <c r="N9" s="91"/>
      <c r="O9" s="91"/>
      <c r="P9" s="91" t="s">
        <v>159</v>
      </c>
      <c r="Q9" s="91" t="s">
        <v>235</v>
      </c>
      <c r="R9" s="93" t="n">
        <v>0</v>
      </c>
      <c r="S9" s="94" t="s">
        <v>129</v>
      </c>
      <c r="T9" s="95" t="s">
        <v>309</v>
      </c>
      <c r="U9" s="95"/>
      <c r="V9" s="95"/>
      <c r="W9" s="95"/>
      <c r="X9" s="95"/>
      <c r="Y9" s="95"/>
    </row>
    <row r="10" customFormat="false" ht="13.8" hidden="false" customHeight="false" outlineLevel="0" collapsed="false">
      <c r="A10" s="96" t="s">
        <v>313</v>
      </c>
      <c r="B10" s="97"/>
      <c r="C10" s="98" t="s">
        <v>303</v>
      </c>
      <c r="D10" s="98"/>
      <c r="E10" s="98"/>
      <c r="F10" s="98"/>
      <c r="G10" s="98" t="s">
        <v>161</v>
      </c>
      <c r="H10" s="97" t="s">
        <v>308</v>
      </c>
      <c r="I10" s="97" t="s">
        <v>138</v>
      </c>
      <c r="J10" s="99" t="n">
        <v>20</v>
      </c>
      <c r="K10" s="97" t="s">
        <v>314</v>
      </c>
      <c r="L10" s="97" t="s">
        <v>128</v>
      </c>
      <c r="M10" s="97"/>
      <c r="N10" s="97"/>
      <c r="O10" s="97"/>
      <c r="P10" s="97" t="s">
        <v>159</v>
      </c>
      <c r="Q10" s="97" t="s">
        <v>235</v>
      </c>
      <c r="R10" s="99" t="n">
        <v>0</v>
      </c>
      <c r="S10" s="100" t="s">
        <v>129</v>
      </c>
      <c r="T10" s="101" t="s">
        <v>309</v>
      </c>
      <c r="U10" s="101"/>
      <c r="V10" s="101"/>
      <c r="W10" s="101"/>
      <c r="X10" s="101"/>
      <c r="Y10" s="101"/>
    </row>
    <row r="11" customFormat="false" ht="13.8" hidden="false" customHeight="false" outlineLevel="0" collapsed="false">
      <c r="A11" s="90" t="s">
        <v>315</v>
      </c>
      <c r="B11" s="91" t="s">
        <v>145</v>
      </c>
      <c r="C11" s="92" t="s">
        <v>316</v>
      </c>
      <c r="D11" s="92" t="s">
        <v>183</v>
      </c>
      <c r="E11" s="92" t="s">
        <v>176</v>
      </c>
      <c r="F11" s="92" t="s">
        <v>166</v>
      </c>
      <c r="G11" s="92" t="s">
        <v>145</v>
      </c>
      <c r="H11" s="91" t="s">
        <v>298</v>
      </c>
      <c r="I11" s="91" t="s">
        <v>145</v>
      </c>
      <c r="J11" s="93" t="n">
        <v>50</v>
      </c>
      <c r="K11" s="91" t="s">
        <v>138</v>
      </c>
      <c r="L11" s="91" t="s">
        <v>128</v>
      </c>
      <c r="M11" s="91"/>
      <c r="N11" s="91"/>
      <c r="O11" s="91"/>
      <c r="P11" s="91" t="s">
        <v>138</v>
      </c>
      <c r="Q11" s="91" t="s">
        <v>317</v>
      </c>
      <c r="R11" s="93" t="n">
        <v>0</v>
      </c>
      <c r="S11" s="94" t="s">
        <v>129</v>
      </c>
      <c r="T11" s="95"/>
      <c r="U11" s="95"/>
      <c r="V11" s="95"/>
      <c r="W11" s="95"/>
      <c r="X11" s="95"/>
      <c r="Y11" s="95"/>
    </row>
    <row r="12" customFormat="false" ht="13.8" hidden="false" customHeight="false" outlineLevel="0" collapsed="false">
      <c r="A12" s="96" t="s">
        <v>318</v>
      </c>
      <c r="B12" s="97"/>
      <c r="C12" s="98" t="s">
        <v>316</v>
      </c>
      <c r="D12" s="98"/>
      <c r="E12" s="98"/>
      <c r="F12" s="99"/>
      <c r="G12" s="98" t="s">
        <v>161</v>
      </c>
      <c r="H12" s="97" t="s">
        <v>141</v>
      </c>
      <c r="I12" s="97" t="s">
        <v>145</v>
      </c>
      <c r="J12" s="99" t="n">
        <v>60</v>
      </c>
      <c r="K12" s="97" t="s">
        <v>297</v>
      </c>
      <c r="L12" s="97" t="s">
        <v>128</v>
      </c>
      <c r="M12" s="97"/>
      <c r="N12" s="97"/>
      <c r="O12" s="97"/>
      <c r="P12" s="97" t="s">
        <v>159</v>
      </c>
      <c r="Q12" s="97" t="s">
        <v>162</v>
      </c>
      <c r="R12" s="99" t="n">
        <v>0</v>
      </c>
      <c r="S12" s="100" t="s">
        <v>129</v>
      </c>
      <c r="T12" s="101" t="s">
        <v>309</v>
      </c>
      <c r="U12" s="101"/>
      <c r="V12" s="101"/>
      <c r="W12" s="101"/>
      <c r="X12" s="101"/>
      <c r="Y12" s="101"/>
    </row>
    <row r="13" customFormat="false" ht="13.8" hidden="false" customHeight="false" outlineLevel="0" collapsed="false">
      <c r="A13" s="90" t="s">
        <v>319</v>
      </c>
      <c r="B13" s="91" t="s">
        <v>192</v>
      </c>
      <c r="C13" s="92" t="s">
        <v>320</v>
      </c>
      <c r="D13" s="92" t="s">
        <v>152</v>
      </c>
      <c r="E13" s="92" t="n">
        <f aca="false">41-15</f>
        <v>26</v>
      </c>
      <c r="F13" s="92" t="s">
        <v>321</v>
      </c>
      <c r="G13" s="92" t="s">
        <v>145</v>
      </c>
      <c r="H13" s="91" t="s">
        <v>322</v>
      </c>
      <c r="I13" s="91" t="s">
        <v>145</v>
      </c>
      <c r="J13" s="93" t="n">
        <v>50</v>
      </c>
      <c r="K13" s="91" t="s">
        <v>138</v>
      </c>
      <c r="L13" s="91" t="s">
        <v>128</v>
      </c>
      <c r="M13" s="91"/>
      <c r="N13" s="91"/>
      <c r="O13" s="91"/>
      <c r="P13" s="91" t="s">
        <v>145</v>
      </c>
      <c r="Q13" s="91" t="s">
        <v>323</v>
      </c>
      <c r="R13" s="93" t="n">
        <v>6</v>
      </c>
      <c r="S13" s="94" t="s">
        <v>129</v>
      </c>
      <c r="T13" s="95"/>
      <c r="U13" s="95"/>
      <c r="V13" s="95"/>
      <c r="W13" s="95"/>
      <c r="X13" s="95"/>
      <c r="Y13" s="95"/>
    </row>
    <row r="14" customFormat="false" ht="13.8" hidden="false" customHeight="false" outlineLevel="0" collapsed="false">
      <c r="A14" s="96" t="s">
        <v>324</v>
      </c>
      <c r="B14" s="97"/>
      <c r="C14" s="98" t="s">
        <v>320</v>
      </c>
      <c r="D14" s="98"/>
      <c r="E14" s="98"/>
      <c r="F14" s="98"/>
      <c r="G14" s="98" t="s">
        <v>159</v>
      </c>
      <c r="H14" s="97" t="s">
        <v>322</v>
      </c>
      <c r="I14" s="97" t="s">
        <v>145</v>
      </c>
      <c r="J14" s="99" t="n">
        <v>80</v>
      </c>
      <c r="K14" s="97" t="s">
        <v>297</v>
      </c>
      <c r="L14" s="97" t="s">
        <v>128</v>
      </c>
      <c r="M14" s="97"/>
      <c r="N14" s="97"/>
      <c r="O14" s="97"/>
      <c r="P14" s="97" t="s">
        <v>159</v>
      </c>
      <c r="Q14" s="97" t="s">
        <v>317</v>
      </c>
      <c r="R14" s="99" t="n">
        <v>6</v>
      </c>
      <c r="S14" s="100" t="s">
        <v>129</v>
      </c>
      <c r="T14" s="101" t="s">
        <v>309</v>
      </c>
      <c r="U14" s="101"/>
      <c r="V14" s="101"/>
      <c r="W14" s="101"/>
      <c r="X14" s="101"/>
      <c r="Y14" s="101"/>
    </row>
    <row r="15" customFormat="false" ht="13.8" hidden="false" customHeight="false" outlineLevel="0" collapsed="false">
      <c r="A15" s="90" t="s">
        <v>325</v>
      </c>
      <c r="B15" s="91"/>
      <c r="C15" s="92" t="s">
        <v>326</v>
      </c>
      <c r="D15" s="92"/>
      <c r="E15" s="92"/>
      <c r="F15" s="92"/>
      <c r="G15" s="92" t="s">
        <v>145</v>
      </c>
      <c r="H15" s="91" t="s">
        <v>327</v>
      </c>
      <c r="I15" s="91" t="s">
        <v>145</v>
      </c>
      <c r="J15" s="93" t="n">
        <v>50</v>
      </c>
      <c r="K15" s="91" t="s">
        <v>138</v>
      </c>
      <c r="L15" s="91" t="s">
        <v>128</v>
      </c>
      <c r="M15" s="91"/>
      <c r="N15" s="91"/>
      <c r="O15" s="91"/>
      <c r="P15" s="91" t="s">
        <v>145</v>
      </c>
      <c r="Q15" s="91" t="s">
        <v>323</v>
      </c>
      <c r="R15" s="93" t="n">
        <v>6</v>
      </c>
      <c r="S15" s="94" t="s">
        <v>129</v>
      </c>
      <c r="T15" s="95"/>
      <c r="U15" s="95"/>
      <c r="V15" s="95"/>
      <c r="W15" s="95"/>
      <c r="X15" s="95"/>
      <c r="Y15" s="95"/>
    </row>
    <row r="16" customFormat="false" ht="13.8" hidden="false" customHeight="false" outlineLevel="0" collapsed="false">
      <c r="A16" s="96" t="s">
        <v>328</v>
      </c>
      <c r="B16" s="97"/>
      <c r="C16" s="98" t="s">
        <v>326</v>
      </c>
      <c r="D16" s="98"/>
      <c r="E16" s="98"/>
      <c r="F16" s="98"/>
      <c r="G16" s="98" t="s">
        <v>159</v>
      </c>
      <c r="H16" s="97" t="s">
        <v>327</v>
      </c>
      <c r="I16" s="97" t="s">
        <v>145</v>
      </c>
      <c r="J16" s="99" t="n">
        <v>80</v>
      </c>
      <c r="K16" s="97" t="s">
        <v>297</v>
      </c>
      <c r="L16" s="97" t="s">
        <v>128</v>
      </c>
      <c r="M16" s="97"/>
      <c r="N16" s="97"/>
      <c r="O16" s="97"/>
      <c r="P16" s="97" t="s">
        <v>159</v>
      </c>
      <c r="Q16" s="97" t="s">
        <v>317</v>
      </c>
      <c r="R16" s="99" t="n">
        <v>6</v>
      </c>
      <c r="S16" s="100" t="s">
        <v>129</v>
      </c>
      <c r="T16" s="101" t="s">
        <v>309</v>
      </c>
      <c r="U16" s="101"/>
      <c r="V16" s="101"/>
      <c r="W16" s="101"/>
      <c r="X16" s="101"/>
      <c r="Y16" s="101"/>
    </row>
    <row r="17" customFormat="false" ht="13.8" hidden="false" customHeight="false" outlineLevel="0" collapsed="false">
      <c r="A17" s="90" t="s">
        <v>167</v>
      </c>
      <c r="B17" s="91" t="s">
        <v>138</v>
      </c>
      <c r="C17" s="92" t="s">
        <v>329</v>
      </c>
      <c r="D17" s="92" t="s">
        <v>173</v>
      </c>
      <c r="E17" s="92" t="n">
        <f aca="false">26-9</f>
        <v>17</v>
      </c>
      <c r="F17" s="92" t="s">
        <v>170</v>
      </c>
      <c r="G17" s="92" t="s">
        <v>168</v>
      </c>
      <c r="H17" s="91" t="s">
        <v>298</v>
      </c>
      <c r="I17" s="91" t="s">
        <v>145</v>
      </c>
      <c r="J17" s="93" t="n">
        <v>30</v>
      </c>
      <c r="K17" s="91" t="s">
        <v>138</v>
      </c>
      <c r="L17" s="91" t="s">
        <v>128</v>
      </c>
      <c r="M17" s="91"/>
      <c r="N17" s="91"/>
      <c r="O17" s="91"/>
      <c r="P17" s="91" t="s">
        <v>145</v>
      </c>
      <c r="Q17" s="91" t="s">
        <v>323</v>
      </c>
      <c r="R17" s="93" t="n">
        <v>6</v>
      </c>
      <c r="S17" s="94" t="s">
        <v>129</v>
      </c>
      <c r="T17" s="95"/>
      <c r="U17" s="95"/>
      <c r="V17" s="95"/>
      <c r="W17" s="95"/>
      <c r="X17" s="95"/>
      <c r="Y17" s="95"/>
    </row>
    <row r="18" customFormat="false" ht="13.8" hidden="false" customHeight="false" outlineLevel="0" collapsed="false">
      <c r="A18" s="96" t="s">
        <v>330</v>
      </c>
      <c r="B18" s="97"/>
      <c r="C18" s="98" t="s">
        <v>329</v>
      </c>
      <c r="D18" s="98"/>
      <c r="E18" s="98"/>
      <c r="F18" s="98"/>
      <c r="G18" s="98" t="s">
        <v>161</v>
      </c>
      <c r="H18" s="97" t="s">
        <v>135</v>
      </c>
      <c r="I18" s="97" t="s">
        <v>145</v>
      </c>
      <c r="J18" s="99" t="n">
        <v>35</v>
      </c>
      <c r="K18" s="97" t="s">
        <v>297</v>
      </c>
      <c r="L18" s="97" t="s">
        <v>128</v>
      </c>
      <c r="M18" s="97"/>
      <c r="N18" s="97"/>
      <c r="O18" s="97"/>
      <c r="P18" s="97" t="s">
        <v>159</v>
      </c>
      <c r="Q18" s="97" t="s">
        <v>148</v>
      </c>
      <c r="R18" s="99" t="n">
        <v>0</v>
      </c>
      <c r="S18" s="100" t="s">
        <v>129</v>
      </c>
      <c r="T18" s="101" t="s">
        <v>309</v>
      </c>
      <c r="U18" s="101"/>
      <c r="V18" s="101"/>
      <c r="W18" s="101"/>
      <c r="X18" s="101"/>
      <c r="Y18" s="101"/>
    </row>
    <row r="19" customFormat="false" ht="13.8" hidden="false" customHeight="false" outlineLevel="0" collapsed="false">
      <c r="A19" s="90" t="s">
        <v>331</v>
      </c>
      <c r="B19" s="91" t="s">
        <v>159</v>
      </c>
      <c r="C19" s="92" t="s">
        <v>160</v>
      </c>
      <c r="D19" s="92" t="s">
        <v>170</v>
      </c>
      <c r="E19" s="92" t="n">
        <f aca="false">54-15</f>
        <v>39</v>
      </c>
      <c r="F19" s="92" t="s">
        <v>231</v>
      </c>
      <c r="G19" s="92" t="s">
        <v>161</v>
      </c>
      <c r="H19" s="91" t="s">
        <v>171</v>
      </c>
      <c r="I19" s="91" t="s">
        <v>145</v>
      </c>
      <c r="J19" s="93" t="n">
        <v>90</v>
      </c>
      <c r="K19" s="91" t="s">
        <v>138</v>
      </c>
      <c r="L19" s="91" t="s">
        <v>128</v>
      </c>
      <c r="M19" s="91"/>
      <c r="N19" s="91"/>
      <c r="O19" s="91"/>
      <c r="P19" s="91" t="s">
        <v>192</v>
      </c>
      <c r="Q19" s="91" t="s">
        <v>181</v>
      </c>
      <c r="R19" s="93" t="n">
        <v>0</v>
      </c>
      <c r="S19" s="94" t="s">
        <v>129</v>
      </c>
      <c r="T19" s="95"/>
      <c r="U19" s="95"/>
      <c r="V19" s="95"/>
      <c r="W19" s="95"/>
      <c r="X19" s="95"/>
      <c r="Y19" s="95"/>
    </row>
    <row r="20" customFormat="false" ht="13.8" hidden="false" customHeight="false" outlineLevel="0" collapsed="false">
      <c r="A20" s="96" t="s">
        <v>332</v>
      </c>
      <c r="B20" s="97"/>
      <c r="C20" s="98" t="s">
        <v>160</v>
      </c>
      <c r="D20" s="98"/>
      <c r="E20" s="98"/>
      <c r="F20" s="98"/>
      <c r="G20" s="98" t="s">
        <v>214</v>
      </c>
      <c r="H20" s="97" t="s">
        <v>171</v>
      </c>
      <c r="I20" s="97" t="s">
        <v>192</v>
      </c>
      <c r="J20" s="99" t="n">
        <v>120</v>
      </c>
      <c r="K20" s="97" t="s">
        <v>297</v>
      </c>
      <c r="L20" s="97" t="s">
        <v>128</v>
      </c>
      <c r="M20" s="97"/>
      <c r="N20" s="97"/>
      <c r="O20" s="97"/>
      <c r="P20" s="97" t="s">
        <v>208</v>
      </c>
      <c r="Q20" s="97" t="s">
        <v>181</v>
      </c>
      <c r="R20" s="99" t="n">
        <v>0</v>
      </c>
      <c r="S20" s="100" t="s">
        <v>129</v>
      </c>
      <c r="T20" s="101" t="s">
        <v>333</v>
      </c>
      <c r="U20" s="101"/>
      <c r="V20" s="101"/>
      <c r="W20" s="101"/>
      <c r="X20" s="101"/>
      <c r="Y20" s="101"/>
    </row>
    <row r="21" customFormat="false" ht="13.8" hidden="false" customHeight="false" outlineLevel="0" collapsed="false">
      <c r="A21" s="90" t="s">
        <v>334</v>
      </c>
      <c r="C21" s="92" t="s">
        <v>223</v>
      </c>
      <c r="D21" s="92"/>
      <c r="E21" s="92"/>
      <c r="G21" s="92" t="s">
        <v>161</v>
      </c>
      <c r="H21" s="91" t="s">
        <v>171</v>
      </c>
      <c r="I21" s="91" t="s">
        <v>145</v>
      </c>
      <c r="J21" s="93" t="n">
        <v>90</v>
      </c>
      <c r="K21" s="91" t="s">
        <v>145</v>
      </c>
      <c r="L21" s="91" t="s">
        <v>128</v>
      </c>
      <c r="M21" s="91"/>
      <c r="N21" s="91"/>
      <c r="O21" s="91"/>
      <c r="P21" s="91" t="s">
        <v>192</v>
      </c>
      <c r="Q21" s="91" t="s">
        <v>181</v>
      </c>
      <c r="R21" s="93" t="n">
        <v>0</v>
      </c>
      <c r="S21" s="94" t="s">
        <v>129</v>
      </c>
      <c r="T21" s="95"/>
      <c r="U21" s="95"/>
      <c r="V21" s="95"/>
      <c r="W21" s="95"/>
      <c r="X21" s="95"/>
      <c r="Y21" s="95"/>
    </row>
    <row r="22" customFormat="false" ht="13.8" hidden="false" customHeight="false" outlineLevel="0" collapsed="false">
      <c r="A22" s="96" t="s">
        <v>335</v>
      </c>
      <c r="B22" s="97"/>
      <c r="C22" s="98" t="s">
        <v>223</v>
      </c>
      <c r="D22" s="98"/>
      <c r="E22" s="98"/>
      <c r="G22" s="98" t="s">
        <v>161</v>
      </c>
      <c r="H22" s="97" t="s">
        <v>171</v>
      </c>
      <c r="I22" s="97" t="s">
        <v>145</v>
      </c>
      <c r="J22" s="99" t="n">
        <v>90</v>
      </c>
      <c r="K22" s="97" t="s">
        <v>138</v>
      </c>
      <c r="L22" s="97" t="s">
        <v>128</v>
      </c>
      <c r="M22" s="97"/>
      <c r="N22" s="97"/>
      <c r="O22" s="97"/>
      <c r="P22" s="97" t="s">
        <v>192</v>
      </c>
      <c r="Q22" s="97" t="s">
        <v>181</v>
      </c>
      <c r="R22" s="99" t="n">
        <v>0</v>
      </c>
      <c r="S22" s="100" t="s">
        <v>129</v>
      </c>
      <c r="T22" s="101"/>
      <c r="U22" s="101"/>
      <c r="V22" s="101"/>
      <c r="W22" s="101"/>
      <c r="X22" s="101"/>
      <c r="Y22" s="101"/>
    </row>
    <row r="23" customFormat="false" ht="13.8" hidden="false" customHeight="false" outlineLevel="0" collapsed="false">
      <c r="A23" s="90" t="s">
        <v>336</v>
      </c>
      <c r="B23" s="91"/>
      <c r="C23" s="92" t="s">
        <v>223</v>
      </c>
      <c r="D23" s="92"/>
      <c r="E23" s="92"/>
      <c r="F23" s="92"/>
      <c r="G23" s="92" t="s">
        <v>214</v>
      </c>
      <c r="H23" s="91" t="s">
        <v>171</v>
      </c>
      <c r="I23" s="91" t="s">
        <v>192</v>
      </c>
      <c r="J23" s="93" t="n">
        <v>120</v>
      </c>
      <c r="K23" s="91" t="s">
        <v>299</v>
      </c>
      <c r="L23" s="91" t="s">
        <v>128</v>
      </c>
      <c r="M23" s="91"/>
      <c r="N23" s="91"/>
      <c r="O23" s="91"/>
      <c r="P23" s="91" t="s">
        <v>208</v>
      </c>
      <c r="Q23" s="91" t="s">
        <v>181</v>
      </c>
      <c r="R23" s="93" t="n">
        <v>0</v>
      </c>
      <c r="S23" s="94" t="s">
        <v>129</v>
      </c>
      <c r="T23" s="95" t="s">
        <v>333</v>
      </c>
      <c r="U23" s="95"/>
      <c r="V23" s="95"/>
      <c r="W23" s="95"/>
      <c r="X23" s="95"/>
      <c r="Y23" s="95"/>
    </row>
    <row r="24" customFormat="false" ht="13.8" hidden="false" customHeight="false" outlineLevel="0" collapsed="false">
      <c r="A24" s="96" t="s">
        <v>337</v>
      </c>
      <c r="B24" s="97"/>
      <c r="C24" s="98" t="s">
        <v>223</v>
      </c>
      <c r="D24" s="98"/>
      <c r="E24" s="98"/>
      <c r="F24" s="98"/>
      <c r="G24" s="98" t="s">
        <v>214</v>
      </c>
      <c r="H24" s="97" t="s">
        <v>171</v>
      </c>
      <c r="I24" s="97" t="s">
        <v>192</v>
      </c>
      <c r="J24" s="99" t="n">
        <v>120</v>
      </c>
      <c r="K24" s="97" t="s">
        <v>297</v>
      </c>
      <c r="L24" s="97" t="s">
        <v>128</v>
      </c>
      <c r="M24" s="97"/>
      <c r="N24" s="97"/>
      <c r="O24" s="97"/>
      <c r="P24" s="97" t="s">
        <v>208</v>
      </c>
      <c r="Q24" s="97" t="s">
        <v>181</v>
      </c>
      <c r="R24" s="99" t="n">
        <v>0</v>
      </c>
      <c r="S24" s="100" t="s">
        <v>129</v>
      </c>
      <c r="T24" s="101" t="s">
        <v>333</v>
      </c>
      <c r="U24" s="101"/>
      <c r="V24" s="101"/>
      <c r="W24" s="101"/>
      <c r="X24" s="101"/>
      <c r="Y24" s="101"/>
    </row>
    <row r="25" customFormat="false" ht="13.8" hidden="false" customHeight="false" outlineLevel="0" collapsed="false">
      <c r="A25" s="90" t="s">
        <v>338</v>
      </c>
      <c r="B25" s="91"/>
      <c r="C25" s="92" t="s">
        <v>223</v>
      </c>
      <c r="D25" s="92"/>
      <c r="E25" s="92"/>
      <c r="F25" s="92"/>
      <c r="G25" s="92" t="s">
        <v>214</v>
      </c>
      <c r="H25" s="91" t="s">
        <v>171</v>
      </c>
      <c r="I25" s="91" t="s">
        <v>192</v>
      </c>
      <c r="J25" s="93" t="n">
        <v>120</v>
      </c>
      <c r="K25" s="91" t="s">
        <v>297</v>
      </c>
      <c r="L25" s="91" t="s">
        <v>128</v>
      </c>
      <c r="M25" s="91"/>
      <c r="N25" s="91"/>
      <c r="O25" s="91"/>
      <c r="P25" s="91" t="s">
        <v>208</v>
      </c>
      <c r="Q25" s="91" t="s">
        <v>181</v>
      </c>
      <c r="R25" s="93" t="n">
        <v>0</v>
      </c>
      <c r="S25" s="94" t="s">
        <v>129</v>
      </c>
      <c r="T25" s="95" t="s">
        <v>333</v>
      </c>
      <c r="U25" s="95"/>
      <c r="V25" s="95"/>
      <c r="W25" s="95"/>
      <c r="X25" s="95"/>
      <c r="Y25" s="95"/>
    </row>
    <row r="26" customFormat="false" ht="13.8" hidden="false" customHeight="false" outlineLevel="0" collapsed="false">
      <c r="A26" s="96" t="s">
        <v>339</v>
      </c>
      <c r="B26" s="97" t="s">
        <v>173</v>
      </c>
      <c r="C26" s="98" t="s">
        <v>208</v>
      </c>
      <c r="D26" s="98" t="n">
        <f aca="false">E26/3*2</f>
        <v>22</v>
      </c>
      <c r="E26" s="98" t="n">
        <f aca="false">48-15</f>
        <v>33</v>
      </c>
      <c r="F26" s="98" t="s">
        <v>196</v>
      </c>
      <c r="G26" s="98" t="s">
        <v>145</v>
      </c>
      <c r="H26" s="97" t="s">
        <v>235</v>
      </c>
      <c r="I26" s="97" t="s">
        <v>192</v>
      </c>
      <c r="J26" s="99" t="n">
        <v>50</v>
      </c>
      <c r="K26" s="97" t="s">
        <v>168</v>
      </c>
      <c r="L26" s="97" t="s">
        <v>128</v>
      </c>
      <c r="M26" s="97"/>
      <c r="N26" s="97"/>
      <c r="O26" s="97"/>
      <c r="P26" s="99" t="n">
        <v>6</v>
      </c>
      <c r="Q26" s="99" t="n">
        <v>60</v>
      </c>
      <c r="R26" s="99" t="n">
        <v>6</v>
      </c>
      <c r="S26" s="100" t="s">
        <v>275</v>
      </c>
      <c r="T26" s="101"/>
      <c r="U26" s="101"/>
      <c r="V26" s="101"/>
      <c r="W26" s="101"/>
      <c r="X26" s="101"/>
      <c r="Y26" s="101"/>
    </row>
    <row r="27" customFormat="false" ht="13.8" hidden="false" customHeight="false" outlineLevel="0" collapsed="false">
      <c r="A27" s="90" t="s">
        <v>340</v>
      </c>
      <c r="B27" s="91"/>
      <c r="C27" s="92" t="s">
        <v>326</v>
      </c>
      <c r="D27" s="92"/>
      <c r="E27" s="92"/>
      <c r="F27" s="92"/>
      <c r="G27" s="92" t="s">
        <v>192</v>
      </c>
      <c r="H27" s="91" t="s">
        <v>341</v>
      </c>
      <c r="I27" s="91" t="s">
        <v>161</v>
      </c>
      <c r="J27" s="93" t="n">
        <v>90</v>
      </c>
      <c r="K27" s="91" t="s">
        <v>138</v>
      </c>
      <c r="L27" s="91" t="s">
        <v>128</v>
      </c>
      <c r="M27" s="91"/>
      <c r="N27" s="91"/>
      <c r="O27" s="91"/>
      <c r="P27" s="91" t="s">
        <v>192</v>
      </c>
      <c r="Q27" s="91" t="s">
        <v>162</v>
      </c>
      <c r="R27" s="93" t="n">
        <v>0</v>
      </c>
      <c r="S27" s="94" t="s">
        <v>129</v>
      </c>
      <c r="T27" s="95"/>
      <c r="U27" s="95"/>
      <c r="V27" s="95"/>
      <c r="W27" s="95"/>
      <c r="X27" s="95"/>
      <c r="Y27" s="95"/>
    </row>
    <row r="28" customFormat="false" ht="13.8" hidden="false" customHeight="false" outlineLevel="0" collapsed="false">
      <c r="A28" s="96" t="s">
        <v>342</v>
      </c>
      <c r="B28" s="97"/>
      <c r="C28" s="98" t="s">
        <v>326</v>
      </c>
      <c r="D28" s="98"/>
      <c r="E28" s="98"/>
      <c r="F28" s="98"/>
      <c r="G28" s="98" t="s">
        <v>214</v>
      </c>
      <c r="H28" s="97" t="s">
        <v>341</v>
      </c>
      <c r="I28" s="97" t="s">
        <v>161</v>
      </c>
      <c r="J28" s="99" t="n">
        <v>125</v>
      </c>
      <c r="K28" s="97" t="s">
        <v>299</v>
      </c>
      <c r="L28" s="97" t="s">
        <v>128</v>
      </c>
      <c r="M28" s="97"/>
      <c r="N28" s="97"/>
      <c r="O28" s="97"/>
      <c r="P28" s="97" t="s">
        <v>208</v>
      </c>
      <c r="Q28" s="97" t="s">
        <v>181</v>
      </c>
      <c r="R28" s="99" t="n">
        <v>0</v>
      </c>
      <c r="S28" s="100" t="s">
        <v>129</v>
      </c>
      <c r="T28" s="101" t="s">
        <v>333</v>
      </c>
      <c r="U28" s="101"/>
      <c r="V28" s="101"/>
      <c r="W28" s="101"/>
      <c r="X28" s="101"/>
      <c r="Y28" s="101"/>
    </row>
    <row r="29" customFormat="false" ht="13.8" hidden="false" customHeight="false" outlineLevel="0" collapsed="false">
      <c r="A29" s="90" t="s">
        <v>191</v>
      </c>
      <c r="B29" s="91" t="s">
        <v>145</v>
      </c>
      <c r="C29" s="92" t="s">
        <v>343</v>
      </c>
      <c r="D29" s="92" t="s">
        <v>229</v>
      </c>
      <c r="E29" s="91" t="s">
        <v>304</v>
      </c>
      <c r="F29" s="92" t="s">
        <v>305</v>
      </c>
      <c r="G29" s="92" t="s">
        <v>161</v>
      </c>
      <c r="H29" s="91" t="s">
        <v>308</v>
      </c>
      <c r="I29" s="91" t="s">
        <v>145</v>
      </c>
      <c r="J29" s="93" t="n">
        <v>100</v>
      </c>
      <c r="K29" s="91" t="s">
        <v>138</v>
      </c>
      <c r="L29" s="91" t="s">
        <v>128</v>
      </c>
      <c r="M29" s="91"/>
      <c r="N29" s="91"/>
      <c r="O29" s="91"/>
      <c r="P29" s="91" t="s">
        <v>192</v>
      </c>
      <c r="Q29" s="91" t="s">
        <v>162</v>
      </c>
      <c r="R29" s="93" t="n">
        <v>6</v>
      </c>
      <c r="S29" s="94" t="s">
        <v>129</v>
      </c>
      <c r="T29" s="95"/>
      <c r="U29" s="95"/>
      <c r="V29" s="95"/>
      <c r="W29" s="95"/>
      <c r="X29" s="95"/>
      <c r="Y29" s="95"/>
    </row>
    <row r="30" customFormat="false" ht="13.8" hidden="false" customHeight="false" outlineLevel="0" collapsed="false">
      <c r="A30" s="96" t="s">
        <v>344</v>
      </c>
      <c r="B30" s="97"/>
      <c r="C30" s="98" t="s">
        <v>343</v>
      </c>
      <c r="D30" s="97"/>
      <c r="E30" s="97"/>
      <c r="F30" s="98"/>
      <c r="G30" s="98" t="s">
        <v>214</v>
      </c>
      <c r="H30" s="97" t="s">
        <v>308</v>
      </c>
      <c r="I30" s="97" t="s">
        <v>192</v>
      </c>
      <c r="J30" s="99" t="n">
        <v>120</v>
      </c>
      <c r="K30" s="97" t="s">
        <v>297</v>
      </c>
      <c r="L30" s="97" t="s">
        <v>128</v>
      </c>
      <c r="M30" s="97"/>
      <c r="N30" s="97"/>
      <c r="O30" s="97"/>
      <c r="P30" s="97" t="s">
        <v>208</v>
      </c>
      <c r="Q30" s="97" t="s">
        <v>181</v>
      </c>
      <c r="R30" s="99" t="n">
        <v>6</v>
      </c>
      <c r="S30" s="100" t="s">
        <v>129</v>
      </c>
      <c r="T30" s="101" t="s">
        <v>333</v>
      </c>
      <c r="U30" s="101"/>
      <c r="V30" s="101"/>
      <c r="W30" s="101"/>
      <c r="X30" s="101"/>
      <c r="Y30" s="101"/>
    </row>
    <row r="31" customFormat="false" ht="13.8" hidden="false" customHeight="false" outlineLevel="0" collapsed="false">
      <c r="A31" s="90" t="s">
        <v>345</v>
      </c>
      <c r="B31" s="91"/>
      <c r="C31" s="92" t="s">
        <v>343</v>
      </c>
      <c r="D31" s="91"/>
      <c r="E31" s="91"/>
      <c r="F31" s="92"/>
      <c r="G31" s="92" t="s">
        <v>214</v>
      </c>
      <c r="H31" s="91" t="s">
        <v>308</v>
      </c>
      <c r="I31" s="91" t="s">
        <v>192</v>
      </c>
      <c r="J31" s="93" t="n">
        <v>120</v>
      </c>
      <c r="K31" s="91" t="s">
        <v>299</v>
      </c>
      <c r="L31" s="91" t="s">
        <v>128</v>
      </c>
      <c r="M31" s="91"/>
      <c r="N31" s="91"/>
      <c r="O31" s="91"/>
      <c r="P31" s="91" t="s">
        <v>208</v>
      </c>
      <c r="Q31" s="91" t="s">
        <v>181</v>
      </c>
      <c r="R31" s="93" t="n">
        <v>6</v>
      </c>
      <c r="S31" s="94" t="s">
        <v>129</v>
      </c>
      <c r="T31" s="95" t="s">
        <v>333</v>
      </c>
      <c r="U31" s="95"/>
      <c r="V31" s="95"/>
      <c r="W31" s="95"/>
      <c r="X31" s="95"/>
      <c r="Y31" s="95"/>
    </row>
    <row r="32" customFormat="false" ht="13.8" hidden="false" customHeight="false" outlineLevel="0" collapsed="false">
      <c r="A32" s="96" t="s">
        <v>198</v>
      </c>
      <c r="B32" s="97"/>
      <c r="C32" s="98" t="s">
        <v>180</v>
      </c>
      <c r="D32" s="98"/>
      <c r="E32" s="98"/>
      <c r="F32" s="98"/>
      <c r="G32" s="98" t="s">
        <v>161</v>
      </c>
      <c r="H32" s="97" t="s">
        <v>162</v>
      </c>
      <c r="I32" s="97" t="s">
        <v>145</v>
      </c>
      <c r="J32" s="99" t="n">
        <v>100</v>
      </c>
      <c r="K32" s="97" t="s">
        <v>138</v>
      </c>
      <c r="L32" s="97" t="s">
        <v>128</v>
      </c>
      <c r="M32" s="97"/>
      <c r="N32" s="97"/>
      <c r="O32" s="97"/>
      <c r="P32" s="97" t="s">
        <v>192</v>
      </c>
      <c r="Q32" s="97" t="s">
        <v>162</v>
      </c>
      <c r="R32" s="99" t="n">
        <v>0</v>
      </c>
      <c r="S32" s="100" t="s">
        <v>129</v>
      </c>
      <c r="T32" s="101"/>
      <c r="U32" s="101"/>
      <c r="V32" s="101"/>
      <c r="W32" s="101"/>
      <c r="X32" s="101"/>
      <c r="Y32" s="101"/>
    </row>
    <row r="33" customFormat="false" ht="13.8" hidden="false" customHeight="false" outlineLevel="0" collapsed="false">
      <c r="A33" s="90" t="s">
        <v>346</v>
      </c>
      <c r="B33" s="91"/>
      <c r="C33" s="92" t="s">
        <v>180</v>
      </c>
      <c r="D33" s="92"/>
      <c r="E33" s="92"/>
      <c r="F33" s="92"/>
      <c r="G33" s="92" t="s">
        <v>214</v>
      </c>
      <c r="H33" s="91" t="s">
        <v>162</v>
      </c>
      <c r="I33" s="91" t="s">
        <v>161</v>
      </c>
      <c r="J33" s="93" t="n">
        <v>125</v>
      </c>
      <c r="K33" s="91" t="s">
        <v>297</v>
      </c>
      <c r="L33" s="91" t="s">
        <v>128</v>
      </c>
      <c r="M33" s="91"/>
      <c r="N33" s="91"/>
      <c r="O33" s="91"/>
      <c r="P33" s="91" t="s">
        <v>208</v>
      </c>
      <c r="Q33" s="91" t="s">
        <v>181</v>
      </c>
      <c r="R33" s="93" t="n">
        <v>0</v>
      </c>
      <c r="S33" s="94" t="s">
        <v>129</v>
      </c>
      <c r="T33" s="95" t="s">
        <v>333</v>
      </c>
      <c r="U33" s="95"/>
      <c r="V33" s="95"/>
      <c r="W33" s="95"/>
      <c r="X33" s="95"/>
      <c r="Y33" s="95"/>
    </row>
    <row r="34" customFormat="false" ht="13.8" hidden="false" customHeight="false" outlineLevel="0" collapsed="false">
      <c r="A34" s="102" t="s">
        <v>347</v>
      </c>
      <c r="B34" s="98" t="s">
        <v>161</v>
      </c>
      <c r="C34" s="98" t="s">
        <v>348</v>
      </c>
      <c r="D34" s="98" t="s">
        <v>145</v>
      </c>
      <c r="E34" s="98" t="s">
        <v>173</v>
      </c>
      <c r="F34" s="98" t="s">
        <v>166</v>
      </c>
      <c r="G34" s="98" t="s">
        <v>314</v>
      </c>
      <c r="H34" s="97" t="s">
        <v>171</v>
      </c>
      <c r="I34" s="97" t="s">
        <v>138</v>
      </c>
      <c r="J34" s="97" t="n">
        <v>0</v>
      </c>
      <c r="K34" s="97" t="s">
        <v>138</v>
      </c>
      <c r="L34" s="97" t="s">
        <v>128</v>
      </c>
      <c r="M34" s="97"/>
      <c r="N34" s="102" t="n">
        <v>6</v>
      </c>
      <c r="O34" s="98" t="s">
        <v>161</v>
      </c>
      <c r="P34" s="97" t="s">
        <v>299</v>
      </c>
      <c r="Q34" s="97" t="s">
        <v>127</v>
      </c>
      <c r="R34" s="99" t="n">
        <v>6</v>
      </c>
      <c r="S34" s="97" t="s">
        <v>275</v>
      </c>
      <c r="T34" s="101"/>
      <c r="U34" s="101"/>
      <c r="V34" s="101"/>
      <c r="W34" s="101"/>
    </row>
    <row r="35" customFormat="false" ht="13.8" hidden="false" customHeight="false" outlineLevel="0" collapsed="false">
      <c r="A35" s="103" t="s">
        <v>349</v>
      </c>
      <c r="B35" s="92"/>
      <c r="C35" s="92" t="s">
        <v>350</v>
      </c>
      <c r="D35" s="92"/>
      <c r="E35" s="92"/>
      <c r="F35" s="92"/>
      <c r="G35" s="92" t="s">
        <v>297</v>
      </c>
      <c r="H35" s="91" t="s">
        <v>235</v>
      </c>
      <c r="I35" s="91" t="s">
        <v>145</v>
      </c>
      <c r="J35" s="91" t="n">
        <v>20</v>
      </c>
      <c r="K35" s="91" t="s">
        <v>138</v>
      </c>
      <c r="L35" s="91" t="s">
        <v>128</v>
      </c>
      <c r="M35" s="91"/>
      <c r="N35" s="103"/>
      <c r="O35" s="92"/>
      <c r="P35" s="91" t="s">
        <v>138</v>
      </c>
      <c r="Q35" s="91" t="s">
        <v>323</v>
      </c>
      <c r="R35" s="93" t="n">
        <v>6</v>
      </c>
      <c r="S35" s="91" t="s">
        <v>275</v>
      </c>
      <c r="T35" s="95"/>
      <c r="U35" s="95"/>
      <c r="V35" s="95"/>
      <c r="W35" s="95"/>
    </row>
    <row r="36" customFormat="false" ht="13.85" hidden="false" customHeight="true" outlineLevel="0" collapsed="false">
      <c r="A36" s="102" t="s">
        <v>351</v>
      </c>
      <c r="B36" s="98"/>
      <c r="C36" s="98" t="s">
        <v>348</v>
      </c>
      <c r="D36" s="98"/>
      <c r="E36" s="98"/>
      <c r="F36" s="98"/>
      <c r="G36" s="98" t="s">
        <v>145</v>
      </c>
      <c r="H36" s="97" t="s">
        <v>298</v>
      </c>
      <c r="I36" s="97" t="s">
        <v>138</v>
      </c>
      <c r="J36" s="97" t="n">
        <v>40</v>
      </c>
      <c r="K36" s="97" t="s">
        <v>297</v>
      </c>
      <c r="L36" s="97" t="s">
        <v>128</v>
      </c>
      <c r="M36" s="97"/>
      <c r="N36" s="102"/>
      <c r="O36" s="98"/>
      <c r="P36" s="97" t="s">
        <v>192</v>
      </c>
      <c r="Q36" s="97" t="s">
        <v>317</v>
      </c>
      <c r="R36" s="99" t="n">
        <v>6</v>
      </c>
      <c r="S36" s="97" t="s">
        <v>129</v>
      </c>
      <c r="T36" s="104" t="s">
        <v>352</v>
      </c>
      <c r="U36" s="104"/>
      <c r="V36" s="104"/>
      <c r="W36" s="104"/>
    </row>
    <row r="37" customFormat="false" ht="13.8" hidden="false" customHeight="false" outlineLevel="0" collapsed="false">
      <c r="A37" s="103" t="s">
        <v>353</v>
      </c>
      <c r="B37" s="92"/>
      <c r="C37" s="92" t="s">
        <v>350</v>
      </c>
      <c r="D37" s="92"/>
      <c r="E37" s="92"/>
      <c r="F37" s="92"/>
      <c r="G37" s="93" t="n">
        <v>8</v>
      </c>
      <c r="H37" s="91" t="s">
        <v>224</v>
      </c>
      <c r="I37" s="91" t="s">
        <v>145</v>
      </c>
      <c r="J37" s="91" t="n">
        <v>70</v>
      </c>
      <c r="K37" s="91" t="s">
        <v>297</v>
      </c>
      <c r="L37" s="91" t="s">
        <v>128</v>
      </c>
      <c r="M37" s="91"/>
      <c r="N37" s="103"/>
      <c r="O37" s="92"/>
      <c r="P37" s="91" t="s">
        <v>208</v>
      </c>
      <c r="Q37" s="91" t="s">
        <v>354</v>
      </c>
      <c r="R37" s="93" t="n">
        <v>0</v>
      </c>
      <c r="S37" s="91" t="s">
        <v>129</v>
      </c>
      <c r="T37" s="95" t="s">
        <v>355</v>
      </c>
      <c r="U37" s="95"/>
      <c r="V37" s="95"/>
      <c r="W37" s="95"/>
    </row>
    <row r="38" customFormat="false" ht="13.8" hidden="false" customHeight="false" outlineLevel="0" collapsed="false">
      <c r="A38" s="99" t="s">
        <v>356</v>
      </c>
      <c r="B38" s="98" t="s">
        <v>138</v>
      </c>
      <c r="C38" s="98" t="s">
        <v>329</v>
      </c>
      <c r="D38" s="98" t="n">
        <f aca="false">E38/3*2</f>
        <v>14</v>
      </c>
      <c r="E38" s="98" t="s">
        <v>357</v>
      </c>
      <c r="F38" s="98" t="s">
        <v>287</v>
      </c>
      <c r="G38" s="98" t="s">
        <v>297</v>
      </c>
      <c r="H38" s="97" t="s">
        <v>358</v>
      </c>
      <c r="I38" s="97" t="s">
        <v>297</v>
      </c>
      <c r="J38" s="97" t="n">
        <v>10</v>
      </c>
      <c r="K38" s="97" t="s">
        <v>359</v>
      </c>
      <c r="L38" s="97" t="s">
        <v>128</v>
      </c>
      <c r="M38" s="97"/>
      <c r="N38" s="102" t="n">
        <v>8</v>
      </c>
      <c r="O38" s="102" t="n">
        <v>12</v>
      </c>
      <c r="P38" s="97" t="s">
        <v>168</v>
      </c>
      <c r="Q38" s="97" t="s">
        <v>159</v>
      </c>
      <c r="R38" s="99" t="n">
        <v>0</v>
      </c>
      <c r="S38" s="97" t="s">
        <v>129</v>
      </c>
      <c r="T38" s="101"/>
      <c r="U38" s="101"/>
      <c r="V38" s="101"/>
      <c r="W38" s="101"/>
    </row>
    <row r="39" customFormat="false" ht="13.8" hidden="false" customHeight="false" outlineLevel="0" collapsed="false">
      <c r="A39" s="93" t="s">
        <v>360</v>
      </c>
      <c r="B39" s="92"/>
      <c r="C39" s="92" t="s">
        <v>329</v>
      </c>
      <c r="D39" s="92"/>
      <c r="E39" s="92"/>
      <c r="F39" s="92"/>
      <c r="G39" s="92" t="s">
        <v>145</v>
      </c>
      <c r="H39" s="91" t="s">
        <v>141</v>
      </c>
      <c r="I39" s="91" t="s">
        <v>138</v>
      </c>
      <c r="J39" s="91" t="n">
        <v>80</v>
      </c>
      <c r="K39" s="91" t="s">
        <v>297</v>
      </c>
      <c r="L39" s="91" t="s">
        <v>128</v>
      </c>
      <c r="M39" s="91"/>
      <c r="N39" s="92"/>
      <c r="O39" s="92"/>
      <c r="P39" s="91" t="s">
        <v>159</v>
      </c>
      <c r="Q39" s="91" t="s">
        <v>181</v>
      </c>
      <c r="R39" s="93" t="n">
        <v>0</v>
      </c>
      <c r="S39" s="91" t="s">
        <v>129</v>
      </c>
      <c r="T39" s="95" t="s">
        <v>309</v>
      </c>
      <c r="U39" s="95"/>
      <c r="V39" s="95"/>
      <c r="W39" s="95"/>
    </row>
    <row r="40" customFormat="false" ht="13.8" hidden="false" customHeight="false" outlineLevel="0" collapsed="false">
      <c r="A40" s="102" t="s">
        <v>361</v>
      </c>
      <c r="B40" s="98"/>
      <c r="C40" s="98" t="s">
        <v>362</v>
      </c>
      <c r="D40" s="98"/>
      <c r="E40" s="98"/>
      <c r="F40" s="98"/>
      <c r="G40" s="98" t="s">
        <v>299</v>
      </c>
      <c r="H40" s="97" t="s">
        <v>298</v>
      </c>
      <c r="I40" s="97" t="s">
        <v>138</v>
      </c>
      <c r="J40" s="97" t="n">
        <v>35</v>
      </c>
      <c r="K40" s="97" t="s">
        <v>138</v>
      </c>
      <c r="L40" s="97" t="s">
        <v>128</v>
      </c>
      <c r="M40" s="97"/>
      <c r="N40" s="98"/>
      <c r="O40" s="98"/>
      <c r="P40" s="97" t="s">
        <v>168</v>
      </c>
      <c r="Q40" s="97" t="s">
        <v>323</v>
      </c>
      <c r="R40" s="99" t="n">
        <v>0</v>
      </c>
      <c r="S40" s="97" t="s">
        <v>129</v>
      </c>
      <c r="T40" s="101"/>
      <c r="U40" s="101"/>
      <c r="V40" s="101"/>
      <c r="W40" s="101"/>
    </row>
    <row r="41" customFormat="false" ht="13.8" hidden="false" customHeight="false" outlineLevel="0" collapsed="false">
      <c r="A41" s="103" t="s">
        <v>363</v>
      </c>
      <c r="B41" s="92"/>
      <c r="C41" s="92" t="s">
        <v>362</v>
      </c>
      <c r="D41" s="92"/>
      <c r="E41" s="92"/>
      <c r="F41" s="92"/>
      <c r="G41" s="92" t="s">
        <v>299</v>
      </c>
      <c r="H41" s="91" t="s">
        <v>235</v>
      </c>
      <c r="I41" s="91" t="s">
        <v>138</v>
      </c>
      <c r="J41" s="91" t="s">
        <v>141</v>
      </c>
      <c r="K41" s="91" t="s">
        <v>168</v>
      </c>
      <c r="L41" s="91" t="s">
        <v>128</v>
      </c>
      <c r="M41" s="91"/>
      <c r="N41" s="92"/>
      <c r="O41" s="92"/>
      <c r="P41" s="91" t="s">
        <v>168</v>
      </c>
      <c r="Q41" s="91" t="s">
        <v>323</v>
      </c>
      <c r="R41" s="93" t="n">
        <v>0</v>
      </c>
      <c r="S41" s="91" t="s">
        <v>129</v>
      </c>
      <c r="T41" s="95"/>
      <c r="U41" s="95"/>
      <c r="V41" s="95"/>
      <c r="W41" s="95"/>
    </row>
    <row r="42" customFormat="false" ht="13.8" hidden="false" customHeight="false" outlineLevel="0" collapsed="false">
      <c r="A42" s="102" t="s">
        <v>364</v>
      </c>
      <c r="B42" s="98"/>
      <c r="C42" s="98" t="s">
        <v>362</v>
      </c>
      <c r="D42" s="98"/>
      <c r="E42" s="98"/>
      <c r="F42" s="98"/>
      <c r="G42" s="98" t="s">
        <v>145</v>
      </c>
      <c r="H42" s="97" t="s">
        <v>141</v>
      </c>
      <c r="I42" s="97" t="s">
        <v>138</v>
      </c>
      <c r="J42" s="97" t="n">
        <v>80</v>
      </c>
      <c r="K42" s="97" t="s">
        <v>297</v>
      </c>
      <c r="L42" s="97" t="s">
        <v>128</v>
      </c>
      <c r="M42" s="97"/>
      <c r="N42" s="98"/>
      <c r="O42" s="98"/>
      <c r="P42" s="97" t="s">
        <v>159</v>
      </c>
      <c r="Q42" s="97" t="s">
        <v>181</v>
      </c>
      <c r="R42" s="99" t="n">
        <v>0</v>
      </c>
      <c r="S42" s="97" t="s">
        <v>129</v>
      </c>
      <c r="T42" s="101" t="s">
        <v>309</v>
      </c>
      <c r="U42" s="101"/>
      <c r="V42" s="101"/>
      <c r="W42" s="101"/>
    </row>
    <row r="43" customFormat="false" ht="13.8" hidden="false" customHeight="false" outlineLevel="0" collapsed="false">
      <c r="A43" s="103" t="s">
        <v>365</v>
      </c>
      <c r="B43" s="92" t="s">
        <v>192</v>
      </c>
      <c r="C43" s="92" t="s">
        <v>213</v>
      </c>
      <c r="D43" s="92" t="s">
        <v>183</v>
      </c>
      <c r="E43" s="92" t="n">
        <f aca="false">34-11</f>
        <v>23</v>
      </c>
      <c r="F43" s="92" t="s">
        <v>366</v>
      </c>
      <c r="G43" s="92" t="s">
        <v>168</v>
      </c>
      <c r="H43" s="91" t="s">
        <v>298</v>
      </c>
      <c r="I43" s="91" t="s">
        <v>138</v>
      </c>
      <c r="J43" s="91" t="n">
        <v>30</v>
      </c>
      <c r="K43" s="91" t="s">
        <v>138</v>
      </c>
      <c r="L43" s="91" t="s">
        <v>128</v>
      </c>
      <c r="M43" s="91"/>
      <c r="N43" s="92" t="s">
        <v>192</v>
      </c>
      <c r="O43" s="92" t="s">
        <v>208</v>
      </c>
      <c r="P43" s="91" t="s">
        <v>138</v>
      </c>
      <c r="Q43" s="91" t="s">
        <v>323</v>
      </c>
      <c r="R43" s="93" t="n">
        <v>6</v>
      </c>
      <c r="S43" s="91" t="s">
        <v>129</v>
      </c>
      <c r="T43" s="95"/>
      <c r="U43" s="95"/>
      <c r="V43" s="95"/>
      <c r="W43" s="95"/>
    </row>
    <row r="44" customFormat="false" ht="13.8" hidden="false" customHeight="false" outlineLevel="0" collapsed="false">
      <c r="A44" s="102" t="s">
        <v>367</v>
      </c>
      <c r="B44" s="98"/>
      <c r="C44" s="98" t="s">
        <v>213</v>
      </c>
      <c r="D44" s="98"/>
      <c r="E44" s="98"/>
      <c r="F44" s="98"/>
      <c r="G44" s="98" t="s">
        <v>192</v>
      </c>
      <c r="H44" s="97" t="s">
        <v>190</v>
      </c>
      <c r="I44" s="97" t="s">
        <v>192</v>
      </c>
      <c r="J44" s="97" t="n">
        <v>80</v>
      </c>
      <c r="K44" s="97" t="s">
        <v>297</v>
      </c>
      <c r="L44" s="97" t="s">
        <v>128</v>
      </c>
      <c r="M44" s="97"/>
      <c r="N44" s="98"/>
      <c r="O44" s="98"/>
      <c r="P44" s="97" t="s">
        <v>159</v>
      </c>
      <c r="Q44" s="97" t="s">
        <v>181</v>
      </c>
      <c r="R44" s="99" t="n">
        <v>0</v>
      </c>
      <c r="S44" s="97" t="s">
        <v>129</v>
      </c>
      <c r="T44" s="101" t="s">
        <v>309</v>
      </c>
      <c r="U44" s="101"/>
      <c r="V44" s="101"/>
      <c r="W44" s="101"/>
    </row>
    <row r="45" customFormat="false" ht="13.8" hidden="false" customHeight="false" outlineLevel="0" collapsed="false">
      <c r="A45" s="103" t="s">
        <v>368</v>
      </c>
      <c r="B45" s="92" t="s">
        <v>183</v>
      </c>
      <c r="C45" s="92" t="s">
        <v>369</v>
      </c>
      <c r="D45" s="92" t="s">
        <v>183</v>
      </c>
      <c r="E45" s="92" t="n">
        <f aca="false">43-19-1</f>
        <v>23</v>
      </c>
      <c r="F45" s="92" t="s">
        <v>140</v>
      </c>
      <c r="G45" s="92" t="s">
        <v>138</v>
      </c>
      <c r="H45" s="91" t="s">
        <v>181</v>
      </c>
      <c r="I45" s="91" t="s">
        <v>145</v>
      </c>
      <c r="J45" s="91" t="n">
        <v>45</v>
      </c>
      <c r="K45" s="91" t="s">
        <v>138</v>
      </c>
      <c r="L45" s="91" t="s">
        <v>128</v>
      </c>
      <c r="M45" s="91"/>
      <c r="N45" s="92" t="s">
        <v>192</v>
      </c>
      <c r="O45" s="92" t="s">
        <v>208</v>
      </c>
      <c r="P45" s="91" t="s">
        <v>138</v>
      </c>
      <c r="Q45" s="91" t="s">
        <v>317</v>
      </c>
      <c r="R45" s="93" t="n">
        <v>6</v>
      </c>
      <c r="S45" s="91" t="s">
        <v>129</v>
      </c>
      <c r="T45" s="95"/>
      <c r="U45" s="95"/>
      <c r="V45" s="95"/>
      <c r="W45" s="95"/>
    </row>
    <row r="46" customFormat="false" ht="13.8" hidden="false" customHeight="false" outlineLevel="0" collapsed="false">
      <c r="A46" s="102" t="s">
        <v>370</v>
      </c>
      <c r="B46" s="98"/>
      <c r="C46" s="98" t="s">
        <v>369</v>
      </c>
      <c r="D46" s="98"/>
      <c r="E46" s="98"/>
      <c r="F46" s="98"/>
      <c r="G46" s="98" t="s">
        <v>168</v>
      </c>
      <c r="H46" s="97" t="s">
        <v>162</v>
      </c>
      <c r="I46" s="97" t="s">
        <v>138</v>
      </c>
      <c r="J46" s="97" t="s">
        <v>148</v>
      </c>
      <c r="K46" s="97" t="s">
        <v>168</v>
      </c>
      <c r="L46" s="97" t="s">
        <v>128</v>
      </c>
      <c r="M46" s="97"/>
      <c r="N46" s="98"/>
      <c r="O46" s="98"/>
      <c r="P46" s="97" t="s">
        <v>168</v>
      </c>
      <c r="Q46" s="97" t="s">
        <v>155</v>
      </c>
      <c r="R46" s="99" t="n">
        <v>6</v>
      </c>
      <c r="S46" s="97" t="s">
        <v>129</v>
      </c>
      <c r="T46" s="101"/>
      <c r="U46" s="101"/>
      <c r="V46" s="101"/>
      <c r="W46" s="101"/>
    </row>
    <row r="47" customFormat="false" ht="13.8" hidden="false" customHeight="false" outlineLevel="0" collapsed="false">
      <c r="A47" s="93" t="s">
        <v>371</v>
      </c>
      <c r="B47" s="92"/>
      <c r="C47" s="92" t="s">
        <v>369</v>
      </c>
      <c r="D47" s="92"/>
      <c r="E47" s="92"/>
      <c r="F47" s="92"/>
      <c r="G47" s="92" t="s">
        <v>159</v>
      </c>
      <c r="H47" s="91" t="s">
        <v>341</v>
      </c>
      <c r="I47" s="91" t="s">
        <v>161</v>
      </c>
      <c r="J47" s="91" t="n">
        <v>70</v>
      </c>
      <c r="K47" s="91" t="s">
        <v>297</v>
      </c>
      <c r="L47" s="91" t="s">
        <v>128</v>
      </c>
      <c r="M47" s="91"/>
      <c r="N47" s="92"/>
      <c r="O47" s="92"/>
      <c r="P47" s="91" t="s">
        <v>208</v>
      </c>
      <c r="Q47" s="91" t="s">
        <v>181</v>
      </c>
      <c r="R47" s="93" t="n">
        <v>6</v>
      </c>
      <c r="S47" s="91" t="s">
        <v>129</v>
      </c>
      <c r="T47" s="95" t="s">
        <v>333</v>
      </c>
      <c r="U47" s="95"/>
      <c r="V47" s="95"/>
      <c r="W47" s="95"/>
    </row>
    <row r="48" customFormat="false" ht="13.8" hidden="false" customHeight="false" outlineLevel="0" collapsed="false">
      <c r="A48" s="102" t="s">
        <v>372</v>
      </c>
      <c r="B48" s="98" t="s">
        <v>183</v>
      </c>
      <c r="C48" s="98" t="s">
        <v>373</v>
      </c>
      <c r="D48" s="98" t="n">
        <f aca="false">E48/3*2</f>
        <v>18</v>
      </c>
      <c r="E48" s="98" t="n">
        <f aca="false">49-21-1</f>
        <v>27</v>
      </c>
      <c r="F48" s="98" t="s">
        <v>209</v>
      </c>
      <c r="G48" s="98" t="s">
        <v>145</v>
      </c>
      <c r="H48" s="97" t="s">
        <v>308</v>
      </c>
      <c r="I48" s="97" t="s">
        <v>138</v>
      </c>
      <c r="J48" s="97" t="n">
        <v>45</v>
      </c>
      <c r="K48" s="97" t="s">
        <v>138</v>
      </c>
      <c r="L48" s="97" t="s">
        <v>128</v>
      </c>
      <c r="M48" s="97"/>
      <c r="N48" s="98" t="s">
        <v>159</v>
      </c>
      <c r="O48" s="98" t="s">
        <v>183</v>
      </c>
      <c r="P48" s="97" t="s">
        <v>138</v>
      </c>
      <c r="Q48" s="97" t="s">
        <v>317</v>
      </c>
      <c r="R48" s="99" t="n">
        <v>0</v>
      </c>
      <c r="S48" s="97" t="s">
        <v>129</v>
      </c>
      <c r="T48" s="101"/>
      <c r="U48" s="101"/>
      <c r="V48" s="101"/>
      <c r="W48" s="101"/>
    </row>
    <row r="49" customFormat="false" ht="13.8" hidden="false" customHeight="false" outlineLevel="0" collapsed="false">
      <c r="A49" s="103" t="s">
        <v>374</v>
      </c>
      <c r="B49" s="92"/>
      <c r="C49" s="92" t="s">
        <v>373</v>
      </c>
      <c r="D49" s="92"/>
      <c r="E49" s="92"/>
      <c r="F49" s="92"/>
      <c r="G49" s="92" t="s">
        <v>208</v>
      </c>
      <c r="H49" s="91" t="s">
        <v>375</v>
      </c>
      <c r="I49" s="91" t="s">
        <v>168</v>
      </c>
      <c r="J49" s="91" t="n">
        <v>70</v>
      </c>
      <c r="K49" s="91" t="s">
        <v>297</v>
      </c>
      <c r="L49" s="91" t="s">
        <v>128</v>
      </c>
      <c r="M49" s="91"/>
      <c r="N49" s="92"/>
      <c r="O49" s="92"/>
      <c r="P49" s="91" t="s">
        <v>208</v>
      </c>
      <c r="Q49" s="91" t="s">
        <v>181</v>
      </c>
      <c r="R49" s="93" t="n">
        <v>0</v>
      </c>
      <c r="S49" s="91" t="s">
        <v>129</v>
      </c>
      <c r="T49" s="95" t="s">
        <v>333</v>
      </c>
      <c r="U49" s="95"/>
      <c r="V49" s="95"/>
      <c r="W49" s="95"/>
    </row>
    <row r="50" customFormat="false" ht="13.8" hidden="false" customHeight="false" outlineLevel="0" collapsed="false">
      <c r="A50" s="102" t="s">
        <v>376</v>
      </c>
      <c r="B50" s="98"/>
      <c r="C50" s="98" t="s">
        <v>377</v>
      </c>
      <c r="D50" s="98"/>
      <c r="E50" s="98"/>
      <c r="F50" s="98"/>
      <c r="G50" s="98" t="s">
        <v>168</v>
      </c>
      <c r="H50" s="97" t="s">
        <v>298</v>
      </c>
      <c r="I50" s="97" t="s">
        <v>168</v>
      </c>
      <c r="J50" s="97" t="n">
        <v>35</v>
      </c>
      <c r="K50" s="97" t="s">
        <v>138</v>
      </c>
      <c r="L50" s="97" t="s">
        <v>128</v>
      </c>
      <c r="M50" s="97"/>
      <c r="N50" s="98"/>
      <c r="O50" s="98"/>
      <c r="P50" s="97" t="s">
        <v>168</v>
      </c>
      <c r="Q50" s="97" t="s">
        <v>317</v>
      </c>
      <c r="R50" s="99" t="n">
        <v>0</v>
      </c>
      <c r="S50" s="97" t="s">
        <v>129</v>
      </c>
      <c r="T50" s="101"/>
      <c r="U50" s="101"/>
      <c r="V50" s="101"/>
      <c r="W50" s="101"/>
    </row>
    <row r="51" customFormat="false" ht="13.8" hidden="false" customHeight="false" outlineLevel="0" collapsed="false">
      <c r="A51" s="103" t="s">
        <v>378</v>
      </c>
      <c r="B51" s="92"/>
      <c r="C51" s="92" t="s">
        <v>377</v>
      </c>
      <c r="D51" s="92"/>
      <c r="E51" s="92"/>
      <c r="F51" s="92"/>
      <c r="G51" s="92" t="s">
        <v>208</v>
      </c>
      <c r="H51" s="91" t="s">
        <v>375</v>
      </c>
      <c r="I51" s="91" t="s">
        <v>168</v>
      </c>
      <c r="J51" s="91" t="n">
        <v>60</v>
      </c>
      <c r="K51" s="91" t="s">
        <v>297</v>
      </c>
      <c r="L51" s="91" t="s">
        <v>128</v>
      </c>
      <c r="M51" s="91"/>
      <c r="N51" s="92"/>
      <c r="O51" s="92"/>
      <c r="P51" s="91" t="s">
        <v>208</v>
      </c>
      <c r="Q51" s="91" t="s">
        <v>181</v>
      </c>
      <c r="R51" s="93" t="n">
        <v>0</v>
      </c>
      <c r="S51" s="91" t="s">
        <v>129</v>
      </c>
      <c r="T51" s="95" t="s">
        <v>333</v>
      </c>
      <c r="U51" s="95"/>
      <c r="V51" s="95"/>
      <c r="W51" s="95"/>
    </row>
    <row r="52" customFormat="false" ht="39.15" hidden="false" customHeight="true" outlineLevel="0" collapsed="false">
      <c r="A52" s="105" t="s">
        <v>379</v>
      </c>
      <c r="B52" s="91" t="s">
        <v>192</v>
      </c>
      <c r="C52" s="106" t="n">
        <v>42989</v>
      </c>
      <c r="D52" s="91" t="n">
        <f aca="false">36-12</f>
        <v>24</v>
      </c>
      <c r="E52" s="91"/>
      <c r="F52" s="91" t="s">
        <v>261</v>
      </c>
      <c r="G52" s="91" t="s">
        <v>312</v>
      </c>
      <c r="H52" s="91" t="s">
        <v>341</v>
      </c>
      <c r="I52" s="91" t="s">
        <v>299</v>
      </c>
      <c r="J52" s="91" t="n">
        <v>0</v>
      </c>
      <c r="K52" s="91" t="s">
        <v>314</v>
      </c>
      <c r="L52" s="91" t="s">
        <v>128</v>
      </c>
      <c r="P52" s="91" t="s">
        <v>192</v>
      </c>
      <c r="Q52" s="91" t="s">
        <v>127</v>
      </c>
      <c r="R52" s="93" t="n">
        <v>0</v>
      </c>
      <c r="S52" s="94" t="s">
        <v>129</v>
      </c>
      <c r="T52" s="107" t="s">
        <v>380</v>
      </c>
      <c r="U52" s="107"/>
      <c r="V52" s="107"/>
      <c r="W52" s="107"/>
      <c r="X52" s="107"/>
      <c r="Y52" s="107"/>
    </row>
    <row r="53" customFormat="false" ht="26.5" hidden="false" customHeight="true" outlineLevel="0" collapsed="false">
      <c r="A53" s="108" t="s">
        <v>381</v>
      </c>
      <c r="B53" s="97" t="s">
        <v>161</v>
      </c>
      <c r="C53" s="96" t="s">
        <v>382</v>
      </c>
      <c r="D53" s="97" t="n">
        <f aca="false">52-40</f>
        <v>12</v>
      </c>
      <c r="E53" s="97"/>
      <c r="F53" s="97" t="s">
        <v>383</v>
      </c>
      <c r="G53" s="97" t="s">
        <v>297</v>
      </c>
      <c r="H53" s="97" t="s">
        <v>162</v>
      </c>
      <c r="I53" s="97" t="s">
        <v>145</v>
      </c>
      <c r="J53" s="97" t="n">
        <v>25</v>
      </c>
      <c r="K53" s="97" t="s">
        <v>314</v>
      </c>
      <c r="L53" s="97" t="s">
        <v>384</v>
      </c>
      <c r="P53" s="97" t="s">
        <v>192</v>
      </c>
      <c r="Q53" s="97" t="s">
        <v>127</v>
      </c>
      <c r="R53" s="99" t="n">
        <v>0</v>
      </c>
      <c r="S53" s="100" t="s">
        <v>129</v>
      </c>
      <c r="T53" s="104" t="s">
        <v>385</v>
      </c>
      <c r="U53" s="104"/>
      <c r="V53" s="104"/>
      <c r="W53" s="104"/>
      <c r="X53" s="104"/>
      <c r="Y53" s="104"/>
    </row>
    <row r="54" customFormat="false" ht="26.5" hidden="false" customHeight="true" outlineLevel="0" collapsed="false">
      <c r="A54" s="105" t="s">
        <v>386</v>
      </c>
      <c r="B54" s="91" t="s">
        <v>161</v>
      </c>
      <c r="C54" s="90" t="s">
        <v>382</v>
      </c>
      <c r="D54" s="91" t="n">
        <f aca="false">72-60</f>
        <v>12</v>
      </c>
      <c r="E54" s="91"/>
      <c r="F54" s="91" t="s">
        <v>383</v>
      </c>
      <c r="G54" s="91" t="s">
        <v>297</v>
      </c>
      <c r="H54" s="91" t="s">
        <v>308</v>
      </c>
      <c r="I54" s="91" t="s">
        <v>145</v>
      </c>
      <c r="J54" s="91" t="n">
        <v>25</v>
      </c>
      <c r="K54" s="91" t="s">
        <v>314</v>
      </c>
      <c r="L54" s="91" t="s">
        <v>384</v>
      </c>
      <c r="P54" s="91" t="s">
        <v>192</v>
      </c>
      <c r="Q54" s="91" t="s">
        <v>127</v>
      </c>
      <c r="R54" s="93" t="n">
        <v>0</v>
      </c>
      <c r="S54" s="94" t="s">
        <v>129</v>
      </c>
      <c r="T54" s="107" t="s">
        <v>385</v>
      </c>
      <c r="U54" s="107"/>
      <c r="V54" s="107"/>
      <c r="W54" s="107"/>
      <c r="X54" s="107"/>
      <c r="Y54" s="107"/>
    </row>
    <row r="55" customFormat="false" ht="64.45" hidden="false" customHeight="true" outlineLevel="0" collapsed="false">
      <c r="A55" s="108" t="s">
        <v>387</v>
      </c>
      <c r="B55" s="97" t="s">
        <v>176</v>
      </c>
      <c r="C55" s="109" t="s">
        <v>388</v>
      </c>
      <c r="D55" s="109" t="s">
        <v>389</v>
      </c>
      <c r="E55" s="109"/>
      <c r="F55" s="109" t="s">
        <v>390</v>
      </c>
      <c r="G55" s="97" t="s">
        <v>192</v>
      </c>
      <c r="H55" s="97" t="s">
        <v>341</v>
      </c>
      <c r="I55" s="97" t="s">
        <v>192</v>
      </c>
      <c r="J55" s="97" t="n">
        <v>80</v>
      </c>
      <c r="K55" s="97" t="s">
        <v>297</v>
      </c>
      <c r="L55" s="97" t="s">
        <v>128</v>
      </c>
      <c r="P55" s="97" t="s">
        <v>159</v>
      </c>
      <c r="Q55" s="97" t="s">
        <v>181</v>
      </c>
      <c r="R55" s="99" t="n">
        <v>6</v>
      </c>
      <c r="S55" s="100" t="s">
        <v>129</v>
      </c>
      <c r="T55" s="104" t="s">
        <v>391</v>
      </c>
      <c r="U55" s="104"/>
      <c r="V55" s="104"/>
      <c r="W55" s="104"/>
      <c r="X55" s="104"/>
      <c r="Y55" s="104"/>
    </row>
    <row r="56" customFormat="false" ht="51.8" hidden="false" customHeight="true" outlineLevel="0" collapsed="false">
      <c r="A56" s="105" t="s">
        <v>392</v>
      </c>
      <c r="B56" s="91"/>
      <c r="C56" s="110" t="s">
        <v>388</v>
      </c>
      <c r="D56" s="110"/>
      <c r="E56" s="110"/>
      <c r="F56" s="110"/>
      <c r="G56" s="91" t="s">
        <v>214</v>
      </c>
      <c r="H56" s="91" t="s">
        <v>341</v>
      </c>
      <c r="I56" s="91" t="s">
        <v>161</v>
      </c>
      <c r="J56" s="91" t="n">
        <v>115</v>
      </c>
      <c r="K56" s="91" t="s">
        <v>138</v>
      </c>
      <c r="L56" s="91" t="s">
        <v>128</v>
      </c>
      <c r="P56" s="91" t="s">
        <v>229</v>
      </c>
      <c r="Q56" s="91" t="s">
        <v>181</v>
      </c>
      <c r="R56" s="93" t="n">
        <v>6</v>
      </c>
      <c r="S56" s="94" t="s">
        <v>129</v>
      </c>
      <c r="T56" s="107" t="s">
        <v>393</v>
      </c>
      <c r="U56" s="107"/>
      <c r="V56" s="107"/>
      <c r="W56" s="107"/>
      <c r="X56" s="107"/>
      <c r="Y56" s="107"/>
    </row>
    <row r="57" customFormat="false" ht="19.5" hidden="false" customHeight="true" outlineLevel="0" collapsed="false">
      <c r="A57" s="108" t="s">
        <v>271</v>
      </c>
      <c r="B57" s="97" t="s">
        <v>183</v>
      </c>
      <c r="C57" s="98" t="s">
        <v>394</v>
      </c>
      <c r="D57" s="109" t="s">
        <v>195</v>
      </c>
      <c r="E57" s="109" t="s">
        <v>195</v>
      </c>
      <c r="F57" s="109" t="s">
        <v>395</v>
      </c>
      <c r="G57" s="97" t="s">
        <v>314</v>
      </c>
      <c r="H57" s="97" t="s">
        <v>162</v>
      </c>
      <c r="I57" s="97" t="s">
        <v>145</v>
      </c>
      <c r="J57" s="97" t="n">
        <v>0</v>
      </c>
      <c r="K57" s="97" t="s">
        <v>314</v>
      </c>
      <c r="L57" s="97" t="s">
        <v>128</v>
      </c>
      <c r="P57" s="97" t="s">
        <v>138</v>
      </c>
      <c r="Q57" s="97" t="s">
        <v>127</v>
      </c>
      <c r="R57" s="99" t="n">
        <v>0</v>
      </c>
      <c r="S57" s="100" t="s">
        <v>129</v>
      </c>
      <c r="T57" s="111" t="s">
        <v>396</v>
      </c>
      <c r="U57" s="111"/>
      <c r="V57" s="111"/>
      <c r="W57" s="111"/>
      <c r="X57" s="111"/>
      <c r="Y57" s="111"/>
    </row>
    <row r="58" customFormat="false" ht="18.75" hidden="false" customHeight="true" outlineLevel="0" collapsed="false">
      <c r="A58" s="105" t="s">
        <v>277</v>
      </c>
      <c r="B58" s="91"/>
      <c r="C58" s="92" t="s">
        <v>350</v>
      </c>
      <c r="D58" s="91"/>
      <c r="E58" s="91"/>
      <c r="F58" s="91"/>
      <c r="G58" s="91" t="s">
        <v>314</v>
      </c>
      <c r="H58" s="91" t="s">
        <v>162</v>
      </c>
      <c r="I58" s="91" t="s">
        <v>161</v>
      </c>
      <c r="J58" s="91" t="n">
        <v>0</v>
      </c>
      <c r="K58" s="91" t="s">
        <v>314</v>
      </c>
      <c r="L58" s="91" t="s">
        <v>128</v>
      </c>
      <c r="P58" s="91" t="s">
        <v>138</v>
      </c>
      <c r="Q58" s="91" t="s">
        <v>127</v>
      </c>
      <c r="R58" s="93" t="n">
        <v>0</v>
      </c>
      <c r="S58" s="94" t="s">
        <v>129</v>
      </c>
      <c r="T58" s="112" t="s">
        <v>396</v>
      </c>
      <c r="U58" s="112"/>
      <c r="V58" s="112"/>
      <c r="W58" s="112"/>
      <c r="X58" s="112"/>
      <c r="Y58" s="112"/>
    </row>
    <row r="59" customFormat="false" ht="13.85" hidden="false" customHeight="true" outlineLevel="0" collapsed="false">
      <c r="A59" s="108" t="s">
        <v>397</v>
      </c>
      <c r="B59" s="97"/>
      <c r="C59" s="98" t="s">
        <v>398</v>
      </c>
      <c r="D59" s="97"/>
      <c r="E59" s="97"/>
      <c r="F59" s="97"/>
      <c r="G59" s="97" t="s">
        <v>314</v>
      </c>
      <c r="H59" s="97" t="s">
        <v>162</v>
      </c>
      <c r="I59" s="97" t="s">
        <v>161</v>
      </c>
      <c r="J59" s="97" t="n">
        <v>0</v>
      </c>
      <c r="K59" s="97" t="s">
        <v>314</v>
      </c>
      <c r="L59" s="97" t="s">
        <v>128</v>
      </c>
      <c r="P59" s="97" t="s">
        <v>138</v>
      </c>
      <c r="Q59" s="97" t="s">
        <v>127</v>
      </c>
      <c r="R59" s="99" t="n">
        <v>0</v>
      </c>
      <c r="S59" s="100" t="s">
        <v>129</v>
      </c>
      <c r="T59" s="111" t="s">
        <v>396</v>
      </c>
      <c r="U59" s="111"/>
      <c r="V59" s="111"/>
      <c r="W59" s="111"/>
      <c r="X59" s="111"/>
      <c r="Y59" s="111"/>
    </row>
    <row r="60" customFormat="false" ht="39.15" hidden="false" customHeight="true" outlineLevel="0" collapsed="false">
      <c r="A60" s="105" t="s">
        <v>399</v>
      </c>
      <c r="B60" s="91" t="s">
        <v>400</v>
      </c>
      <c r="C60" s="92" t="s">
        <v>401</v>
      </c>
      <c r="D60" s="110" t="s">
        <v>155</v>
      </c>
      <c r="E60" s="110" t="s">
        <v>155</v>
      </c>
      <c r="F60" s="110" t="s">
        <v>402</v>
      </c>
      <c r="G60" s="91" t="s">
        <v>138</v>
      </c>
      <c r="H60" s="91" t="s">
        <v>298</v>
      </c>
      <c r="I60" s="91" t="s">
        <v>138</v>
      </c>
      <c r="J60" s="91" t="n">
        <v>30</v>
      </c>
      <c r="K60" s="91" t="s">
        <v>138</v>
      </c>
      <c r="L60" s="91" t="s">
        <v>128</v>
      </c>
      <c r="P60" s="91" t="s">
        <v>192</v>
      </c>
      <c r="Q60" s="91" t="s">
        <v>323</v>
      </c>
      <c r="R60" s="93" t="n">
        <v>0</v>
      </c>
      <c r="S60" s="94" t="s">
        <v>129</v>
      </c>
      <c r="T60" s="107" t="s">
        <v>403</v>
      </c>
      <c r="U60" s="107"/>
      <c r="V60" s="107"/>
      <c r="W60" s="107"/>
      <c r="X60" s="107"/>
      <c r="Y60" s="107"/>
    </row>
    <row r="61" customFormat="false" ht="13.8" hidden="false" customHeight="false" outlineLevel="0" collapsed="false">
      <c r="A61" s="108" t="s">
        <v>404</v>
      </c>
      <c r="B61" s="97"/>
      <c r="C61" s="98" t="s">
        <v>405</v>
      </c>
      <c r="D61" s="97"/>
      <c r="E61" s="97"/>
      <c r="F61" s="97"/>
      <c r="G61" s="97" t="s">
        <v>161</v>
      </c>
      <c r="H61" s="97" t="s">
        <v>298</v>
      </c>
      <c r="I61" s="97" t="s">
        <v>192</v>
      </c>
      <c r="J61" s="97" t="n">
        <v>50</v>
      </c>
      <c r="K61" s="97" t="s">
        <v>297</v>
      </c>
      <c r="L61" s="97" t="s">
        <v>128</v>
      </c>
      <c r="P61" s="97" t="s">
        <v>159</v>
      </c>
      <c r="Q61" s="97" t="s">
        <v>181</v>
      </c>
      <c r="R61" s="99" t="n">
        <v>0</v>
      </c>
      <c r="S61" s="100" t="s">
        <v>129</v>
      </c>
      <c r="T61" s="101" t="s">
        <v>309</v>
      </c>
      <c r="U61" s="101"/>
      <c r="V61" s="101"/>
      <c r="W61" s="101"/>
      <c r="X61" s="101"/>
      <c r="Y61" s="101"/>
    </row>
    <row r="62" customFormat="false" ht="26.5" hidden="false" customHeight="false" outlineLevel="0" collapsed="false">
      <c r="A62" s="105" t="s">
        <v>406</v>
      </c>
      <c r="B62" s="91" t="s">
        <v>138</v>
      </c>
      <c r="C62" s="91" t="s">
        <v>407</v>
      </c>
      <c r="D62" s="91" t="n">
        <f aca="false">53-24</f>
        <v>29</v>
      </c>
      <c r="E62" s="91" t="n">
        <f aca="false">53-24</f>
        <v>29</v>
      </c>
      <c r="F62" s="91" t="s">
        <v>408</v>
      </c>
      <c r="G62" s="91"/>
      <c r="H62" s="91"/>
      <c r="I62" s="91"/>
      <c r="J62" s="91"/>
      <c r="K62" s="91"/>
      <c r="L62" s="91"/>
      <c r="M62" s="113" t="s">
        <v>409</v>
      </c>
      <c r="N62" s="113"/>
      <c r="O62" s="113"/>
      <c r="P62" s="91"/>
      <c r="Q62" s="91"/>
      <c r="R62" s="93"/>
      <c r="S62" s="94" t="s">
        <v>129</v>
      </c>
      <c r="T62" s="95"/>
      <c r="U62" s="95"/>
      <c r="V62" s="95"/>
      <c r="W62" s="95"/>
      <c r="X62" s="95"/>
      <c r="Y62" s="95"/>
    </row>
    <row r="63" customFormat="false" ht="26.5" hidden="false" customHeight="false" outlineLevel="0" collapsed="false">
      <c r="A63" s="114" t="s">
        <v>410</v>
      </c>
      <c r="B63" s="109" t="s">
        <v>411</v>
      </c>
      <c r="C63" s="109" t="s">
        <v>412</v>
      </c>
      <c r="D63" s="109" t="n">
        <f aca="false">23-17</f>
        <v>6</v>
      </c>
      <c r="E63" s="109" t="n">
        <f aca="false">23-17</f>
        <v>6</v>
      </c>
      <c r="F63" s="109" t="s">
        <v>176</v>
      </c>
      <c r="G63" s="109" t="s">
        <v>297</v>
      </c>
      <c r="H63" s="109" t="s">
        <v>341</v>
      </c>
      <c r="I63" s="109" t="s">
        <v>138</v>
      </c>
      <c r="J63" s="109" t="n">
        <v>0</v>
      </c>
      <c r="K63" s="109" t="s">
        <v>314</v>
      </c>
      <c r="L63" s="109" t="s">
        <v>128</v>
      </c>
      <c r="M63" s="115"/>
      <c r="N63" s="115"/>
      <c r="O63" s="115"/>
      <c r="P63" s="109" t="s">
        <v>138</v>
      </c>
      <c r="Q63" s="109" t="s">
        <v>127</v>
      </c>
      <c r="R63" s="115" t="n">
        <v>1</v>
      </c>
      <c r="S63" s="116" t="s">
        <v>129</v>
      </c>
      <c r="T63" s="117"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7"/>
      <c r="V63" s="117"/>
      <c r="W63" s="117"/>
      <c r="X63" s="117"/>
      <c r="Y63" s="117"/>
    </row>
    <row r="64" customFormat="false" ht="14.7" hidden="false" customHeight="false" outlineLevel="0" collapsed="false">
      <c r="A64" s="113" t="s">
        <v>413</v>
      </c>
      <c r="B64" s="110"/>
      <c r="C64" s="110" t="s">
        <v>414</v>
      </c>
      <c r="D64" s="110"/>
      <c r="E64" s="110"/>
      <c r="F64" s="110"/>
      <c r="G64" s="110" t="s">
        <v>297</v>
      </c>
      <c r="H64" s="110" t="s">
        <v>341</v>
      </c>
      <c r="I64" s="110" t="s">
        <v>138</v>
      </c>
      <c r="J64" s="110" t="n">
        <v>0</v>
      </c>
      <c r="K64" s="110" t="s">
        <v>314</v>
      </c>
      <c r="L64" s="110" t="s">
        <v>128</v>
      </c>
      <c r="M64" s="113"/>
      <c r="N64" s="113"/>
      <c r="O64" s="113"/>
      <c r="P64" s="110" t="s">
        <v>138</v>
      </c>
      <c r="Q64" s="110" t="s">
        <v>127</v>
      </c>
      <c r="R64" s="118" t="n">
        <v>1</v>
      </c>
      <c r="S64" s="119" t="s">
        <v>129</v>
      </c>
      <c r="T64" s="117"/>
      <c r="U64" s="117"/>
      <c r="V64" s="117"/>
      <c r="W64" s="117"/>
      <c r="X64" s="117"/>
      <c r="Y64" s="117"/>
    </row>
    <row r="65" customFormat="false" ht="42.75" hidden="false" customHeight="true" outlineLevel="0" collapsed="false">
      <c r="A65" s="114" t="s">
        <v>415</v>
      </c>
      <c r="B65" s="109"/>
      <c r="C65" s="109" t="s">
        <v>416</v>
      </c>
      <c r="D65" s="109"/>
      <c r="E65" s="109"/>
      <c r="F65" s="109"/>
      <c r="G65" s="109" t="s">
        <v>297</v>
      </c>
      <c r="H65" s="109" t="s">
        <v>341</v>
      </c>
      <c r="I65" s="109" t="s">
        <v>168</v>
      </c>
      <c r="J65" s="109" t="n">
        <v>30</v>
      </c>
      <c r="K65" s="109" t="s">
        <v>314</v>
      </c>
      <c r="L65" s="109" t="s">
        <v>217</v>
      </c>
      <c r="M65" s="114"/>
      <c r="N65" s="114"/>
      <c r="O65" s="114"/>
      <c r="P65" s="109" t="s">
        <v>138</v>
      </c>
      <c r="Q65" s="109" t="s">
        <v>323</v>
      </c>
      <c r="R65" s="115" t="n">
        <v>1</v>
      </c>
      <c r="S65" s="116" t="s">
        <v>129</v>
      </c>
      <c r="T65" s="117"/>
      <c r="U65" s="117"/>
      <c r="V65" s="117"/>
      <c r="W65" s="117"/>
      <c r="X65" s="117"/>
      <c r="Y65" s="117"/>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L52" activeCellId="0" sqref="L52"/>
    </sheetView>
  </sheetViews>
  <sheetFormatPr defaultColWidth="14.625" defaultRowHeight="21.8"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21.8" hidden="false" customHeight="true" outlineLevel="0" collapsed="false">
      <c r="A1" s="120" t="s">
        <v>417</v>
      </c>
      <c r="B1" s="121"/>
      <c r="C1" s="122"/>
      <c r="D1" s="121"/>
      <c r="E1" s="121"/>
      <c r="F1" s="121"/>
      <c r="G1" s="121"/>
      <c r="H1" s="123"/>
      <c r="I1" s="123"/>
      <c r="J1" s="123"/>
      <c r="K1" s="123"/>
      <c r="L1" s="123"/>
      <c r="M1" s="123"/>
      <c r="N1" s="123"/>
      <c r="O1" s="123"/>
      <c r="P1" s="123"/>
      <c r="Q1" s="123"/>
      <c r="R1" s="123"/>
      <c r="S1" s="123"/>
      <c r="T1" s="124"/>
      <c r="U1" s="124"/>
      <c r="V1" s="124"/>
      <c r="W1" s="124"/>
      <c r="X1" s="124"/>
      <c r="Y1" s="124"/>
    </row>
    <row r="2" customFormat="false" ht="21.8"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25" t="s">
        <v>118</v>
      </c>
      <c r="N2" s="126" t="s">
        <v>119</v>
      </c>
      <c r="O2" s="86" t="s">
        <v>55</v>
      </c>
      <c r="P2" s="88" t="s">
        <v>42</v>
      </c>
      <c r="Q2" s="88" t="s">
        <v>45</v>
      </c>
      <c r="R2" s="86" t="s">
        <v>49</v>
      </c>
      <c r="S2" s="86" t="s">
        <v>120</v>
      </c>
      <c r="T2" s="86" t="s">
        <v>121</v>
      </c>
      <c r="U2" s="86"/>
      <c r="V2" s="86"/>
      <c r="W2" s="86"/>
      <c r="X2" s="86"/>
      <c r="Y2" s="86"/>
      <c r="Z2" s="86"/>
      <c r="AA2" s="86"/>
    </row>
    <row r="3" customFormat="false" ht="21.8" hidden="false" customHeight="true" outlineLevel="0" collapsed="false">
      <c r="A3" s="127" t="s">
        <v>122</v>
      </c>
      <c r="B3" s="128" t="n">
        <v>5</v>
      </c>
      <c r="C3" s="129" t="s">
        <v>296</v>
      </c>
      <c r="D3" s="130" t="s">
        <v>418</v>
      </c>
      <c r="F3" s="130" t="s">
        <v>170</v>
      </c>
      <c r="G3" s="130" t="s">
        <v>299</v>
      </c>
      <c r="H3" s="129" t="s">
        <v>298</v>
      </c>
      <c r="I3" s="129" t="s">
        <v>299</v>
      </c>
      <c r="J3" s="129" t="s">
        <v>127</v>
      </c>
      <c r="K3" s="129" t="s">
        <v>312</v>
      </c>
      <c r="L3" s="129" t="s">
        <v>128</v>
      </c>
      <c r="M3" s="129"/>
      <c r="N3" s="129"/>
      <c r="O3" s="129"/>
      <c r="P3" s="129" t="s">
        <v>299</v>
      </c>
      <c r="Q3" s="129" t="s">
        <v>127</v>
      </c>
      <c r="R3" s="128" t="n">
        <v>6</v>
      </c>
      <c r="S3" s="129" t="s">
        <v>129</v>
      </c>
      <c r="T3" s="131" t="s">
        <v>419</v>
      </c>
      <c r="U3" s="131"/>
      <c r="V3" s="131"/>
      <c r="W3" s="131"/>
      <c r="X3" s="131"/>
      <c r="Y3" s="131"/>
      <c r="Z3" s="131"/>
      <c r="AA3" s="131"/>
    </row>
    <row r="4" customFormat="false" ht="21.8" hidden="false" customHeight="true" outlineLevel="0" collapsed="false">
      <c r="A4" s="96" t="s">
        <v>131</v>
      </c>
      <c r="B4" s="99" t="s">
        <v>420</v>
      </c>
      <c r="C4" s="98" t="s">
        <v>421</v>
      </c>
      <c r="D4" s="98" t="s">
        <v>422</v>
      </c>
      <c r="F4" s="98" t="s">
        <v>423</v>
      </c>
      <c r="G4" s="98" t="s">
        <v>299</v>
      </c>
      <c r="H4" s="97" t="s">
        <v>235</v>
      </c>
      <c r="I4" s="97" t="s">
        <v>299</v>
      </c>
      <c r="J4" s="97" t="s">
        <v>127</v>
      </c>
      <c r="K4" s="97" t="s">
        <v>314</v>
      </c>
      <c r="L4" s="97" t="s">
        <v>128</v>
      </c>
      <c r="M4" s="97"/>
      <c r="N4" s="97"/>
      <c r="O4" s="97"/>
      <c r="P4" s="97" t="s">
        <v>168</v>
      </c>
      <c r="Q4" s="97" t="s">
        <v>127</v>
      </c>
      <c r="R4" s="99" t="n">
        <v>6</v>
      </c>
      <c r="S4" s="97" t="s">
        <v>129</v>
      </c>
      <c r="T4" s="132"/>
      <c r="U4" s="132"/>
      <c r="V4" s="132"/>
      <c r="W4" s="132"/>
      <c r="X4" s="132"/>
      <c r="Y4" s="132"/>
      <c r="Z4" s="132"/>
      <c r="AA4" s="132"/>
    </row>
    <row r="5" customFormat="false" ht="21.8" hidden="false" customHeight="true" outlineLevel="0" collapsed="false">
      <c r="A5" s="127" t="s">
        <v>424</v>
      </c>
      <c r="B5" s="128" t="s">
        <v>425</v>
      </c>
      <c r="C5" s="130" t="s">
        <v>426</v>
      </c>
      <c r="D5" s="130" t="n">
        <f aca="false">28-9</f>
        <v>19</v>
      </c>
      <c r="F5" s="130" t="s">
        <v>427</v>
      </c>
      <c r="G5" s="130" t="s">
        <v>192</v>
      </c>
      <c r="H5" s="129" t="s">
        <v>298</v>
      </c>
      <c r="I5" s="129" t="s">
        <v>192</v>
      </c>
      <c r="J5" s="129" t="s">
        <v>428</v>
      </c>
      <c r="K5" s="129" t="s">
        <v>297</v>
      </c>
      <c r="L5" s="129" t="s">
        <v>128</v>
      </c>
      <c r="M5" s="129"/>
      <c r="N5" s="129"/>
      <c r="O5" s="129"/>
      <c r="P5" s="129" t="s">
        <v>192</v>
      </c>
      <c r="Q5" s="129" t="s">
        <v>162</v>
      </c>
      <c r="R5" s="128" t="n">
        <v>6</v>
      </c>
      <c r="S5" s="129" t="s">
        <v>129</v>
      </c>
      <c r="T5" s="131"/>
      <c r="U5" s="131"/>
      <c r="V5" s="131"/>
      <c r="W5" s="131"/>
      <c r="X5" s="131"/>
      <c r="Y5" s="131"/>
      <c r="Z5" s="131"/>
      <c r="AA5" s="131"/>
    </row>
    <row r="6" customFormat="false" ht="21.8" hidden="false" customHeight="true" outlineLevel="0" collapsed="false">
      <c r="A6" s="96" t="s">
        <v>429</v>
      </c>
      <c r="B6" s="99"/>
      <c r="C6" s="98" t="s">
        <v>426</v>
      </c>
      <c r="D6" s="98"/>
      <c r="F6" s="98"/>
      <c r="G6" s="98" t="s">
        <v>299</v>
      </c>
      <c r="H6" s="97" t="s">
        <v>354</v>
      </c>
      <c r="I6" s="97" t="s">
        <v>168</v>
      </c>
      <c r="J6" s="97" t="s">
        <v>155</v>
      </c>
      <c r="K6" s="97" t="s">
        <v>314</v>
      </c>
      <c r="L6" s="97" t="s">
        <v>128</v>
      </c>
      <c r="M6" s="97"/>
      <c r="N6" s="97"/>
      <c r="O6" s="97"/>
      <c r="P6" s="97" t="s">
        <v>138</v>
      </c>
      <c r="Q6" s="97" t="s">
        <v>317</v>
      </c>
      <c r="R6" s="99" t="n">
        <v>6</v>
      </c>
      <c r="S6" s="97" t="s">
        <v>129</v>
      </c>
      <c r="T6" s="132"/>
      <c r="U6" s="132"/>
      <c r="V6" s="132"/>
      <c r="W6" s="132"/>
      <c r="X6" s="132"/>
      <c r="Y6" s="132"/>
      <c r="Z6" s="132"/>
      <c r="AA6" s="132"/>
    </row>
    <row r="7" customFormat="false" ht="21.8" hidden="false" customHeight="true" outlineLevel="0" collapsed="false">
      <c r="A7" s="127" t="s">
        <v>430</v>
      </c>
      <c r="B7" s="128" t="n">
        <v>8</v>
      </c>
      <c r="C7" s="133" t="s">
        <v>431</v>
      </c>
      <c r="D7" s="130" t="n">
        <f aca="false">E7/3*2</f>
        <v>12</v>
      </c>
      <c r="E7" s="130" t="n">
        <f aca="false">39-21</f>
        <v>18</v>
      </c>
      <c r="F7" s="130" t="n">
        <v>39</v>
      </c>
      <c r="G7" s="130" t="s">
        <v>145</v>
      </c>
      <c r="H7" s="129" t="s">
        <v>298</v>
      </c>
      <c r="I7" s="129" t="s">
        <v>138</v>
      </c>
      <c r="J7" s="129" t="s">
        <v>171</v>
      </c>
      <c r="K7" s="129" t="s">
        <v>312</v>
      </c>
      <c r="L7" s="129" t="s">
        <v>128</v>
      </c>
      <c r="M7" s="129"/>
      <c r="N7" s="129"/>
      <c r="O7" s="129"/>
      <c r="P7" s="129" t="s">
        <v>168</v>
      </c>
      <c r="Q7" s="129" t="s">
        <v>155</v>
      </c>
      <c r="R7" s="128" t="n">
        <v>0</v>
      </c>
      <c r="S7" s="134" t="s">
        <v>275</v>
      </c>
      <c r="T7" s="135" t="s">
        <v>432</v>
      </c>
      <c r="U7" s="135"/>
      <c r="V7" s="135"/>
      <c r="W7" s="135"/>
      <c r="X7" s="135"/>
      <c r="Y7" s="135"/>
      <c r="Z7" s="135"/>
      <c r="AA7" s="135"/>
    </row>
    <row r="8" customFormat="false" ht="21.8" hidden="false" customHeight="true" outlineLevel="0" collapsed="false">
      <c r="A8" s="96" t="s">
        <v>433</v>
      </c>
      <c r="B8" s="99" t="n">
        <v>8</v>
      </c>
      <c r="C8" s="136" t="s">
        <v>434</v>
      </c>
      <c r="D8" s="98" t="s">
        <v>435</v>
      </c>
      <c r="E8" s="136" t="s">
        <v>436</v>
      </c>
      <c r="F8" s="98" t="n">
        <v>63</v>
      </c>
      <c r="G8" s="98" t="s">
        <v>145</v>
      </c>
      <c r="H8" s="97" t="s">
        <v>298</v>
      </c>
      <c r="I8" s="97" t="s">
        <v>138</v>
      </c>
      <c r="J8" s="97" t="s">
        <v>171</v>
      </c>
      <c r="K8" s="97" t="s">
        <v>312</v>
      </c>
      <c r="L8" s="97" t="s">
        <v>128</v>
      </c>
      <c r="M8" s="97"/>
      <c r="N8" s="97"/>
      <c r="O8" s="97"/>
      <c r="P8" s="97" t="s">
        <v>168</v>
      </c>
      <c r="Q8" s="97" t="s">
        <v>155</v>
      </c>
      <c r="R8" s="99" t="n">
        <v>0</v>
      </c>
      <c r="S8" s="99" t="s">
        <v>275</v>
      </c>
      <c r="T8" s="137" t="s">
        <v>437</v>
      </c>
      <c r="U8" s="137"/>
      <c r="V8" s="137"/>
      <c r="W8" s="137"/>
      <c r="X8" s="137"/>
      <c r="Y8" s="137"/>
      <c r="Z8" s="137"/>
      <c r="AA8" s="137"/>
    </row>
    <row r="9" customFormat="false" ht="21.8" hidden="false" customHeight="true" outlineLevel="0" collapsed="false">
      <c r="A9" s="127" t="s">
        <v>438</v>
      </c>
      <c r="B9" s="128" t="n">
        <v>8</v>
      </c>
      <c r="C9" s="130" t="s">
        <v>439</v>
      </c>
      <c r="D9" s="130" t="s">
        <v>173</v>
      </c>
      <c r="E9" s="130" t="n">
        <f aca="false">35-18</f>
        <v>17</v>
      </c>
      <c r="F9" s="130" t="n">
        <v>35</v>
      </c>
      <c r="G9" s="130" t="s">
        <v>312</v>
      </c>
      <c r="H9" s="129" t="s">
        <v>298</v>
      </c>
      <c r="I9" s="129" t="s">
        <v>297</v>
      </c>
      <c r="J9" s="129" t="s">
        <v>159</v>
      </c>
      <c r="K9" s="129" t="s">
        <v>314</v>
      </c>
      <c r="L9" s="129" t="s">
        <v>128</v>
      </c>
      <c r="M9" s="129"/>
      <c r="N9" s="129"/>
      <c r="O9" s="129"/>
      <c r="P9" s="129" t="s">
        <v>138</v>
      </c>
      <c r="Q9" s="129" t="s">
        <v>159</v>
      </c>
      <c r="R9" s="128" t="n">
        <v>0</v>
      </c>
      <c r="S9" s="128" t="s">
        <v>129</v>
      </c>
      <c r="T9" s="131" t="s">
        <v>440</v>
      </c>
      <c r="U9" s="131"/>
      <c r="V9" s="131"/>
      <c r="W9" s="131"/>
      <c r="X9" s="131"/>
      <c r="Y9" s="131"/>
      <c r="Z9" s="131"/>
      <c r="AA9" s="131"/>
    </row>
    <row r="10" customFormat="false" ht="21.8" hidden="false" customHeight="true" outlineLevel="0" collapsed="false">
      <c r="A10" s="96" t="s">
        <v>441</v>
      </c>
      <c r="B10" s="99"/>
      <c r="C10" s="98" t="s">
        <v>442</v>
      </c>
      <c r="D10" s="98"/>
      <c r="E10" s="98"/>
      <c r="F10" s="98"/>
      <c r="G10" s="98" t="s">
        <v>138</v>
      </c>
      <c r="H10" s="97" t="s">
        <v>298</v>
      </c>
      <c r="I10" s="97" t="s">
        <v>145</v>
      </c>
      <c r="J10" s="97" t="s">
        <v>148</v>
      </c>
      <c r="K10" s="97" t="s">
        <v>192</v>
      </c>
      <c r="L10" s="97" t="s">
        <v>128</v>
      </c>
      <c r="M10" s="97"/>
      <c r="N10" s="97"/>
      <c r="O10" s="97"/>
      <c r="P10" s="97" t="s">
        <v>138</v>
      </c>
      <c r="Q10" s="97" t="s">
        <v>317</v>
      </c>
      <c r="R10" s="99" t="n">
        <v>0</v>
      </c>
      <c r="S10" s="99" t="s">
        <v>129</v>
      </c>
      <c r="T10" s="101"/>
      <c r="U10" s="101"/>
      <c r="V10" s="101"/>
      <c r="W10" s="101"/>
      <c r="X10" s="101"/>
      <c r="Y10" s="101"/>
      <c r="Z10" s="101"/>
      <c r="AA10" s="101"/>
    </row>
    <row r="11" customFormat="false" ht="21.8" hidden="false" customHeight="true" outlineLevel="0" collapsed="false">
      <c r="A11" s="127" t="s">
        <v>443</v>
      </c>
      <c r="B11" s="128" t="n">
        <v>8</v>
      </c>
      <c r="C11" s="130" t="s">
        <v>320</v>
      </c>
      <c r="D11" s="130" t="n">
        <f aca="false">E11/3*2</f>
        <v>18</v>
      </c>
      <c r="E11" s="130" t="n">
        <f aca="false">39-12</f>
        <v>27</v>
      </c>
      <c r="F11" s="130" t="n">
        <v>39</v>
      </c>
      <c r="G11" s="130" t="s">
        <v>159</v>
      </c>
      <c r="H11" s="129" t="s">
        <v>444</v>
      </c>
      <c r="I11" s="129" t="s">
        <v>161</v>
      </c>
      <c r="J11" s="129" t="s">
        <v>148</v>
      </c>
      <c r="K11" s="129" t="s">
        <v>145</v>
      </c>
      <c r="L11" s="129" t="s">
        <v>384</v>
      </c>
      <c r="M11" s="129"/>
      <c r="N11" s="129"/>
      <c r="O11" s="129"/>
      <c r="P11" s="129" t="s">
        <v>159</v>
      </c>
      <c r="Q11" s="129" t="s">
        <v>127</v>
      </c>
      <c r="R11" s="128" t="n">
        <v>0</v>
      </c>
      <c r="S11" s="129" t="s">
        <v>129</v>
      </c>
      <c r="T11" s="138"/>
      <c r="U11" s="138"/>
      <c r="V11" s="138"/>
      <c r="W11" s="138"/>
      <c r="X11" s="138"/>
      <c r="Y11" s="138"/>
      <c r="Z11" s="138"/>
      <c r="AA11" s="138"/>
    </row>
    <row r="12" customFormat="false" ht="21.8" hidden="false" customHeight="true" outlineLevel="0" collapsed="false">
      <c r="A12" s="96" t="s">
        <v>445</v>
      </c>
      <c r="B12" s="99" t="n">
        <v>5</v>
      </c>
      <c r="C12" s="98" t="s">
        <v>446</v>
      </c>
      <c r="D12" s="136" t="s">
        <v>447</v>
      </c>
      <c r="E12" s="109" t="s">
        <v>448</v>
      </c>
      <c r="F12" s="98" t="s">
        <v>357</v>
      </c>
      <c r="G12" s="98" t="s">
        <v>168</v>
      </c>
      <c r="H12" s="97" t="s">
        <v>428</v>
      </c>
      <c r="I12" s="97" t="s">
        <v>299</v>
      </c>
      <c r="J12" s="97" t="s">
        <v>127</v>
      </c>
      <c r="K12" s="97" t="s">
        <v>314</v>
      </c>
      <c r="L12" s="97" t="s">
        <v>128</v>
      </c>
      <c r="M12" s="97"/>
      <c r="N12" s="97"/>
      <c r="O12" s="97"/>
      <c r="P12" s="97" t="s">
        <v>138</v>
      </c>
      <c r="Q12" s="97" t="s">
        <v>155</v>
      </c>
      <c r="R12" s="99" t="n">
        <v>0</v>
      </c>
      <c r="S12" s="108" t="s">
        <v>129</v>
      </c>
      <c r="T12" s="104"/>
      <c r="U12" s="104"/>
      <c r="V12" s="104"/>
      <c r="W12" s="104"/>
      <c r="X12" s="104"/>
      <c r="Y12" s="104"/>
      <c r="Z12" s="104"/>
      <c r="AA12" s="104"/>
    </row>
    <row r="13" customFormat="false" ht="21.8" hidden="false" customHeight="true" outlineLevel="0" collapsed="false">
      <c r="A13" s="127" t="s">
        <v>449</v>
      </c>
      <c r="B13" s="139" t="s">
        <v>450</v>
      </c>
      <c r="C13" s="130" t="s">
        <v>451</v>
      </c>
      <c r="D13" s="130" t="n">
        <f aca="false">E13/3*2</f>
        <v>8</v>
      </c>
      <c r="E13" s="130" t="n">
        <f aca="false">20-8</f>
        <v>12</v>
      </c>
      <c r="F13" s="133" t="s">
        <v>452</v>
      </c>
      <c r="G13" s="130" t="s">
        <v>138</v>
      </c>
      <c r="H13" s="129" t="s">
        <v>327</v>
      </c>
      <c r="I13" s="129" t="s">
        <v>138</v>
      </c>
      <c r="J13" s="129" t="s">
        <v>235</v>
      </c>
      <c r="K13" s="129" t="s">
        <v>314</v>
      </c>
      <c r="L13" s="129" t="s">
        <v>128</v>
      </c>
      <c r="M13" s="129"/>
      <c r="N13" s="129"/>
      <c r="O13" s="129"/>
      <c r="P13" s="129" t="s">
        <v>192</v>
      </c>
      <c r="Q13" s="129" t="s">
        <v>155</v>
      </c>
      <c r="R13" s="128" t="n">
        <v>0</v>
      </c>
      <c r="S13" s="129" t="s">
        <v>129</v>
      </c>
      <c r="T13" s="140" t="s">
        <v>453</v>
      </c>
      <c r="U13" s="140"/>
      <c r="V13" s="140"/>
      <c r="W13" s="140"/>
      <c r="X13" s="140"/>
      <c r="Y13" s="140"/>
      <c r="Z13" s="140"/>
      <c r="AA13" s="140"/>
    </row>
    <row r="14" customFormat="false" ht="21.8" hidden="false" customHeight="true" outlineLevel="0" collapsed="false">
      <c r="A14" s="96" t="s">
        <v>331</v>
      </c>
      <c r="B14" s="99" t="n">
        <v>17</v>
      </c>
      <c r="C14" s="98" t="s">
        <v>454</v>
      </c>
      <c r="D14" s="98" t="n">
        <f aca="false">E14/3*2</f>
        <v>24</v>
      </c>
      <c r="E14" s="98" t="n">
        <f aca="false">68-32</f>
        <v>36</v>
      </c>
      <c r="F14" s="98" t="n">
        <v>68</v>
      </c>
      <c r="G14" s="98" t="s">
        <v>299</v>
      </c>
      <c r="H14" s="97" t="s">
        <v>155</v>
      </c>
      <c r="I14" s="97" t="s">
        <v>161</v>
      </c>
      <c r="J14" s="97" t="s">
        <v>127</v>
      </c>
      <c r="K14" s="97" t="s">
        <v>314</v>
      </c>
      <c r="L14" s="97" t="s">
        <v>156</v>
      </c>
      <c r="M14" s="97"/>
      <c r="N14" s="97"/>
      <c r="O14" s="97"/>
      <c r="P14" s="97" t="s">
        <v>312</v>
      </c>
      <c r="Q14" s="97" t="s">
        <v>127</v>
      </c>
      <c r="R14" s="99" t="n">
        <v>0</v>
      </c>
      <c r="S14" s="97" t="s">
        <v>129</v>
      </c>
      <c r="T14" s="101" t="s">
        <v>455</v>
      </c>
      <c r="U14" s="101"/>
      <c r="V14" s="101"/>
      <c r="W14" s="101"/>
      <c r="X14" s="101"/>
      <c r="Y14" s="101"/>
      <c r="Z14" s="101"/>
      <c r="AA14" s="101"/>
    </row>
    <row r="15" customFormat="false" ht="21.8" hidden="false" customHeight="true" outlineLevel="0" collapsed="false">
      <c r="A15" s="127" t="s">
        <v>456</v>
      </c>
      <c r="B15" s="128"/>
      <c r="C15" s="130" t="s">
        <v>457</v>
      </c>
      <c r="D15" s="130"/>
      <c r="E15" s="130"/>
      <c r="F15" s="130"/>
      <c r="G15" s="130" t="s">
        <v>159</v>
      </c>
      <c r="H15" s="129" t="s">
        <v>428</v>
      </c>
      <c r="I15" s="129" t="s">
        <v>192</v>
      </c>
      <c r="J15" s="129" t="s">
        <v>458</v>
      </c>
      <c r="K15" s="129" t="s">
        <v>314</v>
      </c>
      <c r="L15" s="129" t="s">
        <v>128</v>
      </c>
      <c r="M15" s="129"/>
      <c r="N15" s="129"/>
      <c r="O15" s="129"/>
      <c r="P15" s="129" t="s">
        <v>192</v>
      </c>
      <c r="Q15" s="129" t="s">
        <v>181</v>
      </c>
      <c r="R15" s="128" t="n">
        <v>0</v>
      </c>
      <c r="S15" s="129" t="s">
        <v>129</v>
      </c>
      <c r="T15" s="138"/>
      <c r="U15" s="138"/>
      <c r="V15" s="138"/>
      <c r="W15" s="138"/>
      <c r="X15" s="138"/>
      <c r="Y15" s="138"/>
      <c r="Z15" s="138"/>
      <c r="AA15" s="138"/>
    </row>
    <row r="16" customFormat="false" ht="21.8" hidden="false" customHeight="true" outlineLevel="0" collapsed="false">
      <c r="A16" s="96" t="s">
        <v>459</v>
      </c>
      <c r="B16" s="99" t="n">
        <v>17</v>
      </c>
      <c r="C16" s="116" t="s">
        <v>460</v>
      </c>
      <c r="D16" s="98" t="n">
        <f aca="false">E16/3*2</f>
        <v>24</v>
      </c>
      <c r="E16" s="98" t="s">
        <v>261</v>
      </c>
      <c r="F16" s="98" t="s">
        <v>461</v>
      </c>
      <c r="G16" s="98" t="s">
        <v>299</v>
      </c>
      <c r="H16" s="97" t="s">
        <v>155</v>
      </c>
      <c r="I16" s="97" t="s">
        <v>161</v>
      </c>
      <c r="J16" s="97" t="s">
        <v>127</v>
      </c>
      <c r="K16" s="97" t="s">
        <v>312</v>
      </c>
      <c r="L16" s="97" t="s">
        <v>156</v>
      </c>
      <c r="M16" s="97"/>
      <c r="N16" s="97"/>
      <c r="O16" s="97"/>
      <c r="P16" s="97" t="s">
        <v>312</v>
      </c>
      <c r="Q16" s="97" t="s">
        <v>127</v>
      </c>
      <c r="R16" s="99" t="n">
        <v>0</v>
      </c>
      <c r="S16" s="97" t="s">
        <v>129</v>
      </c>
      <c r="T16" s="104" t="s">
        <v>462</v>
      </c>
      <c r="U16" s="104"/>
      <c r="V16" s="104"/>
      <c r="W16" s="104"/>
      <c r="X16" s="104"/>
      <c r="Y16" s="104"/>
      <c r="Z16" s="104"/>
      <c r="AA16" s="104"/>
    </row>
    <row r="17" customFormat="false" ht="21.8" hidden="false" customHeight="true" outlineLevel="0" collapsed="false">
      <c r="A17" s="127" t="s">
        <v>463</v>
      </c>
      <c r="B17" s="128"/>
      <c r="C17" s="130" t="s">
        <v>457</v>
      </c>
      <c r="D17" s="130"/>
      <c r="E17" s="130"/>
      <c r="F17" s="130"/>
      <c r="G17" s="130" t="s">
        <v>464</v>
      </c>
      <c r="H17" s="129" t="s">
        <v>428</v>
      </c>
      <c r="I17" s="129" t="s">
        <v>192</v>
      </c>
      <c r="J17" s="129" t="s">
        <v>458</v>
      </c>
      <c r="K17" s="129" t="s">
        <v>297</v>
      </c>
      <c r="L17" s="129" t="s">
        <v>128</v>
      </c>
      <c r="M17" s="129"/>
      <c r="N17" s="129"/>
      <c r="O17" s="129"/>
      <c r="P17" s="129" t="s">
        <v>192</v>
      </c>
      <c r="Q17" s="129" t="s">
        <v>181</v>
      </c>
      <c r="R17" s="128" t="n">
        <v>0</v>
      </c>
      <c r="S17" s="129" t="s">
        <v>129</v>
      </c>
      <c r="T17" s="138" t="s">
        <v>465</v>
      </c>
      <c r="U17" s="138"/>
      <c r="V17" s="138"/>
      <c r="W17" s="138"/>
      <c r="X17" s="138"/>
      <c r="Y17" s="138"/>
      <c r="Z17" s="138"/>
      <c r="AA17" s="138"/>
    </row>
    <row r="18" customFormat="false" ht="21.8" hidden="false" customHeight="true" outlineLevel="0" collapsed="false">
      <c r="A18" s="96" t="s">
        <v>466</v>
      </c>
      <c r="B18" s="99"/>
      <c r="C18" s="136" t="s">
        <v>467</v>
      </c>
      <c r="D18" s="98"/>
      <c r="E18" s="98"/>
      <c r="F18" s="97"/>
      <c r="G18" s="98" t="s">
        <v>297</v>
      </c>
      <c r="H18" s="97" t="s">
        <v>298</v>
      </c>
      <c r="I18" s="97" t="s">
        <v>138</v>
      </c>
      <c r="J18" s="97" t="s">
        <v>148</v>
      </c>
      <c r="K18" s="97" t="s">
        <v>314</v>
      </c>
      <c r="L18" s="97" t="s">
        <v>468</v>
      </c>
      <c r="M18" s="97"/>
      <c r="N18" s="97"/>
      <c r="O18" s="97"/>
      <c r="P18" s="97" t="s">
        <v>138</v>
      </c>
      <c r="Q18" s="97" t="s">
        <v>127</v>
      </c>
      <c r="R18" s="99" t="n">
        <v>6</v>
      </c>
      <c r="S18" s="97" t="s">
        <v>129</v>
      </c>
      <c r="T18" s="104" t="s">
        <v>469</v>
      </c>
      <c r="U18" s="104"/>
      <c r="V18" s="104"/>
      <c r="W18" s="104"/>
      <c r="X18" s="104"/>
      <c r="Y18" s="104"/>
      <c r="Z18" s="104"/>
      <c r="AA18" s="104"/>
    </row>
    <row r="19" customFormat="false" ht="21.8" hidden="false" customHeight="true" outlineLevel="0" collapsed="false">
      <c r="A19" s="127" t="s">
        <v>470</v>
      </c>
      <c r="B19" s="128" t="n">
        <v>18</v>
      </c>
      <c r="C19" s="130" t="s">
        <v>471</v>
      </c>
      <c r="D19" s="130" t="s">
        <v>155</v>
      </c>
      <c r="E19" s="130" t="n">
        <f aca="false">65-27</f>
        <v>38</v>
      </c>
      <c r="F19" s="129" t="n">
        <v>65</v>
      </c>
      <c r="G19" s="130" t="s">
        <v>297</v>
      </c>
      <c r="H19" s="129" t="s">
        <v>322</v>
      </c>
      <c r="I19" s="129" t="s">
        <v>208</v>
      </c>
      <c r="J19" s="129" t="s">
        <v>127</v>
      </c>
      <c r="K19" s="129" t="s">
        <v>472</v>
      </c>
      <c r="L19" s="129" t="s">
        <v>473</v>
      </c>
      <c r="M19" s="129"/>
      <c r="N19" s="129"/>
      <c r="O19" s="129"/>
      <c r="P19" s="129" t="s">
        <v>312</v>
      </c>
      <c r="Q19" s="129" t="s">
        <v>127</v>
      </c>
      <c r="R19" s="128" t="s">
        <v>474</v>
      </c>
      <c r="S19" s="129" t="s">
        <v>129</v>
      </c>
      <c r="T19" s="138"/>
      <c r="U19" s="138"/>
      <c r="V19" s="138"/>
      <c r="W19" s="138"/>
      <c r="X19" s="138"/>
      <c r="Y19" s="138"/>
      <c r="Z19" s="138"/>
      <c r="AA19" s="138"/>
    </row>
    <row r="20" customFormat="false" ht="21.8" hidden="false" customHeight="true" outlineLevel="0" collapsed="false">
      <c r="A20" s="96" t="s">
        <v>340</v>
      </c>
      <c r="B20" s="99"/>
      <c r="C20" s="98" t="s">
        <v>475</v>
      </c>
      <c r="D20" s="98"/>
      <c r="E20" s="98"/>
      <c r="F20" s="97"/>
      <c r="G20" s="98" t="s">
        <v>208</v>
      </c>
      <c r="H20" s="97" t="s">
        <v>341</v>
      </c>
      <c r="I20" s="97" t="s">
        <v>145</v>
      </c>
      <c r="J20" s="97" t="s">
        <v>476</v>
      </c>
      <c r="K20" s="97" t="s">
        <v>297</v>
      </c>
      <c r="L20" s="97" t="s">
        <v>128</v>
      </c>
      <c r="M20" s="97"/>
      <c r="N20" s="97"/>
      <c r="O20" s="97"/>
      <c r="P20" s="97" t="s">
        <v>192</v>
      </c>
      <c r="Q20" s="97" t="s">
        <v>181</v>
      </c>
      <c r="R20" s="99" t="n">
        <v>0</v>
      </c>
      <c r="S20" s="97" t="s">
        <v>129</v>
      </c>
      <c r="T20" s="101"/>
      <c r="U20" s="101"/>
      <c r="V20" s="101"/>
      <c r="W20" s="101"/>
      <c r="X20" s="101"/>
      <c r="Y20" s="101"/>
      <c r="Z20" s="101"/>
      <c r="AA20" s="101"/>
    </row>
    <row r="21" customFormat="false" ht="21.8" hidden="false" customHeight="true" outlineLevel="0" collapsed="false">
      <c r="A21" s="127" t="s">
        <v>477</v>
      </c>
      <c r="B21" s="128" t="n">
        <v>18</v>
      </c>
      <c r="C21" s="133" t="s">
        <v>478</v>
      </c>
      <c r="D21" s="130" t="s">
        <v>155</v>
      </c>
      <c r="E21" s="130" t="s">
        <v>479</v>
      </c>
      <c r="F21" s="129" t="n">
        <v>65</v>
      </c>
      <c r="G21" s="130" t="s">
        <v>297</v>
      </c>
      <c r="H21" s="129" t="s">
        <v>322</v>
      </c>
      <c r="I21" s="129" t="s">
        <v>208</v>
      </c>
      <c r="J21" s="129" t="s">
        <v>127</v>
      </c>
      <c r="K21" s="129" t="s">
        <v>472</v>
      </c>
      <c r="L21" s="129" t="s">
        <v>473</v>
      </c>
      <c r="M21" s="129"/>
      <c r="N21" s="129"/>
      <c r="O21" s="129"/>
      <c r="P21" s="129" t="s">
        <v>312</v>
      </c>
      <c r="Q21" s="129" t="s">
        <v>127</v>
      </c>
      <c r="R21" s="128" t="s">
        <v>474</v>
      </c>
      <c r="S21" s="129" t="s">
        <v>129</v>
      </c>
      <c r="T21" s="140" t="s">
        <v>480</v>
      </c>
      <c r="U21" s="140"/>
      <c r="V21" s="140"/>
      <c r="W21" s="140"/>
      <c r="X21" s="140"/>
      <c r="Y21" s="140"/>
      <c r="Z21" s="140"/>
      <c r="AA21" s="140"/>
    </row>
    <row r="22" customFormat="false" ht="21.8" hidden="false" customHeight="true" outlineLevel="0" collapsed="false">
      <c r="A22" s="96" t="s">
        <v>481</v>
      </c>
      <c r="B22" s="99"/>
      <c r="C22" s="98" t="s">
        <v>475</v>
      </c>
      <c r="D22" s="98"/>
      <c r="E22" s="98"/>
      <c r="F22" s="97"/>
      <c r="G22" s="98" t="s">
        <v>229</v>
      </c>
      <c r="H22" s="97" t="s">
        <v>341</v>
      </c>
      <c r="I22" s="97" t="s">
        <v>145</v>
      </c>
      <c r="J22" s="97" t="s">
        <v>476</v>
      </c>
      <c r="K22" s="97" t="s">
        <v>297</v>
      </c>
      <c r="L22" s="97" t="s">
        <v>128</v>
      </c>
      <c r="M22" s="97"/>
      <c r="N22" s="97"/>
      <c r="O22" s="97"/>
      <c r="P22" s="97" t="s">
        <v>192</v>
      </c>
      <c r="Q22" s="97" t="s">
        <v>181</v>
      </c>
      <c r="R22" s="99" t="n">
        <v>0</v>
      </c>
      <c r="S22" s="97" t="s">
        <v>129</v>
      </c>
      <c r="T22" s="101" t="s">
        <v>465</v>
      </c>
      <c r="U22" s="101"/>
      <c r="V22" s="101"/>
      <c r="W22" s="101"/>
      <c r="X22" s="101"/>
      <c r="Y22" s="101"/>
      <c r="Z22" s="101"/>
      <c r="AA22" s="101"/>
    </row>
    <row r="23" customFormat="false" ht="21.8" hidden="false" customHeight="true" outlineLevel="0" collapsed="false">
      <c r="A23" s="127" t="s">
        <v>482</v>
      </c>
      <c r="B23" s="128"/>
      <c r="C23" s="133" t="s">
        <v>483</v>
      </c>
      <c r="D23" s="130"/>
      <c r="E23" s="130"/>
      <c r="F23" s="130"/>
      <c r="G23" s="130" t="s">
        <v>297</v>
      </c>
      <c r="H23" s="129" t="s">
        <v>162</v>
      </c>
      <c r="I23" s="129" t="s">
        <v>138</v>
      </c>
      <c r="J23" s="129" t="s">
        <v>148</v>
      </c>
      <c r="K23" s="129" t="s">
        <v>314</v>
      </c>
      <c r="L23" s="129" t="s">
        <v>473</v>
      </c>
      <c r="M23" s="129"/>
      <c r="N23" s="129"/>
      <c r="O23" s="129"/>
      <c r="P23" s="129" t="s">
        <v>138</v>
      </c>
      <c r="Q23" s="129" t="s">
        <v>127</v>
      </c>
      <c r="R23" s="128" t="n">
        <v>6</v>
      </c>
      <c r="S23" s="129" t="s">
        <v>129</v>
      </c>
      <c r="T23" s="140" t="s">
        <v>469</v>
      </c>
      <c r="U23" s="140"/>
      <c r="V23" s="140"/>
      <c r="W23" s="140"/>
      <c r="X23" s="140"/>
      <c r="Y23" s="140"/>
      <c r="Z23" s="140"/>
      <c r="AA23" s="140"/>
    </row>
    <row r="24" customFormat="false" ht="21.8" hidden="false" customHeight="true" outlineLevel="0" collapsed="false">
      <c r="A24" s="96" t="s">
        <v>191</v>
      </c>
      <c r="B24" s="99" t="n">
        <v>14</v>
      </c>
      <c r="C24" s="98" t="s">
        <v>484</v>
      </c>
      <c r="D24" s="98" t="s">
        <v>155</v>
      </c>
      <c r="E24" s="99" t="n">
        <f aca="false">59-21</f>
        <v>38</v>
      </c>
      <c r="F24" s="98" t="n">
        <v>59</v>
      </c>
      <c r="G24" s="98" t="s">
        <v>138</v>
      </c>
      <c r="H24" s="97" t="s">
        <v>127</v>
      </c>
      <c r="I24" s="97" t="s">
        <v>145</v>
      </c>
      <c r="J24" s="97" t="s">
        <v>168</v>
      </c>
      <c r="K24" s="97" t="s">
        <v>312</v>
      </c>
      <c r="L24" s="97" t="s">
        <v>128</v>
      </c>
      <c r="M24" s="97"/>
      <c r="N24" s="97"/>
      <c r="O24" s="97"/>
      <c r="P24" s="97" t="s">
        <v>168</v>
      </c>
      <c r="Q24" s="97" t="s">
        <v>181</v>
      </c>
      <c r="R24" s="99" t="n">
        <v>6</v>
      </c>
      <c r="S24" s="97" t="s">
        <v>129</v>
      </c>
      <c r="T24" s="101"/>
      <c r="U24" s="101"/>
      <c r="V24" s="101"/>
      <c r="W24" s="101"/>
      <c r="X24" s="101"/>
      <c r="Y24" s="101"/>
      <c r="Z24" s="101"/>
      <c r="AA24" s="101"/>
    </row>
    <row r="25" customFormat="false" ht="21.8" hidden="false" customHeight="true" outlineLevel="0" collapsed="false">
      <c r="A25" s="127" t="s">
        <v>485</v>
      </c>
      <c r="B25" s="128"/>
      <c r="C25" s="130" t="s">
        <v>486</v>
      </c>
      <c r="D25" s="130"/>
      <c r="E25" s="128"/>
      <c r="F25" s="130"/>
      <c r="G25" s="130" t="s">
        <v>208</v>
      </c>
      <c r="H25" s="129" t="s">
        <v>298</v>
      </c>
      <c r="I25" s="129" t="s">
        <v>145</v>
      </c>
      <c r="J25" s="129" t="s">
        <v>476</v>
      </c>
      <c r="K25" s="129" t="s">
        <v>487</v>
      </c>
      <c r="L25" s="129" t="s">
        <v>128</v>
      </c>
      <c r="M25" s="129"/>
      <c r="N25" s="129"/>
      <c r="O25" s="129"/>
      <c r="P25" s="129" t="s">
        <v>192</v>
      </c>
      <c r="Q25" s="129" t="s">
        <v>181</v>
      </c>
      <c r="R25" s="128" t="n">
        <v>6</v>
      </c>
      <c r="S25" s="129" t="s">
        <v>129</v>
      </c>
      <c r="T25" s="141"/>
      <c r="U25" s="141"/>
      <c r="V25" s="141"/>
      <c r="W25" s="141"/>
      <c r="X25" s="141"/>
      <c r="Y25" s="141"/>
      <c r="Z25" s="141"/>
      <c r="AA25" s="141"/>
    </row>
    <row r="26" customFormat="false" ht="21.8" hidden="false" customHeight="true" outlineLevel="0" collapsed="false">
      <c r="A26" s="96" t="s">
        <v>488</v>
      </c>
      <c r="B26" s="99"/>
      <c r="C26" s="98" t="s">
        <v>486</v>
      </c>
      <c r="D26" s="98"/>
      <c r="E26" s="99"/>
      <c r="F26" s="98"/>
      <c r="G26" s="98" t="s">
        <v>138</v>
      </c>
      <c r="H26" s="97" t="s">
        <v>341</v>
      </c>
      <c r="I26" s="97" t="s">
        <v>145</v>
      </c>
      <c r="J26" s="97" t="s">
        <v>148</v>
      </c>
      <c r="K26" s="97" t="s">
        <v>314</v>
      </c>
      <c r="L26" s="97" t="s">
        <v>489</v>
      </c>
      <c r="M26" s="97"/>
      <c r="N26" s="97"/>
      <c r="O26" s="97"/>
      <c r="P26" s="97" t="s">
        <v>168</v>
      </c>
      <c r="Q26" s="97" t="s">
        <v>159</v>
      </c>
      <c r="R26" s="99" t="n">
        <v>6</v>
      </c>
      <c r="S26" s="97" t="s">
        <v>129</v>
      </c>
      <c r="T26" s="101"/>
      <c r="U26" s="101"/>
      <c r="V26" s="101"/>
      <c r="W26" s="101"/>
      <c r="X26" s="101"/>
      <c r="Y26" s="101"/>
      <c r="Z26" s="101"/>
      <c r="AA26" s="101"/>
    </row>
    <row r="27" customFormat="false" ht="21.8" hidden="false" customHeight="true" outlineLevel="0" collapsed="false">
      <c r="A27" s="127" t="s">
        <v>490</v>
      </c>
      <c r="B27" s="128" t="n">
        <v>14</v>
      </c>
      <c r="C27" s="133" t="s">
        <v>491</v>
      </c>
      <c r="D27" s="130" t="s">
        <v>155</v>
      </c>
      <c r="E27" s="128" t="n">
        <v>38</v>
      </c>
      <c r="F27" s="130" t="n">
        <v>59</v>
      </c>
      <c r="G27" s="130" t="s">
        <v>138</v>
      </c>
      <c r="H27" s="129" t="s">
        <v>127</v>
      </c>
      <c r="I27" s="129" t="s">
        <v>145</v>
      </c>
      <c r="J27" s="129" t="s">
        <v>159</v>
      </c>
      <c r="K27" s="129" t="s">
        <v>314</v>
      </c>
      <c r="L27" s="129" t="s">
        <v>128</v>
      </c>
      <c r="M27" s="129"/>
      <c r="N27" s="129"/>
      <c r="O27" s="129"/>
      <c r="P27" s="129" t="s">
        <v>168</v>
      </c>
      <c r="Q27" s="129" t="s">
        <v>181</v>
      </c>
      <c r="R27" s="128" t="n">
        <v>6</v>
      </c>
      <c r="S27" s="129" t="s">
        <v>129</v>
      </c>
      <c r="T27" s="140" t="s">
        <v>480</v>
      </c>
      <c r="U27" s="140"/>
      <c r="V27" s="140"/>
      <c r="W27" s="140"/>
      <c r="X27" s="140"/>
      <c r="Y27" s="140"/>
      <c r="Z27" s="140"/>
      <c r="AA27" s="140"/>
    </row>
    <row r="28" customFormat="false" ht="21.8" hidden="false" customHeight="true" outlineLevel="0" collapsed="false">
      <c r="A28" s="96" t="s">
        <v>492</v>
      </c>
      <c r="B28" s="99"/>
      <c r="C28" s="98" t="s">
        <v>486</v>
      </c>
      <c r="D28" s="142"/>
      <c r="E28" s="142"/>
      <c r="F28" s="98"/>
      <c r="G28" s="98" t="s">
        <v>229</v>
      </c>
      <c r="H28" s="97" t="s">
        <v>298</v>
      </c>
      <c r="I28" s="97" t="s">
        <v>145</v>
      </c>
      <c r="J28" s="97" t="s">
        <v>476</v>
      </c>
      <c r="K28" s="97" t="s">
        <v>493</v>
      </c>
      <c r="L28" s="97" t="s">
        <v>128</v>
      </c>
      <c r="M28" s="97"/>
      <c r="N28" s="97"/>
      <c r="O28" s="97"/>
      <c r="P28" s="97" t="s">
        <v>192</v>
      </c>
      <c r="Q28" s="97" t="s">
        <v>181</v>
      </c>
      <c r="R28" s="99" t="n">
        <v>6</v>
      </c>
      <c r="S28" s="97" t="s">
        <v>129</v>
      </c>
      <c r="T28" s="101" t="s">
        <v>465</v>
      </c>
      <c r="U28" s="101"/>
      <c r="V28" s="101"/>
      <c r="W28" s="101"/>
      <c r="X28" s="101"/>
      <c r="Y28" s="101"/>
      <c r="Z28" s="101"/>
      <c r="AA28" s="101"/>
    </row>
    <row r="29" customFormat="false" ht="21.8" hidden="false" customHeight="true" outlineLevel="0" collapsed="false">
      <c r="A29" s="127" t="s">
        <v>494</v>
      </c>
      <c r="B29" s="128"/>
      <c r="C29" s="130" t="s">
        <v>486</v>
      </c>
      <c r="D29" s="143"/>
      <c r="E29" s="143"/>
      <c r="F29" s="130"/>
      <c r="G29" s="130" t="s">
        <v>138</v>
      </c>
      <c r="H29" s="129" t="s">
        <v>341</v>
      </c>
      <c r="I29" s="129" t="s">
        <v>145</v>
      </c>
      <c r="J29" s="129" t="s">
        <v>148</v>
      </c>
      <c r="K29" s="129" t="s">
        <v>314</v>
      </c>
      <c r="L29" s="129" t="s">
        <v>489</v>
      </c>
      <c r="M29" s="129"/>
      <c r="N29" s="129"/>
      <c r="O29" s="129"/>
      <c r="P29" s="129" t="s">
        <v>168</v>
      </c>
      <c r="Q29" s="129" t="s">
        <v>159</v>
      </c>
      <c r="R29" s="128" t="n">
        <v>6</v>
      </c>
      <c r="S29" s="129" t="s">
        <v>129</v>
      </c>
      <c r="T29" s="138" t="s">
        <v>495</v>
      </c>
      <c r="U29" s="138"/>
      <c r="V29" s="138"/>
      <c r="W29" s="138"/>
      <c r="X29" s="138"/>
      <c r="Y29" s="138"/>
      <c r="Z29" s="138"/>
      <c r="AA29" s="138"/>
    </row>
    <row r="30" customFormat="false" ht="21.8" hidden="false" customHeight="true" outlineLevel="0" collapsed="false">
      <c r="A30" s="96" t="s">
        <v>496</v>
      </c>
      <c r="B30" s="99"/>
      <c r="C30" s="114" t="s">
        <v>497</v>
      </c>
      <c r="D30" s="142"/>
      <c r="E30" s="142"/>
      <c r="F30" s="108"/>
      <c r="G30" s="144" t="s">
        <v>297</v>
      </c>
      <c r="H30" s="144" t="s">
        <v>298</v>
      </c>
      <c r="I30" s="144" t="s">
        <v>138</v>
      </c>
      <c r="J30" s="144" t="s">
        <v>148</v>
      </c>
      <c r="K30" s="144" t="s">
        <v>314</v>
      </c>
      <c r="L30" s="144" t="s">
        <v>473</v>
      </c>
      <c r="M30" s="144"/>
      <c r="N30" s="144"/>
      <c r="O30" s="144"/>
      <c r="P30" s="144" t="s">
        <v>138</v>
      </c>
      <c r="Q30" s="144" t="s">
        <v>127</v>
      </c>
      <c r="R30" s="99" t="n">
        <v>6</v>
      </c>
      <c r="S30" s="97" t="s">
        <v>129</v>
      </c>
      <c r="T30" s="104" t="s">
        <v>469</v>
      </c>
      <c r="U30" s="104"/>
      <c r="V30" s="104"/>
      <c r="W30" s="104"/>
      <c r="X30" s="104"/>
      <c r="Y30" s="104"/>
      <c r="Z30" s="104"/>
      <c r="AA30" s="104"/>
    </row>
    <row r="31" customFormat="false" ht="21.8" hidden="false" customHeight="true" outlineLevel="0" collapsed="false">
      <c r="A31" s="143"/>
      <c r="B31" s="143"/>
      <c r="C31" s="143"/>
      <c r="D31" s="143"/>
      <c r="E31" s="143"/>
      <c r="F31" s="143"/>
      <c r="G31" s="143"/>
      <c r="H31" s="143"/>
      <c r="I31" s="143"/>
      <c r="J31" s="143"/>
      <c r="K31" s="143"/>
      <c r="L31" s="143"/>
      <c r="M31" s="143"/>
      <c r="N31" s="143"/>
      <c r="O31" s="143"/>
      <c r="Q31" s="143"/>
      <c r="R31" s="143"/>
      <c r="S31" s="143"/>
      <c r="T31" s="143"/>
      <c r="U31" s="143"/>
      <c r="V31" s="143"/>
      <c r="W31" s="143"/>
      <c r="X31" s="143"/>
      <c r="Y31" s="143"/>
    </row>
    <row r="32" customFormat="false" ht="21.8" hidden="false" customHeight="true" outlineLevel="0" collapsed="false">
      <c r="A32" s="96" t="s">
        <v>498</v>
      </c>
      <c r="B32" s="98" t="s">
        <v>168</v>
      </c>
      <c r="C32" s="98" t="s">
        <v>296</v>
      </c>
      <c r="D32" s="98" t="s">
        <v>168</v>
      </c>
      <c r="E32" s="98" t="n">
        <f aca="false">36-28</f>
        <v>8</v>
      </c>
      <c r="F32" s="98" t="s">
        <v>261</v>
      </c>
      <c r="G32" s="102" t="n">
        <v>7</v>
      </c>
      <c r="H32" s="99" t="n">
        <v>70</v>
      </c>
      <c r="I32" s="99" t="n">
        <v>7</v>
      </c>
      <c r="J32" s="97" t="n">
        <v>50</v>
      </c>
      <c r="K32" s="99" t="n">
        <v>6</v>
      </c>
      <c r="L32" s="97" t="s">
        <v>128</v>
      </c>
      <c r="M32" s="102" t="s">
        <v>499</v>
      </c>
      <c r="N32" s="102" t="n">
        <v>8</v>
      </c>
      <c r="O32" s="102"/>
      <c r="P32" s="99" t="n">
        <v>8</v>
      </c>
      <c r="Q32" s="99" t="n">
        <v>0</v>
      </c>
      <c r="R32" s="99" t="n">
        <v>6</v>
      </c>
      <c r="S32" s="99" t="s">
        <v>129</v>
      </c>
      <c r="T32" s="132"/>
      <c r="U32" s="132"/>
      <c r="V32" s="132"/>
      <c r="W32" s="132"/>
      <c r="X32" s="132"/>
      <c r="Y32" s="132"/>
    </row>
    <row r="33" customFormat="false" ht="21.8" hidden="false" customHeight="true" outlineLevel="0" collapsed="false">
      <c r="A33" s="127" t="s">
        <v>500</v>
      </c>
      <c r="B33" s="130"/>
      <c r="C33" s="130" t="s">
        <v>501</v>
      </c>
      <c r="D33" s="130"/>
      <c r="E33" s="130"/>
      <c r="F33" s="130"/>
      <c r="G33" s="145" t="n">
        <v>5</v>
      </c>
      <c r="H33" s="128" t="n">
        <v>70</v>
      </c>
      <c r="I33" s="128" t="n">
        <v>4</v>
      </c>
      <c r="J33" s="129" t="n">
        <v>30</v>
      </c>
      <c r="K33" s="128" t="n">
        <v>1</v>
      </c>
      <c r="L33" s="129" t="s">
        <v>128</v>
      </c>
      <c r="M33" s="145"/>
      <c r="N33" s="145"/>
      <c r="O33" s="145"/>
      <c r="P33" s="128" t="n">
        <v>4</v>
      </c>
      <c r="Q33" s="128" t="n">
        <v>0</v>
      </c>
      <c r="R33" s="128" t="n">
        <v>6</v>
      </c>
      <c r="S33" s="128" t="s">
        <v>275</v>
      </c>
      <c r="T33" s="131"/>
      <c r="U33" s="131"/>
      <c r="V33" s="131"/>
      <c r="W33" s="131"/>
      <c r="X33" s="131"/>
      <c r="Y33" s="131"/>
    </row>
    <row r="34" customFormat="false" ht="21.8" hidden="false" customHeight="true" outlineLevel="0" collapsed="false">
      <c r="A34" s="127" t="s">
        <v>502</v>
      </c>
      <c r="B34" s="130"/>
      <c r="C34" s="130" t="s">
        <v>501</v>
      </c>
      <c r="D34" s="130"/>
      <c r="E34" s="130"/>
      <c r="F34" s="130"/>
      <c r="G34" s="145" t="n">
        <v>5</v>
      </c>
      <c r="H34" s="128" t="n">
        <v>70</v>
      </c>
      <c r="I34" s="128" t="n">
        <v>2</v>
      </c>
      <c r="J34" s="129" t="n">
        <v>30</v>
      </c>
      <c r="K34" s="128" t="n">
        <v>1</v>
      </c>
      <c r="L34" s="129" t="s">
        <v>128</v>
      </c>
      <c r="M34" s="145"/>
      <c r="N34" s="145"/>
      <c r="O34" s="145"/>
      <c r="P34" s="128" t="n">
        <v>4</v>
      </c>
      <c r="Q34" s="128" t="n">
        <v>0</v>
      </c>
      <c r="R34" s="128" t="n">
        <v>6</v>
      </c>
      <c r="S34" s="128" t="s">
        <v>275</v>
      </c>
      <c r="T34" s="131"/>
      <c r="U34" s="131"/>
      <c r="V34" s="131"/>
      <c r="W34" s="131"/>
      <c r="X34" s="131"/>
      <c r="Y34" s="131"/>
    </row>
    <row r="35" customFormat="false" ht="21.8" hidden="false" customHeight="true" outlineLevel="0" collapsed="false">
      <c r="A35" s="108" t="s">
        <v>503</v>
      </c>
      <c r="B35" s="98" t="s">
        <v>312</v>
      </c>
      <c r="C35" s="136" t="s">
        <v>504</v>
      </c>
      <c r="D35" s="98" t="s">
        <v>168</v>
      </c>
      <c r="E35" s="98" t="s">
        <v>168</v>
      </c>
      <c r="F35" s="98" t="s">
        <v>479</v>
      </c>
      <c r="G35" s="146"/>
      <c r="H35" s="99"/>
      <c r="I35" s="99"/>
      <c r="J35" s="97"/>
      <c r="K35" s="99"/>
      <c r="L35" s="97"/>
      <c r="M35" s="102" t="s">
        <v>505</v>
      </c>
      <c r="N35" s="102" t="n">
        <v>8</v>
      </c>
      <c r="O35" s="102"/>
      <c r="P35" s="99"/>
      <c r="Q35" s="99"/>
      <c r="R35" s="99"/>
      <c r="S35" s="99"/>
      <c r="T35" s="147"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5" s="147"/>
      <c r="V35" s="147"/>
      <c r="W35" s="147"/>
      <c r="X35" s="147"/>
      <c r="Y35" s="147"/>
    </row>
    <row r="36" customFormat="false" ht="21.8" hidden="false" customHeight="true" outlineLevel="0" collapsed="false">
      <c r="A36" s="127" t="s">
        <v>506</v>
      </c>
      <c r="B36" s="133" t="s">
        <v>192</v>
      </c>
      <c r="C36" s="133" t="s">
        <v>507</v>
      </c>
      <c r="D36" s="133" t="s">
        <v>183</v>
      </c>
      <c r="E36" s="130" t="n">
        <f aca="false">44-21</f>
        <v>23</v>
      </c>
      <c r="F36" s="130" t="s">
        <v>508</v>
      </c>
      <c r="G36" s="145" t="n">
        <v>11</v>
      </c>
      <c r="H36" s="128" t="n">
        <v>361</v>
      </c>
      <c r="I36" s="128" t="n">
        <v>6</v>
      </c>
      <c r="J36" s="129" t="n">
        <v>100</v>
      </c>
      <c r="K36" s="128" t="n">
        <v>2</v>
      </c>
      <c r="L36" s="129" t="s">
        <v>128</v>
      </c>
      <c r="M36" s="145" t="n">
        <v>7</v>
      </c>
      <c r="N36" s="145" t="n">
        <v>11</v>
      </c>
      <c r="O36" s="145"/>
      <c r="P36" s="128" t="n">
        <v>9</v>
      </c>
      <c r="Q36" s="128" t="n">
        <v>50</v>
      </c>
      <c r="R36" s="128" t="n">
        <v>0</v>
      </c>
      <c r="S36" s="128" t="s">
        <v>129</v>
      </c>
      <c r="T36" s="135"/>
      <c r="U36" s="135"/>
      <c r="V36" s="135"/>
      <c r="W36" s="135"/>
      <c r="X36" s="135"/>
      <c r="Y36" s="135"/>
    </row>
    <row r="37" customFormat="false" ht="21.8" hidden="false" customHeight="true" outlineLevel="0" collapsed="false">
      <c r="A37" s="96" t="s">
        <v>365</v>
      </c>
      <c r="B37" s="98" t="s">
        <v>161</v>
      </c>
      <c r="C37" s="98" t="s">
        <v>220</v>
      </c>
      <c r="D37" s="98" t="n">
        <f aca="false">E37/3*2</f>
        <v>12</v>
      </c>
      <c r="E37" s="98" t="n">
        <f aca="false">31-13</f>
        <v>18</v>
      </c>
      <c r="F37" s="98" t="s">
        <v>509</v>
      </c>
      <c r="G37" s="102" t="n">
        <v>9</v>
      </c>
      <c r="H37" s="99" t="n">
        <v>140</v>
      </c>
      <c r="I37" s="99" t="n">
        <v>7</v>
      </c>
      <c r="J37" s="97" t="n">
        <v>50</v>
      </c>
      <c r="K37" s="99" t="n">
        <v>2</v>
      </c>
      <c r="L37" s="97" t="s">
        <v>128</v>
      </c>
      <c r="M37" s="102" t="n">
        <v>6</v>
      </c>
      <c r="N37" s="102" t="n">
        <v>9</v>
      </c>
      <c r="O37" s="102"/>
      <c r="P37" s="99" t="n">
        <v>9</v>
      </c>
      <c r="Q37" s="99" t="n">
        <v>25</v>
      </c>
      <c r="R37" s="99" t="n">
        <v>6</v>
      </c>
      <c r="S37" s="99" t="s">
        <v>129</v>
      </c>
      <c r="T37" s="132"/>
      <c r="U37" s="132"/>
      <c r="V37" s="132"/>
      <c r="W37" s="132"/>
      <c r="X37" s="132"/>
      <c r="Y37" s="132"/>
    </row>
    <row r="38" customFormat="false" ht="21.8" hidden="false" customHeight="true" outlineLevel="0" collapsed="false">
      <c r="A38" s="127" t="s">
        <v>510</v>
      </c>
      <c r="B38" s="130" t="s">
        <v>192</v>
      </c>
      <c r="C38" s="133" t="s">
        <v>511</v>
      </c>
      <c r="D38" s="130"/>
      <c r="E38" s="130" t="n">
        <f aca="false">37-13</f>
        <v>24</v>
      </c>
      <c r="F38" s="130" t="s">
        <v>224</v>
      </c>
      <c r="G38" s="145" t="n">
        <v>4</v>
      </c>
      <c r="H38" s="128" t="n">
        <v>90</v>
      </c>
      <c r="I38" s="128" t="n">
        <v>3</v>
      </c>
      <c r="J38" s="129" t="n">
        <v>0</v>
      </c>
      <c r="K38" s="128" t="n">
        <v>2</v>
      </c>
      <c r="L38" s="129" t="s">
        <v>128</v>
      </c>
      <c r="M38" s="145" t="s">
        <v>499</v>
      </c>
      <c r="N38" s="145" t="n">
        <v>8</v>
      </c>
      <c r="O38" s="145"/>
      <c r="P38" s="128" t="n">
        <v>20</v>
      </c>
      <c r="Q38" s="128" t="n">
        <v>0</v>
      </c>
      <c r="R38" s="128" t="n">
        <v>0</v>
      </c>
      <c r="S38" s="128" t="s">
        <v>129</v>
      </c>
      <c r="T38" s="148" t="s">
        <v>512</v>
      </c>
      <c r="U38" s="148"/>
      <c r="V38" s="148"/>
      <c r="W38" s="148"/>
      <c r="X38" s="148"/>
      <c r="Y38" s="148"/>
    </row>
    <row r="39" customFormat="false" ht="21.8" hidden="false" customHeight="true" outlineLevel="0" collapsed="false">
      <c r="A39" s="108" t="s">
        <v>513</v>
      </c>
      <c r="B39" s="98"/>
      <c r="C39" s="136" t="s">
        <v>514</v>
      </c>
      <c r="D39" s="98" t="s">
        <v>161</v>
      </c>
      <c r="E39" s="98"/>
      <c r="F39" s="98" t="s">
        <v>515</v>
      </c>
      <c r="G39" s="102" t="n">
        <v>7</v>
      </c>
      <c r="H39" s="99" t="n">
        <v>-25</v>
      </c>
      <c r="I39" s="99" t="n">
        <v>5</v>
      </c>
      <c r="J39" s="97" t="n">
        <v>75</v>
      </c>
      <c r="K39" s="99" t="n">
        <v>1</v>
      </c>
      <c r="L39" s="97" t="s">
        <v>128</v>
      </c>
      <c r="M39" s="102"/>
      <c r="N39" s="102"/>
      <c r="O39" s="102"/>
      <c r="P39" s="99" t="n">
        <v>1</v>
      </c>
      <c r="Q39" s="99" t="n">
        <v>0</v>
      </c>
      <c r="R39" s="99" t="n">
        <v>0</v>
      </c>
      <c r="S39" s="99" t="s">
        <v>129</v>
      </c>
      <c r="T39" s="137" t="s">
        <v>516</v>
      </c>
      <c r="U39" s="137"/>
      <c r="V39" s="137"/>
      <c r="W39" s="137"/>
      <c r="X39" s="137"/>
      <c r="Y39" s="137"/>
    </row>
    <row r="40" customFormat="false" ht="21.8" hidden="false" customHeight="true" outlineLevel="0" collapsed="false">
      <c r="A40" s="127" t="s">
        <v>517</v>
      </c>
      <c r="B40" s="130" t="s">
        <v>208</v>
      </c>
      <c r="C40" s="130" t="s">
        <v>518</v>
      </c>
      <c r="D40" s="130" t="n">
        <f aca="false">E40/3*2</f>
        <v>14</v>
      </c>
      <c r="E40" s="130" t="n">
        <f aca="false">49-28</f>
        <v>21</v>
      </c>
      <c r="F40" s="130" t="s">
        <v>209</v>
      </c>
      <c r="G40" s="145" t="n">
        <v>4</v>
      </c>
      <c r="H40" s="128" t="n">
        <v>361</v>
      </c>
      <c r="I40" s="128" t="n">
        <v>2</v>
      </c>
      <c r="J40" s="129" t="n">
        <v>20</v>
      </c>
      <c r="K40" s="128" t="n">
        <v>2</v>
      </c>
      <c r="L40" s="129" t="s">
        <v>128</v>
      </c>
      <c r="M40" s="145" t="s">
        <v>499</v>
      </c>
      <c r="N40" s="145" t="n">
        <v>8</v>
      </c>
      <c r="O40" s="145"/>
      <c r="P40" s="128" t="n">
        <v>6</v>
      </c>
      <c r="Q40" s="128" t="n">
        <v>40</v>
      </c>
      <c r="R40" s="128" t="n">
        <v>6</v>
      </c>
      <c r="S40" s="128" t="s">
        <v>129</v>
      </c>
      <c r="T40" s="135" t="s">
        <v>519</v>
      </c>
      <c r="U40" s="135"/>
      <c r="V40" s="135"/>
      <c r="W40" s="135"/>
      <c r="X40" s="135"/>
      <c r="Y40" s="135"/>
    </row>
    <row r="41" customFormat="false" ht="21.8" hidden="false" customHeight="true" outlineLevel="0" collapsed="false">
      <c r="A41" s="96" t="s">
        <v>520</v>
      </c>
      <c r="B41" s="98"/>
      <c r="C41" s="98" t="s">
        <v>521</v>
      </c>
      <c r="D41" s="98"/>
      <c r="E41" s="98"/>
      <c r="F41" s="98"/>
      <c r="G41" s="102" t="n">
        <v>8</v>
      </c>
      <c r="H41" s="99" t="n">
        <v>270</v>
      </c>
      <c r="I41" s="99" t="n">
        <v>6</v>
      </c>
      <c r="J41" s="97" t="s">
        <v>317</v>
      </c>
      <c r="K41" s="99" t="n">
        <v>2</v>
      </c>
      <c r="L41" s="97" t="s">
        <v>128</v>
      </c>
      <c r="M41" s="99"/>
      <c r="N41" s="99"/>
      <c r="O41" s="99"/>
      <c r="P41" s="99" t="n">
        <v>8</v>
      </c>
      <c r="Q41" s="99" t="n">
        <v>40</v>
      </c>
      <c r="R41" s="99" t="n">
        <v>6</v>
      </c>
      <c r="S41" s="99" t="s">
        <v>129</v>
      </c>
      <c r="T41" s="132"/>
      <c r="U41" s="132"/>
      <c r="V41" s="132"/>
      <c r="W41" s="132"/>
      <c r="X41" s="132"/>
      <c r="Y41" s="132"/>
    </row>
    <row r="42" customFormat="false" ht="21.8" hidden="false" customHeight="true" outlineLevel="0" collapsed="false">
      <c r="A42" s="134" t="s">
        <v>522</v>
      </c>
      <c r="B42" s="129" t="s">
        <v>523</v>
      </c>
      <c r="C42" s="129" t="s">
        <v>524</v>
      </c>
      <c r="D42" s="149" t="n">
        <f aca="false">88-68</f>
        <v>20</v>
      </c>
      <c r="E42" s="149" t="n">
        <f aca="false">88-68</f>
        <v>20</v>
      </c>
      <c r="F42" s="129" t="s">
        <v>525</v>
      </c>
      <c r="G42" s="129" t="s">
        <v>183</v>
      </c>
      <c r="H42" s="129" t="s">
        <v>354</v>
      </c>
      <c r="I42" s="129" t="s">
        <v>159</v>
      </c>
      <c r="J42" s="129" t="s">
        <v>476</v>
      </c>
      <c r="K42" s="149" t="n">
        <v>1</v>
      </c>
      <c r="L42" s="129" t="s">
        <v>128</v>
      </c>
      <c r="M42" s="129"/>
      <c r="N42" s="129"/>
      <c r="O42" s="149"/>
      <c r="P42" s="149" t="n">
        <v>8</v>
      </c>
      <c r="Q42" s="149" t="n">
        <v>100</v>
      </c>
      <c r="R42" s="149" t="n">
        <v>0</v>
      </c>
      <c r="S42" s="134" t="s">
        <v>129</v>
      </c>
      <c r="T42" s="148"/>
      <c r="U42" s="148"/>
      <c r="V42" s="148"/>
      <c r="W42" s="148"/>
      <c r="X42" s="148"/>
      <c r="Y42" s="148"/>
      <c r="Z42" s="148"/>
      <c r="AA42" s="148"/>
    </row>
    <row r="43" customFormat="false" ht="21.8" hidden="false" customHeight="true" outlineLevel="0" collapsed="false">
      <c r="A43" s="108" t="s">
        <v>526</v>
      </c>
      <c r="B43" s="97"/>
      <c r="C43" s="97" t="s">
        <v>527</v>
      </c>
      <c r="D43" s="99"/>
      <c r="E43" s="99"/>
      <c r="F43" s="97"/>
      <c r="G43" s="97" t="s">
        <v>183</v>
      </c>
      <c r="H43" s="97" t="s">
        <v>298</v>
      </c>
      <c r="I43" s="97" t="s">
        <v>159</v>
      </c>
      <c r="J43" s="99" t="n">
        <v>130</v>
      </c>
      <c r="K43" s="99" t="n">
        <v>3</v>
      </c>
      <c r="L43" s="97" t="s">
        <v>128</v>
      </c>
      <c r="M43" s="97"/>
      <c r="N43" s="97"/>
      <c r="O43" s="99"/>
      <c r="P43" s="99" t="n">
        <v>8</v>
      </c>
      <c r="Q43" s="99" t="n">
        <v>100</v>
      </c>
      <c r="R43" s="99" t="n">
        <v>0</v>
      </c>
      <c r="S43" s="108" t="s">
        <v>129</v>
      </c>
      <c r="T43" s="150" t="s">
        <v>528</v>
      </c>
      <c r="U43" s="150"/>
      <c r="V43" s="150"/>
      <c r="W43" s="150"/>
      <c r="X43" s="150"/>
      <c r="Y43" s="150"/>
      <c r="Z43" s="150"/>
      <c r="AA43" s="150"/>
    </row>
    <row r="44" customFormat="false" ht="21.8" hidden="false" customHeight="true" outlineLevel="0" collapsed="false">
      <c r="A44" s="134" t="s">
        <v>529</v>
      </c>
      <c r="B44" s="151" t="s">
        <v>530</v>
      </c>
      <c r="C44" s="129" t="s">
        <v>531</v>
      </c>
      <c r="D44" s="149" t="n">
        <f aca="false">27-13</f>
        <v>14</v>
      </c>
      <c r="E44" s="149" t="n">
        <f aca="false">27-13</f>
        <v>14</v>
      </c>
      <c r="F44" s="129" t="s">
        <v>289</v>
      </c>
      <c r="G44" s="129" t="s">
        <v>312</v>
      </c>
      <c r="H44" s="129" t="s">
        <v>298</v>
      </c>
      <c r="I44" s="129" t="s">
        <v>168</v>
      </c>
      <c r="J44" s="149" t="n">
        <v>25</v>
      </c>
      <c r="K44" s="149" t="n">
        <v>3</v>
      </c>
      <c r="L44" s="129" t="s">
        <v>128</v>
      </c>
      <c r="M44" s="129"/>
      <c r="N44" s="129"/>
      <c r="O44" s="149" t="n">
        <v>75</v>
      </c>
      <c r="P44" s="149" t="n">
        <v>6</v>
      </c>
      <c r="Q44" s="149" t="n">
        <v>0</v>
      </c>
      <c r="R44" s="149" t="n">
        <v>0</v>
      </c>
      <c r="S44" s="149" t="s">
        <v>129</v>
      </c>
      <c r="T44" s="135" t="s">
        <v>532</v>
      </c>
      <c r="U44" s="135"/>
      <c r="V44" s="135"/>
      <c r="W44" s="135"/>
      <c r="X44" s="135"/>
      <c r="Y44" s="135"/>
      <c r="Z44" s="135"/>
      <c r="AA44" s="135"/>
    </row>
    <row r="45" customFormat="false" ht="21.8" hidden="false" customHeight="true" outlineLevel="0" collapsed="false">
      <c r="A45" s="108" t="s">
        <v>533</v>
      </c>
      <c r="B45" s="109"/>
      <c r="C45" s="109" t="s">
        <v>534</v>
      </c>
      <c r="D45" s="99"/>
      <c r="E45" s="99"/>
      <c r="F45" s="97"/>
      <c r="G45" s="97" t="s">
        <v>312</v>
      </c>
      <c r="H45" s="97" t="s">
        <v>298</v>
      </c>
      <c r="I45" s="97" t="s">
        <v>168</v>
      </c>
      <c r="J45" s="99" t="n">
        <v>25</v>
      </c>
      <c r="K45" s="99" t="n">
        <v>3</v>
      </c>
      <c r="L45" s="97" t="s">
        <v>128</v>
      </c>
      <c r="M45" s="97"/>
      <c r="N45" s="97"/>
      <c r="O45" s="99"/>
      <c r="P45" s="99" t="n">
        <v>6</v>
      </c>
      <c r="Q45" s="99" t="n">
        <v>0</v>
      </c>
      <c r="R45" s="99" t="n">
        <v>0</v>
      </c>
      <c r="S45" s="99" t="s">
        <v>129</v>
      </c>
      <c r="T45" s="137" t="s">
        <v>535</v>
      </c>
      <c r="U45" s="137"/>
      <c r="V45" s="137"/>
      <c r="W45" s="137"/>
      <c r="X45" s="137"/>
      <c r="Y45" s="137"/>
      <c r="Z45" s="137"/>
      <c r="AA45" s="137"/>
    </row>
    <row r="46" customFormat="false" ht="21.8" hidden="false" customHeight="true" outlineLevel="0" collapsed="false">
      <c r="A46" s="134" t="s">
        <v>536</v>
      </c>
      <c r="B46" s="151" t="s">
        <v>537</v>
      </c>
      <c r="C46" s="151" t="s">
        <v>538</v>
      </c>
      <c r="D46" s="139" t="s">
        <v>539</v>
      </c>
      <c r="E46" s="139" t="s">
        <v>539</v>
      </c>
      <c r="F46" s="151" t="s">
        <v>540</v>
      </c>
      <c r="G46" s="129" t="s">
        <v>192</v>
      </c>
      <c r="H46" s="129" t="s">
        <v>541</v>
      </c>
      <c r="I46" s="129" t="s">
        <v>297</v>
      </c>
      <c r="J46" s="149" t="n">
        <v>60</v>
      </c>
      <c r="K46" s="149" t="n">
        <v>2</v>
      </c>
      <c r="L46" s="129" t="s">
        <v>128</v>
      </c>
      <c r="M46" s="129"/>
      <c r="N46" s="129"/>
      <c r="O46" s="149"/>
      <c r="P46" s="149" t="n">
        <v>8</v>
      </c>
      <c r="Q46" s="149" t="n">
        <v>40</v>
      </c>
      <c r="R46" s="149" t="n">
        <v>6</v>
      </c>
      <c r="S46" s="149" t="s">
        <v>129</v>
      </c>
      <c r="T46" s="135" t="s">
        <v>542</v>
      </c>
      <c r="U46" s="135"/>
      <c r="V46" s="135"/>
      <c r="W46" s="135"/>
      <c r="X46" s="135"/>
      <c r="Y46" s="135"/>
      <c r="Z46" s="135"/>
      <c r="AA46" s="135"/>
    </row>
    <row r="47" customFormat="false" ht="21.8" hidden="false" customHeight="true" outlineLevel="0" collapsed="false">
      <c r="A47" s="108" t="s">
        <v>543</v>
      </c>
      <c r="B47" s="116" t="s">
        <v>544</v>
      </c>
      <c r="C47" s="109" t="s">
        <v>545</v>
      </c>
      <c r="D47" s="115" t="s">
        <v>546</v>
      </c>
      <c r="E47" s="115" t="s">
        <v>546</v>
      </c>
      <c r="F47" s="109" t="s">
        <v>547</v>
      </c>
      <c r="G47" s="97" t="s">
        <v>192</v>
      </c>
      <c r="H47" s="97" t="s">
        <v>541</v>
      </c>
      <c r="I47" s="97" t="s">
        <v>297</v>
      </c>
      <c r="J47" s="99" t="n">
        <v>60</v>
      </c>
      <c r="K47" s="99" t="n">
        <v>2</v>
      </c>
      <c r="L47" s="97" t="s">
        <v>128</v>
      </c>
      <c r="M47" s="97"/>
      <c r="N47" s="97"/>
      <c r="O47" s="99"/>
      <c r="P47" s="99" t="n">
        <v>8</v>
      </c>
      <c r="Q47" s="99" t="n">
        <v>40</v>
      </c>
      <c r="R47" s="99" t="n">
        <v>6</v>
      </c>
      <c r="S47" s="99" t="s">
        <v>129</v>
      </c>
      <c r="T47" s="135"/>
      <c r="U47" s="135"/>
      <c r="V47" s="135"/>
      <c r="W47" s="135"/>
      <c r="X47" s="135"/>
      <c r="Y47" s="135"/>
      <c r="Z47" s="135"/>
      <c r="AA47" s="135"/>
    </row>
    <row r="48" customFormat="false" ht="21.8" hidden="false" customHeight="true" outlineLevel="0" collapsed="false">
      <c r="A48" s="127" t="s">
        <v>548</v>
      </c>
      <c r="B48" s="152" t="s">
        <v>537</v>
      </c>
      <c r="C48" s="152" t="s">
        <v>549</v>
      </c>
      <c r="D48" s="153" t="s">
        <v>550</v>
      </c>
      <c r="E48" s="153" t="s">
        <v>550</v>
      </c>
      <c r="F48" s="152" t="s">
        <v>551</v>
      </c>
      <c r="G48" s="154" t="s">
        <v>192</v>
      </c>
      <c r="H48" s="154" t="s">
        <v>541</v>
      </c>
      <c r="I48" s="154" t="s">
        <v>297</v>
      </c>
      <c r="J48" s="145" t="n">
        <v>60</v>
      </c>
      <c r="K48" s="145" t="n">
        <v>2</v>
      </c>
      <c r="L48" s="154" t="s">
        <v>128</v>
      </c>
      <c r="M48" s="154"/>
      <c r="N48" s="154"/>
      <c r="O48" s="127"/>
      <c r="P48" s="145" t="n">
        <v>8</v>
      </c>
      <c r="Q48" s="145" t="n">
        <v>40</v>
      </c>
      <c r="R48" s="145" t="n">
        <v>6</v>
      </c>
      <c r="S48" s="145" t="s">
        <v>129</v>
      </c>
      <c r="T48" s="135" t="s">
        <v>552</v>
      </c>
      <c r="U48" s="135"/>
      <c r="V48" s="135"/>
      <c r="W48" s="135"/>
      <c r="X48" s="135"/>
      <c r="Y48" s="135"/>
      <c r="Z48" s="135"/>
      <c r="AA48" s="135"/>
    </row>
    <row r="49" customFormat="false" ht="21.8" hidden="false" customHeight="true" outlineLevel="0" collapsed="false">
      <c r="A49" s="96" t="s">
        <v>553</v>
      </c>
      <c r="B49" s="116" t="s">
        <v>544</v>
      </c>
      <c r="C49" s="116" t="s">
        <v>554</v>
      </c>
      <c r="D49" s="155" t="s">
        <v>555</v>
      </c>
      <c r="E49" s="155" t="s">
        <v>555</v>
      </c>
      <c r="F49" s="116" t="s">
        <v>556</v>
      </c>
      <c r="G49" s="100" t="s">
        <v>192</v>
      </c>
      <c r="H49" s="100" t="s">
        <v>541</v>
      </c>
      <c r="I49" s="100" t="s">
        <v>297</v>
      </c>
      <c r="J49" s="102" t="n">
        <v>60</v>
      </c>
      <c r="K49" s="102" t="n">
        <v>2</v>
      </c>
      <c r="L49" s="100" t="s">
        <v>128</v>
      </c>
      <c r="M49" s="100"/>
      <c r="N49" s="100"/>
      <c r="O49" s="96"/>
      <c r="P49" s="102" t="n">
        <v>8</v>
      </c>
      <c r="Q49" s="102" t="n">
        <v>40</v>
      </c>
      <c r="R49" s="102" t="n">
        <v>6</v>
      </c>
      <c r="S49" s="102" t="s">
        <v>129</v>
      </c>
      <c r="T49" s="135"/>
      <c r="U49" s="135"/>
      <c r="V49" s="135"/>
      <c r="W49" s="135"/>
      <c r="X49" s="135"/>
      <c r="Y49" s="135"/>
      <c r="Z49" s="135"/>
      <c r="AA49" s="135"/>
    </row>
    <row r="50" customFormat="false" ht="21.8" hidden="false" customHeight="true" outlineLevel="0" collapsed="false">
      <c r="A50" s="134" t="s">
        <v>557</v>
      </c>
      <c r="B50" s="129" t="s">
        <v>214</v>
      </c>
      <c r="C50" s="129" t="s">
        <v>558</v>
      </c>
      <c r="D50" s="149"/>
      <c r="E50" s="149"/>
      <c r="F50" s="129"/>
      <c r="G50" s="129" t="s">
        <v>299</v>
      </c>
      <c r="H50" s="129" t="s">
        <v>162</v>
      </c>
      <c r="I50" s="129" t="s">
        <v>192</v>
      </c>
      <c r="J50" s="149" t="n">
        <v>0</v>
      </c>
      <c r="K50" s="149" t="n">
        <v>1</v>
      </c>
      <c r="L50" s="129" t="s">
        <v>559</v>
      </c>
      <c r="M50" s="129"/>
      <c r="N50" s="129"/>
      <c r="O50" s="149"/>
      <c r="P50" s="149" t="n">
        <v>4</v>
      </c>
      <c r="Q50" s="149" t="n">
        <v>10</v>
      </c>
      <c r="R50" s="149" t="n">
        <v>0</v>
      </c>
      <c r="S50" s="134" t="s">
        <v>129</v>
      </c>
      <c r="T50" s="131" t="s">
        <v>560</v>
      </c>
      <c r="U50" s="131"/>
      <c r="V50" s="131"/>
      <c r="W50" s="131"/>
      <c r="X50" s="131"/>
      <c r="Y50" s="131"/>
      <c r="Z50" s="131"/>
      <c r="AA50" s="131"/>
    </row>
    <row r="51" customFormat="false" ht="21.8" hidden="false" customHeight="true" outlineLevel="0" collapsed="false">
      <c r="A51" s="134" t="s">
        <v>561</v>
      </c>
      <c r="B51" s="129" t="s">
        <v>214</v>
      </c>
      <c r="C51" s="129" t="s">
        <v>558</v>
      </c>
      <c r="D51" s="149"/>
      <c r="E51" s="149"/>
      <c r="F51" s="129"/>
      <c r="G51" s="129" t="s">
        <v>299</v>
      </c>
      <c r="H51" s="129" t="s">
        <v>162</v>
      </c>
      <c r="I51" s="129" t="s">
        <v>312</v>
      </c>
      <c r="J51" s="149" t="n">
        <v>0</v>
      </c>
      <c r="K51" s="149" t="n">
        <v>1</v>
      </c>
      <c r="L51" s="129" t="s">
        <v>128</v>
      </c>
      <c r="M51" s="129"/>
      <c r="N51" s="129"/>
      <c r="O51" s="149"/>
      <c r="P51" s="149" t="n">
        <v>4</v>
      </c>
      <c r="Q51" s="149" t="n">
        <v>10</v>
      </c>
      <c r="R51" s="149" t="n">
        <v>0</v>
      </c>
      <c r="S51" s="134" t="s">
        <v>129</v>
      </c>
      <c r="T51" s="131" t="s">
        <v>560</v>
      </c>
      <c r="U51" s="131"/>
      <c r="V51" s="131"/>
      <c r="W51" s="131"/>
      <c r="X51" s="131"/>
      <c r="Y51" s="131"/>
      <c r="Z51" s="131"/>
      <c r="AA51" s="131"/>
    </row>
    <row r="52" customFormat="false" ht="21.8" hidden="false" customHeight="true" outlineLevel="0" collapsed="false">
      <c r="A52" s="108" t="s">
        <v>562</v>
      </c>
      <c r="B52" s="97"/>
      <c r="C52" s="97" t="s">
        <v>563</v>
      </c>
      <c r="D52" s="99"/>
      <c r="E52" s="99"/>
      <c r="F52" s="97"/>
      <c r="G52" s="97" t="s">
        <v>208</v>
      </c>
      <c r="H52" s="99" t="n">
        <v>80</v>
      </c>
      <c r="I52" s="97" t="s">
        <v>192</v>
      </c>
      <c r="J52" s="99" t="n">
        <v>120</v>
      </c>
      <c r="K52" s="99" t="n">
        <v>8</v>
      </c>
      <c r="L52" s="97" t="s">
        <v>128</v>
      </c>
      <c r="M52" s="97"/>
      <c r="N52" s="97"/>
      <c r="O52" s="99" t="n">
        <v>60</v>
      </c>
      <c r="P52" s="99" t="n">
        <v>8</v>
      </c>
      <c r="Q52" s="99" t="n">
        <v>25</v>
      </c>
      <c r="R52" s="99" t="n">
        <v>6</v>
      </c>
      <c r="S52" s="99" t="s">
        <v>129</v>
      </c>
      <c r="T52" s="137" t="s">
        <v>564</v>
      </c>
      <c r="U52" s="137"/>
      <c r="V52" s="137"/>
      <c r="W52" s="137"/>
      <c r="X52" s="137"/>
      <c r="Y52" s="137"/>
      <c r="Z52" s="137"/>
      <c r="AA52" s="137"/>
    </row>
    <row r="53" customFormat="false" ht="21.8" hidden="false" customHeight="true" outlineLevel="0" collapsed="false">
      <c r="A53" s="134" t="s">
        <v>565</v>
      </c>
      <c r="B53" s="129" t="s">
        <v>304</v>
      </c>
      <c r="C53" s="129" t="s">
        <v>566</v>
      </c>
      <c r="D53" s="149"/>
      <c r="E53" s="149"/>
      <c r="F53" s="129"/>
      <c r="G53" s="129" t="s">
        <v>208</v>
      </c>
      <c r="H53" s="129" t="s">
        <v>181</v>
      </c>
      <c r="I53" s="129" t="s">
        <v>192</v>
      </c>
      <c r="J53" s="149" t="n">
        <v>120</v>
      </c>
      <c r="K53" s="149" t="n">
        <v>8</v>
      </c>
      <c r="L53" s="129" t="s">
        <v>128</v>
      </c>
      <c r="M53" s="129"/>
      <c r="N53" s="129"/>
      <c r="O53" s="149" t="n">
        <v>60</v>
      </c>
      <c r="P53" s="149" t="n">
        <v>8</v>
      </c>
      <c r="Q53" s="149" t="n">
        <v>25</v>
      </c>
      <c r="R53" s="149" t="n">
        <v>6</v>
      </c>
      <c r="S53" s="149" t="s">
        <v>129</v>
      </c>
      <c r="T53" s="135" t="s">
        <v>564</v>
      </c>
      <c r="U53" s="135"/>
      <c r="V53" s="135"/>
      <c r="W53" s="135"/>
      <c r="X53" s="135"/>
      <c r="Y53" s="135"/>
      <c r="Z53" s="135"/>
      <c r="AA53" s="135"/>
    </row>
    <row r="54" customFormat="false" ht="21.8" hidden="false" customHeight="true" outlineLevel="0" collapsed="false">
      <c r="A54" s="108" t="s">
        <v>567</v>
      </c>
      <c r="B54" s="97"/>
      <c r="C54" s="109" t="s">
        <v>568</v>
      </c>
      <c r="D54" s="99" t="n">
        <f aca="false">33-9</f>
        <v>24</v>
      </c>
      <c r="E54" s="99" t="n">
        <f aca="false">33-9</f>
        <v>24</v>
      </c>
      <c r="F54" s="99" t="n">
        <v>33</v>
      </c>
      <c r="G54" s="97" t="s">
        <v>192</v>
      </c>
      <c r="H54" s="97" t="s">
        <v>298</v>
      </c>
      <c r="I54" s="97" t="s">
        <v>192</v>
      </c>
      <c r="J54" s="99" t="n">
        <v>90</v>
      </c>
      <c r="K54" s="99" t="n">
        <v>3</v>
      </c>
      <c r="L54" s="97" t="s">
        <v>128</v>
      </c>
      <c r="M54" s="97"/>
      <c r="N54" s="97"/>
      <c r="O54" s="99"/>
      <c r="P54" s="99" t="n">
        <v>9</v>
      </c>
      <c r="Q54" s="99" t="n">
        <v>75</v>
      </c>
      <c r="R54" s="99" t="n">
        <v>6</v>
      </c>
      <c r="S54" s="99" t="s">
        <v>129</v>
      </c>
      <c r="T54" s="137" t="s">
        <v>569</v>
      </c>
      <c r="U54" s="137"/>
      <c r="V54" s="137"/>
      <c r="W54" s="137"/>
      <c r="X54" s="137"/>
      <c r="Y54" s="137"/>
      <c r="Z54" s="137"/>
      <c r="AA54" s="137"/>
    </row>
    <row r="55" customFormat="false" ht="21.8" hidden="false" customHeight="true" outlineLevel="0" collapsed="false">
      <c r="A55" s="143"/>
      <c r="B55" s="143"/>
      <c r="C55" s="143"/>
      <c r="D55" s="143"/>
      <c r="E55" s="143"/>
      <c r="F55" s="143"/>
      <c r="G55" s="143"/>
      <c r="H55" s="143"/>
      <c r="I55" s="143"/>
      <c r="J55" s="143"/>
      <c r="K55" s="143"/>
      <c r="L55" s="143"/>
      <c r="M55" s="143"/>
      <c r="N55" s="143"/>
      <c r="O55" s="143"/>
      <c r="P55" s="143"/>
      <c r="Q55" s="143"/>
      <c r="S55" s="143"/>
      <c r="T55" s="156"/>
      <c r="U55" s="156"/>
      <c r="V55" s="156"/>
      <c r="W55" s="156"/>
      <c r="X55" s="156"/>
      <c r="Y55" s="156"/>
      <c r="Z55" s="156"/>
      <c r="AA55" s="156"/>
    </row>
    <row r="56" customFormat="false" ht="21.8" hidden="false" customHeight="true" outlineLevel="0" collapsed="false">
      <c r="A56" s="108" t="s">
        <v>570</v>
      </c>
      <c r="B56" s="142"/>
      <c r="C56" s="115" t="s">
        <v>571</v>
      </c>
      <c r="D56" s="142"/>
      <c r="E56" s="142"/>
      <c r="F56" s="142"/>
      <c r="G56" s="142"/>
      <c r="H56" s="142"/>
      <c r="I56" s="142"/>
      <c r="J56" s="142"/>
      <c r="K56" s="142"/>
      <c r="L56" s="142"/>
      <c r="M56" s="142"/>
      <c r="N56" s="142"/>
      <c r="O56" s="142"/>
      <c r="P56" s="142"/>
      <c r="Q56" s="142"/>
      <c r="S56" s="142"/>
      <c r="T56" s="150" t="s">
        <v>572</v>
      </c>
      <c r="U56" s="150"/>
      <c r="V56" s="150"/>
      <c r="W56" s="150"/>
      <c r="X56" s="150"/>
      <c r="Y56" s="150"/>
      <c r="Z56" s="150"/>
      <c r="AA56" s="150"/>
    </row>
    <row r="57" customFormat="false" ht="21.8" hidden="false" customHeight="true" outlineLevel="0" collapsed="false">
      <c r="A57" s="134" t="s">
        <v>573</v>
      </c>
      <c r="B57" s="143"/>
      <c r="C57" s="139" t="s">
        <v>574</v>
      </c>
      <c r="D57" s="143"/>
      <c r="E57" s="143"/>
      <c r="F57" s="143"/>
      <c r="G57" s="134" t="s">
        <v>575</v>
      </c>
      <c r="H57" s="143"/>
      <c r="I57" s="143"/>
      <c r="J57" s="143"/>
      <c r="K57" s="143"/>
      <c r="L57" s="143"/>
      <c r="M57" s="143"/>
      <c r="N57" s="143"/>
      <c r="O57" s="143"/>
      <c r="P57" s="143"/>
      <c r="Q57" s="143"/>
      <c r="S57" s="143"/>
      <c r="T57" s="148" t="s">
        <v>576</v>
      </c>
      <c r="U57" s="148"/>
      <c r="V57" s="148"/>
      <c r="W57" s="148"/>
      <c r="X57" s="148"/>
      <c r="Y57" s="148"/>
      <c r="Z57" s="148"/>
      <c r="AA57" s="148"/>
    </row>
  </sheetData>
  <mergeCells count="53">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Y41"/>
    <mergeCell ref="T42:AA42"/>
    <mergeCell ref="T43:AA43"/>
    <mergeCell ref="T44:AA44"/>
    <mergeCell ref="T45:AA45"/>
    <mergeCell ref="T46:AA47"/>
    <mergeCell ref="T48:AA49"/>
    <mergeCell ref="T50:AA50"/>
    <mergeCell ref="T51:AA51"/>
    <mergeCell ref="T52:AA52"/>
    <mergeCell ref="T53:AA53"/>
    <mergeCell ref="T54:AA54"/>
    <mergeCell ref="T55:AA55"/>
    <mergeCell ref="T56:AA56"/>
    <mergeCell ref="T57:AA5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16" activePane="bottomRight" state="frozen"/>
      <selection pane="topLeft" activeCell="A1" activeCellId="0" sqref="A1"/>
      <selection pane="topRight" activeCell="D1" activeCellId="0" sqref="D1"/>
      <selection pane="bottomLeft" activeCell="A16" activeCellId="0" sqref="A16"/>
      <selection pane="bottomRight" activeCell="I37" activeCellId="0" sqref="I37"/>
    </sheetView>
  </sheetViews>
  <sheetFormatPr defaultColWidth="14.62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7" t="s">
        <v>577</v>
      </c>
      <c r="B1" s="158"/>
      <c r="C1" s="159"/>
      <c r="D1" s="158"/>
      <c r="E1" s="158"/>
      <c r="F1" s="158"/>
      <c r="G1" s="158"/>
      <c r="H1" s="158"/>
      <c r="I1" s="158"/>
      <c r="J1" s="158"/>
      <c r="K1" s="158"/>
      <c r="L1" s="158"/>
      <c r="M1" s="158"/>
      <c r="N1" s="158"/>
      <c r="O1" s="158"/>
      <c r="P1" s="158"/>
      <c r="Q1" s="158"/>
      <c r="R1" s="158"/>
      <c r="S1" s="158"/>
      <c r="T1" s="158"/>
      <c r="U1" s="158"/>
      <c r="V1" s="158"/>
      <c r="W1" s="158"/>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88" t="s">
        <v>118</v>
      </c>
      <c r="N2" s="84" t="s">
        <v>119</v>
      </c>
      <c r="O2" s="161" t="s">
        <v>55</v>
      </c>
      <c r="P2" s="88" t="s">
        <v>42</v>
      </c>
      <c r="Q2" s="88" t="s">
        <v>45</v>
      </c>
      <c r="R2" s="86" t="s">
        <v>49</v>
      </c>
      <c r="S2" s="88" t="s">
        <v>120</v>
      </c>
      <c r="T2" s="88" t="s">
        <v>121</v>
      </c>
      <c r="U2" s="88"/>
      <c r="V2" s="88"/>
      <c r="W2" s="88"/>
      <c r="X2" s="88"/>
      <c r="Y2" s="88"/>
      <c r="Z2" s="88"/>
    </row>
    <row r="3" customFormat="false" ht="13.8" hidden="false" customHeight="false" outlineLevel="0" collapsed="false">
      <c r="A3" s="162" t="s">
        <v>295</v>
      </c>
      <c r="B3" s="163" t="s">
        <v>299</v>
      </c>
      <c r="C3" s="163" t="s">
        <v>578</v>
      </c>
      <c r="D3" s="163" t="s">
        <v>214</v>
      </c>
      <c r="E3" s="162" t="n">
        <v>20</v>
      </c>
      <c r="F3" s="163" t="s">
        <v>289</v>
      </c>
      <c r="G3" s="162" t="n">
        <v>5</v>
      </c>
      <c r="H3" s="162" t="n">
        <v>361</v>
      </c>
      <c r="I3" s="162" t="n">
        <v>7</v>
      </c>
      <c r="J3" s="163" t="s">
        <v>428</v>
      </c>
      <c r="K3" s="162" t="n">
        <v>6</v>
      </c>
      <c r="L3" s="162" t="s">
        <v>128</v>
      </c>
      <c r="M3" s="162"/>
      <c r="N3" s="162"/>
      <c r="O3" s="162"/>
      <c r="P3" s="162" t="n">
        <v>8</v>
      </c>
      <c r="Q3" s="162" t="n">
        <v>50</v>
      </c>
      <c r="R3" s="162" t="n">
        <v>0</v>
      </c>
      <c r="S3" s="162" t="s">
        <v>129</v>
      </c>
      <c r="T3" s="164" t="s">
        <v>579</v>
      </c>
      <c r="U3" s="164"/>
      <c r="V3" s="164"/>
      <c r="W3" s="164"/>
      <c r="X3" s="164"/>
      <c r="Y3" s="164"/>
      <c r="Z3" s="164"/>
    </row>
    <row r="4" customFormat="false" ht="15.75" hidden="false" customHeight="true" outlineLevel="0" collapsed="false">
      <c r="A4" s="102" t="s">
        <v>430</v>
      </c>
      <c r="B4" s="98" t="s">
        <v>580</v>
      </c>
      <c r="C4" s="136" t="s">
        <v>581</v>
      </c>
      <c r="D4" s="98" t="s">
        <v>582</v>
      </c>
      <c r="E4" s="102" t="n">
        <v>27</v>
      </c>
      <c r="F4" s="98" t="s">
        <v>209</v>
      </c>
      <c r="G4" s="102" t="n">
        <v>2</v>
      </c>
      <c r="H4" s="102" t="n">
        <v>40</v>
      </c>
      <c r="I4" s="102" t="n">
        <v>7</v>
      </c>
      <c r="J4" s="98" t="s">
        <v>141</v>
      </c>
      <c r="K4" s="102" t="n">
        <v>2</v>
      </c>
      <c r="L4" s="102" t="s">
        <v>128</v>
      </c>
      <c r="M4" s="102"/>
      <c r="N4" s="102"/>
      <c r="O4" s="102"/>
      <c r="P4" s="102" t="n">
        <v>4</v>
      </c>
      <c r="Q4" s="102" t="n">
        <v>30</v>
      </c>
      <c r="R4" s="102" t="n">
        <v>0</v>
      </c>
      <c r="S4" s="102" t="s">
        <v>129</v>
      </c>
      <c r="T4" s="137" t="s">
        <v>583</v>
      </c>
      <c r="U4" s="137"/>
      <c r="V4" s="137"/>
      <c r="W4" s="137"/>
      <c r="X4" s="137"/>
      <c r="Y4" s="137"/>
      <c r="Z4" s="137"/>
    </row>
    <row r="5" customFormat="false" ht="15.75" hidden="false" customHeight="true" outlineLevel="0" collapsed="false">
      <c r="A5" s="162" t="s">
        <v>584</v>
      </c>
      <c r="B5" s="163" t="s">
        <v>585</v>
      </c>
      <c r="C5" s="165" t="s">
        <v>586</v>
      </c>
      <c r="D5" s="163" t="s">
        <v>464</v>
      </c>
      <c r="E5" s="163" t="n">
        <f aca="false">52-31</f>
        <v>21</v>
      </c>
      <c r="F5" s="163" t="s">
        <v>317</v>
      </c>
      <c r="G5" s="162" t="n">
        <v>2</v>
      </c>
      <c r="H5" s="162" t="n">
        <v>70</v>
      </c>
      <c r="I5" s="162" t="n">
        <v>3</v>
      </c>
      <c r="J5" s="163" t="s">
        <v>127</v>
      </c>
      <c r="K5" s="162" t="n">
        <v>2</v>
      </c>
      <c r="L5" s="162" t="s">
        <v>128</v>
      </c>
      <c r="M5" s="162"/>
      <c r="N5" s="162"/>
      <c r="O5" s="162"/>
      <c r="P5" s="162" t="n">
        <v>5</v>
      </c>
      <c r="Q5" s="162" t="n">
        <v>0</v>
      </c>
      <c r="R5" s="162" t="n">
        <v>0</v>
      </c>
      <c r="S5" s="162" t="s">
        <v>129</v>
      </c>
      <c r="T5" s="166" t="s">
        <v>587</v>
      </c>
      <c r="U5" s="166"/>
      <c r="V5" s="166"/>
      <c r="W5" s="166"/>
      <c r="X5" s="166"/>
      <c r="Y5" s="166"/>
      <c r="Z5" s="166"/>
    </row>
    <row r="6" customFormat="false" ht="27.1" hidden="false" customHeight="false" outlineLevel="0" collapsed="false">
      <c r="A6" s="102" t="s">
        <v>588</v>
      </c>
      <c r="B6" s="98" t="s">
        <v>138</v>
      </c>
      <c r="C6" s="136" t="s">
        <v>589</v>
      </c>
      <c r="D6" s="98"/>
      <c r="E6" s="102"/>
      <c r="F6" s="102"/>
      <c r="G6" s="102" t="n">
        <v>5</v>
      </c>
      <c r="H6" s="102" t="n">
        <v>50</v>
      </c>
      <c r="I6" s="102" t="n">
        <v>8</v>
      </c>
      <c r="J6" s="98" t="s">
        <v>171</v>
      </c>
      <c r="K6" s="102" t="n">
        <v>5</v>
      </c>
      <c r="L6" s="102" t="s">
        <v>128</v>
      </c>
      <c r="M6" s="102"/>
      <c r="N6" s="102"/>
      <c r="O6" s="102"/>
      <c r="P6" s="102" t="n">
        <v>8</v>
      </c>
      <c r="Q6" s="102" t="n">
        <v>40</v>
      </c>
      <c r="R6" s="102" t="n">
        <v>0</v>
      </c>
      <c r="S6" s="102" t="s">
        <v>129</v>
      </c>
      <c r="T6" s="167"/>
      <c r="U6" s="167"/>
      <c r="V6" s="167"/>
      <c r="W6" s="167"/>
      <c r="X6" s="167"/>
      <c r="Y6" s="167"/>
      <c r="Z6" s="167"/>
    </row>
    <row r="7" customFormat="false" ht="15.75" hidden="false" customHeight="true" outlineLevel="0" collapsed="false">
      <c r="A7" s="162" t="s">
        <v>319</v>
      </c>
      <c r="B7" s="163" t="s">
        <v>159</v>
      </c>
      <c r="C7" s="165" t="s">
        <v>590</v>
      </c>
      <c r="D7" s="163"/>
      <c r="E7" s="163" t="n">
        <f aca="false">61-33</f>
        <v>28</v>
      </c>
      <c r="F7" s="163" t="s">
        <v>591</v>
      </c>
      <c r="G7" s="162" t="n">
        <v>2</v>
      </c>
      <c r="H7" s="162" t="n">
        <v>45</v>
      </c>
      <c r="I7" s="162" t="n">
        <v>5</v>
      </c>
      <c r="J7" s="163" t="s">
        <v>127</v>
      </c>
      <c r="K7" s="162" t="n">
        <v>1</v>
      </c>
      <c r="L7" s="162" t="s">
        <v>128</v>
      </c>
      <c r="M7" s="162"/>
      <c r="N7" s="162"/>
      <c r="O7" s="162"/>
      <c r="P7" s="162" t="n">
        <v>10</v>
      </c>
      <c r="Q7" s="162" t="n">
        <v>0</v>
      </c>
      <c r="R7" s="162" t="n">
        <v>0</v>
      </c>
      <c r="S7" s="162" t="s">
        <v>129</v>
      </c>
      <c r="T7" s="168" t="s">
        <v>592</v>
      </c>
      <c r="U7" s="168"/>
      <c r="V7" s="168"/>
      <c r="W7" s="168"/>
      <c r="X7" s="168"/>
      <c r="Y7" s="168"/>
      <c r="Z7" s="168"/>
    </row>
    <row r="8" customFormat="false" ht="52.7" hidden="false" customHeight="false" outlineLevel="0" collapsed="false">
      <c r="A8" s="102" t="s">
        <v>593</v>
      </c>
      <c r="B8" s="99" t="n">
        <v>23</v>
      </c>
      <c r="C8" s="136" t="s">
        <v>594</v>
      </c>
      <c r="D8" s="136" t="s">
        <v>595</v>
      </c>
      <c r="F8" s="115" t="s">
        <v>596</v>
      </c>
      <c r="G8" s="102" t="n">
        <v>10</v>
      </c>
      <c r="H8" s="102" t="n">
        <v>45</v>
      </c>
      <c r="I8" s="169" t="n">
        <v>9</v>
      </c>
      <c r="J8" s="170" t="s">
        <v>341</v>
      </c>
      <c r="K8" s="102" t="n">
        <v>7</v>
      </c>
      <c r="L8" s="102" t="s">
        <v>128</v>
      </c>
      <c r="M8" s="102"/>
      <c r="N8" s="102"/>
      <c r="O8" s="102"/>
      <c r="P8" s="102" t="n">
        <v>1</v>
      </c>
      <c r="Q8" s="102" t="n">
        <v>0</v>
      </c>
      <c r="R8" s="102" t="n">
        <v>0</v>
      </c>
      <c r="S8" s="102" t="s">
        <v>129</v>
      </c>
      <c r="T8"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71"/>
      <c r="V8" s="171"/>
      <c r="W8" s="171"/>
      <c r="X8" s="171"/>
      <c r="Y8" s="171"/>
      <c r="Z8" s="171"/>
    </row>
    <row r="9" customFormat="false" ht="52.7" hidden="false" customHeight="false" outlineLevel="0" collapsed="false">
      <c r="A9" s="102" t="s">
        <v>597</v>
      </c>
      <c r="B9" s="99" t="n">
        <v>23</v>
      </c>
      <c r="C9" s="136" t="s">
        <v>594</v>
      </c>
      <c r="D9" s="136" t="s">
        <v>595</v>
      </c>
      <c r="F9" s="115" t="s">
        <v>596</v>
      </c>
      <c r="G9" s="102" t="n">
        <v>10</v>
      </c>
      <c r="H9" s="102" t="n">
        <v>45</v>
      </c>
      <c r="I9" s="169" t="n">
        <v>7</v>
      </c>
      <c r="J9" s="170" t="s">
        <v>235</v>
      </c>
      <c r="K9" s="102" t="n">
        <v>7</v>
      </c>
      <c r="L9" s="102" t="s">
        <v>128</v>
      </c>
      <c r="M9" s="102"/>
      <c r="N9" s="102"/>
      <c r="O9" s="102"/>
      <c r="P9" s="102" t="n">
        <v>1</v>
      </c>
      <c r="Q9" s="102" t="n">
        <v>0</v>
      </c>
      <c r="R9" s="102" t="n">
        <v>0</v>
      </c>
      <c r="S9" s="102" t="s">
        <v>129</v>
      </c>
      <c r="T9"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9" s="171"/>
      <c r="V9" s="171"/>
      <c r="W9" s="171"/>
      <c r="X9" s="171"/>
      <c r="Y9" s="171"/>
      <c r="Z9" s="171"/>
    </row>
    <row r="10" customFormat="false" ht="52.7" hidden="false" customHeight="false" outlineLevel="0" collapsed="false">
      <c r="A10" s="162" t="s">
        <v>598</v>
      </c>
      <c r="B10" s="163" t="s">
        <v>138</v>
      </c>
      <c r="C10" s="172" t="n">
        <v>43380</v>
      </c>
      <c r="D10" s="165" t="s">
        <v>599</v>
      </c>
      <c r="E10" s="165" t="s">
        <v>600</v>
      </c>
      <c r="F10" s="163" t="s">
        <v>176</v>
      </c>
      <c r="G10" s="162" t="n">
        <v>4</v>
      </c>
      <c r="H10" s="162" t="n">
        <v>70</v>
      </c>
      <c r="I10" s="162" t="n">
        <v>3.5</v>
      </c>
      <c r="J10" s="163" t="s">
        <v>159</v>
      </c>
      <c r="K10" s="162" t="n">
        <v>1</v>
      </c>
      <c r="L10" s="162" t="s">
        <v>128</v>
      </c>
      <c r="M10" s="162"/>
      <c r="N10" s="162"/>
      <c r="O10" s="162"/>
      <c r="P10" s="162" t="n">
        <v>4</v>
      </c>
      <c r="Q10" s="162" t="n">
        <v>0</v>
      </c>
      <c r="R10" s="162" t="n">
        <v>0</v>
      </c>
      <c r="S10" s="162" t="s">
        <v>129</v>
      </c>
      <c r="T10" s="164" t="s">
        <v>601</v>
      </c>
      <c r="U10" s="164"/>
      <c r="V10" s="164"/>
      <c r="W10" s="164"/>
      <c r="X10" s="164"/>
      <c r="Y10" s="164"/>
      <c r="Z10" s="164"/>
    </row>
    <row r="11" customFormat="false" ht="15.75" hidden="false" customHeight="true" outlineLevel="0" collapsed="false">
      <c r="A11" s="102" t="s">
        <v>449</v>
      </c>
      <c r="B11" s="136" t="s">
        <v>602</v>
      </c>
      <c r="C11" s="173" t="s">
        <v>603</v>
      </c>
      <c r="D11" s="98" t="s">
        <v>192</v>
      </c>
      <c r="E11" s="98" t="n">
        <f aca="false">30-18</f>
        <v>12</v>
      </c>
      <c r="F11" s="136" t="s">
        <v>604</v>
      </c>
      <c r="G11" s="102" t="n">
        <v>7</v>
      </c>
      <c r="H11" s="102" t="n">
        <v>80</v>
      </c>
      <c r="I11" s="102" t="n">
        <v>6</v>
      </c>
      <c r="J11" s="98" t="s">
        <v>162</v>
      </c>
      <c r="K11" s="102" t="n">
        <v>1</v>
      </c>
      <c r="L11" s="102" t="s">
        <v>128</v>
      </c>
      <c r="M11" s="102"/>
      <c r="N11" s="102"/>
      <c r="O11" s="102"/>
      <c r="P11" s="102" t="n">
        <v>8</v>
      </c>
      <c r="Q11" s="102" t="n">
        <v>60</v>
      </c>
      <c r="R11" s="102" t="n">
        <v>0</v>
      </c>
      <c r="S11" s="102" t="s">
        <v>129</v>
      </c>
      <c r="T11" s="137" t="s">
        <v>605</v>
      </c>
      <c r="U11" s="137"/>
      <c r="V11" s="137"/>
      <c r="W11" s="137"/>
      <c r="X11" s="137"/>
      <c r="Y11" s="137"/>
      <c r="Z11" s="137"/>
    </row>
    <row r="12" customFormat="false" ht="15.75" hidden="false" customHeight="true" outlineLevel="0" collapsed="false">
      <c r="A12" s="162" t="s">
        <v>606</v>
      </c>
      <c r="B12" s="163" t="s">
        <v>152</v>
      </c>
      <c r="C12" s="163" t="s">
        <v>607</v>
      </c>
      <c r="D12" s="165" t="s">
        <v>323</v>
      </c>
      <c r="E12" s="165" t="s">
        <v>148</v>
      </c>
      <c r="F12" s="163" t="s">
        <v>317</v>
      </c>
      <c r="G12" s="162" t="n">
        <v>5</v>
      </c>
      <c r="H12" s="162" t="n">
        <v>361</v>
      </c>
      <c r="I12" s="162" t="n">
        <v>4</v>
      </c>
      <c r="J12" s="163" t="s">
        <v>166</v>
      </c>
      <c r="K12" s="162" t="n">
        <v>1</v>
      </c>
      <c r="L12" s="162" t="s">
        <v>128</v>
      </c>
      <c r="M12" s="162"/>
      <c r="N12" s="162"/>
      <c r="O12" s="162"/>
      <c r="P12" s="162" t="n">
        <v>4</v>
      </c>
      <c r="Q12" s="162" t="n">
        <v>0</v>
      </c>
      <c r="R12" s="162" t="n">
        <v>0</v>
      </c>
      <c r="S12" s="162" t="s">
        <v>129</v>
      </c>
      <c r="T12" s="168" t="s">
        <v>608</v>
      </c>
      <c r="U12" s="168"/>
      <c r="V12" s="168"/>
      <c r="W12" s="168"/>
      <c r="X12" s="168"/>
      <c r="Y12" s="168"/>
      <c r="Z12" s="168"/>
    </row>
    <row r="13" customFormat="false" ht="15.75" hidden="false" customHeight="true" outlineLevel="0" collapsed="false">
      <c r="A13" s="102" t="s">
        <v>609</v>
      </c>
      <c r="B13" s="98"/>
      <c r="C13" s="98" t="s">
        <v>610</v>
      </c>
      <c r="E13" s="108"/>
      <c r="G13" s="102" t="n">
        <v>1</v>
      </c>
      <c r="H13" s="102" t="n">
        <v>90</v>
      </c>
      <c r="I13" s="102" t="n">
        <v>2</v>
      </c>
      <c r="J13" s="98" t="s">
        <v>127</v>
      </c>
      <c r="K13" s="102" t="n">
        <v>1</v>
      </c>
      <c r="L13" s="102" t="s">
        <v>156</v>
      </c>
      <c r="M13" s="102"/>
      <c r="N13" s="102"/>
      <c r="O13" s="102"/>
      <c r="P13" s="102" t="n">
        <v>3</v>
      </c>
      <c r="Q13" s="102" t="n">
        <v>0</v>
      </c>
      <c r="R13" s="102" t="n">
        <v>0</v>
      </c>
      <c r="S13" s="102" t="s">
        <v>275</v>
      </c>
      <c r="T13" s="167" t="s">
        <v>611</v>
      </c>
      <c r="U13" s="167"/>
      <c r="V13" s="167"/>
      <c r="W13" s="167"/>
      <c r="X13" s="167"/>
      <c r="Y13" s="167"/>
      <c r="Z13" s="167"/>
    </row>
    <row r="14" customFormat="false" ht="15.75" hidden="false" customHeight="true" outlineLevel="0" collapsed="false">
      <c r="A14" s="162" t="s">
        <v>612</v>
      </c>
      <c r="B14" s="163" t="s">
        <v>229</v>
      </c>
      <c r="C14" s="163" t="s">
        <v>613</v>
      </c>
      <c r="D14" s="165" t="s">
        <v>323</v>
      </c>
      <c r="E14" s="165" t="s">
        <v>148</v>
      </c>
      <c r="F14" s="163" t="s">
        <v>317</v>
      </c>
      <c r="G14" s="162" t="n">
        <v>11</v>
      </c>
      <c r="H14" s="162" t="n">
        <v>361</v>
      </c>
      <c r="I14" s="162" t="n">
        <v>7</v>
      </c>
      <c r="J14" s="163" t="s">
        <v>322</v>
      </c>
      <c r="K14" s="162" t="n">
        <v>8</v>
      </c>
      <c r="L14" s="162" t="s">
        <v>128</v>
      </c>
      <c r="M14" s="162"/>
      <c r="N14" s="162"/>
      <c r="O14" s="162"/>
      <c r="P14" s="162" t="n">
        <v>8</v>
      </c>
      <c r="Q14" s="162" t="n">
        <v>100</v>
      </c>
      <c r="R14" s="162" t="n">
        <v>0</v>
      </c>
      <c r="S14" s="162" t="s">
        <v>129</v>
      </c>
      <c r="T14" s="168" t="s">
        <v>614</v>
      </c>
      <c r="U14" s="168"/>
      <c r="V14" s="168"/>
      <c r="W14" s="168"/>
      <c r="X14" s="168"/>
      <c r="Y14" s="168"/>
      <c r="Z14" s="168"/>
    </row>
    <row r="15" customFormat="false" ht="15.75" hidden="false" customHeight="true" outlineLevel="0" collapsed="false">
      <c r="A15" s="102" t="s">
        <v>615</v>
      </c>
      <c r="B15" s="98" t="s">
        <v>582</v>
      </c>
      <c r="C15" s="98" t="s">
        <v>616</v>
      </c>
      <c r="D15" s="136" t="s">
        <v>183</v>
      </c>
      <c r="E15" s="136" t="n">
        <f aca="false">45-22</f>
        <v>23</v>
      </c>
      <c r="F15" s="98" t="s">
        <v>171</v>
      </c>
      <c r="G15" s="102" t="n">
        <v>5</v>
      </c>
      <c r="H15" s="102" t="n">
        <v>90</v>
      </c>
      <c r="I15" s="102" t="n">
        <v>4</v>
      </c>
      <c r="J15" s="98" t="s">
        <v>148</v>
      </c>
      <c r="K15" s="102" t="n">
        <v>1</v>
      </c>
      <c r="L15" s="102" t="s">
        <v>128</v>
      </c>
      <c r="M15" s="102"/>
      <c r="N15" s="102"/>
      <c r="O15" s="102"/>
      <c r="P15" s="102" t="n">
        <v>4</v>
      </c>
      <c r="Q15" s="102" t="n">
        <v>0</v>
      </c>
      <c r="R15" s="102" t="n">
        <v>0</v>
      </c>
      <c r="S15" s="102" t="s">
        <v>129</v>
      </c>
      <c r="T15" s="167" t="s">
        <v>608</v>
      </c>
      <c r="U15" s="167"/>
      <c r="V15" s="167"/>
      <c r="W15" s="167"/>
      <c r="X15" s="167"/>
      <c r="Y15" s="167"/>
      <c r="Z15" s="167"/>
    </row>
    <row r="16" customFormat="false" ht="15.75" hidden="false" customHeight="true" outlineLevel="0" collapsed="false">
      <c r="A16" s="162" t="s">
        <v>617</v>
      </c>
      <c r="B16" s="163"/>
      <c r="C16" s="163" t="s">
        <v>618</v>
      </c>
      <c r="G16" s="162" t="n">
        <v>1</v>
      </c>
      <c r="H16" s="162" t="n">
        <v>90</v>
      </c>
      <c r="I16" s="162" t="n">
        <v>2</v>
      </c>
      <c r="J16" s="163" t="s">
        <v>127</v>
      </c>
      <c r="K16" s="162" t="n">
        <v>1</v>
      </c>
      <c r="L16" s="162" t="s">
        <v>156</v>
      </c>
      <c r="M16" s="162"/>
      <c r="N16" s="162"/>
      <c r="O16" s="162"/>
      <c r="P16" s="162" t="n">
        <v>3</v>
      </c>
      <c r="Q16" s="162" t="n">
        <v>0</v>
      </c>
      <c r="R16" s="162" t="n">
        <v>0</v>
      </c>
      <c r="S16" s="162" t="s">
        <v>275</v>
      </c>
      <c r="T16" s="168" t="s">
        <v>611</v>
      </c>
      <c r="U16" s="168"/>
      <c r="V16" s="168"/>
      <c r="W16" s="168"/>
      <c r="X16" s="168"/>
      <c r="Y16" s="168"/>
      <c r="Z16" s="168"/>
    </row>
    <row r="17" customFormat="false" ht="15.75" hidden="false" customHeight="true" outlineLevel="0" collapsed="false">
      <c r="A17" s="102" t="s">
        <v>619</v>
      </c>
      <c r="B17" s="98" t="s">
        <v>195</v>
      </c>
      <c r="C17" s="98" t="s">
        <v>620</v>
      </c>
      <c r="D17" s="136" t="s">
        <v>183</v>
      </c>
      <c r="E17" s="136" t="n">
        <f aca="false">45-22</f>
        <v>23</v>
      </c>
      <c r="F17" s="98" t="s">
        <v>171</v>
      </c>
      <c r="G17" s="102" t="n">
        <v>11</v>
      </c>
      <c r="H17" s="102" t="n">
        <v>90</v>
      </c>
      <c r="I17" s="102" t="n">
        <v>7</v>
      </c>
      <c r="J17" s="98" t="s">
        <v>190</v>
      </c>
      <c r="K17" s="102" t="n">
        <v>8</v>
      </c>
      <c r="L17" s="102" t="s">
        <v>128</v>
      </c>
      <c r="M17" s="102"/>
      <c r="N17" s="102"/>
      <c r="O17" s="102"/>
      <c r="P17" s="102" t="n">
        <v>8</v>
      </c>
      <c r="Q17" s="102" t="n">
        <v>100</v>
      </c>
      <c r="R17" s="102" t="n">
        <v>0</v>
      </c>
      <c r="S17" s="102" t="s">
        <v>129</v>
      </c>
      <c r="T17" s="167" t="s">
        <v>614</v>
      </c>
      <c r="U17" s="167"/>
      <c r="V17" s="167"/>
      <c r="W17" s="167"/>
      <c r="X17" s="167"/>
      <c r="Y17" s="167"/>
      <c r="Z17" s="167"/>
    </row>
    <row r="18" customFormat="false" ht="15.75" hidden="false" customHeight="true" outlineLevel="0" collapsed="false">
      <c r="A18" s="162" t="s">
        <v>621</v>
      </c>
      <c r="B18" s="163"/>
      <c r="C18" s="163" t="s">
        <v>377</v>
      </c>
      <c r="D18" s="165"/>
      <c r="E18" s="165"/>
      <c r="F18" s="163"/>
      <c r="G18" s="162" t="n">
        <v>11</v>
      </c>
      <c r="H18" s="162" t="n">
        <v>90</v>
      </c>
      <c r="I18" s="162" t="n">
        <v>7</v>
      </c>
      <c r="J18" s="163" t="s">
        <v>216</v>
      </c>
      <c r="K18" s="162" t="n">
        <v>6</v>
      </c>
      <c r="L18" s="162" t="s">
        <v>128</v>
      </c>
      <c r="M18" s="162"/>
      <c r="N18" s="162"/>
      <c r="O18" s="162"/>
      <c r="P18" s="162" t="n">
        <v>8</v>
      </c>
      <c r="Q18" s="162" t="n">
        <v>100</v>
      </c>
      <c r="R18" s="162" t="n">
        <v>0</v>
      </c>
      <c r="S18" s="162" t="s">
        <v>129</v>
      </c>
      <c r="T18" s="168" t="s">
        <v>622</v>
      </c>
      <c r="U18" s="168"/>
      <c r="V18" s="168"/>
      <c r="W18" s="168"/>
      <c r="X18" s="168"/>
      <c r="Y18" s="168"/>
      <c r="Z18" s="168"/>
    </row>
    <row r="19" customFormat="false" ht="15.75" hidden="false" customHeight="true" outlineLevel="0" collapsed="false">
      <c r="A19" s="102" t="s">
        <v>623</v>
      </c>
      <c r="B19" s="98" t="s">
        <v>582</v>
      </c>
      <c r="C19" s="114" t="s">
        <v>624</v>
      </c>
      <c r="D19" s="98" t="s">
        <v>625</v>
      </c>
      <c r="E19" s="136" t="s">
        <v>626</v>
      </c>
      <c r="F19" s="136" t="s">
        <v>627</v>
      </c>
      <c r="G19" s="102" t="n">
        <v>5</v>
      </c>
      <c r="H19" s="102" t="n">
        <v>270</v>
      </c>
      <c r="I19" s="102" t="n">
        <v>2</v>
      </c>
      <c r="J19" s="98" t="s">
        <v>323</v>
      </c>
      <c r="K19" s="102" t="n">
        <v>1</v>
      </c>
      <c r="L19" s="102" t="s">
        <v>128</v>
      </c>
      <c r="M19" s="102"/>
      <c r="N19" s="102"/>
      <c r="O19" s="102"/>
      <c r="P19" s="102" t="n">
        <v>4</v>
      </c>
      <c r="Q19" s="102" t="n">
        <v>0</v>
      </c>
      <c r="R19" s="102" t="n">
        <v>0</v>
      </c>
      <c r="S19" s="102" t="s">
        <v>129</v>
      </c>
      <c r="T19" s="167" t="s">
        <v>608</v>
      </c>
      <c r="U19" s="167"/>
      <c r="V19" s="167"/>
      <c r="W19" s="167"/>
      <c r="X19" s="167"/>
      <c r="Y19" s="167"/>
      <c r="Z19" s="167"/>
    </row>
    <row r="20" customFormat="false" ht="15.75" hidden="false" customHeight="true" outlineLevel="0" collapsed="false">
      <c r="A20" s="162" t="s">
        <v>628</v>
      </c>
      <c r="B20" s="163"/>
      <c r="C20" s="163" t="s">
        <v>618</v>
      </c>
      <c r="G20" s="162" t="n">
        <v>1</v>
      </c>
      <c r="H20" s="162" t="n">
        <v>90</v>
      </c>
      <c r="I20" s="162" t="n">
        <v>2</v>
      </c>
      <c r="J20" s="163" t="s">
        <v>127</v>
      </c>
      <c r="K20" s="162" t="n">
        <v>1</v>
      </c>
      <c r="L20" s="162" t="s">
        <v>156</v>
      </c>
      <c r="M20" s="162"/>
      <c r="N20" s="162"/>
      <c r="O20" s="162"/>
      <c r="P20" s="162" t="n">
        <v>3</v>
      </c>
      <c r="Q20" s="162" t="n">
        <v>0</v>
      </c>
      <c r="R20" s="162" t="n">
        <v>0</v>
      </c>
      <c r="S20" s="162" t="s">
        <v>275</v>
      </c>
      <c r="T20" s="168" t="s">
        <v>611</v>
      </c>
      <c r="U20" s="168"/>
      <c r="V20" s="168"/>
      <c r="W20" s="168"/>
      <c r="X20" s="168"/>
      <c r="Y20" s="168"/>
      <c r="Z20" s="168"/>
    </row>
    <row r="21" customFormat="false" ht="15.75" hidden="false" customHeight="true" outlineLevel="0" collapsed="false">
      <c r="A21" s="102" t="s">
        <v>629</v>
      </c>
      <c r="B21" s="98" t="s">
        <v>195</v>
      </c>
      <c r="C21" s="136" t="s">
        <v>630</v>
      </c>
      <c r="D21" s="98" t="s">
        <v>625</v>
      </c>
      <c r="E21" s="136" t="s">
        <v>626</v>
      </c>
      <c r="F21" s="136" t="s">
        <v>627</v>
      </c>
      <c r="G21" s="102" t="n">
        <v>11</v>
      </c>
      <c r="H21" s="102" t="n">
        <v>270</v>
      </c>
      <c r="I21" s="102" t="n">
        <v>7</v>
      </c>
      <c r="J21" s="98" t="s">
        <v>181</v>
      </c>
      <c r="K21" s="102" t="n">
        <v>2</v>
      </c>
      <c r="L21" s="102" t="s">
        <v>128</v>
      </c>
      <c r="M21" s="102"/>
      <c r="N21" s="102"/>
      <c r="O21" s="102"/>
      <c r="P21" s="102" t="n">
        <v>8</v>
      </c>
      <c r="Q21" s="102" t="n">
        <v>100</v>
      </c>
      <c r="R21" s="102" t="n">
        <v>0</v>
      </c>
      <c r="S21" s="102" t="s">
        <v>129</v>
      </c>
      <c r="T21" s="167" t="s">
        <v>614</v>
      </c>
      <c r="U21" s="167"/>
      <c r="V21" s="167"/>
      <c r="W21" s="167"/>
      <c r="X21" s="167"/>
      <c r="Y21" s="167"/>
      <c r="Z21" s="167"/>
    </row>
    <row r="22" customFormat="false" ht="13.8" hidden="false" customHeight="false" outlineLevel="0" collapsed="false">
      <c r="A22" s="162" t="s">
        <v>631</v>
      </c>
      <c r="B22" s="163" t="s">
        <v>138</v>
      </c>
      <c r="C22" s="163" t="s">
        <v>632</v>
      </c>
      <c r="D22" s="163" t="s">
        <v>152</v>
      </c>
      <c r="E22" s="163" t="n">
        <f aca="false">41-15</f>
        <v>26</v>
      </c>
      <c r="F22" s="163" t="s">
        <v>321</v>
      </c>
      <c r="G22" s="162" t="n">
        <v>6</v>
      </c>
      <c r="H22" s="162" t="n">
        <v>361</v>
      </c>
      <c r="I22" s="162" t="n">
        <v>5</v>
      </c>
      <c r="J22" s="163" t="s">
        <v>171</v>
      </c>
      <c r="K22" s="162" t="n">
        <v>4</v>
      </c>
      <c r="L22" s="162" t="s">
        <v>128</v>
      </c>
      <c r="M22" s="162" t="s">
        <v>499</v>
      </c>
      <c r="N22" s="162" t="n">
        <v>8</v>
      </c>
      <c r="O22" s="162"/>
      <c r="P22" s="162" t="n">
        <v>5</v>
      </c>
      <c r="Q22" s="162" t="n">
        <v>40</v>
      </c>
      <c r="R22" s="162" t="n">
        <v>6</v>
      </c>
      <c r="S22" s="162" t="s">
        <v>129</v>
      </c>
      <c r="T22" s="174" t="s">
        <v>495</v>
      </c>
      <c r="U22" s="174"/>
      <c r="V22" s="174"/>
      <c r="W22" s="174"/>
      <c r="X22" s="174"/>
    </row>
    <row r="23" customFormat="false" ht="13.8" hidden="false" customHeight="false" outlineLevel="0" collapsed="false">
      <c r="A23" s="102" t="s">
        <v>633</v>
      </c>
      <c r="B23" s="98"/>
      <c r="C23" s="98" t="s">
        <v>634</v>
      </c>
      <c r="D23" s="98"/>
      <c r="E23" s="98"/>
      <c r="F23" s="98"/>
      <c r="G23" s="102" t="n">
        <v>8</v>
      </c>
      <c r="H23" s="102" t="n">
        <v>40</v>
      </c>
      <c r="I23" s="102" t="n">
        <v>8</v>
      </c>
      <c r="J23" s="98" t="s">
        <v>428</v>
      </c>
      <c r="K23" s="102" t="n">
        <v>1</v>
      </c>
      <c r="L23" s="102" t="s">
        <v>128</v>
      </c>
      <c r="M23" s="102"/>
      <c r="N23" s="102"/>
      <c r="O23" s="102"/>
      <c r="P23" s="102" t="n">
        <v>7</v>
      </c>
      <c r="Q23" s="102" t="n">
        <v>45</v>
      </c>
      <c r="R23" s="102" t="n">
        <v>6</v>
      </c>
      <c r="S23" s="102" t="s">
        <v>129</v>
      </c>
      <c r="T23" s="175" t="s">
        <v>579</v>
      </c>
      <c r="U23" s="175"/>
      <c r="V23" s="175"/>
      <c r="W23" s="175"/>
      <c r="X23" s="175"/>
    </row>
    <row r="24" customFormat="false" ht="13.8" hidden="false" customHeight="false" outlineLevel="0" collapsed="false">
      <c r="A24" s="162" t="s">
        <v>635</v>
      </c>
      <c r="B24" s="163" t="s">
        <v>192</v>
      </c>
      <c r="C24" s="163" t="s">
        <v>636</v>
      </c>
      <c r="D24" s="163" t="s">
        <v>464</v>
      </c>
      <c r="E24" s="163" t="n">
        <f aca="false">40-19</f>
        <v>21</v>
      </c>
      <c r="F24" s="163" t="s">
        <v>141</v>
      </c>
      <c r="G24" s="162" t="n">
        <v>3</v>
      </c>
      <c r="H24" s="162" t="n">
        <v>82</v>
      </c>
      <c r="I24" s="162" t="n">
        <v>2</v>
      </c>
      <c r="J24" s="163" t="s">
        <v>159</v>
      </c>
      <c r="K24" s="162" t="n">
        <v>2</v>
      </c>
      <c r="L24" s="162" t="s">
        <v>128</v>
      </c>
      <c r="M24" s="162" t="s">
        <v>499</v>
      </c>
      <c r="N24" s="162" t="n">
        <v>8</v>
      </c>
      <c r="O24" s="162"/>
      <c r="P24" s="162" t="n">
        <v>5</v>
      </c>
      <c r="Q24" s="162" t="n">
        <v>10</v>
      </c>
      <c r="R24" s="162" t="n">
        <v>0</v>
      </c>
      <c r="S24" s="162" t="s">
        <v>129</v>
      </c>
      <c r="T24" s="164"/>
      <c r="U24" s="164"/>
      <c r="V24" s="164"/>
      <c r="W24" s="164"/>
      <c r="X24" s="164"/>
    </row>
    <row r="25" customFormat="false" ht="13.8" hidden="false" customHeight="false" outlineLevel="0" collapsed="false">
      <c r="A25" s="102" t="s">
        <v>637</v>
      </c>
      <c r="B25" s="98"/>
      <c r="C25" s="98" t="s">
        <v>638</v>
      </c>
      <c r="D25" s="98"/>
      <c r="E25" s="98"/>
      <c r="F25" s="102"/>
      <c r="G25" s="102" t="n">
        <v>4</v>
      </c>
      <c r="H25" s="102" t="n">
        <v>60</v>
      </c>
      <c r="I25" s="102" t="n">
        <v>6</v>
      </c>
      <c r="J25" s="98" t="s">
        <v>141</v>
      </c>
      <c r="K25" s="102" t="n">
        <v>2</v>
      </c>
      <c r="L25" s="102" t="s">
        <v>128</v>
      </c>
      <c r="M25" s="102"/>
      <c r="N25" s="102"/>
      <c r="O25" s="102"/>
      <c r="P25" s="102" t="n">
        <v>5</v>
      </c>
      <c r="Q25" s="102" t="n">
        <v>20</v>
      </c>
      <c r="R25" s="102" t="n">
        <v>0</v>
      </c>
      <c r="S25" s="102" t="s">
        <v>129</v>
      </c>
      <c r="T25" s="175" t="s">
        <v>579</v>
      </c>
      <c r="U25" s="175"/>
      <c r="V25" s="175"/>
      <c r="W25" s="175"/>
      <c r="X25" s="175"/>
    </row>
    <row r="26" customFormat="false" ht="13.8" hidden="false" customHeight="false" outlineLevel="0" collapsed="false">
      <c r="A26" s="162" t="s">
        <v>226</v>
      </c>
      <c r="B26" s="163" t="s">
        <v>173</v>
      </c>
      <c r="C26" s="165" t="s">
        <v>639</v>
      </c>
      <c r="D26" s="163" t="s">
        <v>323</v>
      </c>
      <c r="E26" s="163" t="n">
        <f aca="false">46-16</f>
        <v>30</v>
      </c>
      <c r="F26" s="165" t="s">
        <v>177</v>
      </c>
      <c r="G26" s="162" t="n">
        <v>7</v>
      </c>
      <c r="H26" s="162" t="n">
        <v>361</v>
      </c>
      <c r="I26" s="162" t="n">
        <v>7</v>
      </c>
      <c r="J26" s="163" t="s">
        <v>317</v>
      </c>
      <c r="K26" s="162" t="n">
        <v>6</v>
      </c>
      <c r="L26" s="162" t="s">
        <v>128</v>
      </c>
      <c r="M26" s="162" t="n">
        <v>6</v>
      </c>
      <c r="N26" s="162" t="n">
        <v>9</v>
      </c>
      <c r="O26" s="162"/>
      <c r="P26" s="162" t="n">
        <v>6</v>
      </c>
      <c r="Q26" s="162" t="n">
        <v>40</v>
      </c>
      <c r="R26" s="162" t="n">
        <v>6</v>
      </c>
      <c r="S26" s="162" t="s">
        <v>129</v>
      </c>
      <c r="T26" s="164"/>
      <c r="U26" s="164"/>
      <c r="V26" s="164"/>
      <c r="W26" s="164"/>
      <c r="X26" s="164"/>
    </row>
    <row r="27" customFormat="false" ht="13.8" hidden="false" customHeight="false" outlineLevel="0" collapsed="false">
      <c r="A27" s="102" t="s">
        <v>222</v>
      </c>
      <c r="B27" s="98"/>
      <c r="C27" s="136" t="s">
        <v>639</v>
      </c>
      <c r="D27" s="98"/>
      <c r="E27" s="98"/>
      <c r="F27" s="98"/>
      <c r="G27" s="102" t="n">
        <v>11</v>
      </c>
      <c r="H27" s="102" t="n">
        <v>361</v>
      </c>
      <c r="I27" s="102" t="n">
        <v>9</v>
      </c>
      <c r="J27" s="98" t="s">
        <v>162</v>
      </c>
      <c r="K27" s="102" t="n">
        <v>3</v>
      </c>
      <c r="L27" s="102" t="s">
        <v>128</v>
      </c>
      <c r="M27" s="102"/>
      <c r="N27" s="102"/>
      <c r="O27" s="102"/>
      <c r="P27" s="102" t="n">
        <v>8</v>
      </c>
      <c r="Q27" s="102" t="n">
        <v>50</v>
      </c>
      <c r="R27" s="102" t="n">
        <v>5</v>
      </c>
      <c r="S27" s="102" t="s">
        <v>129</v>
      </c>
      <c r="T27" s="175" t="s">
        <v>640</v>
      </c>
      <c r="U27" s="175"/>
      <c r="V27" s="175"/>
      <c r="W27" s="175"/>
      <c r="X27" s="175"/>
    </row>
    <row r="28" customFormat="false" ht="13.8" hidden="false" customHeight="false" outlineLevel="0" collapsed="false">
      <c r="A28" s="162" t="s">
        <v>641</v>
      </c>
      <c r="B28" s="163" t="s">
        <v>192</v>
      </c>
      <c r="C28" s="163" t="s">
        <v>213</v>
      </c>
      <c r="D28" s="163" t="s">
        <v>323</v>
      </c>
      <c r="E28" s="163" t="n">
        <f aca="false">F28-15</f>
        <v>30</v>
      </c>
      <c r="F28" s="163" t="s">
        <v>171</v>
      </c>
      <c r="G28" s="162" t="n">
        <v>8</v>
      </c>
      <c r="H28" s="162" t="n">
        <v>70</v>
      </c>
      <c r="I28" s="162" t="n">
        <v>7</v>
      </c>
      <c r="J28" s="163" t="s">
        <v>327</v>
      </c>
      <c r="K28" s="162" t="n">
        <v>1</v>
      </c>
      <c r="L28" s="162" t="s">
        <v>128</v>
      </c>
      <c r="M28" s="162" t="s">
        <v>499</v>
      </c>
      <c r="N28" s="162" t="n">
        <v>8</v>
      </c>
      <c r="O28" s="162"/>
      <c r="P28" s="162" t="n">
        <v>7</v>
      </c>
      <c r="Q28" s="162" t="n">
        <v>80</v>
      </c>
      <c r="R28" s="162" t="n">
        <v>6</v>
      </c>
      <c r="S28" s="162" t="s">
        <v>129</v>
      </c>
      <c r="T28" s="174" t="s">
        <v>640</v>
      </c>
      <c r="U28" s="174"/>
      <c r="V28" s="174"/>
      <c r="W28" s="174"/>
      <c r="X28" s="174"/>
    </row>
    <row r="29" customFormat="false" ht="13.8" hidden="false" customHeight="false" outlineLevel="0" collapsed="false">
      <c r="A29" s="102" t="s">
        <v>642</v>
      </c>
      <c r="B29" s="98"/>
      <c r="C29" s="98" t="s">
        <v>160</v>
      </c>
      <c r="D29" s="98"/>
      <c r="E29" s="98"/>
      <c r="F29" s="98"/>
      <c r="G29" s="102" t="n">
        <v>8</v>
      </c>
      <c r="H29" s="102" t="n">
        <v>70</v>
      </c>
      <c r="I29" s="102" t="n">
        <v>7</v>
      </c>
      <c r="J29" s="98" t="s">
        <v>327</v>
      </c>
      <c r="K29" s="102" t="n">
        <v>1</v>
      </c>
      <c r="L29" s="102" t="s">
        <v>128</v>
      </c>
      <c r="M29" s="102"/>
      <c r="N29" s="102"/>
      <c r="O29" s="102"/>
      <c r="P29" s="102" t="n">
        <v>7</v>
      </c>
      <c r="Q29" s="102" t="n">
        <v>80</v>
      </c>
      <c r="R29" s="102" t="n">
        <v>6</v>
      </c>
      <c r="S29" s="102" t="s">
        <v>129</v>
      </c>
      <c r="T29" s="175" t="s">
        <v>640</v>
      </c>
      <c r="U29" s="175"/>
      <c r="V29" s="175"/>
      <c r="W29" s="175"/>
      <c r="X29" s="175"/>
    </row>
    <row r="30" customFormat="false" ht="13.8" hidden="false" customHeight="false" outlineLevel="0" collapsed="false">
      <c r="A30" s="162" t="s">
        <v>643</v>
      </c>
      <c r="B30" s="163"/>
      <c r="C30" s="163" t="s">
        <v>223</v>
      </c>
      <c r="D30" s="163"/>
      <c r="E30" s="163"/>
      <c r="F30" s="163"/>
      <c r="G30" s="162" t="n">
        <v>8</v>
      </c>
      <c r="H30" s="162" t="n">
        <v>70</v>
      </c>
      <c r="I30" s="162" t="n">
        <v>7</v>
      </c>
      <c r="J30" s="163" t="s">
        <v>327</v>
      </c>
      <c r="K30" s="162" t="n">
        <v>1</v>
      </c>
      <c r="L30" s="162" t="s">
        <v>128</v>
      </c>
      <c r="M30" s="162"/>
      <c r="N30" s="162"/>
      <c r="O30" s="162"/>
      <c r="P30" s="162" t="n">
        <v>7</v>
      </c>
      <c r="Q30" s="162" t="n">
        <v>80</v>
      </c>
      <c r="R30" s="162" t="n">
        <v>6</v>
      </c>
      <c r="S30" s="162" t="s">
        <v>129</v>
      </c>
      <c r="T30" s="174" t="s">
        <v>640</v>
      </c>
      <c r="U30" s="174"/>
      <c r="V30" s="174"/>
      <c r="W30" s="174"/>
      <c r="X30" s="174"/>
    </row>
    <row r="31" customFormat="false" ht="13.8" hidden="false" customHeight="false" outlineLevel="0" collapsed="false">
      <c r="A31" s="102" t="s">
        <v>644</v>
      </c>
      <c r="B31" s="98" t="s">
        <v>161</v>
      </c>
      <c r="C31" s="98" t="s">
        <v>645</v>
      </c>
      <c r="D31" s="98" t="s">
        <v>183</v>
      </c>
      <c r="E31" s="98" t="n">
        <f aca="false">45-22</f>
        <v>23</v>
      </c>
      <c r="F31" s="102" t="n">
        <v>45</v>
      </c>
      <c r="G31" s="102" t="n">
        <v>3</v>
      </c>
      <c r="H31" s="102" t="n">
        <v>290</v>
      </c>
      <c r="I31" s="102" t="n">
        <v>2</v>
      </c>
      <c r="J31" s="98" t="s">
        <v>127</v>
      </c>
      <c r="K31" s="102" t="n">
        <v>2</v>
      </c>
      <c r="L31" s="102" t="s">
        <v>559</v>
      </c>
      <c r="M31" s="102" t="s">
        <v>499</v>
      </c>
      <c r="N31" s="102" t="n">
        <v>8</v>
      </c>
      <c r="O31" s="102"/>
      <c r="P31" s="102" t="n">
        <v>4</v>
      </c>
      <c r="Q31" s="102" t="n">
        <v>20</v>
      </c>
      <c r="R31" s="102" t="n">
        <v>0</v>
      </c>
      <c r="S31" s="102" t="s">
        <v>129</v>
      </c>
      <c r="T31" s="132" t="s">
        <v>419</v>
      </c>
      <c r="U31" s="132"/>
      <c r="V31" s="132"/>
      <c r="W31" s="132"/>
      <c r="X31" s="132"/>
    </row>
    <row r="32" customFormat="false" ht="13.8" hidden="false" customHeight="false" outlineLevel="0" collapsed="false">
      <c r="A32" s="162" t="s">
        <v>520</v>
      </c>
      <c r="B32" s="163"/>
      <c r="C32" s="162" t="s">
        <v>646</v>
      </c>
      <c r="D32" s="163"/>
      <c r="E32" s="163"/>
      <c r="F32" s="162"/>
      <c r="G32" s="162" t="n">
        <v>4</v>
      </c>
      <c r="H32" s="162" t="n">
        <v>65</v>
      </c>
      <c r="I32" s="162" t="n">
        <v>7</v>
      </c>
      <c r="J32" s="163" t="s">
        <v>317</v>
      </c>
      <c r="K32" s="162" t="n">
        <v>2</v>
      </c>
      <c r="L32" s="162" t="s">
        <v>128</v>
      </c>
      <c r="M32" s="176"/>
      <c r="N32" s="176"/>
      <c r="O32" s="176"/>
      <c r="P32" s="162" t="n">
        <v>6</v>
      </c>
      <c r="Q32" s="162" t="n">
        <v>20</v>
      </c>
      <c r="R32" s="162" t="n">
        <v>6</v>
      </c>
      <c r="S32" s="162" t="s">
        <v>129</v>
      </c>
      <c r="T32" s="174" t="s">
        <v>579</v>
      </c>
      <c r="U32" s="174"/>
      <c r="V32" s="174"/>
      <c r="W32" s="174"/>
      <c r="X32" s="174"/>
    </row>
    <row r="33" customFormat="false" ht="15.75" hidden="false" customHeight="true" outlineLevel="0" collapsed="false">
      <c r="A33" s="102" t="s">
        <v>647</v>
      </c>
      <c r="B33" s="98" t="s">
        <v>135</v>
      </c>
      <c r="C33" s="136" t="s">
        <v>648</v>
      </c>
      <c r="D33" s="98" t="s">
        <v>215</v>
      </c>
      <c r="E33" s="98"/>
      <c r="F33" s="98" t="s">
        <v>649</v>
      </c>
      <c r="G33" s="102" t="n">
        <v>4</v>
      </c>
      <c r="H33" s="102" t="n">
        <v>45</v>
      </c>
      <c r="I33" s="173" t="n">
        <v>8</v>
      </c>
      <c r="J33" s="102" t="n">
        <v>0</v>
      </c>
      <c r="K33" s="102" t="n">
        <v>1</v>
      </c>
      <c r="L33" s="102" t="s">
        <v>128</v>
      </c>
      <c r="M33" s="102"/>
      <c r="N33" s="102"/>
      <c r="O33" s="173" t="s">
        <v>650</v>
      </c>
      <c r="P33" s="102" t="n">
        <v>6</v>
      </c>
      <c r="Q33" s="102" t="n">
        <v>50</v>
      </c>
      <c r="R33" s="102" t="n">
        <v>0</v>
      </c>
      <c r="S33" s="102" t="s">
        <v>129</v>
      </c>
      <c r="T33" s="167" t="s">
        <v>651</v>
      </c>
      <c r="U33" s="167"/>
      <c r="V33" s="167"/>
      <c r="W33" s="167"/>
      <c r="X33" s="167"/>
      <c r="Y33" s="167"/>
      <c r="Z33" s="167"/>
    </row>
    <row r="34" customFormat="false" ht="15.75" hidden="false" customHeight="true" outlineLevel="0" collapsed="false">
      <c r="A34" s="162" t="s">
        <v>652</v>
      </c>
      <c r="B34" s="163"/>
      <c r="C34" s="165" t="s">
        <v>653</v>
      </c>
      <c r="D34" s="163"/>
      <c r="E34" s="163"/>
      <c r="F34" s="163"/>
      <c r="G34" s="162" t="n">
        <v>9</v>
      </c>
      <c r="H34" s="162" t="n">
        <v>45</v>
      </c>
      <c r="I34" s="177" t="n">
        <v>8</v>
      </c>
      <c r="J34" s="177" t="n">
        <v>95</v>
      </c>
      <c r="K34" s="162" t="n">
        <v>7</v>
      </c>
      <c r="L34" s="162" t="s">
        <v>128</v>
      </c>
      <c r="M34" s="162"/>
      <c r="N34" s="162"/>
      <c r="O34" s="162"/>
      <c r="P34" s="162" t="n">
        <v>12</v>
      </c>
      <c r="Q34" s="162" t="n">
        <v>100</v>
      </c>
      <c r="R34" s="162" t="n">
        <v>0</v>
      </c>
      <c r="S34" s="162" t="s">
        <v>129</v>
      </c>
      <c r="T34" s="166" t="s">
        <v>654</v>
      </c>
      <c r="U34" s="166"/>
      <c r="V34" s="166"/>
      <c r="W34" s="166"/>
      <c r="X34" s="166"/>
      <c r="Y34" s="166"/>
      <c r="Z34" s="166"/>
    </row>
    <row r="35" customFormat="false" ht="15.75" hidden="false" customHeight="true" outlineLevel="0" collapsed="false">
      <c r="A35" s="162" t="s">
        <v>655</v>
      </c>
      <c r="B35" s="163"/>
      <c r="C35" s="165" t="s">
        <v>653</v>
      </c>
      <c r="D35" s="163"/>
      <c r="E35" s="163"/>
      <c r="F35" s="163"/>
      <c r="G35" s="162" t="n">
        <v>9</v>
      </c>
      <c r="H35" s="162" t="n">
        <v>45</v>
      </c>
      <c r="I35" s="177" t="n">
        <v>7</v>
      </c>
      <c r="J35" s="177" t="n">
        <v>80</v>
      </c>
      <c r="K35" s="162" t="n">
        <v>7</v>
      </c>
      <c r="L35" s="162" t="s">
        <v>128</v>
      </c>
      <c r="M35" s="162"/>
      <c r="N35" s="162"/>
      <c r="O35" s="162"/>
      <c r="P35" s="162" t="n">
        <v>12</v>
      </c>
      <c r="Q35" s="162" t="n">
        <v>100</v>
      </c>
      <c r="R35" s="162" t="n">
        <v>0</v>
      </c>
      <c r="S35" s="162" t="s">
        <v>129</v>
      </c>
      <c r="T35" s="166" t="s">
        <v>654</v>
      </c>
      <c r="U35" s="166"/>
      <c r="V35" s="166"/>
      <c r="W35" s="166"/>
      <c r="X35" s="166"/>
      <c r="Y35" s="166"/>
      <c r="Z35" s="166"/>
    </row>
    <row r="36" customFormat="false" ht="15.75" hidden="false" customHeight="true" outlineLevel="0" collapsed="false">
      <c r="A36" s="102" t="s">
        <v>656</v>
      </c>
      <c r="B36" s="136" t="s">
        <v>657</v>
      </c>
      <c r="C36" s="98" t="s">
        <v>658</v>
      </c>
      <c r="D36" s="98" t="s">
        <v>464</v>
      </c>
      <c r="E36" s="98"/>
      <c r="F36" s="136" t="s">
        <v>659</v>
      </c>
      <c r="G36" s="173" t="n">
        <v>2</v>
      </c>
      <c r="H36" s="102" t="n">
        <v>50</v>
      </c>
      <c r="I36" s="102" t="n">
        <v>7</v>
      </c>
      <c r="J36" s="98" t="s">
        <v>323</v>
      </c>
      <c r="K36" s="102" t="n">
        <v>3</v>
      </c>
      <c r="L36" s="102" t="s">
        <v>156</v>
      </c>
      <c r="M36" s="102"/>
      <c r="N36" s="102"/>
      <c r="O36" s="115" t="s">
        <v>660</v>
      </c>
      <c r="P36" s="102" t="n">
        <v>6</v>
      </c>
      <c r="Q36" s="102" t="n">
        <v>0</v>
      </c>
      <c r="R36" s="102" t="n">
        <v>0</v>
      </c>
      <c r="S36" s="102" t="s">
        <v>129</v>
      </c>
      <c r="T36" s="137" t="s">
        <v>661</v>
      </c>
      <c r="U36" s="137"/>
      <c r="V36" s="137"/>
      <c r="W36" s="137"/>
      <c r="X36" s="137"/>
      <c r="Y36" s="137"/>
      <c r="Z36" s="137"/>
    </row>
    <row r="37" customFormat="false" ht="15.75" hidden="false" customHeight="true" outlineLevel="0" collapsed="false">
      <c r="A37" s="102" t="s">
        <v>662</v>
      </c>
      <c r="B37" s="136" t="s">
        <v>657</v>
      </c>
      <c r="C37" s="98" t="s">
        <v>658</v>
      </c>
      <c r="D37" s="98" t="s">
        <v>464</v>
      </c>
      <c r="E37" s="98"/>
      <c r="F37" s="136" t="s">
        <v>659</v>
      </c>
      <c r="G37" s="173" t="n">
        <v>5</v>
      </c>
      <c r="H37" s="102" t="n">
        <v>50</v>
      </c>
      <c r="I37" s="102" t="n">
        <v>7</v>
      </c>
      <c r="J37" s="98" t="s">
        <v>323</v>
      </c>
      <c r="K37" s="102" t="n">
        <v>3</v>
      </c>
      <c r="L37" s="102" t="s">
        <v>156</v>
      </c>
      <c r="M37" s="102"/>
      <c r="N37" s="102"/>
      <c r="O37" s="115" t="s">
        <v>660</v>
      </c>
      <c r="P37" s="102" t="n">
        <v>6</v>
      </c>
      <c r="Q37" s="102" t="n">
        <v>0</v>
      </c>
      <c r="R37" s="102" t="n">
        <v>0</v>
      </c>
      <c r="S37" s="102" t="s">
        <v>129</v>
      </c>
      <c r="T37" s="137" t="s">
        <v>661</v>
      </c>
      <c r="U37" s="137"/>
      <c r="V37" s="137"/>
      <c r="W37" s="137"/>
      <c r="X37" s="137"/>
      <c r="Y37" s="137"/>
      <c r="Z37" s="137"/>
    </row>
    <row r="38" customFormat="false" ht="15.75" hidden="false" customHeight="true" outlineLevel="0" collapsed="false">
      <c r="A38" s="162" t="s">
        <v>663</v>
      </c>
      <c r="B38" s="178" t="s">
        <v>664</v>
      </c>
      <c r="C38" s="163" t="s">
        <v>665</v>
      </c>
      <c r="D38" s="163" t="s">
        <v>148</v>
      </c>
      <c r="E38" s="163"/>
      <c r="F38" s="163" t="s">
        <v>666</v>
      </c>
      <c r="G38" s="162" t="n">
        <v>20</v>
      </c>
      <c r="H38" s="162" t="n">
        <v>40</v>
      </c>
      <c r="I38" s="162" t="n">
        <v>6</v>
      </c>
      <c r="J38" s="163" t="s">
        <v>216</v>
      </c>
      <c r="K38" s="162" t="n">
        <v>3</v>
      </c>
      <c r="L38" s="162" t="s">
        <v>156</v>
      </c>
      <c r="M38" s="162"/>
      <c r="N38" s="162"/>
      <c r="O38" s="162"/>
      <c r="P38" s="162" t="n">
        <v>10</v>
      </c>
      <c r="Q38" s="162" t="n">
        <v>90</v>
      </c>
      <c r="R38" s="162" t="n">
        <v>0</v>
      </c>
      <c r="S38" s="162" t="s">
        <v>129</v>
      </c>
      <c r="T38" s="166" t="s">
        <v>667</v>
      </c>
      <c r="U38" s="166"/>
      <c r="V38" s="166"/>
      <c r="W38" s="166"/>
      <c r="X38" s="166"/>
      <c r="Y38" s="166"/>
      <c r="Z38" s="166"/>
    </row>
    <row r="39" customFormat="false" ht="15.75" hidden="false" customHeight="true" outlineLevel="0" collapsed="false">
      <c r="A39" s="102" t="s">
        <v>668</v>
      </c>
      <c r="B39" s="98"/>
      <c r="C39" s="136" t="s">
        <v>669</v>
      </c>
      <c r="D39" s="98"/>
      <c r="E39" s="98"/>
      <c r="F39" s="98"/>
      <c r="G39" s="102"/>
      <c r="H39" s="102"/>
      <c r="I39" s="102"/>
      <c r="J39" s="98"/>
      <c r="K39" s="102"/>
      <c r="L39" s="102"/>
      <c r="M39" s="102"/>
      <c r="N39" s="102"/>
      <c r="O39" s="102"/>
      <c r="P39" s="102"/>
      <c r="Q39" s="102"/>
      <c r="R39" s="102"/>
      <c r="S39" s="102"/>
      <c r="T39" s="137" t="s">
        <v>670</v>
      </c>
      <c r="U39" s="137"/>
      <c r="V39" s="137"/>
      <c r="W39" s="137"/>
      <c r="X39" s="137"/>
      <c r="Y39" s="137"/>
      <c r="Z39" s="137"/>
    </row>
    <row r="40" customFormat="false" ht="15.75" hidden="false" customHeight="true" outlineLevel="0" collapsed="false">
      <c r="A40" s="162" t="s">
        <v>671</v>
      </c>
      <c r="B40" s="165" t="s">
        <v>672</v>
      </c>
      <c r="C40" s="165" t="s">
        <v>673</v>
      </c>
      <c r="D40" s="163"/>
      <c r="E40" s="163"/>
      <c r="F40" s="163"/>
      <c r="G40" s="162" t="n">
        <v>10</v>
      </c>
      <c r="H40" s="162" t="n">
        <v>70</v>
      </c>
      <c r="I40" s="162" t="n">
        <v>10</v>
      </c>
      <c r="J40" s="163" t="s">
        <v>181</v>
      </c>
      <c r="K40" s="162" t="n">
        <v>10</v>
      </c>
      <c r="L40" s="162" t="s">
        <v>128</v>
      </c>
      <c r="M40" s="162"/>
      <c r="N40" s="162"/>
      <c r="O40" s="162"/>
      <c r="P40" s="162" t="n">
        <v>10</v>
      </c>
      <c r="Q40" s="162" t="n">
        <v>80</v>
      </c>
      <c r="R40" s="162" t="n">
        <v>3</v>
      </c>
      <c r="S40" s="162" t="s">
        <v>129</v>
      </c>
      <c r="T40" s="168" t="s">
        <v>674</v>
      </c>
      <c r="U40" s="168"/>
      <c r="V40" s="168"/>
      <c r="W40" s="168"/>
      <c r="X40" s="168"/>
      <c r="Y40" s="168"/>
      <c r="Z40" s="168"/>
    </row>
    <row r="41" customFormat="false" ht="15.75" hidden="false" customHeight="true" outlineLevel="0" collapsed="false">
      <c r="A41" s="102" t="s">
        <v>675</v>
      </c>
      <c r="B41" s="98"/>
      <c r="C41" s="136" t="s">
        <v>676</v>
      </c>
      <c r="D41" s="98" t="s">
        <v>135</v>
      </c>
      <c r="E41" s="98"/>
      <c r="F41" s="98" t="s">
        <v>215</v>
      </c>
      <c r="G41" s="102"/>
      <c r="H41" s="102"/>
      <c r="I41" s="102"/>
      <c r="J41" s="98"/>
      <c r="K41" s="102"/>
      <c r="L41" s="102"/>
      <c r="M41" s="102"/>
      <c r="N41" s="102"/>
      <c r="O41" s="102"/>
      <c r="P41" s="102"/>
      <c r="Q41" s="102"/>
      <c r="R41" s="102"/>
      <c r="S41" s="102"/>
      <c r="T41" s="167" t="s">
        <v>677</v>
      </c>
      <c r="U41" s="167"/>
      <c r="V41" s="167"/>
      <c r="W41" s="167"/>
      <c r="X41" s="167"/>
      <c r="Y41" s="167"/>
      <c r="Z41" s="167"/>
    </row>
    <row r="42" customFormat="false" ht="15.75" hidden="false" customHeight="true" outlineLevel="0" collapsed="false">
      <c r="A42" s="162" t="s">
        <v>678</v>
      </c>
      <c r="B42" s="163" t="s">
        <v>299</v>
      </c>
      <c r="C42" s="179" t="s">
        <v>679</v>
      </c>
      <c r="D42" s="163" t="s">
        <v>159</v>
      </c>
      <c r="E42" s="163"/>
      <c r="F42" s="162" t="n">
        <v>15</v>
      </c>
      <c r="G42" s="162"/>
      <c r="H42" s="162"/>
      <c r="I42" s="162"/>
      <c r="J42" s="163"/>
      <c r="K42" s="162"/>
      <c r="L42" s="162"/>
      <c r="M42" s="162"/>
      <c r="N42" s="162"/>
      <c r="O42" s="177" t="s">
        <v>680</v>
      </c>
      <c r="P42" s="162"/>
      <c r="Q42" s="162"/>
      <c r="R42" s="162"/>
      <c r="S42" s="162"/>
      <c r="T42" s="180" t="s">
        <v>681</v>
      </c>
      <c r="U42" s="180"/>
      <c r="V42" s="180"/>
      <c r="W42" s="180"/>
      <c r="X42" s="180"/>
      <c r="Y42" s="180"/>
      <c r="Z42" s="180"/>
    </row>
    <row r="43" customFormat="false" ht="13.8" hidden="false" customHeight="false" outlineLevel="0" collapsed="false">
      <c r="A43" s="102" t="s">
        <v>682</v>
      </c>
      <c r="B43" s="98"/>
      <c r="C43" s="136" t="s">
        <v>683</v>
      </c>
      <c r="D43" s="98"/>
      <c r="E43" s="98"/>
      <c r="F43" s="102"/>
      <c r="G43" s="102" t="n">
        <v>4</v>
      </c>
      <c r="H43" s="102" t="n">
        <v>90</v>
      </c>
      <c r="I43" s="102" t="n">
        <v>3</v>
      </c>
      <c r="J43" s="98" t="s">
        <v>127</v>
      </c>
      <c r="K43" s="102" t="n">
        <v>7</v>
      </c>
      <c r="L43" s="102" t="s">
        <v>128</v>
      </c>
      <c r="M43" s="102"/>
      <c r="N43" s="102"/>
      <c r="O43" s="102"/>
      <c r="P43" s="102" t="n">
        <v>9</v>
      </c>
      <c r="Q43" s="102" t="n">
        <v>0</v>
      </c>
      <c r="R43" s="102" t="n">
        <v>3</v>
      </c>
      <c r="S43" s="102" t="s">
        <v>129</v>
      </c>
      <c r="T43" s="132"/>
      <c r="U43" s="132"/>
      <c r="V43" s="132"/>
      <c r="W43" s="132"/>
      <c r="X43" s="132"/>
      <c r="Y43" s="132"/>
      <c r="Z43" s="132"/>
    </row>
    <row r="44" customFormat="false" ht="13.8" hidden="false" customHeight="false" outlineLevel="0" collapsed="false">
      <c r="A44" s="162" t="s">
        <v>684</v>
      </c>
      <c r="B44" s="163"/>
      <c r="C44" s="162" t="s">
        <v>685</v>
      </c>
      <c r="D44" s="163"/>
      <c r="E44" s="163"/>
      <c r="F44" s="162"/>
      <c r="G44" s="162" t="n">
        <v>4</v>
      </c>
      <c r="H44" s="162" t="n">
        <v>90</v>
      </c>
      <c r="I44" s="162" t="n">
        <v>3</v>
      </c>
      <c r="J44" s="163" t="s">
        <v>216</v>
      </c>
      <c r="K44" s="162" t="n">
        <v>7</v>
      </c>
      <c r="L44" s="162" t="s">
        <v>128</v>
      </c>
      <c r="M44" s="162"/>
      <c r="N44" s="162"/>
      <c r="O44" s="162"/>
      <c r="P44" s="162" t="n">
        <v>9</v>
      </c>
      <c r="Q44" s="162" t="n">
        <v>0</v>
      </c>
      <c r="R44" s="162" t="n">
        <v>3</v>
      </c>
      <c r="S44" s="162" t="s">
        <v>129</v>
      </c>
      <c r="T44" s="164" t="s">
        <v>686</v>
      </c>
      <c r="U44" s="164"/>
      <c r="V44" s="164"/>
      <c r="W44" s="164"/>
      <c r="X44" s="164"/>
      <c r="Y44" s="164"/>
      <c r="Z44" s="164"/>
    </row>
    <row r="45" customFormat="false" ht="13.8" hidden="false" customHeight="false" outlineLevel="0" collapsed="false">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customFormat="false" ht="15.75" hidden="false" customHeight="true" outlineLevel="0" collapsed="false">
      <c r="A46" s="162"/>
      <c r="K46" s="162"/>
      <c r="L46" s="162"/>
      <c r="M46" s="162"/>
      <c r="N46" s="162"/>
      <c r="O46" s="174"/>
      <c r="P46" s="162"/>
      <c r="Q46" s="162"/>
      <c r="R46" s="162"/>
      <c r="S46" s="162"/>
      <c r="T46" s="162"/>
      <c r="U46" s="162"/>
      <c r="V46" s="162"/>
      <c r="W46" s="162"/>
      <c r="X46" s="162"/>
      <c r="Y46" s="162"/>
    </row>
    <row r="47" customFormat="false" ht="12.8" hidden="false" customHeight="false" outlineLevel="0" collapsed="false"/>
    <row r="48" customFormat="false" ht="15.75" hidden="false" customHeight="true" outlineLevel="0" collapsed="false"/>
    <row r="58" customFormat="false" ht="12.8" hidden="false" customHeight="false" outlineLevel="0" collapsed="false"/>
    <row r="59" customFormat="false" ht="15.75" hidden="false" customHeight="true" outlineLevel="0" collapsed="false"/>
    <row r="63" customFormat="false" ht="12.8" hidden="false" customHeight="false" outlineLevel="0" collapsed="false"/>
    <row r="64" customFormat="false" ht="13.8" hidden="false" customHeight="false" outlineLevel="0" collapsed="false">
      <c r="T64" s="102"/>
      <c r="U64" s="102"/>
      <c r="V64" s="102"/>
      <c r="W64" s="132"/>
      <c r="X64" s="132"/>
      <c r="Y64" s="132"/>
      <c r="Z64" s="132"/>
      <c r="AA64" s="132"/>
      <c r="AB64" s="132"/>
      <c r="AC64" s="132"/>
      <c r="AD64" s="132"/>
      <c r="AE64" s="132"/>
      <c r="AF64" s="132"/>
      <c r="AG64" s="132"/>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4">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W64:AG6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I14" activeCellId="0" sqref="I14"/>
    </sheetView>
  </sheetViews>
  <sheetFormatPr defaultColWidth="14.62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27.1" hidden="false" customHeight="true" outlineLevel="0" collapsed="false">
      <c r="A1" s="181" t="s">
        <v>687</v>
      </c>
      <c r="B1" s="182"/>
      <c r="C1" s="183"/>
      <c r="D1" s="182"/>
      <c r="E1" s="182"/>
      <c r="F1" s="182"/>
      <c r="G1" s="182"/>
      <c r="H1" s="82"/>
      <c r="I1" s="82"/>
      <c r="J1" s="82"/>
      <c r="K1" s="82"/>
      <c r="L1" s="82"/>
      <c r="M1" s="82"/>
      <c r="N1" s="82"/>
      <c r="O1" s="82"/>
      <c r="P1" s="82"/>
      <c r="Q1" s="82"/>
      <c r="R1" s="82"/>
      <c r="S1" s="82"/>
      <c r="T1" s="82"/>
      <c r="U1" s="82"/>
      <c r="V1" s="83"/>
      <c r="W1" s="83"/>
      <c r="X1" s="83"/>
      <c r="Y1" s="83"/>
      <c r="Z1" s="83"/>
      <c r="AA1" s="83"/>
    </row>
    <row r="2" customFormat="false" ht="27.1"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7" t="s">
        <v>118</v>
      </c>
      <c r="N2" s="184" t="s">
        <v>119</v>
      </c>
      <c r="O2" s="86" t="s">
        <v>55</v>
      </c>
      <c r="P2" s="88" t="s">
        <v>42</v>
      </c>
      <c r="Q2" s="88" t="s">
        <v>45</v>
      </c>
      <c r="R2" s="88" t="s">
        <v>49</v>
      </c>
      <c r="S2" s="86" t="s">
        <v>120</v>
      </c>
      <c r="T2" s="86" t="s">
        <v>121</v>
      </c>
      <c r="U2" s="86"/>
      <c r="V2" s="86"/>
      <c r="W2" s="86"/>
      <c r="X2" s="86"/>
      <c r="Y2" s="86"/>
      <c r="Z2" s="86"/>
      <c r="AA2" s="86"/>
    </row>
    <row r="3" customFormat="false" ht="27.1" hidden="false" customHeight="true" outlineLevel="0" collapsed="false">
      <c r="A3" s="90" t="s">
        <v>122</v>
      </c>
      <c r="B3" s="93" t="n">
        <v>5</v>
      </c>
      <c r="C3" s="91" t="s">
        <v>296</v>
      </c>
      <c r="D3" s="185" t="s">
        <v>688</v>
      </c>
      <c r="F3" s="92" t="s">
        <v>357</v>
      </c>
      <c r="G3" s="92" t="s">
        <v>299</v>
      </c>
      <c r="H3" s="91" t="s">
        <v>298</v>
      </c>
      <c r="I3" s="91" t="s">
        <v>299</v>
      </c>
      <c r="J3" s="91" t="s">
        <v>127</v>
      </c>
      <c r="K3" s="91" t="s">
        <v>312</v>
      </c>
      <c r="L3" s="91" t="s">
        <v>128</v>
      </c>
      <c r="M3" s="91"/>
      <c r="N3" s="91"/>
      <c r="O3" s="91"/>
      <c r="P3" s="91" t="s">
        <v>299</v>
      </c>
      <c r="Q3" s="91" t="s">
        <v>127</v>
      </c>
      <c r="R3" s="91" t="s">
        <v>138</v>
      </c>
      <c r="S3" s="91" t="s">
        <v>129</v>
      </c>
      <c r="T3" s="186" t="s">
        <v>419</v>
      </c>
      <c r="U3" s="186"/>
      <c r="V3" s="186"/>
      <c r="W3" s="186"/>
      <c r="X3" s="186"/>
      <c r="Y3" s="186"/>
      <c r="Z3" s="186"/>
      <c r="AA3" s="186"/>
    </row>
    <row r="4" customFormat="false" ht="27.1" hidden="false" customHeight="true" outlineLevel="0" collapsed="false">
      <c r="A4" s="96" t="s">
        <v>131</v>
      </c>
      <c r="B4" s="99" t="s">
        <v>689</v>
      </c>
      <c r="C4" s="98" t="s">
        <v>690</v>
      </c>
      <c r="D4" s="136" t="s">
        <v>691</v>
      </c>
      <c r="F4" s="98" t="s">
        <v>692</v>
      </c>
      <c r="G4" s="98" t="s">
        <v>299</v>
      </c>
      <c r="H4" s="97" t="s">
        <v>298</v>
      </c>
      <c r="I4" s="97" t="s">
        <v>299</v>
      </c>
      <c r="J4" s="97" t="s">
        <v>127</v>
      </c>
      <c r="K4" s="97" t="s">
        <v>314</v>
      </c>
      <c r="L4" s="97" t="s">
        <v>128</v>
      </c>
      <c r="M4" s="97"/>
      <c r="N4" s="97"/>
      <c r="O4" s="97"/>
      <c r="P4" s="97" t="s">
        <v>168</v>
      </c>
      <c r="Q4" s="97" t="s">
        <v>127</v>
      </c>
      <c r="R4" s="97" t="s">
        <v>138</v>
      </c>
      <c r="S4" s="97" t="s">
        <v>129</v>
      </c>
      <c r="T4" s="132"/>
      <c r="U4" s="132"/>
      <c r="V4" s="132"/>
      <c r="W4" s="132"/>
      <c r="X4" s="132"/>
      <c r="Y4" s="132"/>
      <c r="Z4" s="132"/>
      <c r="AA4" s="132"/>
    </row>
    <row r="5" customFormat="false" ht="27.1" hidden="false" customHeight="true" outlineLevel="0" collapsed="false">
      <c r="A5" s="90" t="s">
        <v>424</v>
      </c>
      <c r="B5" s="93" t="s">
        <v>693</v>
      </c>
      <c r="C5" s="92" t="s">
        <v>694</v>
      </c>
      <c r="D5" s="92" t="s">
        <v>152</v>
      </c>
      <c r="F5" s="92" t="s">
        <v>695</v>
      </c>
      <c r="G5" s="92" t="s">
        <v>138</v>
      </c>
      <c r="H5" s="91" t="s">
        <v>298</v>
      </c>
      <c r="I5" s="91" t="s">
        <v>192</v>
      </c>
      <c r="J5" s="91" t="s">
        <v>235</v>
      </c>
      <c r="K5" s="91" t="s">
        <v>297</v>
      </c>
      <c r="L5" s="91" t="s">
        <v>128</v>
      </c>
      <c r="M5" s="91"/>
      <c r="N5" s="91"/>
      <c r="O5" s="91"/>
      <c r="P5" s="91" t="s">
        <v>192</v>
      </c>
      <c r="Q5" s="91" t="s">
        <v>317</v>
      </c>
      <c r="R5" s="91" t="s">
        <v>138</v>
      </c>
      <c r="S5" s="91" t="s">
        <v>129</v>
      </c>
      <c r="T5" s="186"/>
      <c r="U5" s="186"/>
      <c r="V5" s="186"/>
      <c r="W5" s="186"/>
      <c r="X5" s="186"/>
      <c r="Y5" s="186"/>
      <c r="Z5" s="186"/>
      <c r="AA5" s="186"/>
    </row>
    <row r="6" customFormat="false" ht="27.1" hidden="false" customHeight="true" outlineLevel="0" collapsed="false">
      <c r="A6" s="96" t="s">
        <v>430</v>
      </c>
      <c r="B6" s="99" t="n">
        <v>8</v>
      </c>
      <c r="C6" s="98" t="s">
        <v>414</v>
      </c>
      <c r="D6" s="99" t="n">
        <v>17</v>
      </c>
      <c r="E6" s="98" t="n">
        <f aca="false">39-12-1</f>
        <v>26</v>
      </c>
      <c r="F6" s="98" t="s">
        <v>287</v>
      </c>
      <c r="G6" s="98" t="s">
        <v>192</v>
      </c>
      <c r="H6" s="97" t="s">
        <v>162</v>
      </c>
      <c r="I6" s="97" t="s">
        <v>192</v>
      </c>
      <c r="J6" s="97" t="s">
        <v>141</v>
      </c>
      <c r="K6" s="97" t="s">
        <v>312</v>
      </c>
      <c r="L6" s="97" t="s">
        <v>128</v>
      </c>
      <c r="M6" s="97"/>
      <c r="N6" s="97"/>
      <c r="O6" s="97"/>
      <c r="P6" s="97" t="s">
        <v>145</v>
      </c>
      <c r="Q6" s="97" t="s">
        <v>155</v>
      </c>
      <c r="R6" s="97" t="s">
        <v>127</v>
      </c>
      <c r="S6" s="108" t="s">
        <v>129</v>
      </c>
      <c r="T6" s="132"/>
      <c r="U6" s="132"/>
      <c r="V6" s="132"/>
      <c r="W6" s="132"/>
      <c r="X6" s="132"/>
      <c r="Y6" s="132"/>
      <c r="Z6" s="132"/>
      <c r="AA6" s="132"/>
    </row>
    <row r="7" customFormat="false" ht="27.1" hidden="false" customHeight="true" outlineLevel="0" collapsed="false">
      <c r="A7" s="90" t="s">
        <v>438</v>
      </c>
      <c r="B7" s="93" t="n">
        <v>6</v>
      </c>
      <c r="C7" s="92" t="s">
        <v>696</v>
      </c>
      <c r="D7" s="93" t="n">
        <v>8</v>
      </c>
      <c r="E7" s="92" t="s">
        <v>208</v>
      </c>
      <c r="F7" s="92" t="s">
        <v>249</v>
      </c>
      <c r="G7" s="92" t="s">
        <v>297</v>
      </c>
      <c r="H7" s="91" t="s">
        <v>298</v>
      </c>
      <c r="I7" s="91" t="s">
        <v>312</v>
      </c>
      <c r="J7" s="91" t="s">
        <v>127</v>
      </c>
      <c r="K7" s="91" t="s">
        <v>314</v>
      </c>
      <c r="L7" s="91" t="s">
        <v>128</v>
      </c>
      <c r="M7" s="91"/>
      <c r="N7" s="91"/>
      <c r="O7" s="91"/>
      <c r="P7" s="91" t="s">
        <v>297</v>
      </c>
      <c r="Q7" s="91" t="s">
        <v>127</v>
      </c>
      <c r="R7" s="91" t="s">
        <v>127</v>
      </c>
      <c r="S7" s="93" t="s">
        <v>129</v>
      </c>
      <c r="T7" s="95"/>
      <c r="U7" s="95"/>
      <c r="V7" s="95"/>
      <c r="W7" s="95"/>
      <c r="X7" s="95"/>
      <c r="Y7" s="95"/>
      <c r="Z7" s="95"/>
      <c r="AA7" s="95"/>
    </row>
    <row r="8" customFormat="false" ht="27.1" hidden="false" customHeight="true" outlineLevel="0" collapsed="false">
      <c r="A8" s="96" t="s">
        <v>697</v>
      </c>
      <c r="B8" s="99"/>
      <c r="C8" s="98" t="s">
        <v>183</v>
      </c>
      <c r="D8" s="99"/>
      <c r="E8" s="142"/>
      <c r="F8" s="142"/>
      <c r="G8" s="98" t="s">
        <v>168</v>
      </c>
      <c r="H8" s="97" t="s">
        <v>298</v>
      </c>
      <c r="I8" s="97" t="s">
        <v>168</v>
      </c>
      <c r="J8" s="97" t="s">
        <v>317</v>
      </c>
      <c r="K8" s="97" t="s">
        <v>314</v>
      </c>
      <c r="L8" s="97" t="s">
        <v>128</v>
      </c>
      <c r="M8" s="97"/>
      <c r="N8" s="97"/>
      <c r="O8" s="97"/>
      <c r="P8" s="97" t="s">
        <v>138</v>
      </c>
      <c r="Q8" s="97" t="s">
        <v>317</v>
      </c>
      <c r="R8" s="97" t="s">
        <v>127</v>
      </c>
      <c r="S8" s="99" t="s">
        <v>129</v>
      </c>
      <c r="T8" s="101"/>
      <c r="U8" s="101"/>
      <c r="V8" s="101"/>
      <c r="W8" s="101"/>
      <c r="X8" s="101"/>
      <c r="Y8" s="101"/>
      <c r="Z8" s="101"/>
      <c r="AA8" s="101"/>
    </row>
    <row r="9" customFormat="false" ht="27.1" hidden="false" customHeight="true" outlineLevel="0" collapsed="false">
      <c r="A9" s="90" t="s">
        <v>698</v>
      </c>
      <c r="B9" s="93" t="n">
        <v>9</v>
      </c>
      <c r="C9" s="92" t="s">
        <v>699</v>
      </c>
      <c r="D9" s="93" t="n">
        <f aca="false">E9/3*2</f>
        <v>10</v>
      </c>
      <c r="E9" s="92" t="s">
        <v>183</v>
      </c>
      <c r="F9" s="92" t="s">
        <v>366</v>
      </c>
      <c r="G9" s="92" t="s">
        <v>312</v>
      </c>
      <c r="H9" s="91" t="s">
        <v>298</v>
      </c>
      <c r="I9" s="91" t="s">
        <v>138</v>
      </c>
      <c r="J9" s="91" t="s">
        <v>127</v>
      </c>
      <c r="K9" s="91" t="s">
        <v>314</v>
      </c>
      <c r="L9" s="91" t="s">
        <v>128</v>
      </c>
      <c r="M9" s="91"/>
      <c r="N9" s="91"/>
      <c r="O9" s="91"/>
      <c r="P9" s="91" t="s">
        <v>168</v>
      </c>
      <c r="Q9" s="91" t="s">
        <v>127</v>
      </c>
      <c r="R9" s="91" t="s">
        <v>161</v>
      </c>
      <c r="S9" s="91" t="s">
        <v>129</v>
      </c>
      <c r="T9" s="95" t="s">
        <v>700</v>
      </c>
      <c r="U9" s="95"/>
      <c r="V9" s="95"/>
      <c r="W9" s="95"/>
      <c r="X9" s="95"/>
      <c r="Y9" s="95"/>
      <c r="Z9" s="95"/>
      <c r="AA9" s="95"/>
    </row>
    <row r="10" customFormat="false" ht="27.1" hidden="false" customHeight="true" outlineLevel="0" collapsed="false">
      <c r="A10" s="96" t="s">
        <v>701</v>
      </c>
      <c r="B10" s="99"/>
      <c r="C10" s="98" t="s">
        <v>373</v>
      </c>
      <c r="D10" s="99"/>
      <c r="E10" s="98"/>
      <c r="F10" s="98"/>
      <c r="G10" s="98" t="s">
        <v>168</v>
      </c>
      <c r="H10" s="97" t="s">
        <v>341</v>
      </c>
      <c r="I10" s="97" t="s">
        <v>145</v>
      </c>
      <c r="J10" s="97" t="s">
        <v>155</v>
      </c>
      <c r="K10" s="97" t="s">
        <v>314</v>
      </c>
      <c r="L10" s="97" t="s">
        <v>128</v>
      </c>
      <c r="M10" s="97"/>
      <c r="N10" s="97"/>
      <c r="O10" s="97"/>
      <c r="P10" s="97" t="s">
        <v>145</v>
      </c>
      <c r="Q10" s="97" t="s">
        <v>323</v>
      </c>
      <c r="R10" s="97" t="s">
        <v>127</v>
      </c>
      <c r="S10" s="97" t="s">
        <v>129</v>
      </c>
      <c r="T10" s="101"/>
      <c r="U10" s="101"/>
      <c r="V10" s="101"/>
      <c r="W10" s="101"/>
      <c r="X10" s="101"/>
      <c r="Y10" s="101"/>
      <c r="Z10" s="101"/>
      <c r="AA10" s="101"/>
    </row>
    <row r="11" customFormat="false" ht="27.1" hidden="false" customHeight="true" outlineLevel="0" collapsed="false">
      <c r="A11" s="90" t="s">
        <v>167</v>
      </c>
      <c r="B11" s="93" t="n">
        <v>6</v>
      </c>
      <c r="C11" s="92" t="s">
        <v>139</v>
      </c>
      <c r="D11" s="93" t="n">
        <f aca="false">E11/3*2</f>
        <v>12</v>
      </c>
      <c r="E11" s="91" t="n">
        <f aca="false">28-9-1</f>
        <v>18</v>
      </c>
      <c r="F11" s="92" t="s">
        <v>249</v>
      </c>
      <c r="G11" s="92" t="s">
        <v>161</v>
      </c>
      <c r="H11" s="91" t="s">
        <v>327</v>
      </c>
      <c r="I11" s="91" t="s">
        <v>145</v>
      </c>
      <c r="J11" s="91" t="s">
        <v>171</v>
      </c>
      <c r="K11" s="91" t="s">
        <v>314</v>
      </c>
      <c r="L11" s="91" t="s">
        <v>128</v>
      </c>
      <c r="M11" s="91"/>
      <c r="N11" s="91"/>
      <c r="O11" s="91"/>
      <c r="P11" s="91" t="s">
        <v>145</v>
      </c>
      <c r="Q11" s="91" t="s">
        <v>155</v>
      </c>
      <c r="R11" s="91" t="s">
        <v>138</v>
      </c>
      <c r="S11" s="105" t="s">
        <v>129</v>
      </c>
      <c r="T11" s="95"/>
      <c r="U11" s="95"/>
      <c r="V11" s="95"/>
      <c r="W11" s="95"/>
      <c r="X11" s="95"/>
      <c r="Y11" s="95"/>
      <c r="Z11" s="95"/>
      <c r="AA11" s="95"/>
    </row>
    <row r="12" customFormat="false" ht="27.1" hidden="false" customHeight="true" outlineLevel="0" collapsed="false">
      <c r="A12" s="96" t="s">
        <v>702</v>
      </c>
      <c r="B12" s="99" t="n">
        <v>14</v>
      </c>
      <c r="C12" s="136" t="s">
        <v>703</v>
      </c>
      <c r="D12" s="115" t="s">
        <v>704</v>
      </c>
      <c r="E12" s="136" t="s">
        <v>705</v>
      </c>
      <c r="F12" s="98" t="s">
        <v>321</v>
      </c>
      <c r="G12" s="98" t="s">
        <v>299</v>
      </c>
      <c r="H12" s="97" t="s">
        <v>298</v>
      </c>
      <c r="I12" s="97" t="s">
        <v>297</v>
      </c>
      <c r="J12" s="97" t="s">
        <v>168</v>
      </c>
      <c r="K12" s="97" t="s">
        <v>312</v>
      </c>
      <c r="L12" s="97" t="s">
        <v>706</v>
      </c>
      <c r="M12" s="97"/>
      <c r="N12" s="97"/>
      <c r="O12" s="97"/>
      <c r="P12" s="97" t="s">
        <v>145</v>
      </c>
      <c r="Q12" s="97" t="s">
        <v>127</v>
      </c>
      <c r="R12" s="97" t="s">
        <v>145</v>
      </c>
      <c r="S12" s="97" t="s">
        <v>129</v>
      </c>
      <c r="T12" s="101" t="s">
        <v>707</v>
      </c>
      <c r="U12" s="101"/>
      <c r="V12" s="101"/>
      <c r="W12" s="101"/>
      <c r="X12" s="101"/>
      <c r="Y12" s="101"/>
      <c r="Z12" s="101"/>
      <c r="AA12" s="101"/>
    </row>
    <row r="13" customFormat="false" ht="27.1" hidden="false" customHeight="true" outlineLevel="0" collapsed="false">
      <c r="A13" s="90" t="s">
        <v>708</v>
      </c>
      <c r="B13" s="93" t="s">
        <v>709</v>
      </c>
      <c r="C13" s="92" t="s">
        <v>710</v>
      </c>
      <c r="D13" s="93" t="n">
        <f aca="false">E13/3*2</f>
        <v>24</v>
      </c>
      <c r="E13" s="92" t="n">
        <f aca="false">74-37-1</f>
        <v>36</v>
      </c>
      <c r="F13" s="185" t="s">
        <v>711</v>
      </c>
      <c r="G13" s="92" t="s">
        <v>208</v>
      </c>
      <c r="H13" s="91" t="s">
        <v>298</v>
      </c>
      <c r="I13" s="91" t="s">
        <v>145</v>
      </c>
      <c r="J13" s="91" t="s">
        <v>341</v>
      </c>
      <c r="K13" s="91" t="s">
        <v>314</v>
      </c>
      <c r="L13" s="91" t="s">
        <v>128</v>
      </c>
      <c r="M13" s="91"/>
      <c r="N13" s="91"/>
      <c r="O13" s="91"/>
      <c r="P13" s="91" t="s">
        <v>192</v>
      </c>
      <c r="Q13" s="91" t="s">
        <v>317</v>
      </c>
      <c r="R13" s="91" t="s">
        <v>127</v>
      </c>
      <c r="S13" s="91" t="s">
        <v>129</v>
      </c>
      <c r="T13" s="95"/>
      <c r="U13" s="95"/>
      <c r="V13" s="95"/>
      <c r="W13" s="95"/>
      <c r="X13" s="95"/>
      <c r="Y13" s="95"/>
      <c r="Z13" s="95"/>
      <c r="AA13" s="95"/>
    </row>
    <row r="14" customFormat="false" ht="27.1" hidden="false" customHeight="true" outlineLevel="0" collapsed="false">
      <c r="A14" s="96" t="s">
        <v>712</v>
      </c>
      <c r="B14" s="99" t="n">
        <v>14</v>
      </c>
      <c r="C14" s="98" t="s">
        <v>713</v>
      </c>
      <c r="D14" s="115" t="s">
        <v>704</v>
      </c>
      <c r="E14" s="136" t="s">
        <v>705</v>
      </c>
      <c r="F14" s="97" t="s">
        <v>714</v>
      </c>
      <c r="G14" s="98" t="s">
        <v>299</v>
      </c>
      <c r="H14" s="97" t="s">
        <v>141</v>
      </c>
      <c r="I14" s="97" t="s">
        <v>312</v>
      </c>
      <c r="J14" s="97" t="s">
        <v>159</v>
      </c>
      <c r="K14" s="97" t="s">
        <v>312</v>
      </c>
      <c r="L14" s="97" t="s">
        <v>559</v>
      </c>
      <c r="M14" s="97"/>
      <c r="N14" s="97"/>
      <c r="O14" s="97"/>
      <c r="P14" s="97" t="s">
        <v>145</v>
      </c>
      <c r="Q14" s="97" t="s">
        <v>127</v>
      </c>
      <c r="R14" s="97" t="s">
        <v>145</v>
      </c>
      <c r="S14" s="97" t="s">
        <v>129</v>
      </c>
      <c r="T14" s="132" t="s">
        <v>707</v>
      </c>
      <c r="U14" s="132"/>
      <c r="V14" s="132"/>
      <c r="W14" s="132"/>
      <c r="X14" s="132"/>
      <c r="Y14" s="132"/>
      <c r="Z14" s="132"/>
      <c r="AA14" s="132"/>
    </row>
    <row r="15" customFormat="false" ht="27.1" hidden="false" customHeight="true" outlineLevel="0" collapsed="false">
      <c r="A15" s="90" t="s">
        <v>715</v>
      </c>
      <c r="B15" s="93"/>
      <c r="C15" s="92" t="s">
        <v>201</v>
      </c>
      <c r="D15" s="93"/>
      <c r="E15" s="92"/>
      <c r="F15" s="91"/>
      <c r="G15" s="92" t="s">
        <v>299</v>
      </c>
      <c r="H15" s="91" t="s">
        <v>162</v>
      </c>
      <c r="I15" s="91" t="s">
        <v>312</v>
      </c>
      <c r="J15" s="91" t="s">
        <v>159</v>
      </c>
      <c r="K15" s="91" t="s">
        <v>312</v>
      </c>
      <c r="L15" s="91" t="s">
        <v>559</v>
      </c>
      <c r="M15" s="91"/>
      <c r="N15" s="91"/>
      <c r="O15" s="91"/>
      <c r="P15" s="91" t="s">
        <v>145</v>
      </c>
      <c r="Q15" s="91" t="s">
        <v>127</v>
      </c>
      <c r="R15" s="91" t="s">
        <v>145</v>
      </c>
      <c r="S15" s="91" t="s">
        <v>129</v>
      </c>
      <c r="T15" s="186" t="s">
        <v>707</v>
      </c>
      <c r="U15" s="186"/>
      <c r="V15" s="186"/>
      <c r="W15" s="186"/>
      <c r="X15" s="186"/>
      <c r="Y15" s="186"/>
      <c r="Z15" s="186"/>
      <c r="AA15" s="186"/>
    </row>
    <row r="16" customFormat="false" ht="27.1" hidden="false" customHeight="true" outlineLevel="0" collapsed="false">
      <c r="A16" s="96" t="s">
        <v>716</v>
      </c>
      <c r="B16" s="99"/>
      <c r="C16" s="98" t="s">
        <v>717</v>
      </c>
      <c r="D16" s="99"/>
      <c r="E16" s="98"/>
      <c r="F16" s="97"/>
      <c r="G16" s="98" t="s">
        <v>299</v>
      </c>
      <c r="H16" s="97" t="s">
        <v>718</v>
      </c>
      <c r="I16" s="97" t="s">
        <v>299</v>
      </c>
      <c r="J16" s="97" t="s">
        <v>159</v>
      </c>
      <c r="K16" s="97" t="s">
        <v>312</v>
      </c>
      <c r="L16" s="97" t="s">
        <v>559</v>
      </c>
      <c r="M16" s="97"/>
      <c r="N16" s="97"/>
      <c r="O16" s="97"/>
      <c r="P16" s="97" t="s">
        <v>145</v>
      </c>
      <c r="Q16" s="97" t="s">
        <v>127</v>
      </c>
      <c r="R16" s="97" t="s">
        <v>145</v>
      </c>
      <c r="S16" s="97" t="s">
        <v>129</v>
      </c>
      <c r="T16" s="132" t="s">
        <v>707</v>
      </c>
      <c r="U16" s="132"/>
      <c r="V16" s="132"/>
      <c r="W16" s="132"/>
      <c r="X16" s="132"/>
      <c r="Y16" s="132"/>
      <c r="Z16" s="132"/>
      <c r="AA16" s="132"/>
    </row>
    <row r="17" customFormat="false" ht="27.1" hidden="false" customHeight="true" outlineLevel="0" collapsed="false">
      <c r="A17" s="90" t="s">
        <v>719</v>
      </c>
      <c r="B17" s="93" t="s">
        <v>720</v>
      </c>
      <c r="C17" s="92" t="s">
        <v>721</v>
      </c>
      <c r="D17" s="93" t="n">
        <f aca="false">E17/3*2</f>
        <v>24</v>
      </c>
      <c r="E17" s="92" t="n">
        <f aca="false">75-38-1</f>
        <v>36</v>
      </c>
      <c r="F17" s="110" t="s">
        <v>722</v>
      </c>
      <c r="G17" s="92" t="s">
        <v>208</v>
      </c>
      <c r="H17" s="91" t="s">
        <v>341</v>
      </c>
      <c r="I17" s="91" t="s">
        <v>192</v>
      </c>
      <c r="J17" s="91" t="s">
        <v>476</v>
      </c>
      <c r="K17" s="91" t="s">
        <v>314</v>
      </c>
      <c r="L17" s="91" t="s">
        <v>128</v>
      </c>
      <c r="M17" s="91"/>
      <c r="N17" s="91"/>
      <c r="O17" s="91"/>
      <c r="P17" s="91" t="s">
        <v>192</v>
      </c>
      <c r="Q17" s="91" t="s">
        <v>317</v>
      </c>
      <c r="R17" s="91" t="s">
        <v>127</v>
      </c>
      <c r="S17" s="91" t="s">
        <v>129</v>
      </c>
      <c r="T17" s="186" t="s">
        <v>723</v>
      </c>
      <c r="U17" s="186"/>
      <c r="V17" s="186"/>
      <c r="W17" s="186"/>
      <c r="X17" s="186"/>
      <c r="Y17" s="186"/>
      <c r="Z17" s="186"/>
      <c r="AA17" s="186"/>
    </row>
    <row r="18" customFormat="false" ht="27.1" hidden="false" customHeight="true" outlineLevel="0" collapsed="false">
      <c r="A18" s="96" t="s">
        <v>724</v>
      </c>
      <c r="B18" s="99" t="n">
        <v>8</v>
      </c>
      <c r="C18" s="98" t="s">
        <v>213</v>
      </c>
      <c r="D18" s="99" t="n">
        <v>23</v>
      </c>
      <c r="E18" s="99" t="n">
        <f aca="false">46-10-1</f>
        <v>35</v>
      </c>
      <c r="F18" s="98" t="s">
        <v>177</v>
      </c>
      <c r="G18" s="98" t="s">
        <v>173</v>
      </c>
      <c r="H18" s="97" t="s">
        <v>162</v>
      </c>
      <c r="I18" s="97" t="s">
        <v>192</v>
      </c>
      <c r="J18" s="97" t="s">
        <v>476</v>
      </c>
      <c r="K18" s="97" t="s">
        <v>312</v>
      </c>
      <c r="L18" s="97" t="s">
        <v>128</v>
      </c>
      <c r="M18" s="97"/>
      <c r="N18" s="97"/>
      <c r="O18" s="97"/>
      <c r="P18" s="97" t="s">
        <v>145</v>
      </c>
      <c r="Q18" s="97" t="s">
        <v>341</v>
      </c>
      <c r="R18" s="97" t="s">
        <v>138</v>
      </c>
      <c r="S18" s="97" t="s">
        <v>129</v>
      </c>
      <c r="T18" s="101"/>
      <c r="U18" s="101"/>
      <c r="V18" s="101"/>
      <c r="W18" s="101"/>
      <c r="X18" s="101"/>
      <c r="Y18" s="101"/>
      <c r="Z18" s="101"/>
      <c r="AA18" s="101"/>
    </row>
    <row r="19" customFormat="false" ht="27.1" hidden="false" customHeight="true" outlineLevel="0" collapsed="false">
      <c r="A19" s="96" t="s">
        <v>725</v>
      </c>
      <c r="B19" s="98" t="s">
        <v>138</v>
      </c>
      <c r="C19" s="98" t="s">
        <v>139</v>
      </c>
      <c r="D19" s="98" t="s">
        <v>214</v>
      </c>
      <c r="E19" s="98" t="n">
        <f aca="false">38-18</f>
        <v>20</v>
      </c>
      <c r="F19" s="98" t="s">
        <v>479</v>
      </c>
      <c r="G19" s="102" t="n">
        <v>2</v>
      </c>
      <c r="H19" s="99" t="n">
        <v>135</v>
      </c>
      <c r="I19" s="99" t="n">
        <v>7</v>
      </c>
      <c r="J19" s="97" t="s">
        <v>155</v>
      </c>
      <c r="K19" s="99" t="n">
        <v>2</v>
      </c>
      <c r="L19" s="99" t="n">
        <v>0.6</v>
      </c>
      <c r="M19" s="102" t="n">
        <v>4</v>
      </c>
      <c r="N19" s="102" t="n">
        <v>6</v>
      </c>
      <c r="O19" s="102"/>
      <c r="P19" s="99" t="n">
        <v>5</v>
      </c>
      <c r="Q19" s="99" t="n">
        <v>0</v>
      </c>
      <c r="R19" s="99" t="n">
        <v>0</v>
      </c>
      <c r="S19" s="99" t="s">
        <v>129</v>
      </c>
      <c r="T19" s="132"/>
      <c r="U19" s="132"/>
      <c r="V19" s="132"/>
      <c r="W19" s="132"/>
      <c r="X19" s="132"/>
      <c r="Y19" s="132"/>
    </row>
    <row r="20" customFormat="false" ht="27.1" hidden="false" customHeight="true" outlineLevel="0" collapsed="false">
      <c r="A20" s="90" t="s">
        <v>726</v>
      </c>
      <c r="B20" s="92"/>
      <c r="C20" s="92" t="s">
        <v>139</v>
      </c>
      <c r="D20" s="92"/>
      <c r="E20" s="92"/>
      <c r="F20" s="187"/>
      <c r="G20" s="103" t="n">
        <v>3</v>
      </c>
      <c r="H20" s="93" t="n">
        <v>50</v>
      </c>
      <c r="I20" s="93" t="n">
        <v>8</v>
      </c>
      <c r="J20" s="91" t="n">
        <v>20</v>
      </c>
      <c r="K20" s="93" t="n">
        <v>1</v>
      </c>
      <c r="L20" s="93" t="n">
        <v>0.5</v>
      </c>
      <c r="M20" s="103"/>
      <c r="N20" s="103"/>
      <c r="O20" s="103"/>
      <c r="P20" s="93" t="n">
        <v>5</v>
      </c>
      <c r="Q20" s="93" t="n">
        <v>0</v>
      </c>
      <c r="R20" s="93" t="n">
        <v>0</v>
      </c>
      <c r="S20" s="93" t="s">
        <v>129</v>
      </c>
      <c r="T20" s="186"/>
      <c r="U20" s="186"/>
      <c r="V20" s="186"/>
      <c r="W20" s="186"/>
      <c r="X20" s="186"/>
      <c r="Y20" s="186"/>
    </row>
    <row r="21" customFormat="false" ht="27.1" hidden="false" customHeight="true" outlineLevel="0" collapsed="false">
      <c r="A21" s="96" t="s">
        <v>727</v>
      </c>
      <c r="B21" s="98"/>
      <c r="C21" s="98" t="s">
        <v>728</v>
      </c>
      <c r="D21" s="98"/>
      <c r="E21" s="98"/>
      <c r="F21" s="98"/>
      <c r="G21" s="102" t="n">
        <v>2</v>
      </c>
      <c r="H21" s="99" t="n">
        <v>10</v>
      </c>
      <c r="I21" s="99" t="n">
        <v>7</v>
      </c>
      <c r="J21" s="97" t="n">
        <v>25</v>
      </c>
      <c r="K21" s="99" t="n">
        <v>1</v>
      </c>
      <c r="L21" s="99" t="n">
        <v>0.6</v>
      </c>
      <c r="M21" s="102"/>
      <c r="N21" s="102"/>
      <c r="O21" s="102"/>
      <c r="P21" s="99" t="n">
        <v>5</v>
      </c>
      <c r="Q21" s="99" t="n">
        <v>0</v>
      </c>
      <c r="R21" s="99" t="n">
        <v>0</v>
      </c>
      <c r="S21" s="99" t="s">
        <v>129</v>
      </c>
      <c r="T21" s="132"/>
      <c r="U21" s="132"/>
      <c r="V21" s="132"/>
      <c r="W21" s="132"/>
      <c r="X21" s="132"/>
      <c r="Y21" s="132"/>
    </row>
    <row r="22" customFormat="false" ht="27.1" hidden="false" customHeight="true" outlineLevel="0" collapsed="false">
      <c r="A22" s="90" t="s">
        <v>729</v>
      </c>
      <c r="B22" s="92"/>
      <c r="C22" s="92" t="s">
        <v>442</v>
      </c>
      <c r="D22" s="92"/>
      <c r="E22" s="92"/>
      <c r="F22" s="92"/>
      <c r="G22" s="103" t="n">
        <v>4</v>
      </c>
      <c r="H22" s="93" t="n">
        <v>361</v>
      </c>
      <c r="I22" s="93" t="n">
        <v>6</v>
      </c>
      <c r="J22" s="91" t="n">
        <v>50</v>
      </c>
      <c r="K22" s="93" t="n">
        <v>1</v>
      </c>
      <c r="L22" s="93" t="s">
        <v>128</v>
      </c>
      <c r="M22" s="103"/>
      <c r="N22" s="103"/>
      <c r="O22" s="103"/>
      <c r="P22" s="93" t="n">
        <v>7</v>
      </c>
      <c r="Q22" s="93" t="n">
        <v>20</v>
      </c>
      <c r="R22" s="93" t="n">
        <v>0</v>
      </c>
      <c r="S22" s="93" t="s">
        <v>129</v>
      </c>
      <c r="T22" s="186"/>
      <c r="U22" s="186"/>
      <c r="V22" s="186"/>
      <c r="W22" s="186"/>
      <c r="X22" s="186"/>
      <c r="Y22" s="186"/>
    </row>
    <row r="23" customFormat="false" ht="27.1" hidden="false" customHeight="true" outlineLevel="0" collapsed="false">
      <c r="A23" s="96" t="s">
        <v>730</v>
      </c>
      <c r="B23" s="98" t="s">
        <v>138</v>
      </c>
      <c r="C23" s="98" t="s">
        <v>139</v>
      </c>
      <c r="D23" s="98" t="s">
        <v>161</v>
      </c>
      <c r="E23" s="98" t="n">
        <f aca="false">24-10</f>
        <v>14</v>
      </c>
      <c r="F23" s="98" t="s">
        <v>304</v>
      </c>
      <c r="G23" s="102" t="n">
        <v>6</v>
      </c>
      <c r="H23" s="99" t="n">
        <v>70</v>
      </c>
      <c r="I23" s="99" t="n">
        <v>6</v>
      </c>
      <c r="J23" s="97" t="n">
        <v>50</v>
      </c>
      <c r="K23" s="99" t="n">
        <v>2</v>
      </c>
      <c r="L23" s="99" t="s">
        <v>128</v>
      </c>
      <c r="M23" s="102" t="n">
        <v>4</v>
      </c>
      <c r="N23" s="102" t="n">
        <v>6</v>
      </c>
      <c r="O23" s="102"/>
      <c r="P23" s="99" t="n">
        <v>5</v>
      </c>
      <c r="Q23" s="99" t="n">
        <v>25</v>
      </c>
      <c r="R23" s="99" t="n">
        <v>6</v>
      </c>
      <c r="S23" s="99" t="s">
        <v>129</v>
      </c>
      <c r="T23" s="132"/>
      <c r="U23" s="132"/>
      <c r="V23" s="132"/>
      <c r="W23" s="132"/>
      <c r="X23" s="132"/>
      <c r="Y23" s="132"/>
    </row>
    <row r="24" customFormat="false" ht="27.1" hidden="false" customHeight="true" outlineLevel="0" collapsed="false">
      <c r="A24" s="90" t="s">
        <v>365</v>
      </c>
      <c r="B24" s="92" t="s">
        <v>214</v>
      </c>
      <c r="C24" s="92" t="s">
        <v>731</v>
      </c>
      <c r="D24" s="92" t="s">
        <v>192</v>
      </c>
      <c r="E24" s="92" t="n">
        <f aca="false">40-28</f>
        <v>12</v>
      </c>
      <c r="F24" s="92" t="s">
        <v>141</v>
      </c>
      <c r="G24" s="103" t="n">
        <v>13</v>
      </c>
      <c r="H24" s="93" t="n">
        <v>361</v>
      </c>
      <c r="I24" s="93" t="n">
        <v>8</v>
      </c>
      <c r="J24" s="91" t="n">
        <v>90</v>
      </c>
      <c r="K24" s="93" t="n">
        <v>6</v>
      </c>
      <c r="L24" s="93" t="s">
        <v>128</v>
      </c>
      <c r="M24" s="103" t="n">
        <v>6</v>
      </c>
      <c r="N24" s="103" t="n">
        <v>9</v>
      </c>
      <c r="O24" s="103"/>
      <c r="P24" s="93" t="n">
        <v>8</v>
      </c>
      <c r="Q24" s="93" t="n">
        <v>25</v>
      </c>
      <c r="R24" s="93" t="n">
        <v>5</v>
      </c>
      <c r="S24" s="93" t="s">
        <v>129</v>
      </c>
      <c r="T24" s="186"/>
      <c r="U24" s="186"/>
      <c r="V24" s="186"/>
      <c r="W24" s="186"/>
      <c r="X24" s="186"/>
      <c r="Y24" s="186"/>
    </row>
    <row r="25" customFormat="false" ht="27.1" hidden="false" customHeight="true" outlineLevel="0" collapsed="false">
      <c r="A25" s="96" t="s">
        <v>732</v>
      </c>
      <c r="B25" s="98"/>
      <c r="C25" s="98" t="s">
        <v>733</v>
      </c>
      <c r="D25" s="98"/>
      <c r="E25" s="98"/>
      <c r="F25" s="98"/>
      <c r="G25" s="102" t="n">
        <v>4</v>
      </c>
      <c r="H25" s="99" t="n">
        <v>361</v>
      </c>
      <c r="I25" s="99" t="n">
        <v>6</v>
      </c>
      <c r="J25" s="97" t="n">
        <v>30</v>
      </c>
      <c r="K25" s="99" t="n">
        <v>2</v>
      </c>
      <c r="L25" s="99" t="s">
        <v>128</v>
      </c>
      <c r="M25" s="102"/>
      <c r="N25" s="102"/>
      <c r="O25" s="102"/>
      <c r="P25" s="99" t="n">
        <v>5</v>
      </c>
      <c r="Q25" s="99" t="n">
        <v>25</v>
      </c>
      <c r="R25" s="99" t="n">
        <v>5</v>
      </c>
      <c r="S25" s="99" t="s">
        <v>129</v>
      </c>
      <c r="T25" s="132"/>
      <c r="U25" s="132"/>
      <c r="V25" s="132"/>
      <c r="W25" s="132"/>
      <c r="X25" s="132"/>
      <c r="Y25" s="132"/>
    </row>
    <row r="26" customFormat="false" ht="27.1" hidden="false" customHeight="true" outlineLevel="0" collapsed="false">
      <c r="A26" s="90" t="s">
        <v>734</v>
      </c>
      <c r="B26" s="92" t="s">
        <v>145</v>
      </c>
      <c r="C26" s="92" t="s">
        <v>735</v>
      </c>
      <c r="D26" s="92" t="s">
        <v>214</v>
      </c>
      <c r="E26" s="92" t="n">
        <f aca="false">38-18</f>
        <v>20</v>
      </c>
      <c r="F26" s="92" t="s">
        <v>479</v>
      </c>
      <c r="G26" s="103" t="n">
        <v>7</v>
      </c>
      <c r="H26" s="93" t="n">
        <v>90</v>
      </c>
      <c r="I26" s="91" t="s">
        <v>192</v>
      </c>
      <c r="J26" s="91" t="n">
        <v>35</v>
      </c>
      <c r="K26" s="93" t="n">
        <v>1</v>
      </c>
      <c r="L26" s="93" t="s">
        <v>128</v>
      </c>
      <c r="M26" s="103" t="n">
        <v>4</v>
      </c>
      <c r="N26" s="103" t="n">
        <v>6</v>
      </c>
      <c r="O26" s="103"/>
      <c r="P26" s="93" t="n">
        <v>6</v>
      </c>
      <c r="Q26" s="93" t="n">
        <v>25</v>
      </c>
      <c r="R26" s="93" t="n">
        <v>6</v>
      </c>
      <c r="S26" s="93" t="s">
        <v>129</v>
      </c>
      <c r="T26" s="186"/>
      <c r="U26" s="186"/>
      <c r="V26" s="186"/>
      <c r="W26" s="186"/>
      <c r="X26" s="186"/>
      <c r="Y26" s="186"/>
    </row>
    <row r="27" customFormat="false" ht="27.1" hidden="false" customHeight="true" outlineLevel="0" collapsed="false">
      <c r="A27" s="90" t="s">
        <v>736</v>
      </c>
      <c r="B27" s="92" t="s">
        <v>145</v>
      </c>
      <c r="C27" s="92" t="s">
        <v>735</v>
      </c>
      <c r="D27" s="92" t="s">
        <v>214</v>
      </c>
      <c r="E27" s="92" t="n">
        <f aca="false">38-18</f>
        <v>20</v>
      </c>
      <c r="F27" s="92" t="s">
        <v>479</v>
      </c>
      <c r="G27" s="103" t="n">
        <v>7</v>
      </c>
      <c r="H27" s="93" t="n">
        <v>90</v>
      </c>
      <c r="I27" s="91" t="s">
        <v>299</v>
      </c>
      <c r="J27" s="91" t="n">
        <v>35</v>
      </c>
      <c r="K27" s="93" t="n">
        <v>1</v>
      </c>
      <c r="L27" s="93" t="s">
        <v>128</v>
      </c>
      <c r="M27" s="103" t="n">
        <v>4</v>
      </c>
      <c r="N27" s="103" t="n">
        <v>6</v>
      </c>
      <c r="O27" s="103"/>
      <c r="P27" s="93" t="n">
        <v>6</v>
      </c>
      <c r="Q27" s="93" t="n">
        <v>25</v>
      </c>
      <c r="R27" s="93" t="n">
        <v>6</v>
      </c>
      <c r="S27" s="93" t="s">
        <v>129</v>
      </c>
      <c r="T27" s="186"/>
      <c r="U27" s="186"/>
      <c r="V27" s="186"/>
      <c r="W27" s="186"/>
      <c r="X27" s="186"/>
      <c r="Y27" s="186"/>
    </row>
    <row r="28" customFormat="false" ht="27.1" hidden="false" customHeight="true" outlineLevel="0" collapsed="false">
      <c r="A28" s="96" t="s">
        <v>372</v>
      </c>
      <c r="B28" s="98" t="s">
        <v>173</v>
      </c>
      <c r="C28" s="98" t="s">
        <v>737</v>
      </c>
      <c r="D28" s="98" t="n">
        <f aca="false">E28/3*2</f>
        <v>16</v>
      </c>
      <c r="E28" s="98" t="n">
        <f aca="false">42-18</f>
        <v>24</v>
      </c>
      <c r="F28" s="98" t="s">
        <v>714</v>
      </c>
      <c r="G28" s="102" t="n">
        <v>12</v>
      </c>
      <c r="H28" s="99" t="n">
        <v>35</v>
      </c>
      <c r="I28" s="99" t="n">
        <v>8</v>
      </c>
      <c r="J28" s="97" t="n">
        <v>50</v>
      </c>
      <c r="K28" s="99" t="n">
        <v>2</v>
      </c>
      <c r="L28" s="99" t="s">
        <v>128</v>
      </c>
      <c r="M28" s="102" t="n">
        <v>6</v>
      </c>
      <c r="N28" s="102" t="n">
        <v>9</v>
      </c>
      <c r="O28" s="102"/>
      <c r="P28" s="99" t="n">
        <v>8</v>
      </c>
      <c r="Q28" s="99" t="n">
        <v>50</v>
      </c>
      <c r="R28" s="99" t="n">
        <v>0</v>
      </c>
      <c r="S28" s="99" t="s">
        <v>129</v>
      </c>
      <c r="T28" s="132" t="s">
        <v>579</v>
      </c>
      <c r="U28" s="132"/>
      <c r="V28" s="132"/>
      <c r="W28" s="132"/>
      <c r="X28" s="132"/>
      <c r="Y28" s="132"/>
    </row>
    <row r="29" customFormat="false" ht="27.1" hidden="false" customHeight="true" outlineLevel="0" collapsed="false">
      <c r="A29" s="90" t="s">
        <v>376</v>
      </c>
      <c r="B29" s="92"/>
      <c r="C29" s="92" t="s">
        <v>442</v>
      </c>
      <c r="D29" s="92"/>
      <c r="E29" s="92"/>
      <c r="F29" s="92"/>
      <c r="G29" s="103" t="n">
        <v>12</v>
      </c>
      <c r="H29" s="93" t="n">
        <v>290</v>
      </c>
      <c r="I29" s="93" t="n">
        <v>6</v>
      </c>
      <c r="J29" s="91" t="s">
        <v>162</v>
      </c>
      <c r="K29" s="93" t="n">
        <v>2</v>
      </c>
      <c r="L29" s="93" t="s">
        <v>128</v>
      </c>
      <c r="M29" s="90"/>
      <c r="N29" s="90"/>
      <c r="O29" s="90"/>
      <c r="P29" s="93" t="n">
        <v>8</v>
      </c>
      <c r="Q29" s="93" t="n">
        <v>50</v>
      </c>
      <c r="R29" s="93" t="n">
        <v>5</v>
      </c>
      <c r="S29" s="93" t="s">
        <v>129</v>
      </c>
      <c r="T29" s="186" t="s">
        <v>738</v>
      </c>
      <c r="U29" s="186"/>
      <c r="V29" s="186"/>
      <c r="W29" s="186"/>
      <c r="X29" s="186"/>
      <c r="Y29" s="186"/>
    </row>
    <row r="30" customFormat="false" ht="27.1" hidden="false" customHeight="true" outlineLevel="0" collapsed="false">
      <c r="A30" s="105" t="s">
        <v>739</v>
      </c>
      <c r="B30" s="91" t="s">
        <v>740</v>
      </c>
      <c r="C30" s="110" t="s">
        <v>741</v>
      </c>
      <c r="D30" s="93"/>
      <c r="E30" s="93"/>
      <c r="F30" s="93" t="n">
        <v>20</v>
      </c>
      <c r="G30" s="91" t="s">
        <v>127</v>
      </c>
      <c r="H30" s="91" t="s">
        <v>127</v>
      </c>
      <c r="I30" s="91" t="s">
        <v>127</v>
      </c>
      <c r="J30" s="91" t="s">
        <v>127</v>
      </c>
      <c r="K30" s="91" t="s">
        <v>127</v>
      </c>
      <c r="L30" s="91" t="s">
        <v>127</v>
      </c>
      <c r="M30" s="93"/>
      <c r="N30" s="93"/>
      <c r="O30" s="118" t="s">
        <v>742</v>
      </c>
      <c r="P30" s="93"/>
      <c r="Q30" s="93"/>
      <c r="R30" s="93"/>
      <c r="S30" s="93"/>
      <c r="T30" s="188" t="s">
        <v>743</v>
      </c>
      <c r="U30" s="188"/>
      <c r="V30" s="188"/>
      <c r="W30" s="188"/>
      <c r="X30" s="188"/>
      <c r="Y30" s="188"/>
      <c r="Z30" s="188"/>
      <c r="AA30" s="188"/>
    </row>
    <row r="31" customFormat="false" ht="27.1" hidden="false" customHeight="true" outlineLevel="0" collapsed="false">
      <c r="A31" s="108" t="s">
        <v>744</v>
      </c>
      <c r="B31" s="97" t="s">
        <v>745</v>
      </c>
      <c r="C31" s="109" t="s">
        <v>746</v>
      </c>
      <c r="D31" s="99" t="n">
        <v>10</v>
      </c>
      <c r="E31" s="99"/>
      <c r="F31" s="99" t="n">
        <v>20</v>
      </c>
      <c r="G31" s="91" t="s">
        <v>127</v>
      </c>
      <c r="H31" s="91" t="s">
        <v>127</v>
      </c>
      <c r="I31" s="91" t="s">
        <v>127</v>
      </c>
      <c r="J31" s="91" t="s">
        <v>127</v>
      </c>
      <c r="K31" s="91" t="s">
        <v>127</v>
      </c>
      <c r="L31" s="91" t="s">
        <v>127</v>
      </c>
      <c r="M31" s="99"/>
      <c r="N31" s="99"/>
      <c r="O31" s="99"/>
      <c r="P31" s="99"/>
      <c r="Q31" s="99"/>
      <c r="R31" s="99"/>
      <c r="S31" s="99"/>
      <c r="T31" s="137" t="s">
        <v>747</v>
      </c>
      <c r="U31" s="137"/>
      <c r="V31" s="137"/>
      <c r="W31" s="137"/>
      <c r="X31" s="137"/>
      <c r="Y31" s="137"/>
      <c r="Z31" s="137"/>
      <c r="AA31" s="137"/>
    </row>
    <row r="32" customFormat="false" ht="27.1" hidden="false" customHeight="true" outlineLevel="0" collapsed="false">
      <c r="A32" s="105" t="s">
        <v>748</v>
      </c>
      <c r="B32" s="91" t="s">
        <v>126</v>
      </c>
      <c r="C32" s="110" t="s">
        <v>749</v>
      </c>
      <c r="D32" s="93" t="n">
        <v>3</v>
      </c>
      <c r="E32" s="93"/>
      <c r="F32" s="93" t="n">
        <v>26</v>
      </c>
      <c r="G32" s="91" t="s">
        <v>127</v>
      </c>
      <c r="H32" s="91" t="s">
        <v>127</v>
      </c>
      <c r="I32" s="91" t="s">
        <v>127</v>
      </c>
      <c r="J32" s="91" t="s">
        <v>127</v>
      </c>
      <c r="K32" s="91" t="s">
        <v>127</v>
      </c>
      <c r="L32" s="91" t="s">
        <v>127</v>
      </c>
      <c r="M32" s="93"/>
      <c r="N32" s="93"/>
      <c r="O32" s="118" t="s">
        <v>750</v>
      </c>
      <c r="P32" s="118"/>
      <c r="Q32" s="118"/>
      <c r="R32" s="118"/>
      <c r="S32" s="93"/>
      <c r="T32" s="188" t="s">
        <v>751</v>
      </c>
      <c r="U32" s="188"/>
      <c r="V32" s="188"/>
      <c r="W32" s="188"/>
      <c r="X32" s="188"/>
      <c r="Y32" s="188"/>
      <c r="Z32" s="188"/>
      <c r="AA32" s="188"/>
    </row>
    <row r="33" customFormat="false" ht="27.1" hidden="false" customHeight="true" outlineLevel="0" collapsed="false">
      <c r="A33" s="108" t="s">
        <v>752</v>
      </c>
      <c r="B33" s="97" t="s">
        <v>126</v>
      </c>
      <c r="C33" s="109" t="s">
        <v>753</v>
      </c>
      <c r="D33" s="99" t="n">
        <v>3</v>
      </c>
      <c r="E33" s="99"/>
      <c r="F33" s="99" t="n">
        <v>26</v>
      </c>
      <c r="G33" s="91" t="s">
        <v>127</v>
      </c>
      <c r="H33" s="91" t="s">
        <v>127</v>
      </c>
      <c r="I33" s="91" t="s">
        <v>127</v>
      </c>
      <c r="J33" s="91" t="s">
        <v>127</v>
      </c>
      <c r="K33" s="91" t="s">
        <v>127</v>
      </c>
      <c r="L33" s="91" t="s">
        <v>127</v>
      </c>
      <c r="M33" s="99"/>
      <c r="N33" s="99"/>
      <c r="O33" s="115" t="s">
        <v>750</v>
      </c>
      <c r="P33" s="115"/>
      <c r="Q33" s="115"/>
      <c r="R33" s="115"/>
      <c r="S33" s="99"/>
      <c r="T33" s="137" t="s">
        <v>754</v>
      </c>
      <c r="U33" s="137"/>
      <c r="V33" s="137"/>
      <c r="W33" s="137"/>
      <c r="X33" s="137"/>
      <c r="Y33" s="137"/>
      <c r="Z33" s="137"/>
      <c r="AA33" s="137"/>
    </row>
    <row r="34" customFormat="false" ht="27.1" hidden="false" customHeight="true" outlineLevel="0" collapsed="false">
      <c r="A34" s="105" t="s">
        <v>755</v>
      </c>
      <c r="B34" s="118" t="s">
        <v>756</v>
      </c>
      <c r="C34" s="189" t="n">
        <v>44080</v>
      </c>
      <c r="D34" s="93" t="n">
        <v>6</v>
      </c>
      <c r="E34" s="93"/>
      <c r="F34" s="93" t="n">
        <v>8</v>
      </c>
      <c r="G34" s="93" t="n">
        <v>8</v>
      </c>
      <c r="H34" s="190" t="n">
        <v>90</v>
      </c>
      <c r="I34" s="190" t="n">
        <v>6</v>
      </c>
      <c r="J34" s="190" t="n">
        <v>10</v>
      </c>
      <c r="K34" s="190" t="n">
        <v>3</v>
      </c>
      <c r="L34" s="190" t="s">
        <v>128</v>
      </c>
      <c r="M34" s="93"/>
      <c r="N34" s="93"/>
      <c r="O34" s="118" t="s">
        <v>757</v>
      </c>
      <c r="P34" s="93" t="n">
        <v>7</v>
      </c>
      <c r="Q34" s="93" t="n">
        <v>10</v>
      </c>
      <c r="R34" s="93" t="n">
        <v>1</v>
      </c>
      <c r="S34" s="93" t="s">
        <v>129</v>
      </c>
      <c r="T34" s="188" t="s">
        <v>758</v>
      </c>
      <c r="U34" s="188"/>
      <c r="V34" s="188"/>
      <c r="W34" s="188"/>
      <c r="X34" s="188"/>
      <c r="Y34" s="188"/>
      <c r="Z34" s="188"/>
      <c r="AA34" s="188"/>
    </row>
    <row r="35" customFormat="false" ht="27.1" hidden="false" customHeight="true" outlineLevel="0" collapsed="false">
      <c r="A35" s="108" t="s">
        <v>759</v>
      </c>
      <c r="B35" s="109" t="s">
        <v>760</v>
      </c>
      <c r="C35" s="97" t="s">
        <v>761</v>
      </c>
      <c r="D35" s="99" t="n">
        <v>6</v>
      </c>
      <c r="E35" s="99"/>
      <c r="F35" s="99" t="n">
        <v>8</v>
      </c>
      <c r="G35" s="97" t="s">
        <v>159</v>
      </c>
      <c r="H35" s="99" t="n">
        <v>90</v>
      </c>
      <c r="I35" s="97" t="s">
        <v>138</v>
      </c>
      <c r="J35" s="99" t="n">
        <v>70</v>
      </c>
      <c r="K35" s="99" t="n">
        <v>3</v>
      </c>
      <c r="L35" s="99" t="s">
        <v>473</v>
      </c>
      <c r="M35" s="99"/>
      <c r="N35" s="99"/>
      <c r="O35" s="115"/>
      <c r="P35" s="99" t="n">
        <v>10</v>
      </c>
      <c r="Q35" s="99" t="n">
        <v>60</v>
      </c>
      <c r="R35" s="99" t="n">
        <v>1</v>
      </c>
      <c r="S35" s="99" t="s">
        <v>129</v>
      </c>
      <c r="T35" s="137" t="s">
        <v>762</v>
      </c>
      <c r="U35" s="137"/>
      <c r="V35" s="137"/>
      <c r="W35" s="137"/>
      <c r="X35" s="137"/>
      <c r="Y35" s="137"/>
      <c r="Z35" s="137"/>
      <c r="AA35" s="137"/>
    </row>
    <row r="36" customFormat="false" ht="27.1" hidden="false" customHeight="true" outlineLevel="0" collapsed="false">
      <c r="A36" s="105" t="s">
        <v>763</v>
      </c>
      <c r="B36" s="91"/>
      <c r="C36" s="91" t="s">
        <v>761</v>
      </c>
      <c r="D36" s="93"/>
      <c r="E36" s="93"/>
      <c r="F36" s="187"/>
      <c r="G36" s="91" t="s">
        <v>159</v>
      </c>
      <c r="H36" s="93" t="n">
        <v>90</v>
      </c>
      <c r="I36" s="91" t="s">
        <v>145</v>
      </c>
      <c r="J36" s="93" t="n">
        <v>90</v>
      </c>
      <c r="K36" s="93" t="n">
        <v>8</v>
      </c>
      <c r="L36" s="93" t="s">
        <v>473</v>
      </c>
      <c r="M36" s="93"/>
      <c r="N36" s="93"/>
      <c r="O36" s="118"/>
      <c r="P36" s="93" t="n">
        <v>10</v>
      </c>
      <c r="Q36" s="93" t="n">
        <v>60</v>
      </c>
      <c r="R36" s="93" t="n">
        <v>1</v>
      </c>
      <c r="S36" s="93" t="s">
        <v>129</v>
      </c>
      <c r="T36" s="188" t="s">
        <v>764</v>
      </c>
      <c r="U36" s="188"/>
      <c r="V36" s="188"/>
      <c r="W36" s="188"/>
      <c r="X36" s="188"/>
      <c r="Y36" s="188"/>
      <c r="Z36" s="188"/>
      <c r="AA36" s="188"/>
    </row>
    <row r="37" customFormat="false" ht="27.1" hidden="false" customHeight="true" outlineLevel="0" collapsed="false">
      <c r="A37" s="108" t="s">
        <v>765</v>
      </c>
      <c r="B37" s="109" t="s">
        <v>766</v>
      </c>
      <c r="C37" s="97" t="s">
        <v>767</v>
      </c>
      <c r="D37" s="115" t="s">
        <v>768</v>
      </c>
      <c r="E37" s="115"/>
      <c r="F37" s="115" t="s">
        <v>769</v>
      </c>
      <c r="G37" s="97" t="s">
        <v>192</v>
      </c>
      <c r="H37" s="97" t="s">
        <v>181</v>
      </c>
      <c r="I37" s="97" t="s">
        <v>192</v>
      </c>
      <c r="J37" s="99" t="n">
        <v>75</v>
      </c>
      <c r="K37" s="99" t="n">
        <v>3</v>
      </c>
      <c r="L37" s="99" t="s">
        <v>128</v>
      </c>
      <c r="M37" s="99"/>
      <c r="N37" s="99"/>
      <c r="O37" s="99"/>
      <c r="P37" s="99" t="n">
        <v>8</v>
      </c>
      <c r="Q37" s="99" t="n">
        <v>60</v>
      </c>
      <c r="R37" s="99" t="n">
        <v>6</v>
      </c>
      <c r="S37" s="99" t="s">
        <v>129</v>
      </c>
      <c r="T37" s="137" t="s">
        <v>770</v>
      </c>
      <c r="U37" s="137"/>
      <c r="V37" s="137"/>
      <c r="W37" s="137"/>
      <c r="X37" s="137"/>
      <c r="Y37" s="137"/>
      <c r="Z37" s="137"/>
      <c r="AA37" s="137"/>
    </row>
    <row r="38" customFormat="false" ht="27.1" hidden="false" customHeight="true" outlineLevel="0" collapsed="false">
      <c r="A38" s="105" t="s">
        <v>771</v>
      </c>
      <c r="B38" s="91" t="s">
        <v>772</v>
      </c>
      <c r="C38" s="91" t="s">
        <v>773</v>
      </c>
      <c r="D38" s="93" t="n">
        <v>0</v>
      </c>
      <c r="E38" s="93"/>
      <c r="F38" s="93" t="n">
        <v>38</v>
      </c>
      <c r="G38" s="91"/>
      <c r="H38" s="91"/>
      <c r="I38" s="91"/>
      <c r="J38" s="93"/>
      <c r="K38" s="93"/>
      <c r="L38" s="93"/>
      <c r="M38" s="93"/>
      <c r="N38" s="93"/>
      <c r="O38" s="93"/>
      <c r="P38" s="93"/>
      <c r="Q38" s="93"/>
      <c r="R38" s="93"/>
      <c r="S38" s="93"/>
      <c r="T38" s="188" t="s">
        <v>774</v>
      </c>
      <c r="U38" s="188"/>
      <c r="V38" s="188"/>
      <c r="W38" s="188"/>
      <c r="X38" s="188"/>
      <c r="Y38" s="188"/>
      <c r="Z38" s="188"/>
      <c r="AA38" s="188"/>
    </row>
    <row r="39" customFormat="false" ht="27.1" hidden="false" customHeight="true" outlineLevel="0" collapsed="false">
      <c r="A39" s="108" t="s">
        <v>775</v>
      </c>
      <c r="B39" s="97" t="s">
        <v>192</v>
      </c>
      <c r="C39" s="109" t="s">
        <v>776</v>
      </c>
      <c r="D39" s="115" t="s">
        <v>777</v>
      </c>
      <c r="E39" s="115"/>
      <c r="F39" s="115" t="s">
        <v>778</v>
      </c>
      <c r="G39" s="97"/>
      <c r="H39" s="97"/>
      <c r="I39" s="97"/>
      <c r="J39" s="99"/>
      <c r="K39" s="99"/>
      <c r="L39" s="99"/>
      <c r="M39" s="99"/>
      <c r="N39" s="99"/>
      <c r="O39" s="115"/>
      <c r="P39" s="115"/>
      <c r="Q39" s="115"/>
      <c r="R39" s="115"/>
      <c r="S39" s="99"/>
      <c r="T39" s="132"/>
      <c r="U39" s="132"/>
      <c r="V39" s="132"/>
      <c r="W39" s="132"/>
      <c r="X39" s="132"/>
      <c r="Y39" s="132"/>
      <c r="Z39" s="132"/>
      <c r="AA39" s="132"/>
    </row>
    <row r="40" customFormat="false" ht="27.1" hidden="false" customHeight="true" outlineLevel="0" collapsed="false">
      <c r="A40" s="105" t="s">
        <v>779</v>
      </c>
      <c r="B40" s="91" t="s">
        <v>159</v>
      </c>
      <c r="C40" s="91" t="s">
        <v>761</v>
      </c>
      <c r="D40" s="93" t="n">
        <v>10</v>
      </c>
      <c r="E40" s="93"/>
      <c r="F40" s="93" t="n">
        <v>26</v>
      </c>
      <c r="G40" s="91" t="s">
        <v>159</v>
      </c>
      <c r="H40" s="93" t="n">
        <v>90</v>
      </c>
      <c r="I40" s="91" t="s">
        <v>138</v>
      </c>
      <c r="J40" s="93" t="n">
        <v>110</v>
      </c>
      <c r="K40" s="93" t="n">
        <v>3</v>
      </c>
      <c r="L40" s="93" t="s">
        <v>473</v>
      </c>
      <c r="M40" s="93"/>
      <c r="N40" s="93"/>
      <c r="O40" s="93"/>
      <c r="P40" s="93" t="n">
        <v>10</v>
      </c>
      <c r="Q40" s="93" t="n">
        <v>60</v>
      </c>
      <c r="R40" s="93" t="n">
        <v>1</v>
      </c>
      <c r="S40" s="93" t="s">
        <v>129</v>
      </c>
      <c r="T40" s="188" t="s">
        <v>780</v>
      </c>
      <c r="U40" s="188"/>
      <c r="V40" s="188"/>
      <c r="W40" s="188"/>
      <c r="X40" s="188"/>
      <c r="Y40" s="188"/>
      <c r="Z40" s="188"/>
      <c r="AA40" s="188"/>
    </row>
    <row r="41" customFormat="false" ht="27.1" hidden="false" customHeight="true" outlineLevel="0" collapsed="false">
      <c r="A41" s="108" t="s">
        <v>781</v>
      </c>
      <c r="B41" s="97" t="s">
        <v>159</v>
      </c>
      <c r="C41" s="97" t="s">
        <v>761</v>
      </c>
      <c r="D41" s="99"/>
      <c r="E41" s="99"/>
      <c r="F41" s="142"/>
      <c r="G41" s="97" t="s">
        <v>159</v>
      </c>
      <c r="H41" s="99" t="n">
        <v>90</v>
      </c>
      <c r="I41" s="97" t="s">
        <v>145</v>
      </c>
      <c r="J41" s="99" t="n">
        <v>120</v>
      </c>
      <c r="K41" s="99" t="n">
        <v>8</v>
      </c>
      <c r="L41" s="99" t="s">
        <v>473</v>
      </c>
      <c r="M41" s="99"/>
      <c r="N41" s="99"/>
      <c r="O41" s="99"/>
      <c r="P41" s="99" t="n">
        <v>10</v>
      </c>
      <c r="Q41" s="99" t="n">
        <v>60</v>
      </c>
      <c r="R41" s="99" t="n">
        <v>1</v>
      </c>
      <c r="S41" s="99" t="s">
        <v>129</v>
      </c>
      <c r="T41" s="137" t="s">
        <v>782</v>
      </c>
      <c r="U41" s="137"/>
      <c r="V41" s="137"/>
      <c r="W41" s="137"/>
      <c r="X41" s="137"/>
      <c r="Y41" s="137"/>
      <c r="Z41" s="137"/>
      <c r="AA41" s="137"/>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ColWidth="14.62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1" t="s">
        <v>783</v>
      </c>
      <c r="B1" s="192"/>
      <c r="C1" s="193"/>
      <c r="D1" s="192"/>
      <c r="E1" s="192"/>
      <c r="F1" s="192"/>
      <c r="G1" s="192"/>
      <c r="H1" s="194"/>
      <c r="I1" s="194"/>
      <c r="J1" s="194"/>
      <c r="K1" s="194"/>
      <c r="L1" s="194"/>
      <c r="M1" s="194"/>
      <c r="N1" s="194"/>
      <c r="O1" s="194"/>
      <c r="P1" s="194"/>
      <c r="Q1" s="194"/>
      <c r="R1" s="194"/>
      <c r="S1" s="195"/>
      <c r="T1" s="195"/>
      <c r="U1" s="195"/>
      <c r="V1" s="195"/>
      <c r="W1" s="195"/>
      <c r="X1" s="195"/>
      <c r="Y1" s="195"/>
      <c r="Z1" s="195"/>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96" t="s">
        <v>118</v>
      </c>
      <c r="N2" s="197" t="s">
        <v>119</v>
      </c>
      <c r="O2" s="86" t="s">
        <v>55</v>
      </c>
      <c r="P2" s="88" t="s">
        <v>42</v>
      </c>
      <c r="Q2" s="88" t="s">
        <v>45</v>
      </c>
      <c r="R2" s="88" t="s">
        <v>49</v>
      </c>
      <c r="S2" s="86" t="s">
        <v>120</v>
      </c>
      <c r="T2" s="86" t="s">
        <v>121</v>
      </c>
      <c r="U2" s="86"/>
      <c r="V2" s="198"/>
      <c r="W2" s="198"/>
      <c r="X2" s="198"/>
      <c r="Y2" s="198"/>
      <c r="Z2" s="198"/>
      <c r="AA2" s="198"/>
      <c r="AB2" s="198"/>
      <c r="AC2" s="198"/>
    </row>
    <row r="3" customFormat="false" ht="27.1" hidden="false" customHeight="false" outlineLevel="0" collapsed="false">
      <c r="A3" s="199" t="s">
        <v>122</v>
      </c>
      <c r="B3" s="200" t="n">
        <v>4</v>
      </c>
      <c r="C3" s="201" t="s">
        <v>578</v>
      </c>
      <c r="D3" s="202" t="s">
        <v>784</v>
      </c>
      <c r="F3" s="203" t="s">
        <v>357</v>
      </c>
      <c r="G3" s="203" t="s">
        <v>299</v>
      </c>
      <c r="H3" s="201" t="s">
        <v>298</v>
      </c>
      <c r="I3" s="201" t="s">
        <v>299</v>
      </c>
      <c r="J3" s="201" t="s">
        <v>127</v>
      </c>
      <c r="K3" s="201" t="s">
        <v>312</v>
      </c>
      <c r="L3" s="201" t="s">
        <v>128</v>
      </c>
      <c r="M3" s="201"/>
      <c r="N3" s="201"/>
      <c r="O3" s="201"/>
      <c r="P3" s="201" t="s">
        <v>299</v>
      </c>
      <c r="Q3" s="201" t="s">
        <v>127</v>
      </c>
      <c r="R3" s="201" t="s">
        <v>138</v>
      </c>
      <c r="S3" s="201" t="s">
        <v>129</v>
      </c>
      <c r="T3" s="204" t="s">
        <v>419</v>
      </c>
      <c r="U3" s="204"/>
      <c r="V3" s="204"/>
      <c r="W3" s="204"/>
      <c r="X3" s="204"/>
      <c r="Y3" s="204"/>
      <c r="Z3" s="204"/>
      <c r="AA3" s="204"/>
      <c r="AB3" s="204"/>
      <c r="AC3" s="204"/>
    </row>
    <row r="4" customFormat="false" ht="27.1" hidden="false" customHeight="false" outlineLevel="0" collapsed="false">
      <c r="A4" s="96" t="s">
        <v>131</v>
      </c>
      <c r="B4" s="99" t="s">
        <v>785</v>
      </c>
      <c r="C4" s="98" t="s">
        <v>786</v>
      </c>
      <c r="D4" s="136" t="s">
        <v>787</v>
      </c>
      <c r="E4" s="115" t="s">
        <v>788</v>
      </c>
      <c r="F4" s="98" t="s">
        <v>789</v>
      </c>
      <c r="G4" s="98" t="s">
        <v>299</v>
      </c>
      <c r="H4" s="97" t="s">
        <v>235</v>
      </c>
      <c r="I4" s="97" t="s">
        <v>299</v>
      </c>
      <c r="J4" s="97" t="s">
        <v>127</v>
      </c>
      <c r="K4" s="97" t="s">
        <v>314</v>
      </c>
      <c r="L4" s="97" t="s">
        <v>128</v>
      </c>
      <c r="M4" s="97"/>
      <c r="N4" s="97"/>
      <c r="O4" s="97"/>
      <c r="P4" s="97" t="s">
        <v>168</v>
      </c>
      <c r="Q4" s="97" t="s">
        <v>127</v>
      </c>
      <c r="R4" s="97" t="s">
        <v>138</v>
      </c>
      <c r="S4" s="97" t="s">
        <v>129</v>
      </c>
      <c r="T4" s="132" t="s">
        <v>790</v>
      </c>
      <c r="U4" s="132"/>
      <c r="V4" s="132"/>
      <c r="W4" s="132"/>
      <c r="X4" s="132"/>
      <c r="Y4" s="132"/>
      <c r="Z4" s="132"/>
      <c r="AA4" s="132"/>
      <c r="AB4" s="132"/>
      <c r="AC4" s="132"/>
    </row>
    <row r="5" customFormat="false" ht="13.8" hidden="false" customHeight="false" outlineLevel="0" collapsed="false">
      <c r="A5" s="199" t="s">
        <v>424</v>
      </c>
      <c r="B5" s="200" t="s">
        <v>791</v>
      </c>
      <c r="C5" s="203" t="s">
        <v>792</v>
      </c>
      <c r="D5" s="203" t="n">
        <f aca="false">27-8</f>
        <v>19</v>
      </c>
      <c r="F5" s="203" t="s">
        <v>793</v>
      </c>
      <c r="G5" s="203" t="s">
        <v>138</v>
      </c>
      <c r="H5" s="201" t="s">
        <v>298</v>
      </c>
      <c r="I5" s="201" t="s">
        <v>192</v>
      </c>
      <c r="J5" s="201" t="s">
        <v>428</v>
      </c>
      <c r="K5" s="201" t="s">
        <v>297</v>
      </c>
      <c r="L5" s="201" t="s">
        <v>128</v>
      </c>
      <c r="M5" s="201"/>
      <c r="N5" s="201"/>
      <c r="O5" s="201"/>
      <c r="P5" s="201" t="s">
        <v>192</v>
      </c>
      <c r="Q5" s="201" t="s">
        <v>162</v>
      </c>
      <c r="R5" s="201" t="s">
        <v>138</v>
      </c>
      <c r="S5" s="201" t="s">
        <v>129</v>
      </c>
      <c r="T5" s="204" t="s">
        <v>495</v>
      </c>
      <c r="U5" s="204"/>
      <c r="V5" s="204"/>
      <c r="W5" s="204"/>
      <c r="X5" s="204"/>
      <c r="Y5" s="204"/>
      <c r="Z5" s="204"/>
      <c r="AA5" s="204"/>
      <c r="AB5" s="204"/>
      <c r="AC5" s="204"/>
    </row>
    <row r="6" customFormat="false" ht="27.1" hidden="false" customHeight="false" outlineLevel="0" collapsed="false">
      <c r="A6" s="96" t="s">
        <v>430</v>
      </c>
      <c r="B6" s="99" t="n">
        <v>7</v>
      </c>
      <c r="C6" s="136" t="s">
        <v>794</v>
      </c>
      <c r="D6" s="136" t="s">
        <v>795</v>
      </c>
      <c r="E6" s="136" t="s">
        <v>176</v>
      </c>
      <c r="F6" s="98" t="s">
        <v>287</v>
      </c>
      <c r="G6" s="98" t="s">
        <v>192</v>
      </c>
      <c r="H6" s="97" t="s">
        <v>298</v>
      </c>
      <c r="I6" s="97" t="s">
        <v>138</v>
      </c>
      <c r="J6" s="97" t="s">
        <v>171</v>
      </c>
      <c r="K6" s="97" t="s">
        <v>312</v>
      </c>
      <c r="L6" s="97" t="s">
        <v>128</v>
      </c>
      <c r="M6" s="97"/>
      <c r="N6" s="97"/>
      <c r="O6" s="97"/>
      <c r="P6" s="97" t="s">
        <v>145</v>
      </c>
      <c r="Q6" s="97" t="s">
        <v>155</v>
      </c>
      <c r="R6" s="97" t="s">
        <v>138</v>
      </c>
      <c r="S6" s="108" t="s">
        <v>129</v>
      </c>
      <c r="T6" s="132" t="s">
        <v>495</v>
      </c>
      <c r="U6" s="132"/>
      <c r="V6" s="132"/>
      <c r="W6" s="132"/>
      <c r="X6" s="132"/>
      <c r="Y6" s="132"/>
      <c r="Z6" s="132"/>
      <c r="AA6" s="132"/>
      <c r="AB6" s="132"/>
      <c r="AC6" s="132"/>
    </row>
    <row r="7" customFormat="false" ht="13.8" hidden="false" customHeight="false" outlineLevel="0" collapsed="false">
      <c r="A7" s="199" t="s">
        <v>315</v>
      </c>
      <c r="B7" s="200" t="n">
        <v>9</v>
      </c>
      <c r="C7" s="203" t="s">
        <v>220</v>
      </c>
      <c r="D7" s="203" t="s">
        <v>161</v>
      </c>
      <c r="E7" s="203" t="n">
        <f aca="false">28-14</f>
        <v>14</v>
      </c>
      <c r="F7" s="203" t="s">
        <v>289</v>
      </c>
      <c r="G7" s="203" t="s">
        <v>145</v>
      </c>
      <c r="H7" s="201" t="s">
        <v>298</v>
      </c>
      <c r="I7" s="201" t="s">
        <v>192</v>
      </c>
      <c r="J7" s="201" t="s">
        <v>317</v>
      </c>
      <c r="K7" s="201" t="s">
        <v>314</v>
      </c>
      <c r="L7" s="201" t="s">
        <v>128</v>
      </c>
      <c r="M7" s="201"/>
      <c r="N7" s="201"/>
      <c r="O7" s="201"/>
      <c r="P7" s="201" t="s">
        <v>192</v>
      </c>
      <c r="Q7" s="201" t="s">
        <v>317</v>
      </c>
      <c r="R7" s="201" t="s">
        <v>138</v>
      </c>
      <c r="S7" s="200" t="s">
        <v>129</v>
      </c>
      <c r="T7" s="205"/>
      <c r="U7" s="205"/>
      <c r="V7" s="205"/>
      <c r="W7" s="205"/>
      <c r="X7" s="205"/>
      <c r="Y7" s="205"/>
      <c r="Z7" s="205"/>
      <c r="AA7" s="205"/>
      <c r="AB7" s="205"/>
      <c r="AC7" s="205"/>
    </row>
    <row r="8" customFormat="false" ht="13.8" hidden="false" customHeight="false" outlineLevel="0" collapsed="false">
      <c r="A8" s="96" t="s">
        <v>319</v>
      </c>
      <c r="B8" s="99" t="n">
        <v>4</v>
      </c>
      <c r="C8" s="98" t="s">
        <v>578</v>
      </c>
      <c r="D8" s="98" t="n">
        <f aca="false">E8/3*2</f>
        <v>10</v>
      </c>
      <c r="E8" s="98" t="n">
        <f aca="false">28-13</f>
        <v>15</v>
      </c>
      <c r="F8" s="98" t="s">
        <v>249</v>
      </c>
      <c r="G8" s="98" t="s">
        <v>312</v>
      </c>
      <c r="H8" s="97" t="s">
        <v>283</v>
      </c>
      <c r="I8" s="97" t="s">
        <v>192</v>
      </c>
      <c r="J8" s="97" t="s">
        <v>127</v>
      </c>
      <c r="K8" s="97" t="s">
        <v>314</v>
      </c>
      <c r="L8" s="97" t="s">
        <v>128</v>
      </c>
      <c r="M8" s="97"/>
      <c r="N8" s="97"/>
      <c r="O8" s="97"/>
      <c r="P8" s="97" t="s">
        <v>312</v>
      </c>
      <c r="Q8" s="97" t="s">
        <v>127</v>
      </c>
      <c r="R8" s="97" t="s">
        <v>168</v>
      </c>
      <c r="S8" s="97" t="s">
        <v>129</v>
      </c>
      <c r="T8" s="132" t="s">
        <v>796</v>
      </c>
      <c r="U8" s="132"/>
      <c r="V8" s="132"/>
      <c r="W8" s="132"/>
      <c r="X8" s="132"/>
      <c r="Y8" s="132"/>
      <c r="Z8" s="132"/>
      <c r="AA8" s="132"/>
      <c r="AB8" s="132"/>
      <c r="AC8" s="132"/>
    </row>
    <row r="9" customFormat="false" ht="13.8" hidden="false" customHeight="false" outlineLevel="0" collapsed="false">
      <c r="A9" s="199" t="s">
        <v>325</v>
      </c>
      <c r="B9" s="200"/>
      <c r="C9" s="203" t="s">
        <v>414</v>
      </c>
      <c r="D9" s="203"/>
      <c r="E9" s="203"/>
      <c r="F9" s="203"/>
      <c r="G9" s="203" t="s">
        <v>159</v>
      </c>
      <c r="H9" s="201" t="s">
        <v>341</v>
      </c>
      <c r="I9" s="201" t="s">
        <v>192</v>
      </c>
      <c r="J9" s="201" t="s">
        <v>141</v>
      </c>
      <c r="K9" s="201" t="s">
        <v>314</v>
      </c>
      <c r="L9" s="201" t="s">
        <v>128</v>
      </c>
      <c r="M9" s="201"/>
      <c r="N9" s="201"/>
      <c r="O9" s="201"/>
      <c r="P9" s="201" t="s">
        <v>192</v>
      </c>
      <c r="Q9" s="201" t="s">
        <v>317</v>
      </c>
      <c r="R9" s="201" t="s">
        <v>127</v>
      </c>
      <c r="S9" s="201" t="s">
        <v>129</v>
      </c>
      <c r="T9" s="206"/>
      <c r="U9" s="206"/>
      <c r="V9" s="206"/>
      <c r="W9" s="206"/>
      <c r="X9" s="206"/>
      <c r="Y9" s="206"/>
      <c r="Z9" s="206"/>
      <c r="AA9" s="206"/>
      <c r="AB9" s="206"/>
      <c r="AC9" s="206"/>
    </row>
    <row r="10" customFormat="false" ht="13.8" hidden="false" customHeight="false" outlineLevel="0" collapsed="false">
      <c r="A10" s="96" t="s">
        <v>167</v>
      </c>
      <c r="B10" s="99" t="n">
        <v>3</v>
      </c>
      <c r="C10" s="98" t="s">
        <v>797</v>
      </c>
      <c r="D10" s="98" t="n">
        <f aca="false">E10/3*2</f>
        <v>8</v>
      </c>
      <c r="E10" s="97" t="n">
        <f aca="false">19-7</f>
        <v>12</v>
      </c>
      <c r="F10" s="98" t="s">
        <v>582</v>
      </c>
      <c r="G10" s="98" t="s">
        <v>145</v>
      </c>
      <c r="H10" s="97" t="s">
        <v>298</v>
      </c>
      <c r="I10" s="97" t="s">
        <v>299</v>
      </c>
      <c r="J10" s="97" t="s">
        <v>171</v>
      </c>
      <c r="K10" s="97" t="s">
        <v>314</v>
      </c>
      <c r="L10" s="97" t="s">
        <v>128</v>
      </c>
      <c r="M10" s="97"/>
      <c r="N10" s="97"/>
      <c r="O10" s="97"/>
      <c r="P10" s="97" t="s">
        <v>145</v>
      </c>
      <c r="Q10" s="97" t="s">
        <v>155</v>
      </c>
      <c r="R10" s="97" t="s">
        <v>138</v>
      </c>
      <c r="S10" s="108" t="s">
        <v>129</v>
      </c>
      <c r="T10" s="101"/>
      <c r="U10" s="101"/>
      <c r="V10" s="101"/>
      <c r="W10" s="101"/>
      <c r="X10" s="101"/>
      <c r="Y10" s="101"/>
      <c r="Z10" s="101"/>
      <c r="AA10" s="101"/>
      <c r="AB10" s="101"/>
      <c r="AC10" s="101"/>
    </row>
    <row r="11" customFormat="false" ht="13.8" hidden="false" customHeight="false" outlineLevel="0" collapsed="false">
      <c r="A11" s="199" t="s">
        <v>798</v>
      </c>
      <c r="B11" s="200" t="n">
        <v>24</v>
      </c>
      <c r="C11" s="202" t="s">
        <v>799</v>
      </c>
      <c r="D11" s="203" t="s">
        <v>582</v>
      </c>
      <c r="E11" s="203" t="n">
        <f aca="false">59-30</f>
        <v>29</v>
      </c>
      <c r="F11" s="203" t="s">
        <v>800</v>
      </c>
      <c r="G11" s="203" t="s">
        <v>195</v>
      </c>
      <c r="H11" s="201" t="s">
        <v>171</v>
      </c>
      <c r="I11" s="201" t="s">
        <v>161</v>
      </c>
      <c r="J11" s="201" t="s">
        <v>458</v>
      </c>
      <c r="K11" s="201" t="s">
        <v>297</v>
      </c>
      <c r="L11" s="201" t="s">
        <v>128</v>
      </c>
      <c r="M11" s="201"/>
      <c r="N11" s="201"/>
      <c r="O11" s="201"/>
      <c r="P11" s="201" t="s">
        <v>192</v>
      </c>
      <c r="Q11" s="201" t="s">
        <v>216</v>
      </c>
      <c r="R11" s="201" t="s">
        <v>127</v>
      </c>
      <c r="S11" s="201" t="s">
        <v>129</v>
      </c>
      <c r="T11" s="206" t="s">
        <v>640</v>
      </c>
      <c r="U11" s="206"/>
      <c r="V11" s="206"/>
      <c r="W11" s="206"/>
      <c r="X11" s="206"/>
      <c r="Y11" s="206"/>
      <c r="Z11" s="206"/>
      <c r="AA11" s="206"/>
      <c r="AB11" s="206"/>
      <c r="AC11" s="206"/>
    </row>
    <row r="12" customFormat="false" ht="13.8" hidden="false" customHeight="false" outlineLevel="0" collapsed="false">
      <c r="A12" s="96" t="s">
        <v>801</v>
      </c>
      <c r="B12" s="99" t="n">
        <v>16</v>
      </c>
      <c r="C12" s="98" t="s">
        <v>802</v>
      </c>
      <c r="D12" s="98" t="n">
        <f aca="false">E12/3*2</f>
        <v>20</v>
      </c>
      <c r="E12" s="98" t="n">
        <f aca="false">52-22</f>
        <v>30</v>
      </c>
      <c r="F12" s="97" t="s">
        <v>803</v>
      </c>
      <c r="G12" s="98" t="s">
        <v>229</v>
      </c>
      <c r="H12" s="97" t="s">
        <v>341</v>
      </c>
      <c r="I12" s="97" t="s">
        <v>161</v>
      </c>
      <c r="J12" s="97" t="s">
        <v>308</v>
      </c>
      <c r="K12" s="97" t="s">
        <v>145</v>
      </c>
      <c r="L12" s="97" t="s">
        <v>128</v>
      </c>
      <c r="M12" s="97"/>
      <c r="N12" s="97"/>
      <c r="O12" s="97"/>
      <c r="P12" s="97" t="s">
        <v>192</v>
      </c>
      <c r="Q12" s="97" t="s">
        <v>216</v>
      </c>
      <c r="R12" s="97" t="s">
        <v>127</v>
      </c>
      <c r="S12" s="97" t="s">
        <v>129</v>
      </c>
      <c r="T12" s="101" t="s">
        <v>465</v>
      </c>
      <c r="U12" s="101"/>
      <c r="V12" s="101"/>
      <c r="W12" s="101"/>
      <c r="X12" s="101"/>
      <c r="Y12" s="101"/>
      <c r="Z12" s="101"/>
      <c r="AA12" s="101"/>
      <c r="AB12" s="101"/>
      <c r="AC12" s="101"/>
    </row>
    <row r="13" customFormat="false" ht="13.8" hidden="false" customHeight="false" outlineLevel="0" collapsed="false">
      <c r="A13" s="199" t="s">
        <v>804</v>
      </c>
      <c r="B13" s="200"/>
      <c r="C13" s="203" t="s">
        <v>802</v>
      </c>
      <c r="D13" s="203"/>
      <c r="E13" s="203"/>
      <c r="F13" s="207"/>
      <c r="G13" s="203" t="s">
        <v>138</v>
      </c>
      <c r="H13" s="201" t="s">
        <v>190</v>
      </c>
      <c r="I13" s="201" t="s">
        <v>138</v>
      </c>
      <c r="J13" s="201" t="s">
        <v>181</v>
      </c>
      <c r="K13" s="201" t="s">
        <v>297</v>
      </c>
      <c r="L13" s="201" t="s">
        <v>128</v>
      </c>
      <c r="M13" s="201"/>
      <c r="N13" s="201"/>
      <c r="O13" s="201"/>
      <c r="P13" s="201" t="s">
        <v>299</v>
      </c>
      <c r="Q13" s="201" t="s">
        <v>127</v>
      </c>
      <c r="R13" s="201" t="s">
        <v>127</v>
      </c>
      <c r="S13" s="201" t="s">
        <v>129</v>
      </c>
      <c r="T13" s="206" t="s">
        <v>640</v>
      </c>
      <c r="U13" s="206"/>
      <c r="V13" s="206"/>
      <c r="W13" s="206"/>
      <c r="X13" s="206"/>
      <c r="Y13" s="206"/>
      <c r="Z13" s="206"/>
      <c r="AA13" s="206"/>
      <c r="AB13" s="206"/>
      <c r="AC13" s="206"/>
    </row>
    <row r="14" customFormat="false" ht="13.8" hidden="false" customHeight="false" outlineLevel="0" collapsed="false">
      <c r="A14" s="96" t="s">
        <v>805</v>
      </c>
      <c r="B14" s="99" t="n">
        <v>12</v>
      </c>
      <c r="C14" s="98" t="s">
        <v>806</v>
      </c>
      <c r="D14" s="98" t="n">
        <f aca="false">E14/3*2</f>
        <v>20</v>
      </c>
      <c r="E14" s="99" t="n">
        <f aca="false">49-19</f>
        <v>30</v>
      </c>
      <c r="F14" s="97" t="s">
        <v>209</v>
      </c>
      <c r="G14" s="98" t="s">
        <v>173</v>
      </c>
      <c r="H14" s="97" t="s">
        <v>341</v>
      </c>
      <c r="I14" s="97" t="s">
        <v>145</v>
      </c>
      <c r="J14" s="97" t="s">
        <v>190</v>
      </c>
      <c r="K14" s="97" t="s">
        <v>192</v>
      </c>
      <c r="L14" s="97" t="s">
        <v>128</v>
      </c>
      <c r="M14" s="97"/>
      <c r="N14" s="97"/>
      <c r="O14" s="97"/>
      <c r="P14" s="97" t="s">
        <v>192</v>
      </c>
      <c r="Q14" s="97" t="s">
        <v>181</v>
      </c>
      <c r="R14" s="97" t="s">
        <v>138</v>
      </c>
      <c r="S14" s="97" t="s">
        <v>129</v>
      </c>
      <c r="T14" s="101" t="s">
        <v>640</v>
      </c>
      <c r="U14" s="101"/>
      <c r="V14" s="101"/>
      <c r="W14" s="101"/>
      <c r="X14" s="101"/>
      <c r="Y14" s="101"/>
      <c r="Z14" s="101"/>
      <c r="AA14" s="101"/>
      <c r="AB14" s="101"/>
      <c r="AC14" s="101"/>
    </row>
    <row r="15" customFormat="false" ht="13.8" hidden="false" customHeight="false" outlineLevel="0" collapsed="false">
      <c r="A15" s="199" t="s">
        <v>807</v>
      </c>
      <c r="B15" s="200"/>
      <c r="C15" s="203" t="s">
        <v>808</v>
      </c>
      <c r="D15" s="203"/>
      <c r="E15" s="207"/>
      <c r="F15" s="203"/>
      <c r="G15" s="203" t="s">
        <v>159</v>
      </c>
      <c r="H15" s="201" t="s">
        <v>809</v>
      </c>
      <c r="I15" s="201" t="s">
        <v>145</v>
      </c>
      <c r="J15" s="201" t="s">
        <v>476</v>
      </c>
      <c r="K15" s="201" t="s">
        <v>312</v>
      </c>
      <c r="L15" s="201" t="s">
        <v>128</v>
      </c>
      <c r="M15" s="201"/>
      <c r="N15" s="201"/>
      <c r="O15" s="201"/>
      <c r="P15" s="201" t="s">
        <v>138</v>
      </c>
      <c r="Q15" s="201" t="s">
        <v>181</v>
      </c>
      <c r="R15" s="201" t="s">
        <v>810</v>
      </c>
      <c r="S15" s="201" t="s">
        <v>129</v>
      </c>
      <c r="T15" s="206" t="s">
        <v>640</v>
      </c>
      <c r="U15" s="206"/>
      <c r="V15" s="206"/>
      <c r="W15" s="206"/>
      <c r="X15" s="206"/>
      <c r="Y15" s="206"/>
      <c r="Z15" s="206"/>
      <c r="AA15" s="206"/>
      <c r="AB15" s="206"/>
      <c r="AC15" s="206"/>
    </row>
    <row r="16" customFormat="false" ht="13.8" hidden="false" customHeight="false" outlineLevel="0" collapsed="false">
      <c r="A16" s="96" t="s">
        <v>811</v>
      </c>
      <c r="B16" s="99" t="n">
        <v>12</v>
      </c>
      <c r="C16" s="98" t="s">
        <v>143</v>
      </c>
      <c r="D16" s="98" t="s">
        <v>812</v>
      </c>
      <c r="E16" s="99" t="n">
        <f aca="false">73-16</f>
        <v>57</v>
      </c>
      <c r="F16" s="98" t="s">
        <v>813</v>
      </c>
      <c r="G16" s="98" t="s">
        <v>299</v>
      </c>
      <c r="H16" s="97" t="s">
        <v>541</v>
      </c>
      <c r="I16" s="97" t="s">
        <v>297</v>
      </c>
      <c r="J16" s="97" t="s">
        <v>148</v>
      </c>
      <c r="K16" s="97" t="s">
        <v>314</v>
      </c>
      <c r="L16" s="97" t="s">
        <v>128</v>
      </c>
      <c r="M16" s="97"/>
      <c r="N16" s="97"/>
      <c r="O16" s="97"/>
      <c r="P16" s="97" t="s">
        <v>299</v>
      </c>
      <c r="Q16" s="97" t="s">
        <v>155</v>
      </c>
      <c r="R16" s="97" t="s">
        <v>127</v>
      </c>
      <c r="S16" s="97" t="s">
        <v>129</v>
      </c>
      <c r="T16" s="101"/>
      <c r="U16" s="101"/>
      <c r="V16" s="101"/>
      <c r="W16" s="101"/>
      <c r="X16" s="101"/>
      <c r="Y16" s="101"/>
      <c r="Z16" s="101"/>
      <c r="AA16" s="101"/>
      <c r="AB16" s="101"/>
      <c r="AC16" s="101"/>
    </row>
    <row r="17" customFormat="false" ht="13.8" hidden="false" customHeight="false" outlineLevel="0" collapsed="false">
      <c r="A17" s="96" t="s">
        <v>814</v>
      </c>
      <c r="B17" s="98" t="s">
        <v>299</v>
      </c>
      <c r="C17" s="98" t="s">
        <v>578</v>
      </c>
      <c r="D17" s="98" t="n">
        <f aca="false">E17/3*2</f>
        <v>12</v>
      </c>
      <c r="E17" s="98" t="n">
        <f aca="false">38-20</f>
        <v>18</v>
      </c>
      <c r="F17" s="98" t="s">
        <v>479</v>
      </c>
      <c r="G17" s="102" t="n">
        <v>6</v>
      </c>
      <c r="H17" s="99" t="n">
        <v>55</v>
      </c>
      <c r="I17" s="99" t="n">
        <v>7</v>
      </c>
      <c r="J17" s="97" t="s">
        <v>148</v>
      </c>
      <c r="K17" s="99" t="n">
        <v>1</v>
      </c>
      <c r="L17" s="99" t="s">
        <v>128</v>
      </c>
      <c r="M17" s="102" t="n">
        <v>6</v>
      </c>
      <c r="N17" s="102" t="n">
        <v>9</v>
      </c>
      <c r="O17" s="102"/>
      <c r="P17" s="99" t="n">
        <v>5</v>
      </c>
      <c r="Q17" s="99" t="n">
        <v>10</v>
      </c>
      <c r="R17" s="99" t="n">
        <v>0</v>
      </c>
      <c r="S17" s="99" t="s">
        <v>129</v>
      </c>
      <c r="T17" s="101" t="s">
        <v>640</v>
      </c>
      <c r="U17" s="101"/>
      <c r="V17" s="101"/>
      <c r="W17" s="101"/>
      <c r="X17" s="101"/>
      <c r="Y17" s="101"/>
      <c r="Z17" s="101"/>
      <c r="AA17" s="101"/>
    </row>
    <row r="18" customFormat="false" ht="13.8" hidden="false" customHeight="false" outlineLevel="0" collapsed="false">
      <c r="A18" s="199" t="s">
        <v>727</v>
      </c>
      <c r="B18" s="203"/>
      <c r="C18" s="203" t="s">
        <v>213</v>
      </c>
      <c r="D18" s="203"/>
      <c r="E18" s="203"/>
      <c r="F18" s="208"/>
      <c r="G18" s="209" t="n">
        <v>6</v>
      </c>
      <c r="H18" s="200" t="n">
        <v>80</v>
      </c>
      <c r="I18" s="200" t="n">
        <v>7</v>
      </c>
      <c r="J18" s="201" t="s">
        <v>155</v>
      </c>
      <c r="K18" s="200" t="n">
        <v>1</v>
      </c>
      <c r="L18" s="200" t="s">
        <v>128</v>
      </c>
      <c r="M18" s="209"/>
      <c r="N18" s="209"/>
      <c r="O18" s="209"/>
      <c r="P18" s="200" t="n">
        <v>5</v>
      </c>
      <c r="Q18" s="200" t="n">
        <v>10</v>
      </c>
      <c r="R18" s="200" t="n">
        <v>0</v>
      </c>
      <c r="S18" s="200" t="s">
        <v>129</v>
      </c>
      <c r="T18" s="205"/>
      <c r="U18" s="205"/>
      <c r="V18" s="205"/>
      <c r="W18" s="205"/>
      <c r="X18" s="205"/>
      <c r="Y18" s="205"/>
      <c r="Z18" s="205"/>
      <c r="AA18" s="205"/>
    </row>
    <row r="19" customFormat="false" ht="13.8" hidden="false" customHeight="false" outlineLevel="0" collapsed="false">
      <c r="A19" s="96" t="s">
        <v>729</v>
      </c>
      <c r="B19" s="98"/>
      <c r="C19" s="98" t="s">
        <v>223</v>
      </c>
      <c r="D19" s="98"/>
      <c r="E19" s="98"/>
      <c r="F19" s="98"/>
      <c r="G19" s="102" t="n">
        <v>6</v>
      </c>
      <c r="H19" s="99" t="n">
        <v>100</v>
      </c>
      <c r="I19" s="99" t="n">
        <v>7</v>
      </c>
      <c r="J19" s="97" t="s">
        <v>148</v>
      </c>
      <c r="K19" s="99" t="n">
        <v>1</v>
      </c>
      <c r="L19" s="99" t="s">
        <v>128</v>
      </c>
      <c r="M19" s="102"/>
      <c r="N19" s="102"/>
      <c r="O19" s="102"/>
      <c r="P19" s="99" t="n">
        <v>5</v>
      </c>
      <c r="Q19" s="99" t="n">
        <v>10</v>
      </c>
      <c r="R19" s="99" t="n">
        <v>0</v>
      </c>
      <c r="S19" s="99" t="s">
        <v>129</v>
      </c>
      <c r="T19" s="101" t="s">
        <v>815</v>
      </c>
      <c r="U19" s="101"/>
      <c r="V19" s="101"/>
      <c r="W19" s="101"/>
      <c r="X19" s="101"/>
      <c r="Y19" s="101"/>
      <c r="Z19" s="101"/>
      <c r="AA19" s="101"/>
    </row>
    <row r="20" customFormat="false" ht="13.8" hidden="false" customHeight="false" outlineLevel="0" collapsed="false">
      <c r="A20" s="199" t="s">
        <v>816</v>
      </c>
      <c r="B20" s="203"/>
      <c r="C20" s="203" t="s">
        <v>817</v>
      </c>
      <c r="D20" s="203"/>
      <c r="E20" s="203"/>
      <c r="F20" s="203"/>
      <c r="G20" s="209" t="n">
        <v>6</v>
      </c>
      <c r="H20" s="200" t="n">
        <v>361</v>
      </c>
      <c r="I20" s="200" t="n">
        <v>7</v>
      </c>
      <c r="J20" s="201" t="s">
        <v>141</v>
      </c>
      <c r="K20" s="200" t="n">
        <v>1</v>
      </c>
      <c r="L20" s="200" t="s">
        <v>128</v>
      </c>
      <c r="M20" s="209"/>
      <c r="N20" s="209"/>
      <c r="O20" s="209"/>
      <c r="P20" s="200" t="n">
        <v>5</v>
      </c>
      <c r="Q20" s="200" t="n">
        <v>10</v>
      </c>
      <c r="R20" s="200" t="n">
        <v>0</v>
      </c>
      <c r="S20" s="200" t="s">
        <v>129</v>
      </c>
      <c r="T20" s="206" t="s">
        <v>815</v>
      </c>
      <c r="U20" s="206"/>
      <c r="V20" s="206"/>
      <c r="W20" s="206"/>
      <c r="X20" s="206"/>
      <c r="Y20" s="206"/>
      <c r="Z20" s="206"/>
      <c r="AA20" s="206"/>
    </row>
    <row r="21" customFormat="false" ht="13.8" hidden="false" customHeight="false" outlineLevel="0" collapsed="false">
      <c r="A21" s="96" t="s">
        <v>730</v>
      </c>
      <c r="B21" s="98" t="s">
        <v>173</v>
      </c>
      <c r="C21" s="98" t="s">
        <v>818</v>
      </c>
      <c r="D21" s="98" t="s">
        <v>214</v>
      </c>
      <c r="E21" s="98" t="n">
        <f aca="false">38-18</f>
        <v>20</v>
      </c>
      <c r="F21" s="98" t="s">
        <v>479</v>
      </c>
      <c r="G21" s="102" t="n">
        <v>11</v>
      </c>
      <c r="H21" s="99" t="n">
        <v>40</v>
      </c>
      <c r="I21" s="99" t="n">
        <v>6</v>
      </c>
      <c r="J21" s="97" t="s">
        <v>444</v>
      </c>
      <c r="K21" s="99" t="n">
        <v>2</v>
      </c>
      <c r="L21" s="99" t="s">
        <v>128</v>
      </c>
      <c r="M21" s="102" t="n">
        <v>8</v>
      </c>
      <c r="N21" s="102" t="n">
        <v>12</v>
      </c>
      <c r="O21" s="102"/>
      <c r="P21" s="99" t="n">
        <v>8</v>
      </c>
      <c r="Q21" s="99" t="n">
        <v>50</v>
      </c>
      <c r="R21" s="99" t="n">
        <v>0</v>
      </c>
      <c r="S21" s="99" t="s">
        <v>129</v>
      </c>
      <c r="T21" s="132" t="s">
        <v>819</v>
      </c>
      <c r="U21" s="132"/>
      <c r="V21" s="132"/>
      <c r="W21" s="132"/>
      <c r="X21" s="132"/>
      <c r="Y21" s="132"/>
      <c r="Z21" s="132"/>
      <c r="AA21" s="132"/>
    </row>
    <row r="22" customFormat="false" ht="13.8" hidden="false" customHeight="false" outlineLevel="0" collapsed="false">
      <c r="A22" s="199" t="s">
        <v>365</v>
      </c>
      <c r="B22" s="203" t="s">
        <v>145</v>
      </c>
      <c r="C22" s="203" t="s">
        <v>820</v>
      </c>
      <c r="D22" s="203" t="s">
        <v>161</v>
      </c>
      <c r="E22" s="203" t="n">
        <f aca="false">32-18</f>
        <v>14</v>
      </c>
      <c r="F22" s="203" t="s">
        <v>148</v>
      </c>
      <c r="G22" s="209" t="n">
        <v>9</v>
      </c>
      <c r="H22" s="200" t="n">
        <v>55</v>
      </c>
      <c r="I22" s="200" t="n">
        <v>6</v>
      </c>
      <c r="J22" s="201" t="s">
        <v>141</v>
      </c>
      <c r="K22" s="200" t="n">
        <v>2</v>
      </c>
      <c r="L22" s="200" t="s">
        <v>128</v>
      </c>
      <c r="M22" s="209" t="s">
        <v>499</v>
      </c>
      <c r="N22" s="209" t="n">
        <v>8</v>
      </c>
      <c r="O22" s="209"/>
      <c r="P22" s="200" t="n">
        <v>6</v>
      </c>
      <c r="Q22" s="200" t="n">
        <v>25</v>
      </c>
      <c r="R22" s="200" t="n">
        <v>6</v>
      </c>
      <c r="S22" s="200" t="s">
        <v>129</v>
      </c>
      <c r="T22" s="204"/>
      <c r="U22" s="204"/>
      <c r="V22" s="204"/>
      <c r="W22" s="204"/>
      <c r="X22" s="204"/>
      <c r="Y22" s="204"/>
      <c r="Z22" s="204"/>
      <c r="AA22" s="204"/>
    </row>
    <row r="23" customFormat="false" ht="13.8" hidden="false" customHeight="false" outlineLevel="0" collapsed="false">
      <c r="A23" s="96" t="s">
        <v>510</v>
      </c>
      <c r="B23" s="98" t="s">
        <v>208</v>
      </c>
      <c r="C23" s="98" t="s">
        <v>143</v>
      </c>
      <c r="D23" s="98" t="n">
        <f aca="false">E23/3*2</f>
        <v>14</v>
      </c>
      <c r="E23" s="98" t="n">
        <f aca="false">37-16</f>
        <v>21</v>
      </c>
      <c r="F23" s="98" t="s">
        <v>224</v>
      </c>
      <c r="G23" s="102" t="n">
        <v>11</v>
      </c>
      <c r="H23" s="99" t="n">
        <v>90</v>
      </c>
      <c r="I23" s="97" t="s">
        <v>161</v>
      </c>
      <c r="J23" s="97" t="s">
        <v>162</v>
      </c>
      <c r="K23" s="99" t="n">
        <v>2</v>
      </c>
      <c r="L23" s="99" t="s">
        <v>128</v>
      </c>
      <c r="M23" s="102" t="s">
        <v>499</v>
      </c>
      <c r="N23" s="102" t="n">
        <v>8</v>
      </c>
      <c r="O23" s="102"/>
      <c r="P23" s="99" t="n">
        <v>8</v>
      </c>
      <c r="Q23" s="99" t="n">
        <v>75</v>
      </c>
      <c r="R23" s="99" t="n">
        <v>6</v>
      </c>
      <c r="S23" s="99" t="s">
        <v>129</v>
      </c>
      <c r="T23" s="101" t="s">
        <v>723</v>
      </c>
      <c r="U23" s="101"/>
      <c r="V23" s="101"/>
      <c r="W23" s="101"/>
      <c r="X23" s="101"/>
      <c r="Y23" s="101"/>
      <c r="Z23" s="101"/>
      <c r="AA23" s="101"/>
    </row>
    <row r="24" customFormat="false" ht="13.8" hidden="false" customHeight="false" outlineLevel="0" collapsed="false">
      <c r="A24" s="199" t="s">
        <v>821</v>
      </c>
      <c r="B24" s="203" t="s">
        <v>214</v>
      </c>
      <c r="C24" s="203" t="s">
        <v>227</v>
      </c>
      <c r="D24" s="203" t="s">
        <v>214</v>
      </c>
      <c r="E24" s="203" t="n">
        <f aca="false">37-17</f>
        <v>20</v>
      </c>
      <c r="F24" s="203" t="s">
        <v>224</v>
      </c>
      <c r="G24" s="209" t="n">
        <v>11</v>
      </c>
      <c r="H24" s="200" t="n">
        <v>270</v>
      </c>
      <c r="I24" s="200" t="n">
        <v>6</v>
      </c>
      <c r="J24" s="201" t="s">
        <v>235</v>
      </c>
      <c r="K24" s="200" t="n">
        <v>2</v>
      </c>
      <c r="L24" s="200" t="s">
        <v>128</v>
      </c>
      <c r="M24" s="209" t="s">
        <v>499</v>
      </c>
      <c r="N24" s="209" t="n">
        <v>8</v>
      </c>
      <c r="O24" s="209"/>
      <c r="P24" s="200" t="n">
        <v>8</v>
      </c>
      <c r="Q24" s="200" t="n">
        <v>40</v>
      </c>
      <c r="R24" s="200" t="n">
        <v>6</v>
      </c>
      <c r="S24" s="200" t="s">
        <v>129</v>
      </c>
      <c r="T24" s="204"/>
      <c r="U24" s="204"/>
      <c r="V24" s="204"/>
      <c r="W24" s="204"/>
      <c r="X24" s="204"/>
      <c r="Y24" s="204"/>
      <c r="Z24" s="204"/>
      <c r="AA24" s="204"/>
    </row>
    <row r="25" customFormat="false" ht="15.75" hidden="false" customHeight="true" outlineLevel="0" collapsed="false">
      <c r="A25" s="108" t="s">
        <v>822</v>
      </c>
      <c r="B25" s="97" t="s">
        <v>823</v>
      </c>
      <c r="C25" s="109" t="s">
        <v>824</v>
      </c>
      <c r="D25" s="99" t="n">
        <v>7</v>
      </c>
      <c r="E25" s="99"/>
      <c r="F25" s="99" t="n">
        <v>34</v>
      </c>
      <c r="G25" s="97"/>
      <c r="H25" s="97"/>
      <c r="I25" s="97"/>
      <c r="J25" s="97"/>
      <c r="K25" s="99"/>
      <c r="L25" s="99"/>
      <c r="M25" s="99"/>
      <c r="N25" s="99"/>
      <c r="O25" s="99"/>
      <c r="P25" s="99"/>
      <c r="Q25" s="99"/>
      <c r="R25" s="99"/>
      <c r="S25" s="99"/>
      <c r="T25" s="137" t="s">
        <v>825</v>
      </c>
      <c r="U25" s="137"/>
      <c r="V25" s="137"/>
      <c r="W25" s="137"/>
      <c r="X25" s="137"/>
      <c r="Y25" s="137"/>
      <c r="Z25" s="137"/>
      <c r="AA25" s="137"/>
      <c r="AB25" s="137"/>
      <c r="AC25" s="137"/>
    </row>
    <row r="26" customFormat="false" ht="15.75" hidden="false" customHeight="true" outlineLevel="0" collapsed="false">
      <c r="A26" s="208" t="s">
        <v>826</v>
      </c>
      <c r="B26" s="201" t="s">
        <v>138</v>
      </c>
      <c r="C26" s="210" t="s">
        <v>827</v>
      </c>
      <c r="D26" s="211" t="s">
        <v>828</v>
      </c>
      <c r="E26" s="211"/>
      <c r="F26" s="200" t="n">
        <v>13</v>
      </c>
      <c r="G26" s="201" t="s">
        <v>299</v>
      </c>
      <c r="H26" s="201" t="s">
        <v>235</v>
      </c>
      <c r="I26" s="201" t="s">
        <v>168</v>
      </c>
      <c r="J26" s="200" t="n">
        <v>55</v>
      </c>
      <c r="K26" s="200" t="n">
        <v>2</v>
      </c>
      <c r="L26" s="200" t="s">
        <v>128</v>
      </c>
      <c r="M26" s="200"/>
      <c r="N26" s="200"/>
      <c r="O26" s="200"/>
      <c r="P26" s="200" t="n">
        <v>4</v>
      </c>
      <c r="Q26" s="200" t="n">
        <v>30</v>
      </c>
      <c r="R26" s="200" t="n">
        <v>0</v>
      </c>
      <c r="S26" s="200" t="s">
        <v>129</v>
      </c>
      <c r="T26" s="212" t="s">
        <v>829</v>
      </c>
      <c r="U26" s="212"/>
      <c r="V26" s="212"/>
      <c r="W26" s="212"/>
      <c r="X26" s="212"/>
      <c r="Y26" s="212"/>
      <c r="Z26" s="212"/>
      <c r="AA26" s="212"/>
      <c r="AB26" s="212"/>
      <c r="AC26" s="212"/>
    </row>
    <row r="27" customFormat="false" ht="15.75" hidden="false" customHeight="true" outlineLevel="0" collapsed="false">
      <c r="A27" s="108" t="s">
        <v>830</v>
      </c>
      <c r="B27" s="109" t="s">
        <v>831</v>
      </c>
      <c r="C27" s="109" t="s">
        <v>832</v>
      </c>
      <c r="D27" s="99"/>
      <c r="E27" s="99"/>
      <c r="F27" s="99"/>
      <c r="G27" s="97" t="s">
        <v>297</v>
      </c>
      <c r="H27" s="97" t="s">
        <v>298</v>
      </c>
      <c r="I27" s="97" t="s">
        <v>138</v>
      </c>
      <c r="J27" s="99" t="n">
        <v>30</v>
      </c>
      <c r="K27" s="99" t="n">
        <v>1</v>
      </c>
      <c r="L27" s="99" t="s">
        <v>468</v>
      </c>
      <c r="M27" s="99"/>
      <c r="N27" s="99"/>
      <c r="O27" s="99"/>
      <c r="P27" s="99" t="n">
        <v>6</v>
      </c>
      <c r="Q27" s="99" t="n">
        <v>0</v>
      </c>
      <c r="R27" s="99" t="n">
        <v>0</v>
      </c>
      <c r="S27" s="99" t="s">
        <v>129</v>
      </c>
      <c r="T27" s="137" t="s">
        <v>833</v>
      </c>
      <c r="U27" s="137"/>
      <c r="V27" s="137"/>
      <c r="W27" s="137"/>
      <c r="X27" s="137"/>
      <c r="Y27" s="137"/>
      <c r="Z27" s="137"/>
      <c r="AA27" s="137"/>
      <c r="AB27" s="137"/>
      <c r="AC27" s="137"/>
    </row>
    <row r="28" customFormat="false" ht="13.8" hidden="false" customHeight="false" outlineLevel="0" collapsed="false">
      <c r="A28" s="208" t="s">
        <v>834</v>
      </c>
      <c r="B28" s="201" t="s">
        <v>138</v>
      </c>
      <c r="C28" s="201" t="s">
        <v>835</v>
      </c>
      <c r="D28" s="200" t="n">
        <v>12</v>
      </c>
      <c r="E28" s="200"/>
      <c r="F28" s="200" t="n">
        <v>19</v>
      </c>
      <c r="G28" s="201" t="s">
        <v>192</v>
      </c>
      <c r="H28" s="201" t="s">
        <v>298</v>
      </c>
      <c r="I28" s="201" t="s">
        <v>145</v>
      </c>
      <c r="J28" s="200" t="n">
        <v>40</v>
      </c>
      <c r="K28" s="200" t="n">
        <v>3</v>
      </c>
      <c r="L28" s="200" t="s">
        <v>473</v>
      </c>
      <c r="M28" s="200"/>
      <c r="N28" s="200"/>
      <c r="O28" s="200"/>
      <c r="P28" s="200" t="n">
        <v>8</v>
      </c>
      <c r="Q28" s="200" t="n">
        <v>0</v>
      </c>
      <c r="R28" s="200" t="n">
        <v>3</v>
      </c>
      <c r="S28" s="200" t="s">
        <v>129</v>
      </c>
      <c r="T28" s="204" t="s">
        <v>560</v>
      </c>
      <c r="U28" s="204"/>
      <c r="V28" s="204"/>
      <c r="W28" s="204"/>
      <c r="X28" s="204"/>
      <c r="Y28" s="204"/>
      <c r="Z28" s="204"/>
      <c r="AA28" s="204"/>
      <c r="AB28" s="204"/>
      <c r="AC28" s="204"/>
    </row>
    <row r="29" customFormat="false" ht="13.8" hidden="false" customHeight="false" outlineLevel="0" collapsed="false">
      <c r="A29" s="108" t="s">
        <v>836</v>
      </c>
      <c r="B29" s="97" t="s">
        <v>138</v>
      </c>
      <c r="C29" s="97" t="s">
        <v>835</v>
      </c>
      <c r="D29" s="99" t="n">
        <v>12</v>
      </c>
      <c r="E29" s="99"/>
      <c r="F29" s="99" t="n">
        <v>19</v>
      </c>
      <c r="G29" s="97" t="s">
        <v>192</v>
      </c>
      <c r="H29" s="97" t="s">
        <v>298</v>
      </c>
      <c r="I29" s="97" t="s">
        <v>192</v>
      </c>
      <c r="J29" s="99" t="n">
        <v>40</v>
      </c>
      <c r="K29" s="99" t="n">
        <v>3</v>
      </c>
      <c r="L29" s="99" t="s">
        <v>473</v>
      </c>
      <c r="M29" s="99"/>
      <c r="N29" s="99"/>
      <c r="O29" s="99"/>
      <c r="P29" s="99" t="n">
        <v>8</v>
      </c>
      <c r="Q29" s="99" t="n">
        <v>0</v>
      </c>
      <c r="R29" s="99" t="n">
        <v>0</v>
      </c>
      <c r="S29" s="99" t="s">
        <v>129</v>
      </c>
      <c r="T29" s="132" t="s">
        <v>560</v>
      </c>
      <c r="U29" s="132"/>
      <c r="V29" s="132"/>
      <c r="W29" s="132"/>
      <c r="X29" s="132"/>
      <c r="Y29" s="132"/>
      <c r="Z29" s="132"/>
      <c r="AA29" s="132"/>
      <c r="AB29" s="132"/>
      <c r="AC29" s="132"/>
    </row>
    <row r="30" customFormat="false" ht="13.8" hidden="false" customHeight="false" outlineLevel="0" collapsed="false">
      <c r="A30" s="208" t="s">
        <v>837</v>
      </c>
      <c r="B30" s="201" t="s">
        <v>138</v>
      </c>
      <c r="C30" s="201" t="s">
        <v>835</v>
      </c>
      <c r="D30" s="200" t="n">
        <v>12</v>
      </c>
      <c r="E30" s="200"/>
      <c r="F30" s="200" t="n">
        <v>19</v>
      </c>
      <c r="G30" s="201" t="s">
        <v>192</v>
      </c>
      <c r="H30" s="201" t="s">
        <v>341</v>
      </c>
      <c r="I30" s="201" t="s">
        <v>145</v>
      </c>
      <c r="J30" s="200" t="n">
        <v>40</v>
      </c>
      <c r="K30" s="200" t="n">
        <v>3</v>
      </c>
      <c r="L30" s="200" t="s">
        <v>473</v>
      </c>
      <c r="M30" s="200"/>
      <c r="N30" s="200"/>
      <c r="O30" s="200"/>
      <c r="P30" s="200" t="n">
        <v>8</v>
      </c>
      <c r="Q30" s="200" t="n">
        <v>0</v>
      </c>
      <c r="R30" s="200" t="n">
        <v>3</v>
      </c>
      <c r="S30" s="200" t="s">
        <v>129</v>
      </c>
      <c r="T30" s="204" t="s">
        <v>560</v>
      </c>
      <c r="U30" s="204"/>
      <c r="V30" s="204"/>
      <c r="W30" s="204"/>
      <c r="X30" s="204"/>
      <c r="Y30" s="204"/>
      <c r="Z30" s="204"/>
      <c r="AA30" s="204"/>
      <c r="AB30" s="204"/>
      <c r="AC30" s="204"/>
    </row>
    <row r="31" customFormat="false" ht="13.8" hidden="false" customHeight="false" outlineLevel="0" collapsed="false">
      <c r="A31" s="108" t="s">
        <v>838</v>
      </c>
      <c r="B31" s="97" t="s">
        <v>138</v>
      </c>
      <c r="C31" s="97" t="s">
        <v>835</v>
      </c>
      <c r="D31" s="99" t="n">
        <v>12</v>
      </c>
      <c r="E31" s="99"/>
      <c r="F31" s="99" t="n">
        <v>19</v>
      </c>
      <c r="G31" s="97" t="s">
        <v>192</v>
      </c>
      <c r="H31" s="97" t="s">
        <v>541</v>
      </c>
      <c r="I31" s="97" t="s">
        <v>138</v>
      </c>
      <c r="J31" s="99" t="n">
        <v>40</v>
      </c>
      <c r="K31" s="99" t="n">
        <v>3</v>
      </c>
      <c r="L31" s="99" t="s">
        <v>473</v>
      </c>
      <c r="M31" s="99"/>
      <c r="N31" s="99"/>
      <c r="O31" s="99"/>
      <c r="P31" s="99" t="n">
        <v>8</v>
      </c>
      <c r="Q31" s="99" t="n">
        <v>0</v>
      </c>
      <c r="R31" s="99" t="n">
        <v>3</v>
      </c>
      <c r="S31" s="99" t="s">
        <v>129</v>
      </c>
      <c r="T31" s="132" t="s">
        <v>560</v>
      </c>
      <c r="U31" s="132"/>
      <c r="V31" s="132"/>
      <c r="W31" s="132"/>
      <c r="X31" s="132"/>
      <c r="Y31" s="132"/>
      <c r="Z31" s="132"/>
      <c r="AA31" s="132"/>
      <c r="AB31" s="132"/>
      <c r="AC31" s="132"/>
    </row>
    <row r="32" customFormat="false" ht="15.75" hidden="false" customHeight="true" outlineLevel="0" collapsed="false">
      <c r="A32" s="208" t="s">
        <v>839</v>
      </c>
      <c r="B32" s="201" t="s">
        <v>464</v>
      </c>
      <c r="C32" s="201" t="s">
        <v>835</v>
      </c>
      <c r="D32" s="211" t="s">
        <v>840</v>
      </c>
      <c r="E32" s="211"/>
      <c r="F32" s="210" t="s">
        <v>841</v>
      </c>
      <c r="G32" s="201" t="s">
        <v>299</v>
      </c>
      <c r="H32" s="201" t="s">
        <v>428</v>
      </c>
      <c r="I32" s="201" t="s">
        <v>161</v>
      </c>
      <c r="J32" s="200" t="n">
        <v>30</v>
      </c>
      <c r="K32" s="200" t="n">
        <v>1</v>
      </c>
      <c r="L32" s="200" t="s">
        <v>468</v>
      </c>
      <c r="M32" s="200"/>
      <c r="N32" s="200"/>
      <c r="O32" s="211"/>
      <c r="P32" s="211" t="n">
        <v>5</v>
      </c>
      <c r="Q32" s="211" t="n">
        <v>10</v>
      </c>
      <c r="R32" s="211" t="n">
        <v>0</v>
      </c>
      <c r="S32" s="200" t="s">
        <v>129</v>
      </c>
      <c r="T32" s="167" t="s">
        <v>842</v>
      </c>
      <c r="U32" s="167"/>
      <c r="V32" s="167"/>
      <c r="W32" s="167"/>
      <c r="X32" s="167"/>
      <c r="Y32" s="167"/>
      <c r="Z32" s="167"/>
      <c r="AA32" s="167"/>
      <c r="AB32" s="167"/>
      <c r="AC32" s="167"/>
    </row>
    <row r="33" customFormat="false" ht="35.25" hidden="false" customHeight="true" outlineLevel="0" collapsed="false">
      <c r="A33" s="108" t="s">
        <v>843</v>
      </c>
      <c r="B33" s="97" t="s">
        <v>464</v>
      </c>
      <c r="C33" s="114" t="s">
        <v>844</v>
      </c>
      <c r="D33" s="115" t="s">
        <v>840</v>
      </c>
      <c r="E33" s="115"/>
      <c r="F33" s="109" t="s">
        <v>845</v>
      </c>
      <c r="G33" s="97" t="s">
        <v>299</v>
      </c>
      <c r="H33" s="97" t="s">
        <v>428</v>
      </c>
      <c r="I33" s="97" t="s">
        <v>192</v>
      </c>
      <c r="J33" s="99" t="n">
        <v>20</v>
      </c>
      <c r="K33" s="99" t="n">
        <v>1</v>
      </c>
      <c r="L33" s="99" t="s">
        <v>468</v>
      </c>
      <c r="M33" s="99"/>
      <c r="N33" s="99"/>
      <c r="O33" s="115"/>
      <c r="P33" s="115" t="n">
        <v>5</v>
      </c>
      <c r="Q33" s="115" t="n">
        <v>10</v>
      </c>
      <c r="R33" s="115" t="n">
        <v>0</v>
      </c>
      <c r="S33" s="99" t="s">
        <v>129</v>
      </c>
      <c r="T33" s="167"/>
      <c r="U33" s="167"/>
      <c r="V33" s="167"/>
      <c r="W33" s="167"/>
      <c r="X33" s="167"/>
      <c r="Y33" s="167"/>
      <c r="Z33" s="167"/>
      <c r="AA33" s="167"/>
      <c r="AB33" s="167"/>
      <c r="AC33" s="167"/>
    </row>
    <row r="34" customFormat="false" ht="15.75" hidden="false" customHeight="true" outlineLevel="0" collapsed="false">
      <c r="A34" s="208" t="s">
        <v>846</v>
      </c>
      <c r="B34" s="201" t="s">
        <v>847</v>
      </c>
      <c r="C34" s="213" t="s">
        <v>848</v>
      </c>
      <c r="D34" s="200" t="n">
        <v>9</v>
      </c>
      <c r="E34" s="200"/>
      <c r="F34" s="210" t="s">
        <v>849</v>
      </c>
      <c r="G34" s="201"/>
      <c r="H34" s="0" t="n">
        <v>0</v>
      </c>
      <c r="I34" s="0" t="n">
        <v>0</v>
      </c>
      <c r="J34" s="0" t="n">
        <v>0</v>
      </c>
      <c r="K34" s="0" t="n">
        <v>0</v>
      </c>
      <c r="L34" s="0" t="n">
        <v>0</v>
      </c>
      <c r="M34" s="200"/>
      <c r="N34" s="200"/>
      <c r="O34" s="211"/>
      <c r="P34" s="211"/>
      <c r="Q34" s="211"/>
      <c r="R34" s="211"/>
      <c r="S34" s="200"/>
      <c r="T34" s="212" t="s">
        <v>850</v>
      </c>
      <c r="U34" s="212"/>
      <c r="V34" s="212"/>
      <c r="W34" s="212"/>
      <c r="X34" s="212"/>
      <c r="Y34" s="212"/>
      <c r="Z34" s="212"/>
      <c r="AA34" s="212"/>
      <c r="AB34" s="212"/>
      <c r="AC34" s="212"/>
    </row>
    <row r="35" customFormat="false" ht="15.75" hidden="false" customHeight="true" outlineLevel="0" collapsed="false">
      <c r="A35" s="108" t="s">
        <v>851</v>
      </c>
      <c r="B35" s="97" t="s">
        <v>214</v>
      </c>
      <c r="C35" s="109" t="s">
        <v>852</v>
      </c>
      <c r="D35" s="99" t="n">
        <v>25</v>
      </c>
      <c r="E35" s="99"/>
      <c r="F35" s="115" t="s">
        <v>853</v>
      </c>
      <c r="G35" s="97" t="s">
        <v>145</v>
      </c>
      <c r="H35" s="97" t="s">
        <v>341</v>
      </c>
      <c r="I35" s="97" t="s">
        <v>138</v>
      </c>
      <c r="J35" s="99" t="n">
        <v>10</v>
      </c>
      <c r="K35" s="99" t="n">
        <v>3</v>
      </c>
      <c r="L35" s="115" t="s">
        <v>128</v>
      </c>
      <c r="M35" s="115"/>
      <c r="N35" s="115"/>
      <c r="O35" s="115" t="s">
        <v>854</v>
      </c>
      <c r="P35" s="99" t="n">
        <v>8</v>
      </c>
      <c r="Q35" s="99" t="n">
        <v>0</v>
      </c>
      <c r="R35" s="99" t="n">
        <v>0</v>
      </c>
      <c r="S35" s="99" t="s">
        <v>129</v>
      </c>
      <c r="T35" s="137" t="s">
        <v>855</v>
      </c>
      <c r="U35" s="137"/>
      <c r="V35" s="137"/>
      <c r="W35" s="137"/>
      <c r="X35" s="137"/>
      <c r="Y35" s="137"/>
      <c r="Z35" s="137"/>
      <c r="AA35" s="137"/>
      <c r="AB35" s="137"/>
      <c r="AC35" s="137"/>
    </row>
    <row r="36" customFormat="false" ht="15.75" hidden="false" customHeight="true" outlineLevel="0" collapsed="false">
      <c r="A36" s="108" t="s">
        <v>856</v>
      </c>
      <c r="B36" s="97" t="s">
        <v>214</v>
      </c>
      <c r="C36" s="109" t="s">
        <v>852</v>
      </c>
      <c r="D36" s="99" t="n">
        <v>25</v>
      </c>
      <c r="E36" s="99"/>
      <c r="F36" s="115" t="s">
        <v>853</v>
      </c>
      <c r="G36" s="97" t="s">
        <v>145</v>
      </c>
      <c r="H36" s="97" t="s">
        <v>341</v>
      </c>
      <c r="I36" s="97" t="s">
        <v>138</v>
      </c>
      <c r="J36" s="99" t="n">
        <v>10</v>
      </c>
      <c r="K36" s="99" t="n">
        <v>3</v>
      </c>
      <c r="L36" s="115" t="s">
        <v>857</v>
      </c>
      <c r="M36" s="115"/>
      <c r="N36" s="115"/>
      <c r="O36" s="115" t="s">
        <v>854</v>
      </c>
      <c r="P36" s="99" t="n">
        <v>8</v>
      </c>
      <c r="Q36" s="99" t="n">
        <v>0</v>
      </c>
      <c r="R36" s="99" t="n">
        <v>0</v>
      </c>
      <c r="S36" s="99" t="s">
        <v>129</v>
      </c>
      <c r="T36" s="137" t="s">
        <v>855</v>
      </c>
      <c r="U36" s="137"/>
      <c r="V36" s="137"/>
      <c r="W36" s="137"/>
      <c r="X36" s="137"/>
      <c r="Y36" s="137"/>
      <c r="Z36" s="137"/>
      <c r="AA36" s="137"/>
      <c r="AB36" s="137"/>
      <c r="AC36" s="137"/>
    </row>
    <row r="37" customFormat="false" ht="15.75" hidden="false" customHeight="true" outlineLevel="0" collapsed="false">
      <c r="A37" s="208" t="s">
        <v>858</v>
      </c>
      <c r="B37" s="201" t="s">
        <v>859</v>
      </c>
      <c r="C37" s="201"/>
      <c r="D37" s="200" t="n">
        <v>9</v>
      </c>
      <c r="E37" s="200"/>
      <c r="F37" s="211" t="s">
        <v>860</v>
      </c>
      <c r="G37" s="201"/>
      <c r="H37" s="201" t="s">
        <v>127</v>
      </c>
      <c r="I37" s="201" t="s">
        <v>127</v>
      </c>
      <c r="J37" s="201" t="s">
        <v>127</v>
      </c>
      <c r="K37" s="201" t="s">
        <v>127</v>
      </c>
      <c r="L37" s="201" t="s">
        <v>127</v>
      </c>
      <c r="M37" s="200"/>
      <c r="N37" s="200"/>
      <c r="O37" s="200"/>
      <c r="P37" s="200"/>
      <c r="Q37" s="200"/>
      <c r="R37" s="200"/>
      <c r="S37" s="200"/>
      <c r="T37" s="212" t="s">
        <v>861</v>
      </c>
      <c r="U37" s="212"/>
      <c r="V37" s="212"/>
      <c r="W37" s="212"/>
      <c r="X37" s="212"/>
      <c r="Y37" s="212"/>
      <c r="Z37" s="212"/>
      <c r="AA37" s="212"/>
      <c r="AB37" s="212"/>
      <c r="AC37" s="212"/>
    </row>
    <row r="38" customFormat="false" ht="15.75" hidden="false" customHeight="true" outlineLevel="0" collapsed="false">
      <c r="A38" s="108" t="s">
        <v>862</v>
      </c>
      <c r="B38" s="115" t="s">
        <v>863</v>
      </c>
      <c r="C38" s="97" t="s">
        <v>864</v>
      </c>
      <c r="D38" s="115" t="n">
        <v>16</v>
      </c>
      <c r="E38" s="115"/>
      <c r="F38" s="99" t="n">
        <v>32</v>
      </c>
      <c r="G38" s="97" t="s">
        <v>312</v>
      </c>
      <c r="H38" s="97" t="s">
        <v>298</v>
      </c>
      <c r="I38" s="97" t="s">
        <v>297</v>
      </c>
      <c r="J38" s="99" t="n">
        <v>40</v>
      </c>
      <c r="K38" s="99" t="n">
        <v>3</v>
      </c>
      <c r="L38" s="99" t="s">
        <v>128</v>
      </c>
      <c r="M38" s="99"/>
      <c r="N38" s="99"/>
      <c r="O38" s="115" t="s">
        <v>865</v>
      </c>
      <c r="P38" s="115" t="n">
        <v>6</v>
      </c>
      <c r="Q38" s="115" t="n">
        <v>0</v>
      </c>
      <c r="R38" s="115" t="n">
        <v>6</v>
      </c>
      <c r="S38" s="99" t="s">
        <v>129</v>
      </c>
      <c r="T38" s="137" t="s">
        <v>866</v>
      </c>
      <c r="U38" s="137"/>
      <c r="V38" s="137"/>
      <c r="W38" s="137"/>
      <c r="X38" s="137"/>
      <c r="Y38" s="137"/>
      <c r="Z38" s="137"/>
      <c r="AA38" s="137"/>
      <c r="AB38" s="137"/>
      <c r="AC38" s="137"/>
    </row>
    <row r="39" customFormat="false" ht="15.75" hidden="false" customHeight="true" outlineLevel="0" collapsed="false">
      <c r="A39" s="208" t="s">
        <v>867</v>
      </c>
      <c r="B39" s="211" t="s">
        <v>868</v>
      </c>
      <c r="C39" s="201" t="s">
        <v>869</v>
      </c>
      <c r="D39" s="200"/>
      <c r="E39" s="200"/>
      <c r="F39" s="200"/>
      <c r="G39" s="201" t="s">
        <v>299</v>
      </c>
      <c r="H39" s="200" t="n">
        <v>361</v>
      </c>
      <c r="I39" s="201" t="s">
        <v>299</v>
      </c>
      <c r="J39" s="200" t="n">
        <v>40</v>
      </c>
      <c r="K39" s="200" t="n">
        <v>3</v>
      </c>
      <c r="L39" s="200" t="s">
        <v>128</v>
      </c>
      <c r="M39" s="200"/>
      <c r="N39" s="200"/>
      <c r="O39" s="200"/>
      <c r="P39" s="200" t="n">
        <v>6</v>
      </c>
      <c r="Q39" s="200" t="n">
        <v>0</v>
      </c>
      <c r="R39" s="200" t="n">
        <v>6</v>
      </c>
      <c r="S39" s="200" t="s">
        <v>129</v>
      </c>
      <c r="T39" s="212" t="s">
        <v>870</v>
      </c>
      <c r="U39" s="212"/>
      <c r="V39" s="212"/>
      <c r="W39" s="212"/>
      <c r="X39" s="212"/>
      <c r="Y39" s="212"/>
      <c r="Z39" s="212"/>
      <c r="AA39" s="212"/>
      <c r="AB39" s="212"/>
      <c r="AC39" s="212"/>
    </row>
    <row r="40" customFormat="false" ht="15.75" hidden="false" customHeight="true" outlineLevel="0" collapsed="false">
      <c r="A40" s="108" t="s">
        <v>871</v>
      </c>
      <c r="B40" s="99" t="s">
        <v>872</v>
      </c>
      <c r="C40" s="97" t="s">
        <v>873</v>
      </c>
      <c r="D40" s="99"/>
      <c r="E40" s="99"/>
      <c r="F40" s="99"/>
      <c r="G40" s="97" t="s">
        <v>159</v>
      </c>
      <c r="H40" s="99" t="n">
        <v>90</v>
      </c>
      <c r="I40" s="97" t="s">
        <v>173</v>
      </c>
      <c r="J40" s="99" t="n">
        <v>20</v>
      </c>
      <c r="K40" s="99" t="n">
        <v>3</v>
      </c>
      <c r="L40" s="99" t="s">
        <v>384</v>
      </c>
      <c r="M40" s="99"/>
      <c r="N40" s="99"/>
      <c r="O40" s="99"/>
      <c r="P40" s="99" t="n">
        <v>8</v>
      </c>
      <c r="Q40" s="99" t="n">
        <v>0</v>
      </c>
      <c r="R40" s="99" t="n">
        <v>0</v>
      </c>
      <c r="S40" s="99" t="s">
        <v>129</v>
      </c>
      <c r="T40" s="137" t="s">
        <v>874</v>
      </c>
      <c r="U40" s="137"/>
      <c r="V40" s="137"/>
      <c r="W40" s="137"/>
      <c r="X40" s="137"/>
      <c r="Y40" s="137"/>
      <c r="Z40" s="137"/>
      <c r="AA40" s="137"/>
      <c r="AB40" s="137"/>
      <c r="AC40" s="137"/>
    </row>
    <row r="41" customFormat="false" ht="78.3" hidden="false" customHeight="false" outlineLevel="0" collapsed="false">
      <c r="A41" s="208" t="s">
        <v>875</v>
      </c>
      <c r="B41" s="211" t="s">
        <v>876</v>
      </c>
      <c r="C41" s="213" t="s">
        <v>877</v>
      </c>
      <c r="D41" s="200" t="n">
        <v>13</v>
      </c>
      <c r="E41" s="200"/>
      <c r="F41" s="211" t="s">
        <v>878</v>
      </c>
      <c r="G41" s="200" t="n">
        <v>14</v>
      </c>
      <c r="H41" s="200" t="n">
        <v>300</v>
      </c>
      <c r="I41" s="200" t="n">
        <v>5</v>
      </c>
      <c r="J41" s="200" t="n">
        <v>90</v>
      </c>
      <c r="K41" s="200" t="n">
        <v>2</v>
      </c>
      <c r="L41" s="200" t="s">
        <v>128</v>
      </c>
      <c r="M41" s="200"/>
      <c r="N41" s="200"/>
      <c r="O41" s="200"/>
      <c r="P41" s="200" t="n">
        <v>8</v>
      </c>
      <c r="Q41" s="200" t="n">
        <v>40</v>
      </c>
      <c r="R41" s="200" t="n">
        <v>0</v>
      </c>
      <c r="S41" s="200" t="s">
        <v>129</v>
      </c>
      <c r="T41" s="206" t="s">
        <v>640</v>
      </c>
      <c r="U41" s="206"/>
      <c r="V41" s="206"/>
      <c r="W41" s="206"/>
      <c r="X41" s="206"/>
      <c r="Y41" s="206"/>
      <c r="Z41" s="206"/>
      <c r="AA41" s="206"/>
      <c r="AB41" s="206"/>
      <c r="AC41" s="206"/>
    </row>
  </sheetData>
  <mergeCells count="39">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 ref="T41:AC4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37" activeCellId="0" sqref="J37"/>
    </sheetView>
  </sheetViews>
  <sheetFormatPr defaultColWidth="14.62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4" t="s">
        <v>879</v>
      </c>
      <c r="B1" s="215"/>
      <c r="C1" s="215"/>
      <c r="D1" s="215"/>
      <c r="E1" s="215"/>
      <c r="F1" s="215"/>
      <c r="G1" s="215"/>
      <c r="H1" s="216"/>
      <c r="I1" s="216"/>
      <c r="J1" s="216"/>
      <c r="K1" s="216"/>
      <c r="L1" s="216"/>
      <c r="M1" s="216"/>
      <c r="N1" s="216"/>
      <c r="O1" s="216"/>
      <c r="P1" s="216"/>
      <c r="Q1" s="216"/>
      <c r="R1" s="216"/>
      <c r="S1" s="216"/>
      <c r="T1" s="216"/>
      <c r="U1" s="216"/>
      <c r="V1" s="216"/>
      <c r="W1" s="216"/>
    </row>
    <row r="2" customFormat="false" ht="13.8" hidden="false" customHeight="false" outlineLevel="0" collapsed="false">
      <c r="A2" s="160" t="s">
        <v>113</v>
      </c>
      <c r="B2" s="160" t="s">
        <v>11</v>
      </c>
      <c r="C2" s="160" t="s">
        <v>14</v>
      </c>
      <c r="D2" s="160" t="s">
        <v>114</v>
      </c>
      <c r="E2" s="160" t="s">
        <v>115</v>
      </c>
      <c r="F2" s="84" t="s">
        <v>116</v>
      </c>
      <c r="G2" s="160" t="s">
        <v>117</v>
      </c>
      <c r="H2" s="217" t="s">
        <v>24</v>
      </c>
      <c r="I2" s="217" t="s">
        <v>30</v>
      </c>
      <c r="J2" s="217" t="s">
        <v>33</v>
      </c>
      <c r="K2" s="217" t="s">
        <v>36</v>
      </c>
      <c r="L2" s="217" t="s">
        <v>39</v>
      </c>
      <c r="M2" s="218" t="s">
        <v>118</v>
      </c>
      <c r="N2" s="218" t="s">
        <v>119</v>
      </c>
      <c r="O2" s="219" t="s">
        <v>55</v>
      </c>
      <c r="P2" s="88" t="s">
        <v>42</v>
      </c>
      <c r="Q2" s="88" t="s">
        <v>45</v>
      </c>
      <c r="R2" s="217" t="s">
        <v>49</v>
      </c>
      <c r="S2" s="217" t="s">
        <v>120</v>
      </c>
      <c r="T2" s="217" t="s">
        <v>121</v>
      </c>
      <c r="U2" s="217"/>
      <c r="V2" s="217"/>
      <c r="W2" s="217"/>
      <c r="X2" s="217"/>
      <c r="Y2" s="217"/>
      <c r="Z2" s="217"/>
    </row>
    <row r="3" customFormat="false" ht="15.75" hidden="false" customHeight="true" outlineLevel="0" collapsed="false">
      <c r="A3" s="203" t="s">
        <v>122</v>
      </c>
      <c r="B3" s="210" t="s">
        <v>880</v>
      </c>
      <c r="C3" s="210" t="s">
        <v>881</v>
      </c>
      <c r="D3" s="210" t="s">
        <v>784</v>
      </c>
      <c r="F3" s="201" t="s">
        <v>323</v>
      </c>
      <c r="G3" s="201" t="s">
        <v>297</v>
      </c>
      <c r="H3" s="201" t="s">
        <v>298</v>
      </c>
      <c r="I3" s="201" t="s">
        <v>299</v>
      </c>
      <c r="J3" s="201" t="s">
        <v>127</v>
      </c>
      <c r="K3" s="201" t="s">
        <v>312</v>
      </c>
      <c r="L3" s="201" t="s">
        <v>128</v>
      </c>
      <c r="M3" s="201"/>
      <c r="N3" s="201"/>
      <c r="O3" s="201"/>
      <c r="P3" s="201" t="s">
        <v>299</v>
      </c>
      <c r="Q3" s="201" t="s">
        <v>127</v>
      </c>
      <c r="R3" s="201" t="s">
        <v>138</v>
      </c>
      <c r="S3" s="201" t="s">
        <v>129</v>
      </c>
      <c r="T3" s="220" t="s">
        <v>882</v>
      </c>
      <c r="U3" s="220"/>
      <c r="V3" s="220"/>
      <c r="W3" s="220"/>
      <c r="X3" s="220"/>
      <c r="Y3" s="220"/>
      <c r="Z3" s="220"/>
    </row>
    <row r="4" customFormat="false" ht="15.75" hidden="false" customHeight="true" outlineLevel="0" collapsed="false">
      <c r="A4" s="98" t="s">
        <v>131</v>
      </c>
      <c r="B4" s="109" t="s">
        <v>883</v>
      </c>
      <c r="C4" s="109" t="s">
        <v>884</v>
      </c>
      <c r="D4" s="115" t="s">
        <v>885</v>
      </c>
      <c r="E4" s="97"/>
      <c r="F4" s="97" t="s">
        <v>886</v>
      </c>
      <c r="G4" s="97" t="s">
        <v>297</v>
      </c>
      <c r="H4" s="97" t="s">
        <v>298</v>
      </c>
      <c r="I4" s="97" t="s">
        <v>168</v>
      </c>
      <c r="J4" s="97" t="s">
        <v>127</v>
      </c>
      <c r="K4" s="97" t="s">
        <v>314</v>
      </c>
      <c r="L4" s="97" t="s">
        <v>128</v>
      </c>
      <c r="M4" s="97"/>
      <c r="N4" s="97"/>
      <c r="O4" s="97"/>
      <c r="P4" s="97" t="s">
        <v>168</v>
      </c>
      <c r="Q4" s="97" t="s">
        <v>127</v>
      </c>
      <c r="R4" s="97" t="s">
        <v>138</v>
      </c>
      <c r="S4" s="97" t="s">
        <v>129</v>
      </c>
      <c r="T4" s="104" t="s">
        <v>887</v>
      </c>
      <c r="U4" s="104"/>
      <c r="V4" s="104"/>
      <c r="W4" s="104"/>
      <c r="X4" s="104"/>
      <c r="Y4" s="104"/>
      <c r="Z4" s="104"/>
    </row>
    <row r="5" customFormat="false" ht="15.75" hidden="false" customHeight="true" outlineLevel="0" collapsed="false">
      <c r="A5" s="203" t="s">
        <v>137</v>
      </c>
      <c r="B5" s="201" t="s">
        <v>192</v>
      </c>
      <c r="C5" s="201" t="s">
        <v>888</v>
      </c>
      <c r="D5" s="201" t="s">
        <v>214</v>
      </c>
      <c r="E5" s="201" t="n">
        <f aca="false">44-24</f>
        <v>20</v>
      </c>
      <c r="F5" s="201" t="s">
        <v>889</v>
      </c>
      <c r="G5" s="201" t="s">
        <v>297</v>
      </c>
      <c r="H5" s="201" t="s">
        <v>148</v>
      </c>
      <c r="I5" s="201" t="s">
        <v>192</v>
      </c>
      <c r="J5" s="201" t="s">
        <v>127</v>
      </c>
      <c r="K5" s="201" t="s">
        <v>312</v>
      </c>
      <c r="L5" s="201" t="s">
        <v>128</v>
      </c>
      <c r="M5" s="201"/>
      <c r="N5" s="201"/>
      <c r="O5" s="201"/>
      <c r="P5" s="201" t="s">
        <v>145</v>
      </c>
      <c r="Q5" s="201" t="s">
        <v>159</v>
      </c>
      <c r="R5" s="201" t="s">
        <v>127</v>
      </c>
      <c r="S5" s="201" t="s">
        <v>129</v>
      </c>
      <c r="T5" s="220" t="s">
        <v>890</v>
      </c>
      <c r="U5" s="220"/>
      <c r="V5" s="220"/>
      <c r="W5" s="220"/>
      <c r="X5" s="220"/>
      <c r="Y5" s="220"/>
      <c r="Z5" s="220"/>
    </row>
    <row r="6" customFormat="false" ht="13.8" hidden="false" customHeight="false" outlineLevel="0" collapsed="false">
      <c r="A6" s="98" t="s">
        <v>142</v>
      </c>
      <c r="B6" s="97"/>
      <c r="C6" s="97" t="s">
        <v>350</v>
      </c>
      <c r="D6" s="97"/>
      <c r="E6" s="97"/>
      <c r="F6" s="97"/>
      <c r="G6" s="97" t="s">
        <v>168</v>
      </c>
      <c r="H6" s="97" t="s">
        <v>162</v>
      </c>
      <c r="I6" s="97" t="s">
        <v>161</v>
      </c>
      <c r="J6" s="97" t="s">
        <v>141</v>
      </c>
      <c r="K6" s="97" t="s">
        <v>314</v>
      </c>
      <c r="L6" s="97" t="s">
        <v>128</v>
      </c>
      <c r="M6" s="97"/>
      <c r="N6" s="97"/>
      <c r="O6" s="97"/>
      <c r="P6" s="97" t="s">
        <v>138</v>
      </c>
      <c r="Q6" s="97" t="s">
        <v>317</v>
      </c>
      <c r="R6" s="97" t="s">
        <v>127</v>
      </c>
      <c r="S6" s="97" t="s">
        <v>129</v>
      </c>
      <c r="T6" s="101"/>
      <c r="U6" s="101"/>
      <c r="V6" s="101"/>
      <c r="W6" s="101"/>
      <c r="X6" s="101"/>
      <c r="Y6" s="101"/>
      <c r="Z6" s="101"/>
    </row>
    <row r="7" customFormat="false" ht="13.8" hidden="false" customHeight="false" outlineLevel="0" collapsed="false">
      <c r="A7" s="203" t="s">
        <v>315</v>
      </c>
      <c r="B7" s="201" t="s">
        <v>299</v>
      </c>
      <c r="C7" s="201" t="s">
        <v>891</v>
      </c>
      <c r="D7" s="201" t="s">
        <v>173</v>
      </c>
      <c r="E7" s="201" t="n">
        <f aca="false">26-9</f>
        <v>17</v>
      </c>
      <c r="F7" s="201" t="s">
        <v>170</v>
      </c>
      <c r="G7" s="201" t="s">
        <v>192</v>
      </c>
      <c r="H7" s="201" t="s">
        <v>298</v>
      </c>
      <c r="I7" s="201" t="s">
        <v>138</v>
      </c>
      <c r="J7" s="201" t="s">
        <v>317</v>
      </c>
      <c r="K7" s="201" t="s">
        <v>314</v>
      </c>
      <c r="L7" s="201" t="s">
        <v>128</v>
      </c>
      <c r="M7" s="201"/>
      <c r="N7" s="201"/>
      <c r="O7" s="201"/>
      <c r="P7" s="201" t="s">
        <v>138</v>
      </c>
      <c r="Q7" s="201" t="s">
        <v>235</v>
      </c>
      <c r="R7" s="201" t="s">
        <v>138</v>
      </c>
      <c r="S7" s="201" t="s">
        <v>129</v>
      </c>
      <c r="T7" s="206"/>
      <c r="U7" s="206"/>
      <c r="V7" s="206"/>
      <c r="W7" s="206"/>
      <c r="X7" s="206"/>
      <c r="Y7" s="206"/>
      <c r="Z7" s="206"/>
    </row>
    <row r="8" customFormat="false" ht="13.8" hidden="false" customHeight="false" outlineLevel="0" collapsed="false">
      <c r="A8" s="98" t="s">
        <v>443</v>
      </c>
      <c r="B8" s="97" t="s">
        <v>192</v>
      </c>
      <c r="C8" s="97" t="s">
        <v>414</v>
      </c>
      <c r="D8" s="97" t="n">
        <f aca="false">E8/3*2</f>
        <v>10</v>
      </c>
      <c r="E8" s="97" t="n">
        <f aca="false">28-13</f>
        <v>15</v>
      </c>
      <c r="F8" s="97" t="s">
        <v>249</v>
      </c>
      <c r="G8" s="97" t="s">
        <v>192</v>
      </c>
      <c r="H8" s="97" t="s">
        <v>181</v>
      </c>
      <c r="I8" s="97" t="s">
        <v>192</v>
      </c>
      <c r="J8" s="97" t="s">
        <v>317</v>
      </c>
      <c r="K8" s="97" t="s">
        <v>312</v>
      </c>
      <c r="L8" s="97" t="s">
        <v>128</v>
      </c>
      <c r="M8" s="97"/>
      <c r="N8" s="97"/>
      <c r="O8" s="97"/>
      <c r="P8" s="97" t="s">
        <v>138</v>
      </c>
      <c r="Q8" s="97" t="s">
        <v>317</v>
      </c>
      <c r="R8" s="97" t="s">
        <v>138</v>
      </c>
      <c r="S8" s="97" t="s">
        <v>129</v>
      </c>
      <c r="T8" s="101"/>
      <c r="U8" s="101"/>
      <c r="V8" s="101"/>
      <c r="W8" s="101"/>
      <c r="X8" s="101"/>
      <c r="Y8" s="101"/>
      <c r="Z8" s="101"/>
    </row>
    <row r="9" customFormat="false" ht="13.8" hidden="false" customHeight="false" outlineLevel="0" collapsed="false">
      <c r="A9" s="203" t="s">
        <v>167</v>
      </c>
      <c r="B9" s="201" t="s">
        <v>299</v>
      </c>
      <c r="C9" s="201" t="s">
        <v>892</v>
      </c>
      <c r="D9" s="201" t="n">
        <f aca="false">E9/3*2</f>
        <v>10</v>
      </c>
      <c r="E9" s="201" t="n">
        <f aca="false">23-8</f>
        <v>15</v>
      </c>
      <c r="F9" s="201" t="s">
        <v>176</v>
      </c>
      <c r="G9" s="201" t="s">
        <v>145</v>
      </c>
      <c r="H9" s="201" t="s">
        <v>162</v>
      </c>
      <c r="I9" s="201" t="s">
        <v>145</v>
      </c>
      <c r="J9" s="201" t="s">
        <v>166</v>
      </c>
      <c r="K9" s="201" t="s">
        <v>314</v>
      </c>
      <c r="L9" s="201" t="s">
        <v>128</v>
      </c>
      <c r="M9" s="201"/>
      <c r="N9" s="201"/>
      <c r="O9" s="201"/>
      <c r="P9" s="200" t="n">
        <v>5</v>
      </c>
      <c r="Q9" s="200" t="n">
        <v>35</v>
      </c>
      <c r="R9" s="200" t="n">
        <v>0</v>
      </c>
      <c r="S9" s="201" t="s">
        <v>129</v>
      </c>
      <c r="T9" s="206"/>
      <c r="U9" s="206"/>
      <c r="V9" s="206"/>
      <c r="W9" s="206"/>
      <c r="X9" s="206"/>
      <c r="Y9" s="206"/>
      <c r="Z9" s="206"/>
    </row>
    <row r="10" customFormat="false" ht="15.75" hidden="false" customHeight="true" outlineLevel="0" collapsed="false">
      <c r="A10" s="98" t="s">
        <v>798</v>
      </c>
      <c r="B10" s="97" t="s">
        <v>323</v>
      </c>
      <c r="C10" s="97" t="s">
        <v>893</v>
      </c>
      <c r="D10" s="97" t="s">
        <v>152</v>
      </c>
      <c r="E10" s="97" t="s">
        <v>170</v>
      </c>
      <c r="F10" s="97" t="s">
        <v>317</v>
      </c>
      <c r="G10" s="97" t="s">
        <v>173</v>
      </c>
      <c r="H10" s="97" t="s">
        <v>298</v>
      </c>
      <c r="I10" s="97" t="s">
        <v>145</v>
      </c>
      <c r="J10" s="97" t="s">
        <v>216</v>
      </c>
      <c r="K10" s="97" t="s">
        <v>145</v>
      </c>
      <c r="L10" s="97" t="s">
        <v>128</v>
      </c>
      <c r="M10" s="97"/>
      <c r="N10" s="97"/>
      <c r="O10" s="97"/>
      <c r="P10" s="97" t="s">
        <v>192</v>
      </c>
      <c r="Q10" s="97" t="s">
        <v>162</v>
      </c>
      <c r="R10" s="97" t="s">
        <v>127</v>
      </c>
      <c r="S10" s="97" t="s">
        <v>129</v>
      </c>
      <c r="T10" s="104" t="s">
        <v>894</v>
      </c>
      <c r="U10" s="104"/>
      <c r="V10" s="104"/>
      <c r="W10" s="104"/>
      <c r="X10" s="104"/>
      <c r="Y10" s="104"/>
      <c r="Z10" s="104"/>
    </row>
    <row r="11" customFormat="false" ht="15.75" hidden="false" customHeight="true" outlineLevel="0" collapsed="false">
      <c r="A11" s="203" t="s">
        <v>895</v>
      </c>
      <c r="B11" s="201" t="s">
        <v>126</v>
      </c>
      <c r="C11" s="201" t="s">
        <v>896</v>
      </c>
      <c r="D11" s="201" t="s">
        <v>152</v>
      </c>
      <c r="E11" s="201" t="n">
        <f aca="false">55-29</f>
        <v>26</v>
      </c>
      <c r="F11" s="201" t="s">
        <v>428</v>
      </c>
      <c r="G11" s="201" t="s">
        <v>173</v>
      </c>
      <c r="H11" s="201" t="s">
        <v>341</v>
      </c>
      <c r="I11" s="201" t="s">
        <v>897</v>
      </c>
      <c r="J11" s="201" t="s">
        <v>190</v>
      </c>
      <c r="K11" s="201" t="s">
        <v>145</v>
      </c>
      <c r="L11" s="201" t="s">
        <v>128</v>
      </c>
      <c r="M11" s="201"/>
      <c r="N11" s="201"/>
      <c r="O11" s="201"/>
      <c r="P11" s="201" t="s">
        <v>192</v>
      </c>
      <c r="Q11" s="201" t="s">
        <v>162</v>
      </c>
      <c r="R11" s="201" t="s">
        <v>127</v>
      </c>
      <c r="S11" s="201" t="s">
        <v>129</v>
      </c>
      <c r="T11" s="220" t="s">
        <v>894</v>
      </c>
      <c r="U11" s="220"/>
      <c r="V11" s="220"/>
      <c r="W11" s="220"/>
      <c r="X11" s="220"/>
      <c r="Y11" s="220"/>
      <c r="Z11" s="220"/>
    </row>
    <row r="12" customFormat="false" ht="15.75" hidden="false" customHeight="true" outlineLevel="0" collapsed="false">
      <c r="A12" s="98" t="s">
        <v>898</v>
      </c>
      <c r="B12" s="97"/>
      <c r="C12" s="97" t="s">
        <v>896</v>
      </c>
      <c r="D12" s="97"/>
      <c r="E12" s="97"/>
      <c r="F12" s="97"/>
      <c r="G12" s="97" t="s">
        <v>173</v>
      </c>
      <c r="H12" s="97" t="s">
        <v>341</v>
      </c>
      <c r="I12" s="97" t="s">
        <v>899</v>
      </c>
      <c r="J12" s="97" t="s">
        <v>308</v>
      </c>
      <c r="K12" s="97" t="s">
        <v>168</v>
      </c>
      <c r="L12" s="97" t="s">
        <v>128</v>
      </c>
      <c r="M12" s="97"/>
      <c r="N12" s="97"/>
      <c r="O12" s="97"/>
      <c r="P12" s="97" t="s">
        <v>192</v>
      </c>
      <c r="Q12" s="97" t="s">
        <v>162</v>
      </c>
      <c r="R12" s="97" t="s">
        <v>127</v>
      </c>
      <c r="S12" s="97" t="s">
        <v>129</v>
      </c>
      <c r="T12" s="104" t="s">
        <v>894</v>
      </c>
      <c r="U12" s="104"/>
      <c r="V12" s="104"/>
      <c r="W12" s="104"/>
      <c r="X12" s="104"/>
      <c r="Y12" s="104"/>
      <c r="Z12" s="104"/>
    </row>
    <row r="13" customFormat="false" ht="15.75" hidden="false" customHeight="true" outlineLevel="0" collapsed="false">
      <c r="A13" s="203" t="s">
        <v>191</v>
      </c>
      <c r="B13" s="201" t="s">
        <v>208</v>
      </c>
      <c r="C13" s="201" t="s">
        <v>143</v>
      </c>
      <c r="D13" s="201" t="s">
        <v>214</v>
      </c>
      <c r="E13" s="201" t="n">
        <f aca="false">44-24</f>
        <v>20</v>
      </c>
      <c r="F13" s="201" t="s">
        <v>889</v>
      </c>
      <c r="G13" s="201" t="s">
        <v>159</v>
      </c>
      <c r="H13" s="201" t="s">
        <v>298</v>
      </c>
      <c r="I13" s="201" t="s">
        <v>145</v>
      </c>
      <c r="J13" s="201" t="s">
        <v>308</v>
      </c>
      <c r="K13" s="201" t="s">
        <v>145</v>
      </c>
      <c r="L13" s="201" t="s">
        <v>128</v>
      </c>
      <c r="M13" s="201"/>
      <c r="N13" s="201"/>
      <c r="O13" s="201"/>
      <c r="P13" s="201" t="s">
        <v>192</v>
      </c>
      <c r="Q13" s="201" t="s">
        <v>162</v>
      </c>
      <c r="R13" s="201" t="s">
        <v>127</v>
      </c>
      <c r="S13" s="201" t="s">
        <v>129</v>
      </c>
      <c r="T13" s="220" t="s">
        <v>894</v>
      </c>
      <c r="U13" s="220"/>
      <c r="V13" s="220"/>
      <c r="W13" s="220"/>
      <c r="X13" s="220"/>
      <c r="Y13" s="220"/>
      <c r="Z13" s="220"/>
    </row>
    <row r="14" customFormat="false" ht="15.75" hidden="false" customHeight="true" outlineLevel="0" collapsed="false">
      <c r="A14" s="98" t="s">
        <v>198</v>
      </c>
      <c r="B14" s="97"/>
      <c r="C14" s="97" t="s">
        <v>893</v>
      </c>
      <c r="D14" s="97"/>
      <c r="E14" s="97"/>
      <c r="F14" s="97"/>
      <c r="G14" s="97" t="s">
        <v>159</v>
      </c>
      <c r="H14" s="97" t="s">
        <v>298</v>
      </c>
      <c r="I14" s="97" t="s">
        <v>145</v>
      </c>
      <c r="J14" s="97" t="s">
        <v>308</v>
      </c>
      <c r="K14" s="97" t="s">
        <v>145</v>
      </c>
      <c r="L14" s="97" t="s">
        <v>128</v>
      </c>
      <c r="M14" s="97"/>
      <c r="N14" s="97"/>
      <c r="O14" s="97"/>
      <c r="P14" s="97" t="s">
        <v>192</v>
      </c>
      <c r="Q14" s="97" t="s">
        <v>162</v>
      </c>
      <c r="R14" s="97" t="s">
        <v>168</v>
      </c>
      <c r="S14" s="97" t="s">
        <v>129</v>
      </c>
      <c r="T14" s="104" t="s">
        <v>894</v>
      </c>
      <c r="U14" s="104"/>
      <c r="V14" s="104"/>
      <c r="W14" s="104"/>
      <c r="X14" s="104"/>
      <c r="Y14" s="104"/>
      <c r="Z14" s="104"/>
    </row>
    <row r="15" customFormat="false" ht="13.8" hidden="false" customHeight="false" outlineLevel="0" collapsed="false">
      <c r="A15" s="98" t="s">
        <v>814</v>
      </c>
      <c r="B15" s="97" t="s">
        <v>192</v>
      </c>
      <c r="C15" s="97" t="s">
        <v>213</v>
      </c>
      <c r="D15" s="97" t="s">
        <v>161</v>
      </c>
      <c r="E15" s="97" t="n">
        <f aca="false">30-16</f>
        <v>14</v>
      </c>
      <c r="F15" s="97" t="s">
        <v>148</v>
      </c>
      <c r="G15" s="97" t="s">
        <v>192</v>
      </c>
      <c r="H15" s="97" t="s">
        <v>298</v>
      </c>
      <c r="I15" s="97" t="s">
        <v>145</v>
      </c>
      <c r="J15" s="97" t="s">
        <v>317</v>
      </c>
      <c r="K15" s="97" t="s">
        <v>314</v>
      </c>
      <c r="L15" s="97" t="s">
        <v>128</v>
      </c>
      <c r="M15" s="100" t="s">
        <v>299</v>
      </c>
      <c r="N15" s="100" t="s">
        <v>138</v>
      </c>
      <c r="O15" s="100"/>
      <c r="P15" s="97" t="s">
        <v>145</v>
      </c>
      <c r="Q15" s="97" t="s">
        <v>171</v>
      </c>
      <c r="R15" s="97" t="s">
        <v>138</v>
      </c>
      <c r="S15" s="97" t="s">
        <v>129</v>
      </c>
      <c r="T15" s="101"/>
      <c r="U15" s="101"/>
      <c r="V15" s="101"/>
      <c r="W15" s="101"/>
      <c r="X15" s="101"/>
    </row>
    <row r="16" customFormat="false" ht="13.8" hidden="false" customHeight="false" outlineLevel="0" collapsed="false">
      <c r="A16" s="203" t="s">
        <v>727</v>
      </c>
      <c r="B16" s="200"/>
      <c r="C16" s="201" t="s">
        <v>761</v>
      </c>
      <c r="D16" s="201"/>
      <c r="E16" s="201"/>
      <c r="F16" s="201"/>
      <c r="G16" s="201" t="s">
        <v>299</v>
      </c>
      <c r="H16" s="201" t="s">
        <v>298</v>
      </c>
      <c r="I16" s="201" t="s">
        <v>168</v>
      </c>
      <c r="J16" s="201" t="s">
        <v>148</v>
      </c>
      <c r="K16" s="201" t="s">
        <v>314</v>
      </c>
      <c r="L16" s="201" t="s">
        <v>128</v>
      </c>
      <c r="M16" s="221"/>
      <c r="N16" s="221"/>
      <c r="O16" s="221"/>
      <c r="P16" s="201" t="s">
        <v>299</v>
      </c>
      <c r="Q16" s="201" t="s">
        <v>323</v>
      </c>
      <c r="R16" s="201" t="s">
        <v>138</v>
      </c>
      <c r="S16" s="201" t="s">
        <v>129</v>
      </c>
      <c r="T16" s="206"/>
      <c r="U16" s="206"/>
      <c r="V16" s="206"/>
      <c r="W16" s="206"/>
      <c r="X16" s="206"/>
    </row>
    <row r="17" customFormat="false" ht="13.8" hidden="false" customHeight="false" outlineLevel="0" collapsed="false">
      <c r="A17" s="98" t="s">
        <v>900</v>
      </c>
      <c r="B17" s="97" t="s">
        <v>208</v>
      </c>
      <c r="C17" s="97" t="s">
        <v>143</v>
      </c>
      <c r="D17" s="97" t="n">
        <f aca="false">E17/3*2</f>
        <v>14</v>
      </c>
      <c r="E17" s="97" t="n">
        <f aca="false">37-16</f>
        <v>21</v>
      </c>
      <c r="F17" s="97" t="s">
        <v>224</v>
      </c>
      <c r="G17" s="97" t="s">
        <v>192</v>
      </c>
      <c r="H17" s="97" t="s">
        <v>901</v>
      </c>
      <c r="I17" s="97" t="s">
        <v>902</v>
      </c>
      <c r="J17" s="97" t="s">
        <v>354</v>
      </c>
      <c r="K17" s="97" t="s">
        <v>312</v>
      </c>
      <c r="L17" s="97" t="s">
        <v>473</v>
      </c>
      <c r="M17" s="100" t="s">
        <v>138</v>
      </c>
      <c r="N17" s="100" t="s">
        <v>161</v>
      </c>
      <c r="O17" s="100"/>
      <c r="P17" s="97" t="s">
        <v>168</v>
      </c>
      <c r="Q17" s="97" t="s">
        <v>323</v>
      </c>
      <c r="R17" s="97" t="s">
        <v>127</v>
      </c>
      <c r="S17" s="97" t="s">
        <v>129</v>
      </c>
      <c r="T17" s="101"/>
      <c r="U17" s="101"/>
      <c r="V17" s="101"/>
      <c r="W17" s="101"/>
      <c r="X17" s="101"/>
    </row>
    <row r="18" customFormat="false" ht="13.8" hidden="false" customHeight="false" outlineLevel="0" collapsed="false">
      <c r="A18" s="203" t="s">
        <v>903</v>
      </c>
      <c r="B18" s="201" t="s">
        <v>138</v>
      </c>
      <c r="C18" s="201" t="s">
        <v>329</v>
      </c>
      <c r="D18" s="201" t="n">
        <f aca="false">E18/3*2</f>
        <v>8</v>
      </c>
      <c r="E18" s="201" t="n">
        <f aca="false">28-16</f>
        <v>12</v>
      </c>
      <c r="F18" s="201" t="s">
        <v>249</v>
      </c>
      <c r="G18" s="201" t="s">
        <v>299</v>
      </c>
      <c r="H18" s="201" t="s">
        <v>341</v>
      </c>
      <c r="I18" s="201" t="s">
        <v>168</v>
      </c>
      <c r="J18" s="201" t="s">
        <v>155</v>
      </c>
      <c r="K18" s="201" t="s">
        <v>312</v>
      </c>
      <c r="L18" s="201" t="s">
        <v>128</v>
      </c>
      <c r="M18" s="221" t="s">
        <v>299</v>
      </c>
      <c r="N18" s="221" t="s">
        <v>138</v>
      </c>
      <c r="O18" s="221"/>
      <c r="P18" s="201" t="s">
        <v>138</v>
      </c>
      <c r="Q18" s="201" t="s">
        <v>155</v>
      </c>
      <c r="R18" s="201" t="s">
        <v>138</v>
      </c>
      <c r="S18" s="201" t="s">
        <v>129</v>
      </c>
      <c r="T18" s="206"/>
      <c r="U18" s="206"/>
      <c r="V18" s="206"/>
      <c r="W18" s="206"/>
      <c r="X18" s="206"/>
    </row>
    <row r="19" customFormat="false" ht="13.8" hidden="false" customHeight="false" outlineLevel="0" collapsed="false">
      <c r="A19" s="98" t="s">
        <v>904</v>
      </c>
      <c r="B19" s="97"/>
      <c r="C19" s="97" t="s">
        <v>143</v>
      </c>
      <c r="D19" s="97"/>
      <c r="E19" s="97"/>
      <c r="F19" s="97"/>
      <c r="G19" s="99" t="n">
        <v>5</v>
      </c>
      <c r="H19" s="99" t="n">
        <v>361</v>
      </c>
      <c r="I19" s="99" t="n">
        <v>6</v>
      </c>
      <c r="J19" s="99" t="n">
        <v>50</v>
      </c>
      <c r="K19" s="99" t="n">
        <v>2</v>
      </c>
      <c r="L19" s="99" t="s">
        <v>128</v>
      </c>
      <c r="M19" s="100"/>
      <c r="N19" s="100"/>
      <c r="O19" s="100"/>
      <c r="P19" s="99" t="n">
        <v>6</v>
      </c>
      <c r="Q19" s="99" t="n">
        <v>25</v>
      </c>
      <c r="R19" s="97" t="s">
        <v>168</v>
      </c>
      <c r="S19" s="97" t="s">
        <v>129</v>
      </c>
      <c r="T19" s="101"/>
      <c r="U19" s="101"/>
      <c r="V19" s="101"/>
      <c r="W19" s="101"/>
      <c r="X19" s="101"/>
    </row>
    <row r="20" customFormat="false" ht="15.75" hidden="false" customHeight="true" outlineLevel="0" collapsed="false">
      <c r="A20" s="203" t="s">
        <v>905</v>
      </c>
      <c r="B20" s="201" t="s">
        <v>192</v>
      </c>
      <c r="C20" s="201" t="s">
        <v>636</v>
      </c>
      <c r="D20" s="201" t="n">
        <f aca="false">E20/3*2</f>
        <v>6</v>
      </c>
      <c r="E20" s="201" t="n">
        <f aca="false">33-24</f>
        <v>9</v>
      </c>
      <c r="F20" s="201" t="s">
        <v>215</v>
      </c>
      <c r="G20" s="201" t="s">
        <v>312</v>
      </c>
      <c r="H20" s="201" t="s">
        <v>235</v>
      </c>
      <c r="I20" s="201" t="s">
        <v>297</v>
      </c>
      <c r="J20" s="201" t="s">
        <v>159</v>
      </c>
      <c r="K20" s="201" t="s">
        <v>906</v>
      </c>
      <c r="L20" s="201" t="s">
        <v>128</v>
      </c>
      <c r="M20" s="221" t="s">
        <v>299</v>
      </c>
      <c r="N20" s="221" t="s">
        <v>138</v>
      </c>
      <c r="O20" s="221"/>
      <c r="P20" s="201" t="s">
        <v>168</v>
      </c>
      <c r="Q20" s="201" t="s">
        <v>127</v>
      </c>
      <c r="R20" s="201" t="s">
        <v>299</v>
      </c>
      <c r="S20" s="201" t="s">
        <v>129</v>
      </c>
      <c r="T20" s="220" t="s">
        <v>907</v>
      </c>
      <c r="U20" s="220"/>
      <c r="V20" s="220"/>
      <c r="W20" s="220"/>
      <c r="X20" s="220"/>
    </row>
    <row r="21" customFormat="false" ht="13.8" hidden="false" customHeight="false" outlineLevel="0" collapsed="false">
      <c r="A21" s="98" t="s">
        <v>643</v>
      </c>
      <c r="B21" s="97"/>
      <c r="C21" s="97" t="s">
        <v>893</v>
      </c>
      <c r="D21" s="97"/>
      <c r="E21" s="97"/>
      <c r="F21" s="97"/>
      <c r="G21" s="97" t="s">
        <v>168</v>
      </c>
      <c r="H21" s="97" t="s">
        <v>341</v>
      </c>
      <c r="I21" s="97" t="s">
        <v>145</v>
      </c>
      <c r="J21" s="97" t="s">
        <v>162</v>
      </c>
      <c r="K21" s="97" t="s">
        <v>906</v>
      </c>
      <c r="L21" s="97" t="s">
        <v>128</v>
      </c>
      <c r="M21" s="100"/>
      <c r="N21" s="100"/>
      <c r="O21" s="100"/>
      <c r="P21" s="97" t="s">
        <v>145</v>
      </c>
      <c r="Q21" s="97" t="s">
        <v>181</v>
      </c>
      <c r="R21" s="97" t="s">
        <v>127</v>
      </c>
      <c r="S21" s="97" t="s">
        <v>129</v>
      </c>
      <c r="T21" s="101"/>
      <c r="U21" s="101"/>
      <c r="V21" s="101"/>
      <c r="W21" s="101"/>
      <c r="X21" s="101"/>
    </row>
    <row r="22" customFormat="false" ht="15.75" hidden="false" customHeight="true" outlineLevel="0" collapsed="false">
      <c r="A22" s="203" t="s">
        <v>821</v>
      </c>
      <c r="B22" s="210" t="s">
        <v>908</v>
      </c>
      <c r="C22" s="210" t="s">
        <v>909</v>
      </c>
      <c r="D22" s="201" t="s">
        <v>304</v>
      </c>
      <c r="E22" s="201" t="s">
        <v>215</v>
      </c>
      <c r="F22" s="201" t="s">
        <v>321</v>
      </c>
      <c r="G22" s="201" t="s">
        <v>168</v>
      </c>
      <c r="H22" s="201" t="s">
        <v>298</v>
      </c>
      <c r="I22" s="201" t="s">
        <v>168</v>
      </c>
      <c r="J22" s="201" t="s">
        <v>141</v>
      </c>
      <c r="K22" s="201" t="s">
        <v>297</v>
      </c>
      <c r="L22" s="201" t="s">
        <v>128</v>
      </c>
      <c r="M22" s="221" t="s">
        <v>299</v>
      </c>
      <c r="N22" s="221" t="s">
        <v>138</v>
      </c>
      <c r="O22" s="221"/>
      <c r="P22" s="201" t="s">
        <v>138</v>
      </c>
      <c r="Q22" s="201" t="s">
        <v>127</v>
      </c>
      <c r="R22" s="201" t="s">
        <v>127</v>
      </c>
      <c r="S22" s="201" t="s">
        <v>129</v>
      </c>
      <c r="T22" s="220" t="s">
        <v>910</v>
      </c>
      <c r="U22" s="220"/>
      <c r="V22" s="220"/>
      <c r="W22" s="220"/>
      <c r="X22" s="220"/>
    </row>
    <row r="23" customFormat="false" ht="13.8" hidden="false" customHeight="false" outlineLevel="0" collapsed="false">
      <c r="A23" s="97" t="s">
        <v>911</v>
      </c>
      <c r="B23" s="97" t="s">
        <v>138</v>
      </c>
      <c r="C23" s="97" t="s">
        <v>835</v>
      </c>
      <c r="D23" s="97" t="s">
        <v>214</v>
      </c>
      <c r="E23" s="97"/>
      <c r="F23" s="97" t="s">
        <v>323</v>
      </c>
      <c r="G23" s="97" t="s">
        <v>312</v>
      </c>
      <c r="H23" s="97" t="s">
        <v>428</v>
      </c>
      <c r="I23" s="97" t="s">
        <v>127</v>
      </c>
      <c r="J23" s="97" t="s">
        <v>127</v>
      </c>
      <c r="K23" s="97" t="s">
        <v>312</v>
      </c>
      <c r="L23" s="97" t="s">
        <v>912</v>
      </c>
      <c r="M23" s="97"/>
      <c r="N23" s="97"/>
      <c r="O23" s="97" t="s">
        <v>323</v>
      </c>
      <c r="P23" s="97" t="s">
        <v>138</v>
      </c>
      <c r="Q23" s="97" t="s">
        <v>127</v>
      </c>
      <c r="R23" s="97" t="s">
        <v>127</v>
      </c>
      <c r="S23" s="97" t="s">
        <v>129</v>
      </c>
      <c r="T23" s="101" t="s">
        <v>913</v>
      </c>
      <c r="U23" s="101"/>
      <c r="V23" s="101"/>
      <c r="W23" s="101"/>
      <c r="X23" s="101"/>
      <c r="Y23" s="101"/>
      <c r="Z23" s="101"/>
    </row>
    <row r="24" customFormat="false" ht="15.75" hidden="false" customHeight="true" outlineLevel="0" collapsed="false">
      <c r="A24" s="201" t="s">
        <v>387</v>
      </c>
      <c r="B24" s="201" t="s">
        <v>192</v>
      </c>
      <c r="C24" s="210" t="s">
        <v>914</v>
      </c>
      <c r="D24" s="210" t="s">
        <v>915</v>
      </c>
      <c r="E24" s="210"/>
      <c r="F24" s="210" t="s">
        <v>916</v>
      </c>
      <c r="G24" s="201" t="s">
        <v>299</v>
      </c>
      <c r="H24" s="201" t="s">
        <v>190</v>
      </c>
      <c r="I24" s="201" t="s">
        <v>138</v>
      </c>
      <c r="J24" s="201" t="s">
        <v>148</v>
      </c>
      <c r="K24" s="201" t="s">
        <v>312</v>
      </c>
      <c r="L24" s="201" t="s">
        <v>473</v>
      </c>
      <c r="M24" s="201"/>
      <c r="N24" s="201"/>
      <c r="O24" s="201"/>
      <c r="P24" s="201" t="s">
        <v>168</v>
      </c>
      <c r="Q24" s="201" t="s">
        <v>127</v>
      </c>
      <c r="R24" s="201" t="s">
        <v>127</v>
      </c>
      <c r="S24" s="201" t="s">
        <v>275</v>
      </c>
      <c r="T24" s="220" t="s">
        <v>917</v>
      </c>
      <c r="U24" s="220"/>
      <c r="V24" s="220"/>
      <c r="W24" s="220"/>
      <c r="X24" s="220"/>
      <c r="Y24" s="220"/>
      <c r="Z24" s="220"/>
    </row>
    <row r="25" customFormat="false" ht="15.75" hidden="false" customHeight="true" outlineLevel="0" collapsed="false">
      <c r="A25" s="97" t="s">
        <v>918</v>
      </c>
      <c r="B25" s="109" t="s">
        <v>919</v>
      </c>
      <c r="C25" s="109" t="s">
        <v>920</v>
      </c>
      <c r="D25" s="97" t="s">
        <v>297</v>
      </c>
      <c r="E25" s="97"/>
      <c r="F25" s="97" t="s">
        <v>155</v>
      </c>
      <c r="G25" s="97"/>
      <c r="H25" s="97"/>
      <c r="I25" s="97"/>
      <c r="J25" s="97"/>
      <c r="K25" s="97"/>
      <c r="L25" s="97"/>
      <c r="M25" s="97"/>
      <c r="N25" s="97"/>
      <c r="O25" s="97" t="s">
        <v>921</v>
      </c>
      <c r="P25" s="97"/>
      <c r="Q25" s="97"/>
      <c r="R25" s="97"/>
      <c r="S25" s="97"/>
      <c r="T25" s="104" t="s">
        <v>922</v>
      </c>
      <c r="U25" s="104"/>
      <c r="V25" s="104"/>
      <c r="W25" s="104"/>
      <c r="X25" s="104"/>
      <c r="Y25" s="104"/>
      <c r="Z25" s="104"/>
    </row>
    <row r="26" customFormat="false" ht="15.75" hidden="false" customHeight="true" outlineLevel="0" collapsed="false">
      <c r="A26" s="201" t="s">
        <v>923</v>
      </c>
      <c r="B26" s="210" t="s">
        <v>924</v>
      </c>
      <c r="C26" s="210" t="s">
        <v>925</v>
      </c>
      <c r="D26" s="210" t="s">
        <v>926</v>
      </c>
      <c r="E26" s="210"/>
      <c r="F26" s="201"/>
      <c r="G26" s="201" t="s">
        <v>192</v>
      </c>
      <c r="H26" s="201" t="s">
        <v>298</v>
      </c>
      <c r="I26" s="201" t="s">
        <v>138</v>
      </c>
      <c r="J26" s="201" t="s">
        <v>148</v>
      </c>
      <c r="K26" s="201" t="s">
        <v>297</v>
      </c>
      <c r="L26" s="201" t="s">
        <v>217</v>
      </c>
      <c r="M26" s="201"/>
      <c r="N26" s="201"/>
      <c r="O26" s="201" t="s">
        <v>927</v>
      </c>
      <c r="P26" s="201" t="s">
        <v>168</v>
      </c>
      <c r="Q26" s="201" t="s">
        <v>127</v>
      </c>
      <c r="R26" s="201" t="s">
        <v>297</v>
      </c>
      <c r="S26" s="201" t="s">
        <v>129</v>
      </c>
      <c r="T26" s="220" t="s">
        <v>928</v>
      </c>
      <c r="U26" s="220"/>
      <c r="V26" s="220"/>
      <c r="W26" s="220"/>
      <c r="X26" s="220"/>
      <c r="Y26" s="220"/>
      <c r="Z26" s="220"/>
    </row>
    <row r="27" customFormat="false" ht="129.5" hidden="false" customHeight="false" outlineLevel="0" collapsed="false">
      <c r="A27" s="97" t="s">
        <v>929</v>
      </c>
      <c r="B27" s="97" t="s">
        <v>214</v>
      </c>
      <c r="C27" s="97" t="s">
        <v>930</v>
      </c>
      <c r="D27" s="109" t="s">
        <v>931</v>
      </c>
      <c r="E27" s="109"/>
      <c r="F27" s="109" t="s">
        <v>932</v>
      </c>
      <c r="G27" s="97" t="s">
        <v>299</v>
      </c>
      <c r="H27" s="97" t="s">
        <v>341</v>
      </c>
      <c r="I27" s="97" t="s">
        <v>192</v>
      </c>
      <c r="J27" s="97" t="s">
        <v>323</v>
      </c>
      <c r="K27" s="97" t="s">
        <v>312</v>
      </c>
      <c r="L27" s="97" t="s">
        <v>221</v>
      </c>
      <c r="M27" s="97"/>
      <c r="N27" s="97"/>
      <c r="O27" s="97"/>
      <c r="P27" s="97" t="s">
        <v>168</v>
      </c>
      <c r="Q27" s="97" t="s">
        <v>127</v>
      </c>
      <c r="R27" s="97" t="s">
        <v>127</v>
      </c>
      <c r="S27" s="97" t="s">
        <v>275</v>
      </c>
      <c r="T27" s="222" t="s">
        <v>933</v>
      </c>
      <c r="U27" s="222"/>
      <c r="V27" s="222"/>
      <c r="W27" s="222"/>
      <c r="X27" s="222"/>
      <c r="Y27" s="222"/>
      <c r="Z27" s="222"/>
    </row>
    <row r="28" customFormat="false" ht="15.75" hidden="false" customHeight="true" outlineLevel="0" collapsed="false">
      <c r="A28" s="201" t="s">
        <v>271</v>
      </c>
      <c r="B28" s="201" t="s">
        <v>161</v>
      </c>
      <c r="C28" s="201" t="s">
        <v>159</v>
      </c>
      <c r="D28" s="201" t="n">
        <f aca="false">33-19</f>
        <v>14</v>
      </c>
      <c r="E28" s="201"/>
      <c r="F28" s="210" t="s">
        <v>934</v>
      </c>
      <c r="G28" s="201" t="s">
        <v>312</v>
      </c>
      <c r="H28" s="201" t="s">
        <v>935</v>
      </c>
      <c r="I28" s="201" t="s">
        <v>192</v>
      </c>
      <c r="J28" s="201" t="s">
        <v>317</v>
      </c>
      <c r="K28" s="201" t="s">
        <v>312</v>
      </c>
      <c r="L28" s="201" t="s">
        <v>128</v>
      </c>
      <c r="M28" s="201"/>
      <c r="N28" s="201"/>
      <c r="O28" s="201"/>
      <c r="P28" s="201" t="s">
        <v>192</v>
      </c>
      <c r="Q28" s="201" t="s">
        <v>127</v>
      </c>
      <c r="R28" s="201" t="s">
        <v>145</v>
      </c>
      <c r="S28" s="201" t="s">
        <v>129</v>
      </c>
      <c r="T28" s="220" t="s">
        <v>936</v>
      </c>
      <c r="U28" s="220"/>
      <c r="V28" s="220"/>
      <c r="W28" s="220"/>
      <c r="X28" s="220"/>
      <c r="Y28" s="220"/>
      <c r="Z28" s="220"/>
    </row>
    <row r="29" customFormat="false" ht="13.8" hidden="false" customHeight="false" outlineLevel="0" collapsed="false">
      <c r="A29" s="97" t="s">
        <v>277</v>
      </c>
      <c r="B29" s="97"/>
      <c r="C29" s="97" t="s">
        <v>909</v>
      </c>
      <c r="G29" s="97" t="s">
        <v>192</v>
      </c>
      <c r="H29" s="97" t="s">
        <v>341</v>
      </c>
      <c r="I29" s="97" t="s">
        <v>192</v>
      </c>
      <c r="J29" s="97" t="s">
        <v>216</v>
      </c>
      <c r="K29" s="97" t="s">
        <v>314</v>
      </c>
      <c r="L29" s="97" t="s">
        <v>128</v>
      </c>
      <c r="M29" s="97"/>
      <c r="N29" s="97"/>
      <c r="O29" s="97"/>
      <c r="P29" s="97" t="s">
        <v>192</v>
      </c>
      <c r="Q29" s="97" t="s">
        <v>181</v>
      </c>
      <c r="R29" s="97" t="s">
        <v>138</v>
      </c>
      <c r="S29" s="97" t="s">
        <v>129</v>
      </c>
      <c r="T29" s="101"/>
      <c r="U29" s="101"/>
      <c r="V29" s="101"/>
      <c r="W29" s="101"/>
      <c r="X29" s="101"/>
      <c r="Y29" s="101"/>
      <c r="Z29" s="101"/>
    </row>
    <row r="30" customFormat="false" ht="15.75" hidden="false" customHeight="true" outlineLevel="0" collapsed="false">
      <c r="A30" s="201" t="s">
        <v>937</v>
      </c>
      <c r="B30" s="210" t="s">
        <v>938</v>
      </c>
      <c r="C30" s="213" t="s">
        <v>939</v>
      </c>
      <c r="D30" s="211" t="s">
        <v>940</v>
      </c>
      <c r="E30" s="211"/>
      <c r="F30" s="201" t="s">
        <v>941</v>
      </c>
      <c r="G30" s="0" t="n">
        <v>0</v>
      </c>
      <c r="H30" s="0" t="n">
        <v>0</v>
      </c>
      <c r="I30" s="0" t="n">
        <v>0</v>
      </c>
      <c r="J30" s="0" t="n">
        <v>0</v>
      </c>
      <c r="K30" s="0" t="n">
        <v>0</v>
      </c>
      <c r="L30" s="0" t="n">
        <v>0</v>
      </c>
      <c r="M30" s="201"/>
      <c r="N30" s="201"/>
      <c r="O30" s="201"/>
      <c r="P30" s="201"/>
      <c r="Q30" s="201"/>
      <c r="R30" s="201"/>
      <c r="S30" s="201"/>
      <c r="T30" s="220" t="s">
        <v>942</v>
      </c>
      <c r="U30" s="220"/>
      <c r="V30" s="220"/>
      <c r="W30" s="220"/>
      <c r="X30" s="220"/>
      <c r="Y30" s="220"/>
      <c r="Z30" s="220"/>
    </row>
    <row r="31" customFormat="false" ht="13.8" hidden="false" customHeight="false" outlineLevel="0" collapsed="false">
      <c r="A31" s="97"/>
      <c r="B31" s="223"/>
      <c r="C31" s="223"/>
      <c r="D31" s="223"/>
      <c r="E31" s="223"/>
      <c r="F31" s="223"/>
      <c r="G31" s="0" t="n">
        <v>0</v>
      </c>
      <c r="H31" s="0" t="n">
        <v>0</v>
      </c>
      <c r="I31" s="0" t="n">
        <v>0</v>
      </c>
      <c r="J31" s="0" t="n">
        <v>0</v>
      </c>
      <c r="K31" s="0" t="n">
        <v>0</v>
      </c>
      <c r="L31" s="0" t="n">
        <v>0</v>
      </c>
      <c r="M31" s="97"/>
      <c r="N31" s="97"/>
      <c r="O31" s="97"/>
      <c r="P31" s="97"/>
      <c r="Q31" s="97"/>
      <c r="R31" s="97"/>
      <c r="S31" s="97"/>
      <c r="T31" s="224"/>
      <c r="U31" s="224"/>
      <c r="V31" s="224"/>
      <c r="W31" s="224"/>
      <c r="X31" s="224"/>
      <c r="Y31" s="224"/>
      <c r="Z31" s="224"/>
    </row>
    <row r="32" customFormat="false" ht="15.75" hidden="false" customHeight="true" outlineLevel="0" collapsed="false">
      <c r="A32" s="201" t="s">
        <v>943</v>
      </c>
      <c r="B32" s="225"/>
      <c r="C32" s="210" t="s">
        <v>944</v>
      </c>
      <c r="D32" s="225"/>
      <c r="E32" s="225"/>
      <c r="F32" s="225"/>
      <c r="G32" s="0" t="n">
        <v>0</v>
      </c>
      <c r="H32" s="0" t="n">
        <v>0</v>
      </c>
      <c r="I32" s="0" t="n">
        <v>0</v>
      </c>
      <c r="J32" s="0" t="n">
        <v>0</v>
      </c>
      <c r="K32" s="0" t="n">
        <v>0</v>
      </c>
      <c r="L32" s="0" t="n">
        <v>0</v>
      </c>
      <c r="M32" s="201"/>
      <c r="N32" s="201"/>
      <c r="O32" s="201"/>
      <c r="P32" s="201"/>
      <c r="Q32" s="201"/>
      <c r="R32" s="201"/>
      <c r="S32" s="201"/>
      <c r="T32" s="226" t="s">
        <v>945</v>
      </c>
      <c r="U32" s="226"/>
      <c r="V32" s="226"/>
      <c r="W32" s="226"/>
      <c r="X32" s="226"/>
      <c r="Y32" s="226"/>
      <c r="Z32" s="226"/>
    </row>
    <row r="33" customFormat="false" ht="13.8" hidden="false" customHeight="false" outlineLevel="0" collapsed="false">
      <c r="A33" s="97" t="s">
        <v>946</v>
      </c>
      <c r="B33" s="97"/>
      <c r="C33" s="97" t="s">
        <v>947</v>
      </c>
      <c r="D33" s="97"/>
      <c r="E33" s="97"/>
      <c r="F33" s="97"/>
      <c r="G33" s="0" t="n">
        <v>0</v>
      </c>
      <c r="H33" s="0" t="n">
        <v>0</v>
      </c>
      <c r="I33" s="0" t="n">
        <v>0</v>
      </c>
      <c r="J33" s="0" t="n">
        <v>0</v>
      </c>
      <c r="K33" s="0" t="n">
        <v>0</v>
      </c>
      <c r="L33" s="0" t="n">
        <v>0</v>
      </c>
      <c r="M33" s="97"/>
      <c r="N33" s="97"/>
      <c r="O33" s="97"/>
      <c r="P33" s="97"/>
      <c r="Q33" s="97"/>
      <c r="R33" s="97"/>
      <c r="S33" s="97"/>
      <c r="T33" s="101"/>
      <c r="U33" s="101"/>
      <c r="V33" s="101"/>
      <c r="W33" s="101"/>
      <c r="X33" s="101"/>
      <c r="Y33" s="101"/>
      <c r="Z33" s="101"/>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178</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2021-10-02T09:56:01Z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