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1c89862c8c6fad8/Plano FIT/"/>
    </mc:Choice>
  </mc:AlternateContent>
  <xr:revisionPtr revIDLastSave="72" documentId="13_ncr:1_{113D0BB2-D332-4DE1-9CCE-73332A58E86E}" xr6:coauthVersionLast="47" xr6:coauthVersionMax="47" xr10:uidLastSave="{80FCE6CD-1AAE-4CC4-BAF5-6CAC6A2ED736}"/>
  <bookViews>
    <workbookView xWindow="-120" yWindow="-120" windowWidth="20730" windowHeight="11160" tabRatio="708" activeTab="1" xr2:uid="{00000000-000D-0000-FFFF-FFFF00000000}"/>
  </bookViews>
  <sheets>
    <sheet name="Tabelas (Alim + Recomend)" sheetId="8" r:id="rId1"/>
    <sheet name="Alimentação" sheetId="3" r:id="rId2"/>
    <sheet name="Treino" sheetId="2" r:id="rId3"/>
    <sheet name="Acompanhamento Semanal" sheetId="1" r:id="rId4"/>
  </sheets>
  <definedNames>
    <definedName name="_xleta.CONCAT" hidden="1" xlm="1">#NAME?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1" l="1"/>
  <c r="D19" i="1"/>
  <c r="S28" i="3"/>
  <c r="S29" i="3" s="1"/>
  <c r="R28" i="3"/>
  <c r="R29" i="3" s="1"/>
  <c r="Q28" i="3"/>
  <c r="Q29" i="3" s="1"/>
  <c r="P28" i="3"/>
  <c r="P29" i="3" s="1"/>
  <c r="S33" i="3"/>
  <c r="S34" i="3"/>
  <c r="S35" i="3"/>
  <c r="S36" i="3"/>
  <c r="S32" i="3"/>
  <c r="R33" i="3"/>
  <c r="R34" i="3"/>
  <c r="R35" i="3"/>
  <c r="R36" i="3"/>
  <c r="R32" i="3"/>
  <c r="Q33" i="3"/>
  <c r="Q34" i="3"/>
  <c r="Q35" i="3"/>
  <c r="Q36" i="3"/>
  <c r="Q32" i="3"/>
  <c r="P35" i="3"/>
  <c r="P36" i="3"/>
  <c r="P33" i="3"/>
  <c r="P34" i="3"/>
  <c r="P32" i="3"/>
  <c r="R12" i="3" a="1"/>
  <c r="R12" i="3" s="1"/>
  <c r="R19" i="3"/>
  <c r="S19" i="3" s="1"/>
  <c r="R18" i="3"/>
  <c r="S18" i="3" s="1"/>
  <c r="R17" i="3"/>
  <c r="S17" i="3" s="1"/>
  <c r="C18" i="2"/>
  <c r="S4" i="3"/>
  <c r="S5" i="3"/>
  <c r="S6" i="3"/>
  <c r="S7" i="3"/>
  <c r="S8" i="3"/>
  <c r="S9" i="3"/>
  <c r="S3" i="3"/>
  <c r="R4" i="3"/>
  <c r="R5" i="3"/>
  <c r="R6" i="3"/>
  <c r="R7" i="3"/>
  <c r="R8" i="3"/>
  <c r="R9" i="3"/>
  <c r="R3" i="3"/>
  <c r="Q4" i="3"/>
  <c r="Q5" i="3"/>
  <c r="Q6" i="3"/>
  <c r="Q7" i="3"/>
  <c r="Q8" i="3"/>
  <c r="Q9" i="3"/>
  <c r="Q3" i="3"/>
  <c r="P4" i="3"/>
  <c r="P5" i="3"/>
  <c r="P6" i="3"/>
  <c r="P7" i="3"/>
  <c r="P8" i="3"/>
  <c r="P9" i="3"/>
  <c r="P3" i="3"/>
  <c r="O4" i="3"/>
  <c r="O5" i="3"/>
  <c r="O6" i="3"/>
  <c r="O7" i="3"/>
  <c r="O8" i="3"/>
  <c r="O9" i="3"/>
  <c r="O3" i="3"/>
  <c r="N2" i="2" a="1"/>
  <c r="N2" i="2" s="1"/>
  <c r="N3" i="2" a="1"/>
  <c r="N3" i="2" s="1"/>
  <c r="N4" i="2" a="1"/>
  <c r="N4" i="2" s="1"/>
  <c r="N5" i="2" a="1"/>
  <c r="N5" i="2" s="1"/>
  <c r="N6" i="2" a="1"/>
  <c r="N6" i="2" s="1"/>
  <c r="N7" i="2" a="1"/>
  <c r="N7" i="2" s="1"/>
  <c r="N8" i="2" a="1"/>
  <c r="N8" i="2" s="1"/>
  <c r="N9" i="2" a="1"/>
  <c r="N9" i="2" s="1"/>
  <c r="N10" i="2" a="1"/>
  <c r="N10" i="2" s="1"/>
  <c r="N11" i="2" a="1"/>
  <c r="N11" i="2" s="1"/>
  <c r="N12" i="2" a="1"/>
  <c r="N12" i="2" s="1"/>
  <c r="N13" i="2" a="1"/>
  <c r="N13" i="2" s="1"/>
  <c r="N14" i="2" a="1"/>
  <c r="N14" i="2" s="1"/>
  <c r="N15" i="2" a="1"/>
  <c r="N15" i="2" s="1"/>
  <c r="N16" i="2" a="1"/>
  <c r="N16" i="2" s="1"/>
  <c r="N17" i="2" a="1"/>
  <c r="N17" i="2" s="1"/>
  <c r="N18" i="2" a="1"/>
  <c r="N18" i="2" s="1"/>
  <c r="N19" i="2" a="1"/>
  <c r="N19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5" i="2" a="1"/>
  <c r="N25" i="2" s="1"/>
  <c r="N26" i="2" a="1"/>
  <c r="N26" i="2" s="1"/>
  <c r="N27" i="2" a="1"/>
  <c r="N27" i="2" s="1"/>
  <c r="N28" i="2" a="1"/>
  <c r="N28" i="2" s="1"/>
  <c r="N29" i="2" a="1"/>
  <c r="N29" i="2" s="1"/>
  <c r="N30" i="2" a="1"/>
  <c r="N30" i="2" s="1"/>
  <c r="N31" i="2" a="1"/>
  <c r="N31" i="2" s="1"/>
  <c r="D16" i="1" a="1"/>
  <c r="D16" i="1" s="1"/>
  <c r="A15" i="2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C19" i="3" a="1"/>
  <c r="C19" i="3" s="1"/>
  <c r="Q12" i="3" s="1" a="1"/>
  <c r="Q12" i="3" s="1"/>
  <c r="C18" i="3"/>
  <c r="G21" i="3"/>
  <c r="D18" i="2" l="1"/>
  <c r="D12" i="2"/>
  <c r="G17" i="3"/>
  <c r="G18" i="3"/>
  <c r="Q37" i="3"/>
  <c r="Q38" i="3" s="1"/>
  <c r="S37" i="3"/>
  <c r="S38" i="3" s="1"/>
  <c r="R37" i="3"/>
  <c r="R38" i="3" s="1"/>
  <c r="P37" i="3"/>
  <c r="P38" i="3" s="1"/>
  <c r="O12" i="3" a="1"/>
  <c r="O12" i="3" s="1"/>
  <c r="P12" i="3" a="1"/>
  <c r="P12" i="3" s="1"/>
  <c r="C15" i="2" a="1"/>
  <c r="C15" i="2" s="1"/>
  <c r="K21" i="3"/>
  <c r="G19" i="3"/>
  <c r="H19" i="3" s="1"/>
  <c r="S10" i="3"/>
  <c r="R10" i="3"/>
  <c r="R13" i="3" s="1"/>
  <c r="Q10" i="3"/>
  <c r="Q13" i="3" s="1"/>
  <c r="G20" i="3" l="1"/>
  <c r="C12" i="3"/>
  <c r="P10" i="3"/>
  <c r="P13" i="3" s="1"/>
  <c r="O10" i="3"/>
  <c r="O13" i="3" s="1"/>
  <c r="K20" i="3" l="1"/>
  <c r="K18" i="3"/>
  <c r="K17" i="3" s="1"/>
  <c r="K19" i="3"/>
  <c r="E12" i="3"/>
  <c r="S12" i="3"/>
  <c r="S13" i="3" s="1"/>
  <c r="G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Flávio Dias</author>
  </authors>
  <commentList>
    <comment ref="F17" authorId="0" shapeId="0" xr:uid="{22C236EF-2DEA-4C97-A927-E38332A4B957}">
      <text>
        <r>
          <rPr>
            <b/>
            <sz val="9"/>
            <color indexed="81"/>
            <rFont val="Segoe UI"/>
            <family val="2"/>
          </rPr>
          <t>Taxa metabólica basal:
TMB = 10 × peso (kg) + 6,25 × altura (cm) – 5 × idade (anos) + 5</t>
        </r>
      </text>
    </comment>
    <comment ref="F18" authorId="0" shapeId="0" xr:uid="{A6A7D62B-4365-47CA-9AFF-95BA1A7E7DC6}">
      <text>
        <r>
          <rPr>
            <b/>
            <sz val="9"/>
            <color indexed="81"/>
            <rFont val="Segoe UI"/>
            <family val="2"/>
          </rPr>
          <t>Total Daily Energy Expenditure (Gasto Energético Total Diário):
TDEE = TMB*(fator de atividade física)</t>
        </r>
      </text>
    </comment>
    <comment ref="L18" authorId="0" shapeId="0" xr:uid="{B4F9D75B-8C34-40F5-A610-D3D869C69B0F}">
      <text>
        <r>
          <rPr>
            <b/>
            <sz val="9"/>
            <color indexed="81"/>
            <rFont val="Segoe UI"/>
            <charset val="1"/>
          </rPr>
          <t>Ideal que fique entre 0,5~1% do peso corporal por semana.</t>
        </r>
      </text>
    </comment>
    <comment ref="C19" authorId="0" shapeId="0" xr:uid="{7A487E90-2D2A-4998-9BB6-68BF1F123308}">
      <text>
        <r>
          <rPr>
            <b/>
            <sz val="9"/>
            <color indexed="81"/>
            <rFont val="Segoe UI"/>
            <family val="2"/>
          </rPr>
          <t>Preencher na planilha de Acompanhamento Semanal</t>
        </r>
      </text>
    </comment>
    <comment ref="C22" authorId="0" shapeId="0" xr:uid="{C4B7D37B-1BB0-4D85-9FE9-ACBF9F97DF31}">
      <text>
        <r>
          <rPr>
            <b/>
            <sz val="9"/>
            <color indexed="81"/>
            <rFont val="Segoe UI"/>
            <family val="2"/>
          </rPr>
          <t>Sedentário (pouco ou nenhum exercício)
Leve (exercício leve 1-3 dias/sem)
Moderado (3-5 dias/sem)
Intenso (6-7 dias/sem)
Muito intenso (exercício físico muito pesado ou trabalho físico)</t>
        </r>
      </text>
    </comment>
    <comment ref="C23" authorId="0" shapeId="0" xr:uid="{E611ABCB-AEAD-40EC-B8DE-22444F08B783}">
      <text>
        <r>
          <rPr>
            <b/>
            <sz val="9"/>
            <color indexed="81"/>
            <rFont val="Segoe UI"/>
            <charset val="1"/>
          </rPr>
          <t>Quente &gt; 28°C
Ameno ~ 22°C
Frio = &lt; 15°C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Flávio Dias</author>
  </authors>
  <commentList>
    <comment ref="C12" authorId="0" shapeId="0" xr:uid="{3763D98A-FA2D-442D-88F4-4B8D39F1FFC7}">
      <text>
        <r>
          <rPr>
            <b/>
            <sz val="9"/>
            <color indexed="81"/>
            <rFont val="Segoe UI"/>
            <family val="2"/>
          </rPr>
          <t>-Leve: tranquilo com pouco suor
-Moderado: com esforço e muito suor (cansaço no final)
-Intenso: até a falha com muito suor (fadiga muscular intensa e respiração acelerada)</t>
        </r>
      </text>
    </comment>
    <comment ref="D12" authorId="0" shapeId="0" xr:uid="{35C26694-953B-4427-A57E-E86BAB6F55F3}">
      <text>
        <r>
          <rPr>
            <b/>
            <sz val="9"/>
            <color indexed="81"/>
            <rFont val="Segoe UI"/>
            <charset val="1"/>
          </rPr>
          <t>Ao clicar no botão abaixo o valor calculado para o gasto calórico do treino será preenchido na célula selecionada.
Forma correta de utilizar:
1-Inserir o tempo e a carga do treino
2-Clicar no dia da semana que deseja inserir o gasto calórico
3-Clicar no botão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Flávio Dias</author>
  </authors>
  <commentList>
    <comment ref="C17" authorId="0" shapeId="0" xr:uid="{52E4FFC6-D18F-413D-B811-6F939B3B8D74}">
      <text>
        <r>
          <rPr>
            <b/>
            <sz val="9"/>
            <color indexed="81"/>
            <rFont val="Segoe UI"/>
            <charset val="1"/>
          </rPr>
          <t>Em jejum
OBS: o ultimo valor preenchido será utilizado na planilha "Alimentação Base".</t>
        </r>
      </text>
    </comment>
    <comment ref="E17" authorId="0" shapeId="0" xr:uid="{9B2DFEFD-264F-4163-8D09-2DC5955355EC}">
      <text>
        <r>
          <rPr>
            <b/>
            <sz val="9"/>
            <color indexed="81"/>
            <rFont val="Segoe UI"/>
            <charset val="1"/>
          </rPr>
          <t>Ideal ~15%</t>
        </r>
      </text>
    </comment>
    <comment ref="F17" authorId="0" shapeId="0" xr:uid="{35249C43-1784-4BC7-8A42-FFB11BDE4C90}">
      <text>
        <r>
          <rPr>
            <b/>
            <sz val="9"/>
            <color indexed="81"/>
            <rFont val="Segoe UI"/>
            <charset val="1"/>
          </rPr>
          <t>Ideal &lt;10%</t>
        </r>
      </text>
    </comment>
    <comment ref="G17" authorId="0" shapeId="0" xr:uid="{2604F9C0-FD33-4234-BB1C-D5A557AAF8E0}">
      <text>
        <r>
          <rPr>
            <b/>
            <sz val="9"/>
            <color indexed="81"/>
            <rFont val="Segoe UI"/>
            <charset val="1"/>
          </rPr>
          <t>Ideal &gt;33%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<sst xmlns="http://schemas.openxmlformats.org/spreadsheetml/2006/main" count="2048" uniqueCount="925">
  <si>
    <t>ID</t>
  </si>
  <si>
    <t>Alimento</t>
  </si>
  <si>
    <t>Umidade (%)</t>
  </si>
  <si>
    <t>Energia (kcal)</t>
  </si>
  <si>
    <t>Energia (kJ)</t>
  </si>
  <si>
    <t>Proteína (g)</t>
  </si>
  <si>
    <t>Lipídeos (g)</t>
  </si>
  <si>
    <t>Colesterol (mg)</t>
  </si>
  <si>
    <t>Carboidrato (g)</t>
  </si>
  <si>
    <t>Fibra (g)</t>
  </si>
  <si>
    <t>Cinzas(g)</t>
  </si>
  <si>
    <t>Cálcio (mg)</t>
  </si>
  <si>
    <t>Magnésio (mg)</t>
  </si>
  <si>
    <t>Manganês (mg)</t>
  </si>
  <si>
    <t>Fósforo (mg)</t>
  </si>
  <si>
    <t>Ferro (mg)</t>
  </si>
  <si>
    <t>Sódio (mg)</t>
  </si>
  <si>
    <t>Potássio (mg)</t>
  </si>
  <si>
    <t>Cobre (mg)</t>
  </si>
  <si>
    <t>Zinco (mg)</t>
  </si>
  <si>
    <t>Retinol (µg)</t>
  </si>
  <si>
    <t>RE (µg)</t>
  </si>
  <si>
    <t>ERA (µg)</t>
  </si>
  <si>
    <t>Tiamina (mg)</t>
  </si>
  <si>
    <t>Riboflavina (mg)</t>
  </si>
  <si>
    <t>Piridoxina (mg)</t>
  </si>
  <si>
    <t>Niacina (mg)</t>
  </si>
  <si>
    <t>Vitamina C (mg)</t>
  </si>
  <si>
    <t>Recomendação diária</t>
  </si>
  <si>
    <t>Arroz, integral, cozido</t>
  </si>
  <si>
    <t>NA</t>
  </si>
  <si>
    <t>Objetivo</t>
  </si>
  <si>
    <t>Sexo</t>
  </si>
  <si>
    <t>Atividade</t>
  </si>
  <si>
    <t>Proteína (g/kg)</t>
  </si>
  <si>
    <t>Carboidrato (g/kg)</t>
  </si>
  <si>
    <t>Gordura (g/kg)</t>
  </si>
  <si>
    <t>Arroz, integral, cru</t>
  </si>
  <si>
    <t>Perda de peso</t>
  </si>
  <si>
    <t>Masculino</t>
  </si>
  <si>
    <t>Sedentário</t>
  </si>
  <si>
    <t>Arroz, tipo 1, cozido</t>
  </si>
  <si>
    <t>Leve</t>
  </si>
  <si>
    <t>Arroz, tipo 1, cru</t>
  </si>
  <si>
    <t>Moderado</t>
  </si>
  <si>
    <t>Arroz, tipo 2, cozido</t>
  </si>
  <si>
    <t>Intenso</t>
  </si>
  <si>
    <t>Arroz, tipo 2, cru</t>
  </si>
  <si>
    <t>Muito Intenso</t>
  </si>
  <si>
    <t>Aveia, flocos, crua</t>
  </si>
  <si>
    <t>Estabilidade</t>
  </si>
  <si>
    <t>Biscoito, doce, maisena</t>
  </si>
  <si>
    <t>Biscoito, doce, recheado com chocolate</t>
  </si>
  <si>
    <t>Biscoito, doce, recheado com morango</t>
  </si>
  <si>
    <t>Biscoito, doce, wafer, recheado de chocolate</t>
  </si>
  <si>
    <t>Biscoito, doce, wafer, recheado de morango</t>
  </si>
  <si>
    <t>Ganho de Massa</t>
  </si>
  <si>
    <t>Biscoito, salgado, cream cracker</t>
  </si>
  <si>
    <t>Bolo, mistura para</t>
  </si>
  <si>
    <t>Bolo, pronto, aipim</t>
  </si>
  <si>
    <t>Bolo, pronto, chocolate</t>
  </si>
  <si>
    <t>Bolo, pronto, coco</t>
  </si>
  <si>
    <t>Feminino</t>
  </si>
  <si>
    <t>Bolo, pronto, milho</t>
  </si>
  <si>
    <t>Canjica, branca, crua</t>
  </si>
  <si>
    <t>Canjica, com leite integral</t>
  </si>
  <si>
    <t>Cereais, milho, flocos, com sal</t>
  </si>
  <si>
    <t>Cereais, milho, flocos, sem sal</t>
  </si>
  <si>
    <t>Cereais, mingau, milho, infantil</t>
  </si>
  <si>
    <t>Cereal matinal, milho</t>
  </si>
  <si>
    <t>Cereal matinal, milho, açúcar</t>
  </si>
  <si>
    <t>Creme de arroz, pó</t>
  </si>
  <si>
    <t>Creme de milho, pó</t>
  </si>
  <si>
    <t>Curau, milho verde</t>
  </si>
  <si>
    <t>20^{a}</t>
  </si>
  <si>
    <t>16^{a}</t>
  </si>
  <si>
    <t>Curau, milho verde, mistura para</t>
  </si>
  <si>
    <t>Farinha, de arroz, enriquecida</t>
  </si>
  <si>
    <t>Farinha, de centeio, integral</t>
  </si>
  <si>
    <t>Farinha, de milho, amarela</t>
  </si>
  <si>
    <t>18^{b}</t>
  </si>
  <si>
    <t>9^{b}</t>
  </si>
  <si>
    <t>Farinha, de rosca</t>
  </si>
  <si>
    <t>Farinha, láctea, de cereais</t>
  </si>
  <si>
    <t>Lasanha, massa fresca, cozida</t>
  </si>
  <si>
    <t>Lasanha, massa fresca, crua</t>
  </si>
  <si>
    <t>Macarrão, instantâneo</t>
  </si>
  <si>
    <t>Milho, amido, cru</t>
  </si>
  <si>
    <t>Milho, fubá, cru</t>
  </si>
  <si>
    <t>26^{b}</t>
  </si>
  <si>
    <t>13^{b}</t>
  </si>
  <si>
    <t>Milho, verde, cru</t>
  </si>
  <si>
    <t>32^{b}</t>
  </si>
  <si>
    <t>16^{b}</t>
  </si>
  <si>
    <t>Milho, verde, enlatado, drenado</t>
  </si>
  <si>
    <t>48^{b}</t>
  </si>
  <si>
    <t>24^{b}</t>
  </si>
  <si>
    <t>Mingau adicional, pó</t>
  </si>
  <si>
    <t>Pamonha, barra para cozimento, pré-cozida</t>
  </si>
  <si>
    <t>Pão, aveia, forma</t>
  </si>
  <si>
    <t>Pão, de soja</t>
  </si>
  <si>
    <t>Pão, glúten, forma</t>
  </si>
  <si>
    <t>Pão, milho, forma</t>
  </si>
  <si>
    <t>Pastel, de carne, cru</t>
  </si>
  <si>
    <t>Pastel, de carne, frito</t>
  </si>
  <si>
    <t>Pastel, de queijo, cru</t>
  </si>
  <si>
    <t>Pastel, de queijo, frito</t>
  </si>
  <si>
    <t>Pastel, massa, crua</t>
  </si>
  <si>
    <t>Pastel, massa, frita</t>
  </si>
  <si>
    <t>Pipoca, com óleo de soja, sem sal</t>
  </si>
  <si>
    <t>Polenta, pré-cozida</t>
  </si>
  <si>
    <t>Torrada, pão francês</t>
  </si>
  <si>
    <t>Abóbora, cabotian, cozida</t>
  </si>
  <si>
    <t>Abóbora, cabotian, crua</t>
  </si>
  <si>
    <t>446^{b}</t>
  </si>
  <si>
    <t>223^{b}</t>
  </si>
  <si>
    <t>Abóbora, menina brasileira, crua</t>
  </si>
  <si>
    <t>1108^{b}</t>
  </si>
  <si>
    <t>554^{b}</t>
  </si>
  <si>
    <t>Abóbora, moranga, crua</t>
  </si>
  <si>
    <t>278^{b}</t>
  </si>
  <si>
    <t>139^{b}</t>
  </si>
  <si>
    <t>Abóbora, moranga, refogada</t>
  </si>
  <si>
    <t>Abobora, pescoço, crua</t>
  </si>
  <si>
    <t>Abobrinha, italiana, cozida</t>
  </si>
  <si>
    <t>Abobrinha, italiana, crua</t>
  </si>
  <si>
    <t>Abobrinha, italiana, refogada</t>
  </si>
  <si>
    <t>Abobrinha, paulista, crua</t>
  </si>
  <si>
    <t>Acelga, crua</t>
  </si>
  <si>
    <t>Agrião, cru</t>
  </si>
  <si>
    <t>458^{b}</t>
  </si>
  <si>
    <t>229^{b}</t>
  </si>
  <si>
    <t>Aipo, cru</t>
  </si>
  <si>
    <t>916^{b}</t>
  </si>
  <si>
    <t>Alface, americana, crua</t>
  </si>
  <si>
    <t>Alface, crespa, crua</t>
  </si>
  <si>
    <t>234^{b}</t>
  </si>
  <si>
    <t>117^{b}</t>
  </si>
  <si>
    <t>Alface, lisa, crua</t>
  </si>
  <si>
    <t>368^{b}</t>
  </si>
  <si>
    <t>184^{b}</t>
  </si>
  <si>
    <t>Alface, roxa, crua</t>
  </si>
  <si>
    <t>Alfavaca, crua</t>
  </si>
  <si>
    <t>Alho, cru</t>
  </si>
  <si>
    <t>*</t>
  </si>
  <si>
    <t>Alho-poró, cru</t>
  </si>
  <si>
    <t>Almeirão, cru</t>
  </si>
  <si>
    <t>566^{b}</t>
  </si>
  <si>
    <t>283^{b}</t>
  </si>
  <si>
    <t>Almeirão, refogado</t>
  </si>
  <si>
    <t>Batata, baroa, cozida</t>
  </si>
  <si>
    <t>Batata, baroa, crua</t>
  </si>
  <si>
    <t>Batata, doce, cozida</t>
  </si>
  <si>
    <t>Batata, doce, crua</t>
  </si>
  <si>
    <t>Batata, frita, tipo chips, indusializada</t>
  </si>
  <si>
    <t>Batata, inglesa, cozida</t>
  </si>
  <si>
    <t>Batata, inglesa, crua</t>
  </si>
  <si>
    <t>Batata, inglesa, frita</t>
  </si>
  <si>
    <t>Batata, inglesa, sauté</t>
  </si>
  <si>
    <t>Berinjela, cozida</t>
  </si>
  <si>
    <t>Berinjela, crua</t>
  </si>
  <si>
    <t>12^{b}</t>
  </si>
  <si>
    <t>Beterraba, cozida</t>
  </si>
  <si>
    <t>Beterraba, crua</t>
  </si>
  <si>
    <t>Biscoito, polvilho doce</t>
  </si>
  <si>
    <t>Brócolis, cozido</t>
  </si>
  <si>
    <t>Brócolis, cru</t>
  </si>
  <si>
    <t>Cará, cozido</t>
  </si>
  <si>
    <t>Cará, cru</t>
  </si>
  <si>
    <t>Caruru, cru</t>
  </si>
  <si>
    <t>1906^{b}</t>
  </si>
  <si>
    <t>953^{b}</t>
  </si>
  <si>
    <t>Catalonha, crua</t>
  </si>
  <si>
    <t>Catalonha, refogada</t>
  </si>
  <si>
    <t>Cebola, crua</t>
  </si>
  <si>
    <t>Cebolinha, crua</t>
  </si>
  <si>
    <t>Cenoura, cozida</t>
  </si>
  <si>
    <t>612^{b}</t>
  </si>
  <si>
    <t>306^{b}</t>
  </si>
  <si>
    <t>Cenoura, crua</t>
  </si>
  <si>
    <t>1326^{b}</t>
  </si>
  <si>
    <t>663^{b}</t>
  </si>
  <si>
    <t>Chicória, crua</t>
  </si>
  <si>
    <t>Chuchu, cozido</t>
  </si>
  <si>
    <t>Chuchu, cru</t>
  </si>
  <si>
    <t>Coeno, folhas desidratadas</t>
  </si>
  <si>
    <t>Couve, manteiga, crua</t>
  </si>
  <si>
    <t>496^{b}</t>
  </si>
  <si>
    <t>248^{b}</t>
  </si>
  <si>
    <t>Couve, manteiga, refogada</t>
  </si>
  <si>
    <t>384^{b}</t>
  </si>
  <si>
    <t>192^{b}</t>
  </si>
  <si>
    <t>Couve-flor, crua</t>
  </si>
  <si>
    <t>Couve-flor, cozida</t>
  </si>
  <si>
    <t>Espinafre, Nova Zelândia, cru</t>
  </si>
  <si>
    <t>484^{b}</t>
  </si>
  <si>
    <t>242^{b}</t>
  </si>
  <si>
    <t>Espinafre, Nova Zelândia, refogado</t>
  </si>
  <si>
    <t>Farinha, de mandioca, crua</t>
  </si>
  <si>
    <t>Farinha, de mandioca, torrada</t>
  </si>
  <si>
    <t>Farinha, de puba</t>
  </si>
  <si>
    <t>Fécula, de mandioca</t>
  </si>
  <si>
    <t>Feijão, broto, cru</t>
  </si>
  <si>
    <t>Inhame, cru</t>
  </si>
  <si>
    <t>Jiló, cru</t>
  </si>
  <si>
    <t>Jurubeba, crua</t>
  </si>
  <si>
    <t>Mandioca, cozida</t>
  </si>
  <si>
    <t>Mandioca, crua</t>
  </si>
  <si>
    <t>Mandioca, farofa, temperada</t>
  </si>
  <si>
    <t>Mandioca, frita</t>
  </si>
  <si>
    <t>Manjericão, cru</t>
  </si>
  <si>
    <t>Maxixe, cru</t>
  </si>
  <si>
    <t>Mostarda, folha, crua</t>
  </si>
  <si>
    <t>Nhoque, batata, cozido</t>
  </si>
  <si>
    <t>Nabo, cru</t>
  </si>
  <si>
    <t>Palmito, juçara, em conserva</t>
  </si>
  <si>
    <t>Palmito, pupunha, em conserva</t>
  </si>
  <si>
    <t>Pão, de queijo, assado</t>
  </si>
  <si>
    <t>Pão, de queijo, cru</t>
  </si>
  <si>
    <t>Pepino, cru</t>
  </si>
  <si>
    <t>Pimentão, amarelo, cru</t>
  </si>
  <si>
    <t>40^{b}</t>
  </si>
  <si>
    <t>20^{b}</t>
  </si>
  <si>
    <t>Pimentão, verde, cru</t>
  </si>
  <si>
    <t>46^{b}</t>
  </si>
  <si>
    <t>23^{b}</t>
  </si>
  <si>
    <t>Pimentão, vermelho, cru</t>
  </si>
  <si>
    <t>96^{b}</t>
  </si>
  <si>
    <t>Polvilho, doce</t>
  </si>
  <si>
    <t>Quiabo, cru</t>
  </si>
  <si>
    <t>Rabanete, cru</t>
  </si>
  <si>
    <t>Repolho, branco, cru</t>
  </si>
  <si>
    <t>6^{b}</t>
  </si>
  <si>
    <t>3^{b}</t>
  </si>
  <si>
    <t>Repolho, roxo, cru</t>
  </si>
  <si>
    <t>Repolho, roxo, refogado</t>
  </si>
  <si>
    <t>Rúcula, crua</t>
  </si>
  <si>
    <t>Salsa, crua</t>
  </si>
  <si>
    <t>Seleta de legumes, enlatada</t>
  </si>
  <si>
    <t>Serralha, crua</t>
  </si>
  <si>
    <t>1134^{b}</t>
  </si>
  <si>
    <t>567^{b}</t>
  </si>
  <si>
    <t>Taioba, crua</t>
  </si>
  <si>
    <t>1160^{b}</t>
  </si>
  <si>
    <t>580^{b}</t>
  </si>
  <si>
    <t>Tomate, com semente, cru</t>
  </si>
  <si>
    <t>54^{b}</t>
  </si>
  <si>
    <t>27^{b}</t>
  </si>
  <si>
    <t>Tomate, exato</t>
  </si>
  <si>
    <t>166^{b}</t>
  </si>
  <si>
    <t>83^{b}</t>
  </si>
  <si>
    <t>Tomate, molho indusializado</t>
  </si>
  <si>
    <t>76^{b}</t>
  </si>
  <si>
    <t>38^{b}</t>
  </si>
  <si>
    <t>Tomate, purê</t>
  </si>
  <si>
    <t>90^{b}</t>
  </si>
  <si>
    <t>45^{b}</t>
  </si>
  <si>
    <t>Tomate, salada</t>
  </si>
  <si>
    <t>Vagem, crua</t>
  </si>
  <si>
    <t>Abacate, cru</t>
  </si>
  <si>
    <t>Abacaxi, cru</t>
  </si>
  <si>
    <t>Abacaxi, polpa, congelada</t>
  </si>
  <si>
    <t>Abiu, cru</t>
  </si>
  <si>
    <t>Açaí, polpa, com xarope de guaraná e glucose</t>
  </si>
  <si>
    <t>Açaí, polpa, congelada</t>
  </si>
  <si>
    <t>Acerola, crua</t>
  </si>
  <si>
    <t>247^{b}</t>
  </si>
  <si>
    <t>124^{b}</t>
  </si>
  <si>
    <t>Acerola, polpa, congelada</t>
  </si>
  <si>
    <t>Ameixa, calda, enlatada</t>
  </si>
  <si>
    <t>Ameixa, crua</t>
  </si>
  <si>
    <t>Ameixa, em calda, enlatada, drenada</t>
  </si>
  <si>
    <t>Atemóia, crua</t>
  </si>
  <si>
    <t>Banana, da terra, crua</t>
  </si>
  <si>
    <t>Banana, doce em barra</t>
  </si>
  <si>
    <t>Banana, maçã, crua</t>
  </si>
  <si>
    <t>Banana, nanica, crua</t>
  </si>
  <si>
    <t>Banana, ouro, crua</t>
  </si>
  <si>
    <t>Banana, pacova, crua</t>
  </si>
  <si>
    <t>Banana, prata, crua</t>
  </si>
  <si>
    <t>Cacau, cru</t>
  </si>
  <si>
    <t>Cajá-Manga, cru</t>
  </si>
  <si>
    <t>Cajá, polpa, congelada</t>
  </si>
  <si>
    <t>106^{b}</t>
  </si>
  <si>
    <t>53^{b}</t>
  </si>
  <si>
    <t>Caju, cru</t>
  </si>
  <si>
    <t>15^{b}</t>
  </si>
  <si>
    <t>7^{b}</t>
  </si>
  <si>
    <t>Caju, polpa, congelada</t>
  </si>
  <si>
    <t>22^{b}</t>
  </si>
  <si>
    <t>11^{b}</t>
  </si>
  <si>
    <t>Caju, suco concenado, envasado</t>
  </si>
  <si>
    <t>10^{b}</t>
  </si>
  <si>
    <t>5^{b}</t>
  </si>
  <si>
    <t>Caqui, chocolate, cru</t>
  </si>
  <si>
    <t>Carambola, crua</t>
  </si>
  <si>
    <t>Ciriguela, crua</t>
  </si>
  <si>
    <t>Cupuaçu, cru</t>
  </si>
  <si>
    <t>Cupuaçu, polpa, congelada</t>
  </si>
  <si>
    <t>Fruta-pão, crua</t>
  </si>
  <si>
    <t>Goiaba, branca, com casca, crua</t>
  </si>
  <si>
    <t>Goiaba, doce em pasta</t>
  </si>
  <si>
    <t>Goiaba, doce, cascão</t>
  </si>
  <si>
    <t>Goiaba, vermelha, com casca, crua</t>
  </si>
  <si>
    <t>19^{b}</t>
  </si>
  <si>
    <t>Graviola, crua</t>
  </si>
  <si>
    <t>Graviola, polpa, congelada</t>
  </si>
  <si>
    <t>Jabuticaba, crua</t>
  </si>
  <si>
    <t>Jaca, crua</t>
  </si>
  <si>
    <t>Jambo, cru</t>
  </si>
  <si>
    <t>Jamelão, cru</t>
  </si>
  <si>
    <t>Kiwi, cru</t>
  </si>
  <si>
    <t>Laranja, baía, crua</t>
  </si>
  <si>
    <t>Laranja, baía, suco</t>
  </si>
  <si>
    <t>Laranja, da terra, crua</t>
  </si>
  <si>
    <t>Laranja, da terra, suco</t>
  </si>
  <si>
    <t>Laranja, lima, crua</t>
  </si>
  <si>
    <t>Laranja, lima, suco</t>
  </si>
  <si>
    <t>Laranja, pêra, crua</t>
  </si>
  <si>
    <t>Laranja, pêra, suco</t>
  </si>
  <si>
    <t>Laranja, valência, crua</t>
  </si>
  <si>
    <t>Laranja, valência, suco</t>
  </si>
  <si>
    <t>2^{b}</t>
  </si>
  <si>
    <t>1^{b}</t>
  </si>
  <si>
    <t>Limão, cravo, suco</t>
  </si>
  <si>
    <t>Limão, galego, suco</t>
  </si>
  <si>
    <t>Limão, tahiti, cru</t>
  </si>
  <si>
    <t>Maçã, Argentina, com casca, crua</t>
  </si>
  <si>
    <t>Maçã, Fuji, com casca, crua</t>
  </si>
  <si>
    <t>Macaúba, crua</t>
  </si>
  <si>
    <t>Mamão, doce em calda, drenado</t>
  </si>
  <si>
    <t>Mamão, Formosa, cru</t>
  </si>
  <si>
    <t>148^{b}</t>
  </si>
  <si>
    <t>74^{b}</t>
  </si>
  <si>
    <t>Mamão, Papaia, cru</t>
  </si>
  <si>
    <t>118^{b}</t>
  </si>
  <si>
    <t>59^{b}</t>
  </si>
  <si>
    <t>Mamão verde, doce em calda, drenado</t>
  </si>
  <si>
    <t>Manga, Haden, crua</t>
  </si>
  <si>
    <t>162^{b}</t>
  </si>
  <si>
    <t>81^{b}</t>
  </si>
  <si>
    <t>Manga, Palmer, crua</t>
  </si>
  <si>
    <t>Manga, polpa, congelada</t>
  </si>
  <si>
    <t>Manga, Tommy Atkins, crua</t>
  </si>
  <si>
    <t>Maracujá, cru</t>
  </si>
  <si>
    <t>114^{b}</t>
  </si>
  <si>
    <t>57^{b}</t>
  </si>
  <si>
    <t>Maracujá, polpa, congelada</t>
  </si>
  <si>
    <t>Maracujá, suco concenado, envasado</t>
  </si>
  <si>
    <t>Melancia, crua</t>
  </si>
  <si>
    <t>61^{b}</t>
  </si>
  <si>
    <t>31^{b}</t>
  </si>
  <si>
    <t>Melão, cru</t>
  </si>
  <si>
    <t>Mexerica, Murcote, crua</t>
  </si>
  <si>
    <t>Mexerica, Rio, crua</t>
  </si>
  <si>
    <t>Morango, cru</t>
  </si>
  <si>
    <t>Nêspera, crua</t>
  </si>
  <si>
    <t>170^{b}</t>
  </si>
  <si>
    <t>85^{b}</t>
  </si>
  <si>
    <t>Pequi, cru</t>
  </si>
  <si>
    <t>60^{b}</t>
  </si>
  <si>
    <t>30^{b}</t>
  </si>
  <si>
    <t>Pêra, Park, crua</t>
  </si>
  <si>
    <t>Pêra, Williams, crua</t>
  </si>
  <si>
    <t>Pêssego, Aurora, cru</t>
  </si>
  <si>
    <t>Pêssego, enlatado, em calda</t>
  </si>
  <si>
    <t>Pinha, crua</t>
  </si>
  <si>
    <t>Pitanga, crua</t>
  </si>
  <si>
    <t>154^{b}</t>
  </si>
  <si>
    <t>77^{b}</t>
  </si>
  <si>
    <t>Pitanga, polpa, congelada</t>
  </si>
  <si>
    <t>Romã, crua</t>
  </si>
  <si>
    <t>Tamarindo, cru</t>
  </si>
  <si>
    <t>Tangerina, Poncã, crua</t>
  </si>
  <si>
    <t>Tangerina, Poncã, suco</t>
  </si>
  <si>
    <t>Tucumã, cru</t>
  </si>
  <si>
    <t>Umbu, cru</t>
  </si>
  <si>
    <t>Umbu, polpa, congelada</t>
  </si>
  <si>
    <t>Uva, Itália, crua</t>
  </si>
  <si>
    <t>Uva, Rubi, crua</t>
  </si>
  <si>
    <t>Uva, suco concenado, envasado</t>
  </si>
  <si>
    <t>Azeite, de dendê</t>
  </si>
  <si>
    <t>Azeite, de oliva, exa virgem</t>
  </si>
  <si>
    <t>Manteiga, com sal</t>
  </si>
  <si>
    <t>Manteiga, sem sal</t>
  </si>
  <si>
    <t>Margarina, com óleo hidrogenado, com sal (65% de lipídeos)</t>
  </si>
  <si>
    <t>Margarina, com óleo hidrogenado, sem sal (80% de lipídeos)</t>
  </si>
  <si>
    <t>Margarina, com óleo interesterificado, com sal (65%de lipídeos)</t>
  </si>
  <si>
    <t>Margarina, com óleo interesterificado, sem sal (65% de lipídeos)</t>
  </si>
  <si>
    <t>Óleo, de babaçu</t>
  </si>
  <si>
    <t>Óleo, de canola</t>
  </si>
  <si>
    <t>Óleo, de girassol</t>
  </si>
  <si>
    <t>Óleo, de milho</t>
  </si>
  <si>
    <t>Óleo, de pequi</t>
  </si>
  <si>
    <t>Óleo, de soja</t>
  </si>
  <si>
    <t>Abadejo, filé, congelado, assado</t>
  </si>
  <si>
    <t>Abadejo, filé, congelado,cozido</t>
  </si>
  <si>
    <t>Abadejo, filé, congelado, cru</t>
  </si>
  <si>
    <t>Abadejo, filé, congelado, grelhado</t>
  </si>
  <si>
    <t>Atum, conserva em óleo</t>
  </si>
  <si>
    <t>Atum, fresco, cru</t>
  </si>
  <si>
    <t>Bacalhau, salgado, cru</t>
  </si>
  <si>
    <t>Bacalhau, salgado, refogado</t>
  </si>
  <si>
    <t>Cação, posta, cozida</t>
  </si>
  <si>
    <t>Cação, posta, crua</t>
  </si>
  <si>
    <t>Camarão, Rio Grande, grande, cozido</t>
  </si>
  <si>
    <t>Camarão, Rio Grande, grande, cru</t>
  </si>
  <si>
    <t>Camarão, Sete Barbas, sem cabeça, com casca, frito</t>
  </si>
  <si>
    <t>Caranguejo, cozido</t>
  </si>
  <si>
    <t>Corimba, cru</t>
  </si>
  <si>
    <t>Corimbatá, assado</t>
  </si>
  <si>
    <t>Corimbatá, cozido</t>
  </si>
  <si>
    <t>Corvina de água doce, crua</t>
  </si>
  <si>
    <t>Corvina do mar, crua</t>
  </si>
  <si>
    <t>Corvina grande, assada</t>
  </si>
  <si>
    <t>Corvina grande, cozida</t>
  </si>
  <si>
    <t>Dourada de água doce, fresca</t>
  </si>
  <si>
    <t>Lambari, congelado, cru</t>
  </si>
  <si>
    <t>Lambari, congelado, frito</t>
  </si>
  <si>
    <t>Lambari, fresco, cru</t>
  </si>
  <si>
    <t>Manjuba, frita</t>
  </si>
  <si>
    <t>Merluza, filé, assado</t>
  </si>
  <si>
    <t>Merluza, filé, cru</t>
  </si>
  <si>
    <t>Merluza, filé, frito</t>
  </si>
  <si>
    <t>Pescada, branca, crua</t>
  </si>
  <si>
    <t>Pescada, branca, frita</t>
  </si>
  <si>
    <t>Pescada, filé, cru</t>
  </si>
  <si>
    <t>Pescada, filé, frito</t>
  </si>
  <si>
    <t>Pescada, filé, molho escabeche</t>
  </si>
  <si>
    <t>Pescadinha, crua</t>
  </si>
  <si>
    <t>Pintado, assado</t>
  </si>
  <si>
    <t>Pintado, cru</t>
  </si>
  <si>
    <t>Pintado, grelhado</t>
  </si>
  <si>
    <t>Porquinho, cru</t>
  </si>
  <si>
    <t>Salmão, filé, com pele, fresco, grelhado</t>
  </si>
  <si>
    <t>Salmão, sem pele, fresco, cru</t>
  </si>
  <si>
    <t>Salmão, sem pele, fresco, grelhado</t>
  </si>
  <si>
    <t>Sardinha, assada</t>
  </si>
  <si>
    <t>Sardinha, conserva em óleo</t>
  </si>
  <si>
    <t>Sardinha, frita</t>
  </si>
  <si>
    <t>Sardinha, inteira, crua</t>
  </si>
  <si>
    <t>Tucunaré, filé, congelado, cru</t>
  </si>
  <si>
    <t>Apresuntado</t>
  </si>
  <si>
    <t>Caldo de carne, tablete</t>
  </si>
  <si>
    <t>Caldo de galinha, tablete</t>
  </si>
  <si>
    <t>Carne, bovina, acém, moído, cozido</t>
  </si>
  <si>
    <t>Carne, bovina, acém, moído, cru</t>
  </si>
  <si>
    <t>Carne, bovina, acém, sem gordura, cozido</t>
  </si>
  <si>
    <t>Carne, bovina, acém, sem gordura, cru</t>
  </si>
  <si>
    <t>Carne, bovina, almôndegas, cruas</t>
  </si>
  <si>
    <t>Carne, bovina, almôndegas, fritas</t>
  </si>
  <si>
    <t>Carne, bovina, bucho, cozido</t>
  </si>
  <si>
    <t>Carne, bovina, bucho, cru</t>
  </si>
  <si>
    <t>Carne, bovina, capa de cona-filé, com gordura, crua</t>
  </si>
  <si>
    <t>Carne, bovina, capa de cona-filé, com gordura, grelhada</t>
  </si>
  <si>
    <t>Carne, bovina, capa de cona-filé, sem gordura, crua</t>
  </si>
  <si>
    <t>Carne, bovina, capa de cona-filé, sem gordura, grelhada</t>
  </si>
  <si>
    <t>Carne, bovina, charque, cozido</t>
  </si>
  <si>
    <t>Carne, bovina, charque, cru</t>
  </si>
  <si>
    <t>Carne, bovina, cona-filé, à milanesa</t>
  </si>
  <si>
    <t>Carne, bovina, cona-filé de costela, cru</t>
  </si>
  <si>
    <t>Carne, bovina, cona-filé de costela, grelhado</t>
  </si>
  <si>
    <t>Carne, bovina, cona-filé, com gordura, cru</t>
  </si>
  <si>
    <t>Carne, bovina, cona-filé, com gordura, grelhado</t>
  </si>
  <si>
    <t>Carne, bovina, cona-filé, sem gordura, cru</t>
  </si>
  <si>
    <t>Carne, bovina, cona-filé, sem gordura, grelhado</t>
  </si>
  <si>
    <t>Carne, bovina, costela, assada</t>
  </si>
  <si>
    <t>Carne, bovina, costela, crua</t>
  </si>
  <si>
    <t>Carne, bovina, coxão duro, sem gordura, cozido</t>
  </si>
  <si>
    <t>Carne, bovina, coxão duro, sem gordura, cru</t>
  </si>
  <si>
    <t>Carne, bovina, coxão mole, sem gordura, cozido</t>
  </si>
  <si>
    <t>Carne, bovina, coxão mole, sem gordura, cru</t>
  </si>
  <si>
    <t>Carne, bovina, cupim, assado</t>
  </si>
  <si>
    <t>Carne, bovina, cupim, cru</t>
  </si>
  <si>
    <t>Carne, bovina, fígado, cru</t>
  </si>
  <si>
    <t>Carne, bovina, fígado, grelhado</t>
  </si>
  <si>
    <t>Carne, bovina, filé mingnon, sem gordura, cru</t>
  </si>
  <si>
    <t>Carne, bovina, filé mingnon, sem gordura, grelhado</t>
  </si>
  <si>
    <t>Carne, bovina, flanco, sem gordura, cozido</t>
  </si>
  <si>
    <t>Carne, bovina, flanco, sem gordura, cru</t>
  </si>
  <si>
    <t>Carne, bovina, fraldinha, com gordura, cozida</t>
  </si>
  <si>
    <t>Carne, bovina, fraldinha, com gordura, crua</t>
  </si>
  <si>
    <t>Carne, bovina, lagarto, cozido</t>
  </si>
  <si>
    <t>Carne, bovina, lagarto, cru</t>
  </si>
  <si>
    <t>Carne, bovina, língua, cozida</t>
  </si>
  <si>
    <t>Carne, bovina, língua, crua</t>
  </si>
  <si>
    <t>Carne, bovina, maminha, crua</t>
  </si>
  <si>
    <t>Carne, bovina, maminha, grelhada</t>
  </si>
  <si>
    <t>Carne, bovina, miolo de alcaa, sem gordura, cru</t>
  </si>
  <si>
    <t>Carne, bovina, miolo de alcaa, sem gordura, grelhado</t>
  </si>
  <si>
    <t>Carne, bovina, músculo, sem gordura, cozido</t>
  </si>
  <si>
    <t>Carne, bovina, músculo, sem gordura, cru</t>
  </si>
  <si>
    <t>Carne, bovina, paleta, com gordura, crua</t>
  </si>
  <si>
    <t>Carne, bovina, paleta, sem gordura, cozida</t>
  </si>
  <si>
    <t>Carne, bovina, paleta, sem gordura, crua</t>
  </si>
  <si>
    <t>Carne, bovina, patinho, sem gordura, cru</t>
  </si>
  <si>
    <t>Carne, bovina, patinho, sem gordura, grelhado</t>
  </si>
  <si>
    <t>Carne, bovina, peito, sem gordura, cozido</t>
  </si>
  <si>
    <t>Carne, bovina, peito, sem gordura, cru</t>
  </si>
  <si>
    <t>Carne, bovina, picanha, com gordura, crua</t>
  </si>
  <si>
    <t>Carne, bovina, picanha, com gordura, grelhada</t>
  </si>
  <si>
    <t>Carne, bovina, picanha, sem gordura, crua</t>
  </si>
  <si>
    <t>Carne, bovina, picanha, sem gordura, grelhada</t>
  </si>
  <si>
    <t>Carne, bovina, seca, cozida</t>
  </si>
  <si>
    <t>Carne, bovina, seca, crua</t>
  </si>
  <si>
    <t>Coxinha de frango, frita</t>
  </si>
  <si>
    <t>Croquete, de carne, cru</t>
  </si>
  <si>
    <t>Croquete, de carne, frito</t>
  </si>
  <si>
    <t>Empada de frango, pré-cozida, assada</t>
  </si>
  <si>
    <t>Empada, de frango, pré-cozida</t>
  </si>
  <si>
    <t>Frango, asa, com pele, crua</t>
  </si>
  <si>
    <t>Frango, caipira, inteiro, com pele, cozido</t>
  </si>
  <si>
    <t>Frango, caipira, inteiro, sem pele, cozido</t>
  </si>
  <si>
    <t>Frango, coração, cru</t>
  </si>
  <si>
    <t>Frango, coração, grelhado</t>
  </si>
  <si>
    <t>Frango, coxa, com pele, assada</t>
  </si>
  <si>
    <t>Frango, coxa, com pele, crua</t>
  </si>
  <si>
    <t>Frango, coxa, sem pele, cozida</t>
  </si>
  <si>
    <t>Frango, coxa, sem pele, crua</t>
  </si>
  <si>
    <t>Frango, fígado, cru</t>
  </si>
  <si>
    <t>Frango, filé, à milanesa</t>
  </si>
  <si>
    <t>Frango, inteiro, com pele, cru</t>
  </si>
  <si>
    <t>Frango, inteiro, sem pele, assado</t>
  </si>
  <si>
    <t>Frango, inteiro, sem pele, cozido</t>
  </si>
  <si>
    <t>Frango, inteiro, sem pele, cru</t>
  </si>
  <si>
    <t>Frango, peito, com pele, assado</t>
  </si>
  <si>
    <t>Frango, peito, com pele, cru</t>
  </si>
  <si>
    <t>Frango, peito, sem pele, cozido</t>
  </si>
  <si>
    <t>Frango, peito, sem pele, cru</t>
  </si>
  <si>
    <t>Frango, peito, sem pele, grelhado</t>
  </si>
  <si>
    <t>Frango, sobrecoxa, com pele, assada</t>
  </si>
  <si>
    <t>Frango, sobrecoxa, com pele, crua</t>
  </si>
  <si>
    <t>Frango, sobrecoxa, sem pele, assada</t>
  </si>
  <si>
    <t>Frango, sobrecoxa, sem pele, crua</t>
  </si>
  <si>
    <t>Hambúrguer, bovino, cru</t>
  </si>
  <si>
    <t>Hambúrguer, bovino, frito</t>
  </si>
  <si>
    <t>Hambúrguer, bovino, grelhado</t>
  </si>
  <si>
    <t>Lingüiça, frango, crua</t>
  </si>
  <si>
    <t>Lingüiça, frango, frita</t>
  </si>
  <si>
    <t>Lingüiça, frango, grelhada</t>
  </si>
  <si>
    <t>Lingüiça, porco, crua</t>
  </si>
  <si>
    <t>Lingüiça, porco, frita</t>
  </si>
  <si>
    <t>Lingüiça, porco, grelhada</t>
  </si>
  <si>
    <t>Mortadela</t>
  </si>
  <si>
    <t>Peru, congelado, assado</t>
  </si>
  <si>
    <t>Peru, congelado, cru</t>
  </si>
  <si>
    <t>Porco, bisteca, crua</t>
  </si>
  <si>
    <t>Porco, bisteca, frita</t>
  </si>
  <si>
    <t>Porco, bisteca, grelhada</t>
  </si>
  <si>
    <t>Porco, costela, assada</t>
  </si>
  <si>
    <t>Porco, costela, crua</t>
  </si>
  <si>
    <t>Porco, lombo, assado</t>
  </si>
  <si>
    <t>Porco, lombo, cru</t>
  </si>
  <si>
    <t>Porco, orelha, salgada, crua</t>
  </si>
  <si>
    <t>Porco, pernil, assado</t>
  </si>
  <si>
    <t>Porco, pernil, cru</t>
  </si>
  <si>
    <t>Porco, rabo, salgado, cru</t>
  </si>
  <si>
    <t>Presunto, com capa de gordura</t>
  </si>
  <si>
    <t>Presunto, sem capa de gordura</t>
  </si>
  <si>
    <t>Quibe, assado</t>
  </si>
  <si>
    <t>Quibe, cru</t>
  </si>
  <si>
    <t>Quibe, frito</t>
  </si>
  <si>
    <t>Salame</t>
  </si>
  <si>
    <t>Toucinho, cru</t>
  </si>
  <si>
    <t>Toucinho, frito</t>
  </si>
  <si>
    <t>Bebida láctea, pêssego</t>
  </si>
  <si>
    <t>Creme de Leite</t>
  </si>
  <si>
    <t>Iogurte, natural</t>
  </si>
  <si>
    <t>Iogurte, natural, desnatado</t>
  </si>
  <si>
    <t>Iogurte, sabor abacaxi</t>
  </si>
  <si>
    <t>Iogurte, sabor morango</t>
  </si>
  <si>
    <t>Iogurte, sabor pêssego</t>
  </si>
  <si>
    <t>Leite, condensado</t>
  </si>
  <si>
    <t>Leite, de cabra</t>
  </si>
  <si>
    <t>Leite, de vaca, achocolatado</t>
  </si>
  <si>
    <t>Leite, de vaca, desnatado, pó</t>
  </si>
  <si>
    <t>Leite, de vaca, desnatado, UHT</t>
  </si>
  <si>
    <t>Leite, de vaca, integral</t>
  </si>
  <si>
    <t>Leite, de vaca, integral, pó</t>
  </si>
  <si>
    <t>Leite, fermentado</t>
  </si>
  <si>
    <t>Queijo, minas, frescal</t>
  </si>
  <si>
    <t>Queijo, minas, meia cura</t>
  </si>
  <si>
    <t>Queijo, mozarela</t>
  </si>
  <si>
    <t>Queijo, parmesão</t>
  </si>
  <si>
    <t>Queijo, pasteurizado</t>
  </si>
  <si>
    <t>Queijo, petit suisse, morango</t>
  </si>
  <si>
    <t>Queijo, prato</t>
  </si>
  <si>
    <t>Queijo, requeijão, cremoso</t>
  </si>
  <si>
    <t>Queijo, ricota</t>
  </si>
  <si>
    <t>Bebida isotônica, sabores variados</t>
  </si>
  <si>
    <t>Café, infusão 10%</t>
  </si>
  <si>
    <t>Cana, aguardente</t>
  </si>
  <si>
    <t>Cana, caldo de</t>
  </si>
  <si>
    <t>2,8</t>
  </si>
  <si>
    <t>Cerveja, pilsen</t>
  </si>
  <si>
    <t>2,92</t>
  </si>
  <si>
    <t>Chá, erva-doce, infusão 5%</t>
  </si>
  <si>
    <t>Chá, mate, infusão 5%</t>
  </si>
  <si>
    <t>Chá, preto, infusão 5%</t>
  </si>
  <si>
    <t>Coco, água de</t>
  </si>
  <si>
    <t>2,4</t>
  </si>
  <si>
    <t>Refrigerante, tipo água tônica</t>
  </si>
  <si>
    <t>Refrigerante, tipo cola</t>
  </si>
  <si>
    <t>Refrigerante, tipo guaraná</t>
  </si>
  <si>
    <t>Refrigerante, tipo laranja</t>
  </si>
  <si>
    <t>Refrigerante, tipo limão</t>
  </si>
  <si>
    <t>Omelete, de queijo</t>
  </si>
  <si>
    <t>Ovo, de codorna, inteiro, cru</t>
  </si>
  <si>
    <t>0,97</t>
  </si>
  <si>
    <t>Ovo, de galinha, clara, cozida/10minutos</t>
  </si>
  <si>
    <t>Ovo, de galinha, gema, cozida/10minutos</t>
  </si>
  <si>
    <t>Ovo, de galinha, inteiro, cozido/10minutos</t>
  </si>
  <si>
    <t>Ovo, de galinha, inteiro, cru</t>
  </si>
  <si>
    <t>0,75</t>
  </si>
  <si>
    <t>Ovo, de galinha, inteiro, frito</t>
  </si>
  <si>
    <t>Achocolatado, pó</t>
  </si>
  <si>
    <t>4,99</t>
  </si>
  <si>
    <t>Açúcar, cristal</t>
  </si>
  <si>
    <t>Açúcar, mascavo</t>
  </si>
  <si>
    <t>Açúcar, refinado</t>
  </si>
  <si>
    <t>Chocolate, ao leite</t>
  </si>
  <si>
    <t>Chocolate, ao leite, com castanha do Pará</t>
  </si>
  <si>
    <t>Chocolate, ao leite, dietético</t>
  </si>
  <si>
    <t>Chocolate, meio amargo</t>
  </si>
  <si>
    <t>Cocada branca</t>
  </si>
  <si>
    <t>Doce, de abóbora, cremoso</t>
  </si>
  <si>
    <t>Doce, de leite, cremoso</t>
  </si>
  <si>
    <t>Geléia, mocotó, natural</t>
  </si>
  <si>
    <t>Glicose de milho</t>
  </si>
  <si>
    <t>Maria mole</t>
  </si>
  <si>
    <t>Maria mole, coco queimado</t>
  </si>
  <si>
    <t>Marmelada</t>
  </si>
  <si>
    <t>Mel, de abelha</t>
  </si>
  <si>
    <t>Melado</t>
  </si>
  <si>
    <t>Quindim</t>
  </si>
  <si>
    <t>Rapadura</t>
  </si>
  <si>
    <t>Café, pó, torrado</t>
  </si>
  <si>
    <t>Capuccino, pó</t>
  </si>
  <si>
    <t>Fermento em pó, químico</t>
  </si>
  <si>
    <t>Fermento, biológico, levedura, tablete</t>
  </si>
  <si>
    <t>Gelatina, sabores variados, pó</t>
  </si>
  <si>
    <t>Sal, dietético</t>
  </si>
  <si>
    <t>Sal, grosso</t>
  </si>
  <si>
    <t>Shoyu</t>
  </si>
  <si>
    <t>Tempero a base de sal</t>
  </si>
  <si>
    <t>Azeitona, preta, conserva</t>
  </si>
  <si>
    <t>Azeitona, verde, conserva</t>
  </si>
  <si>
    <t>Chantilly, spray, com gordura vegetal</t>
  </si>
  <si>
    <t>Leite, de coco</t>
  </si>
  <si>
    <t>Maionese, adicional com ovos</t>
  </si>
  <si>
    <t>Acarajé</t>
  </si>
  <si>
    <t>Arroz carreteiro</t>
  </si>
  <si>
    <t>1,60</t>
  </si>
  <si>
    <t>Baião de dois, arroz e feijão-de-corda</t>
  </si>
  <si>
    <t>Barreado</t>
  </si>
  <si>
    <t>2,09</t>
  </si>
  <si>
    <t>Bife à cavalo, com cona filé</t>
  </si>
  <si>
    <t>Bolinho de arroz</t>
  </si>
  <si>
    <t>Camarão à baiana</t>
  </si>
  <si>
    <t>0,31</t>
  </si>
  <si>
    <t>4,1</t>
  </si>
  <si>
    <t>Charuto, de repolho</t>
  </si>
  <si>
    <t>0,32</t>
  </si>
  <si>
    <t>4,8</t>
  </si>
  <si>
    <t>Cuscuz, de milho, cozido com sal</t>
  </si>
  <si>
    <t>Cuscuz, paulista</t>
  </si>
  <si>
    <t>0,93</t>
  </si>
  <si>
    <t>Cuxá, molho</t>
  </si>
  <si>
    <t>1,10</t>
  </si>
  <si>
    <t>10,3</t>
  </si>
  <si>
    <t>Dobradinha</t>
  </si>
  <si>
    <t>4,27</t>
  </si>
  <si>
    <t>Esogonofe de carne</t>
  </si>
  <si>
    <t>3,25</t>
  </si>
  <si>
    <t>Esogonofe de frango</t>
  </si>
  <si>
    <t>3,37</t>
  </si>
  <si>
    <t>Feijão opeiro mineiro</t>
  </si>
  <si>
    <t>1,44</t>
  </si>
  <si>
    <t>Feijoada</t>
  </si>
  <si>
    <t>Frango, com açafrão</t>
  </si>
  <si>
    <t>1,64</t>
  </si>
  <si>
    <t>5,3</t>
  </si>
  <si>
    <t>Macarrão, molho bolognesa</t>
  </si>
  <si>
    <t>Maniçoba</t>
  </si>
  <si>
    <t>2,58</t>
  </si>
  <si>
    <t>Quibebe</t>
  </si>
  <si>
    <t>Salada, de legumes, com maionese</t>
  </si>
  <si>
    <t>Salada, de legumes, cozida no vapor</t>
  </si>
  <si>
    <t>29,4</t>
  </si>
  <si>
    <t>Salpicão, de frango</t>
  </si>
  <si>
    <t>1,48</t>
  </si>
  <si>
    <t>9,3</t>
  </si>
  <si>
    <t>Sarapatel</t>
  </si>
  <si>
    <t>3,84</t>
  </si>
  <si>
    <t>Tabule</t>
  </si>
  <si>
    <t>0,60</t>
  </si>
  <si>
    <t>16,2</t>
  </si>
  <si>
    <t>Tacacá</t>
  </si>
  <si>
    <t>Tapioca, com manteiga</t>
  </si>
  <si>
    <t>Tucupi, com pimenta-de-cheiro</t>
  </si>
  <si>
    <t>Vaca atolada</t>
  </si>
  <si>
    <t>Vatapá</t>
  </si>
  <si>
    <t>Virado à paulista</t>
  </si>
  <si>
    <t>Yakisoba</t>
  </si>
  <si>
    <t>Amendoim, grão, cru</t>
  </si>
  <si>
    <t>Amendoim, torrado, salgado</t>
  </si>
  <si>
    <t>Ervilha, em vagem</t>
  </si>
  <si>
    <t>Ervilha, enlatada, drenada</t>
  </si>
  <si>
    <t>Feijão, carioca, cozido</t>
  </si>
  <si>
    <t>Feijão, carioca, cru</t>
  </si>
  <si>
    <t>Feijão, fradinho, cozido</t>
  </si>
  <si>
    <t>Feijão, fradinho, cru</t>
  </si>
  <si>
    <t>Feijão, jalo, cozido</t>
  </si>
  <si>
    <t>Feijão, jalo, cru</t>
  </si>
  <si>
    <t>Feijão, preto, cozido</t>
  </si>
  <si>
    <t>Feijão, preto, cru</t>
  </si>
  <si>
    <t>Feijão, rajado, cozido</t>
  </si>
  <si>
    <t>Feijão, rajado, cru</t>
  </si>
  <si>
    <t>Feijão, rosinha, cozido</t>
  </si>
  <si>
    <t>Feijão, rosinha, cru</t>
  </si>
  <si>
    <t>Feijão, roxo, cozido</t>
  </si>
  <si>
    <t>Feijão, roxo, cru</t>
  </si>
  <si>
    <t>Grão-de-bico, cru</t>
  </si>
  <si>
    <t>Guandu, cru</t>
  </si>
  <si>
    <t>Lentilha, cozida</t>
  </si>
  <si>
    <t>Lentilha, crua</t>
  </si>
  <si>
    <t>Paçoca, amendoim</t>
  </si>
  <si>
    <t>Pé-de-moleque, amendoim</t>
  </si>
  <si>
    <t>Soja, farinha</t>
  </si>
  <si>
    <t>Soja, exato solúvel, natural, fluido</t>
  </si>
  <si>
    <t>Soja, exato solúvel, pó</t>
  </si>
  <si>
    <t>Soja, queijo (tofu)</t>
  </si>
  <si>
    <t>emoço, cru</t>
  </si>
  <si>
    <t>emoço, em conserva</t>
  </si>
  <si>
    <t>Amêndoa, torrada, salgada</t>
  </si>
  <si>
    <t>Castanha-de-caju, torrada, salgada</t>
  </si>
  <si>
    <t>Castanha-do-Brasil, crua</t>
  </si>
  <si>
    <t>Coco, cru</t>
  </si>
  <si>
    <t>Coco, verde, cru</t>
  </si>
  <si>
    <t>Farinha, de mesocarpo de babaçu, crua</t>
  </si>
  <si>
    <t>Gergelim, semente</t>
  </si>
  <si>
    <t>Linhaça, semente</t>
  </si>
  <si>
    <t>Pinhão, cozido</t>
  </si>
  <si>
    <t>Pupunha, cozida</t>
  </si>
  <si>
    <t>Noz, crua</t>
  </si>
  <si>
    <t>Whey Protein</t>
  </si>
  <si>
    <t>DIETA</t>
  </si>
  <si>
    <t>Horário</t>
  </si>
  <si>
    <t>Refeição</t>
  </si>
  <si>
    <t>qtd 1 (g)</t>
  </si>
  <si>
    <t>Alimento 1</t>
  </si>
  <si>
    <t>qtd 2 (g)</t>
  </si>
  <si>
    <t>Alimento 2</t>
  </si>
  <si>
    <t>qtd 3 (g)</t>
  </si>
  <si>
    <t>Alimento 3</t>
  </si>
  <si>
    <t>qtd 4 (g)</t>
  </si>
  <si>
    <t>Alimento 4</t>
  </si>
  <si>
    <t>qtd 5 (g)</t>
  </si>
  <si>
    <t>Alimento 5</t>
  </si>
  <si>
    <t>qtd 6 (g)</t>
  </si>
  <si>
    <t>Alimento 6</t>
  </si>
  <si>
    <t>Proteínas (g)</t>
  </si>
  <si>
    <t>Carboidratos (g)</t>
  </si>
  <si>
    <t>Gordura (g)</t>
  </si>
  <si>
    <t>Calorias (kcal)</t>
  </si>
  <si>
    <t>Café da manhã</t>
  </si>
  <si>
    <t>Pão, trigo, forma, integral</t>
  </si>
  <si>
    <t>Lanche da manhã</t>
  </si>
  <si>
    <t>Almoço</t>
  </si>
  <si>
    <t>Lanche da tarde</t>
  </si>
  <si>
    <t>Pós-treino</t>
  </si>
  <si>
    <t>Jantar</t>
  </si>
  <si>
    <t>Lanche da noite</t>
  </si>
  <si>
    <t>TOTAL</t>
  </si>
  <si>
    <t>STATUS CALÓRICO:</t>
  </si>
  <si>
    <t>do alvo</t>
  </si>
  <si>
    <t>do TDEE</t>
  </si>
  <si>
    <t>Recomendação diária =</t>
  </si>
  <si>
    <t>Diferença =</t>
  </si>
  <si>
    <t>Informações</t>
  </si>
  <si>
    <t>Cálculos</t>
  </si>
  <si>
    <t>Metas</t>
  </si>
  <si>
    <t>Razão alimentos CRU vs COZIDO</t>
  </si>
  <si>
    <t>COZIDO           =           CRU</t>
  </si>
  <si>
    <t>Porções por pacote padrão</t>
  </si>
  <si>
    <t>Data de nascimento</t>
  </si>
  <si>
    <t>TMB</t>
  </si>
  <si>
    <t>kcal/dia</t>
  </si>
  <si>
    <t>Var semanal =</t>
  </si>
  <si>
    <t>kg/semana</t>
  </si>
  <si>
    <t>1g Arroz (cru) =</t>
  </si>
  <si>
    <t>g (cozido)</t>
  </si>
  <si>
    <t>porções (1kg)</t>
  </si>
  <si>
    <t>Idade</t>
  </si>
  <si>
    <t>anos</t>
  </si>
  <si>
    <t>TDEE</t>
  </si>
  <si>
    <t>%/semana</t>
  </si>
  <si>
    <t>1g Carne (cru) =</t>
  </si>
  <si>
    <t>Peso</t>
  </si>
  <si>
    <t>kg</t>
  </si>
  <si>
    <t>IMC =</t>
  </si>
  <si>
    <t>Tempo =</t>
  </si>
  <si>
    <t>meses</t>
  </si>
  <si>
    <t>1g Macarrão (cru) =</t>
  </si>
  <si>
    <t>porções (500g)</t>
  </si>
  <si>
    <t>Altura</t>
  </si>
  <si>
    <t>m</t>
  </si>
  <si>
    <t>Alvo calórico =</t>
  </si>
  <si>
    <t>Data Objetivo =</t>
  </si>
  <si>
    <t>Peso ideal =</t>
  </si>
  <si>
    <t>kg  (pelo IMC)</t>
  </si>
  <si>
    <t>Água =</t>
  </si>
  <si>
    <t>L/dia</t>
  </si>
  <si>
    <t>Arroz</t>
  </si>
  <si>
    <t>Macarrão</t>
  </si>
  <si>
    <t>Picadinho</t>
  </si>
  <si>
    <t>Bife</t>
  </si>
  <si>
    <t>Ambiente</t>
  </si>
  <si>
    <t>Ameno</t>
  </si>
  <si>
    <t>Cozido</t>
  </si>
  <si>
    <t>dia 1</t>
  </si>
  <si>
    <t>dia 2</t>
  </si>
  <si>
    <t>Início</t>
  </si>
  <si>
    <t>dia 3</t>
  </si>
  <si>
    <t>dia 4</t>
  </si>
  <si>
    <t>dia 5</t>
  </si>
  <si>
    <t>TOTAL (1) =</t>
  </si>
  <si>
    <t>Cru</t>
  </si>
  <si>
    <t>TOTAL (2) =</t>
  </si>
  <si>
    <t>Dia</t>
  </si>
  <si>
    <t>Treino</t>
  </si>
  <si>
    <t>Séries x Reps</t>
  </si>
  <si>
    <t>Carga Progressiva?</t>
  </si>
  <si>
    <t>Semana</t>
  </si>
  <si>
    <t>Dom</t>
  </si>
  <si>
    <t>Seg</t>
  </si>
  <si>
    <t>Ter</t>
  </si>
  <si>
    <t>Qua</t>
  </si>
  <si>
    <t>Qui</t>
  </si>
  <si>
    <t>Sex</t>
  </si>
  <si>
    <t>Sab</t>
  </si>
  <si>
    <t>Dias Treinados</t>
  </si>
  <si>
    <t>Segunda</t>
  </si>
  <si>
    <t>Peito, ombro e tríceps</t>
  </si>
  <si>
    <t>3x10-15</t>
  </si>
  <si>
    <t>Sim</t>
  </si>
  <si>
    <t>Terça</t>
  </si>
  <si>
    <t>Quadríceps e panturrilha</t>
  </si>
  <si>
    <t>Quarta</t>
  </si>
  <si>
    <t>Cardio HIIT</t>
  </si>
  <si>
    <t>30-40min</t>
  </si>
  <si>
    <t>-</t>
  </si>
  <si>
    <t>Quinta</t>
  </si>
  <si>
    <t>Costas e bíceps</t>
  </si>
  <si>
    <t>Sexta</t>
  </si>
  <si>
    <t>Posteriores e glúteos</t>
  </si>
  <si>
    <t>Sábado</t>
  </si>
  <si>
    <t>Core</t>
  </si>
  <si>
    <t>Domingo</t>
  </si>
  <si>
    <t>Descanso</t>
  </si>
  <si>
    <t>Cardio?</t>
  </si>
  <si>
    <t>Tempo total (min)</t>
  </si>
  <si>
    <t>Peso total (kg)</t>
  </si>
  <si>
    <t>Intensidade</t>
  </si>
  <si>
    <t>Gasto calórico (kcal)</t>
  </si>
  <si>
    <t>Média total de gasto calórico (kcal)</t>
  </si>
  <si>
    <t>Média semanal (kcal)</t>
  </si>
  <si>
    <t>Meta</t>
  </si>
  <si>
    <t>Fonte:</t>
  </si>
  <si>
    <t>https://www.crefsp.gov.br/storage/app/arquivos/6d9646b6a173fba528f5c4edcf9b1d8d.pdf</t>
  </si>
  <si>
    <t>TOTAL =</t>
  </si>
  <si>
    <t>Data</t>
  </si>
  <si>
    <t>Peso (kg)</t>
  </si>
  <si>
    <t>Var (kg)</t>
  </si>
  <si>
    <t>Gordura corporal (%)</t>
  </si>
  <si>
    <t>Gordura visceral (%)</t>
  </si>
  <si>
    <t>Musculos Esqueléticos (%)</t>
  </si>
  <si>
    <t>Cintura (cm)</t>
  </si>
  <si>
    <t>Peito (cm)</t>
  </si>
  <si>
    <t>Braço (cm)</t>
  </si>
  <si>
    <t>Coxa (cm)</t>
  </si>
  <si>
    <t>Observações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</si>
  <si>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</si>
  <si>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</si>
  <si>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</si>
  <si>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</si>
  <si>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</si>
  <si>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</si>
  <si>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</si>
  <si>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</si>
  <si>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</si>
  <si>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</si>
  <si>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</si>
  <si>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</si>
  <si>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</si>
  <si>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</si>
  <si>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</si>
  <si>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</si>
  <si>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Semana 17</t>
  </si>
  <si>
    <t>Semana 18</t>
  </si>
  <si>
    <t>Semana 19</t>
  </si>
  <si>
    <t>Semana 20</t>
  </si>
  <si>
    <t>Semana 21</t>
  </si>
  <si>
    <t>Semana 22</t>
  </si>
  <si>
    <t>Semana 23</t>
  </si>
  <si>
    <t>Semana 24</t>
  </si>
  <si>
    <t>Semana 25</t>
  </si>
  <si>
    <t>Semana 26</t>
  </si>
  <si>
    <t>Semana 27</t>
  </si>
  <si>
    <t>Semana 28</t>
  </si>
  <si>
    <t>Semana 29</t>
  </si>
  <si>
    <t>Semana 30</t>
  </si>
  <si>
    <t>Semana 0</t>
  </si>
  <si>
    <t>Cereais, mistura para vitamina, trigo, cevada e aveia</t>
  </si>
  <si>
    <t>Farinha, de trigo</t>
  </si>
  <si>
    <t>Macarrão, trigo, cru</t>
  </si>
  <si>
    <t>Macarrão, trigo, cru, com ovos</t>
  </si>
  <si>
    <t>Pão, trigo, francês</t>
  </si>
  <si>
    <t>Pão, trigo, sovado</t>
  </si>
  <si>
    <t>Banana, ftrigo, crua</t>
  </si>
  <si>
    <t>Ftrigo, cru</t>
  </si>
  <si>
    <t>Ftrigo, enlatado, em calda</t>
  </si>
  <si>
    <t>Cação, posta, com farinha de trigo, frita</t>
  </si>
  <si>
    <t>Manjuba, com farinha de trigo, frita</t>
  </si>
  <si>
    <t>Pescada, filé, com farinha de trigo, frito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</si>
</sst>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[$-F400]h:mm:ss\ AM/PM"/>
    <numFmt numFmtId="166" formatCode="_-* #,##0_-;\-* #,##0_-;_-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Segoe UI"/>
      <charset val="1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12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0" fillId="0" borderId="1" xfId="0" applyBorder="1"/>
    <xf numFmtId="0" fontId="1" fillId="0" borderId="0" xfId="0" applyFont="1" applyAlignment="1">
      <alignment horizontal="center" vertical="center" wrapText="1"/>
    </xf>
    <xf numFmtId="0" fontId="6" fillId="0" borderId="0" xfId="2"/>
    <xf numFmtId="0" fontId="1" fillId="0" borderId="0" xfId="0" applyFont="1"/>
    <xf numFmtId="1" fontId="1" fillId="0" borderId="0" xfId="0" applyNumberFormat="1" applyFont="1"/>
    <xf numFmtId="3" fontId="0" fillId="0" borderId="0" xfId="0" applyNumberFormat="1"/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0" xfId="0" applyProtection="1">
      <protection locked="0"/>
    </xf>
    <xf numFmtId="20" fontId="10" fillId="2" borderId="1" xfId="0" applyNumberFormat="1" applyFont="1" applyFill="1" applyBorder="1" applyProtection="1">
      <protection locked="0"/>
    </xf>
    <xf numFmtId="1" fontId="10" fillId="2" borderId="1" xfId="0" applyNumberFormat="1" applyFont="1" applyFill="1" applyBorder="1" applyAlignment="1" applyProtection="1">
      <alignment horizontal="right" vertical="center" wrapText="1"/>
      <protection locked="0"/>
    </xf>
    <xf numFmtId="49" fontId="10" fillId="2" borderId="1" xfId="0" applyNumberFormat="1" applyFont="1" applyFill="1" applyBorder="1" applyAlignment="1" applyProtection="1">
      <alignment horizontal="left" vertical="center" wrapText="1"/>
      <protection locked="0"/>
    </xf>
    <xf numFmtId="0" fontId="10" fillId="2" borderId="2" xfId="0" applyFont="1" applyFill="1" applyBorder="1" applyProtection="1">
      <protection locked="0"/>
    </xf>
    <xf numFmtId="0" fontId="0" fillId="2" borderId="0" xfId="0" applyFill="1"/>
    <xf numFmtId="0" fontId="1" fillId="2" borderId="1" xfId="0" applyFont="1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2" fontId="8" fillId="2" borderId="1" xfId="0" applyNumberFormat="1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right" wrapText="1"/>
    </xf>
    <xf numFmtId="2" fontId="0" fillId="2" borderId="2" xfId="0" applyNumberFormat="1" applyFill="1" applyBorder="1" applyAlignment="1">
      <alignment horizontal="right"/>
    </xf>
    <xf numFmtId="0" fontId="0" fillId="2" borderId="3" xfId="0" applyFill="1" applyBorder="1"/>
    <xf numFmtId="164" fontId="0" fillId="2" borderId="2" xfId="0" applyNumberFormat="1" applyFill="1" applyBorder="1"/>
    <xf numFmtId="2" fontId="0" fillId="2" borderId="2" xfId="3" applyNumberFormat="1" applyFont="1" applyFill="1" applyBorder="1" applyAlignment="1" applyProtection="1">
      <alignment horizontal="right"/>
    </xf>
    <xf numFmtId="0" fontId="10" fillId="2" borderId="2" xfId="0" applyFont="1" applyFill="1" applyBorder="1"/>
    <xf numFmtId="164" fontId="0" fillId="2" borderId="2" xfId="0" applyNumberFormat="1" applyFill="1" applyBorder="1" applyAlignment="1">
      <alignment horizontal="right" vertical="center"/>
    </xf>
    <xf numFmtId="0" fontId="0" fillId="2" borderId="1" xfId="0" applyFill="1" applyBorder="1" applyAlignment="1">
      <alignment horizontal="right" vertical="center" wrapText="1"/>
    </xf>
    <xf numFmtId="0" fontId="0" fillId="2" borderId="2" xfId="0" applyFill="1" applyBorder="1"/>
    <xf numFmtId="2" fontId="0" fillId="2" borderId="2" xfId="0" applyNumberFormat="1" applyFill="1" applyBorder="1"/>
    <xf numFmtId="2" fontId="0" fillId="2" borderId="0" xfId="0" applyNumberFormat="1" applyFill="1"/>
    <xf numFmtId="0" fontId="10" fillId="0" borderId="1" xfId="0" applyFont="1" applyBorder="1" applyProtection="1">
      <protection locked="0"/>
    </xf>
    <xf numFmtId="0" fontId="10" fillId="0" borderId="2" xfId="0" applyFont="1" applyBorder="1" applyProtection="1">
      <protection locked="0"/>
    </xf>
    <xf numFmtId="0" fontId="10" fillId="0" borderId="11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1" fillId="2" borderId="3" xfId="0" applyFont="1" applyFill="1" applyBorder="1" applyAlignment="1">
      <alignment horizontal="center" vertical="center" wrapText="1"/>
    </xf>
    <xf numFmtId="164" fontId="0" fillId="2" borderId="3" xfId="0" applyNumberFormat="1" applyFill="1" applyBorder="1" applyAlignment="1">
      <alignment horizontal="center" vertical="center" wrapText="1"/>
    </xf>
    <xf numFmtId="0" fontId="0" fillId="2" borderId="0" xfId="0" applyFill="1" applyAlignment="1">
      <alignment horizontal="right" vertical="center"/>
    </xf>
    <xf numFmtId="164" fontId="0" fillId="2" borderId="0" xfId="0" applyNumberFormat="1" applyFill="1" applyAlignment="1">
      <alignment horizontal="right" vertical="center"/>
    </xf>
    <xf numFmtId="0" fontId="0" fillId="0" borderId="3" xfId="0" applyBorder="1" applyProtection="1">
      <protection locked="0"/>
    </xf>
    <xf numFmtId="14" fontId="0" fillId="0" borderId="3" xfId="0" applyNumberFormat="1" applyBorder="1" applyProtection="1">
      <protection locked="0"/>
    </xf>
    <xf numFmtId="2" fontId="0" fillId="0" borderId="3" xfId="3" applyNumberFormat="1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Alignment="1">
      <alignment horizontal="center" vertical="center"/>
    </xf>
    <xf numFmtId="21" fontId="0" fillId="0" borderId="1" xfId="0" applyNumberFormat="1" applyBorder="1"/>
    <xf numFmtId="0" fontId="0" fillId="0" borderId="1" xfId="0" applyBorder="1" applyAlignment="1">
      <alignment horizontal="center" vertical="center"/>
    </xf>
    <xf numFmtId="166" fontId="10" fillId="2" borderId="1" xfId="3" applyNumberFormat="1" applyFont="1" applyFill="1" applyBorder="1" applyAlignment="1" applyProtection="1">
      <alignment horizontal="center" vertical="center"/>
      <protection locked="0"/>
    </xf>
    <xf numFmtId="165" fontId="10" fillId="2" borderId="1" xfId="0" applyNumberFormat="1" applyFont="1" applyFill="1" applyBorder="1" applyAlignment="1" applyProtection="1">
      <alignment horizontal="center" vertical="center"/>
      <protection locked="0"/>
    </xf>
    <xf numFmtId="43" fontId="0" fillId="0" borderId="0" xfId="3" applyFont="1"/>
    <xf numFmtId="165" fontId="0" fillId="0" borderId="0" xfId="3" applyNumberFormat="1" applyFont="1"/>
    <xf numFmtId="0" fontId="12" fillId="0" borderId="0" xfId="0" applyFont="1" applyAlignment="1">
      <alignment horizontal="right"/>
    </xf>
    <xf numFmtId="2" fontId="12" fillId="0" borderId="0" xfId="0" applyNumberFormat="1" applyFont="1"/>
    <xf numFmtId="0" fontId="12" fillId="0" borderId="0" xfId="0" applyFont="1"/>
    <xf numFmtId="1" fontId="9" fillId="2" borderId="1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1" fontId="0" fillId="0" borderId="0" xfId="0" applyNumberFormat="1"/>
    <xf numFmtId="166" fontId="0" fillId="0" borderId="1" xfId="3" applyNumberFormat="1" applyFont="1" applyBorder="1"/>
    <xf numFmtId="1" fontId="0" fillId="0" borderId="10" xfId="0" applyNumberFormat="1" applyBorder="1" applyAlignment="1">
      <alignment horizontal="center" vertical="center"/>
    </xf>
    <xf numFmtId="2" fontId="9" fillId="2" borderId="2" xfId="3" applyNumberFormat="1" applyFont="1" applyFill="1" applyBorder="1" applyAlignment="1" applyProtection="1">
      <alignment horizontal="right"/>
    </xf>
    <xf numFmtId="0" fontId="14" fillId="2" borderId="1" xfId="0" applyFont="1" applyFill="1" applyBorder="1" applyAlignment="1">
      <alignment horizontal="right" vertical="center"/>
    </xf>
    <xf numFmtId="43" fontId="0" fillId="2" borderId="3" xfId="3" applyFont="1" applyFill="1" applyBorder="1"/>
    <xf numFmtId="43" fontId="0" fillId="2" borderId="3" xfId="3" applyFon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21" fontId="0" fillId="0" borderId="0" xfId="0" applyNumberFormat="1"/>
    <xf numFmtId="0" fontId="0" fillId="0" borderId="1" xfId="0" applyBorder="1" applyAlignment="1">
      <alignment horizontal="right" vertical="center"/>
    </xf>
    <xf numFmtId="166" fontId="10" fillId="2" borderId="1" xfId="3" applyNumberFormat="1" applyFont="1" applyFill="1" applyBorder="1" applyAlignment="1" applyProtection="1">
      <alignment horizontal="left" vertical="center"/>
      <protection locked="0"/>
    </xf>
    <xf numFmtId="3" fontId="0" fillId="0" borderId="0" xfId="0" applyNumberFormat="1" applyAlignment="1">
      <alignment vertical="center" wrapText="1"/>
    </xf>
    <xf numFmtId="166" fontId="0" fillId="0" borderId="0" xfId="3" applyNumberFormat="1" applyFont="1" applyProtection="1">
      <protection locked="0"/>
    </xf>
    <xf numFmtId="166" fontId="0" fillId="0" borderId="0" xfId="3" applyNumberFormat="1" applyFont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4" fontId="0" fillId="2" borderId="1" xfId="0" applyNumberFormat="1" applyFill="1" applyBorder="1"/>
    <xf numFmtId="164" fontId="1" fillId="2" borderId="1" xfId="0" applyNumberFormat="1" applyFont="1" applyFill="1" applyBorder="1"/>
    <xf numFmtId="0" fontId="1" fillId="2" borderId="1" xfId="0" applyFont="1" applyFill="1" applyBorder="1"/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right" vertical="center"/>
    </xf>
    <xf numFmtId="14" fontId="0" fillId="2" borderId="0" xfId="0" applyNumberFormat="1" applyFill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left" vertical="center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1" fillId="0" borderId="1" xfId="0" applyFont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/>
    </xf>
    <xf numFmtId="14" fontId="10" fillId="2" borderId="2" xfId="0" applyNumberFormat="1" applyFont="1" applyFill="1" applyBorder="1" applyAlignment="1" applyProtection="1">
      <alignment horizontal="center"/>
      <protection locked="0"/>
    </xf>
    <xf numFmtId="14" fontId="10" fillId="2" borderId="3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right" vertical="center"/>
    </xf>
    <xf numFmtId="14" fontId="0" fillId="2" borderId="0" xfId="0" applyNumberFormat="1" applyFill="1" applyAlignment="1">
      <alignment horizontal="center"/>
    </xf>
    <xf numFmtId="14" fontId="10" fillId="2" borderId="1" xfId="0" applyNumberFormat="1" applyFont="1" applyFill="1" applyBorder="1" applyAlignment="1" applyProtection="1">
      <alignment horizontal="center"/>
      <protection locked="0"/>
    </xf>
    <xf numFmtId="0" fontId="10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 vertical="center" wrapText="1"/>
    </xf>
    <xf numFmtId="9" fontId="0" fillId="2" borderId="2" xfId="1" applyFont="1" applyFill="1" applyBorder="1" applyAlignment="1" applyProtection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10" fillId="2" borderId="2" xfId="0" applyFont="1" applyFill="1" applyBorder="1" applyAlignment="1" applyProtection="1">
      <alignment horizontal="center"/>
      <protection locked="0"/>
    </xf>
    <xf numFmtId="0" fontId="10" fillId="2" borderId="3" xfId="0" applyFont="1" applyFill="1" applyBorder="1" applyAlignment="1" applyProtection="1">
      <alignment horizontal="center"/>
      <protection locked="0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164" fontId="13" fillId="0" borderId="1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4">
    <cellStyle name="Hiperlink" xfId="2" builtinId="8"/>
    <cellStyle name="Normal" xfId="0" builtinId="0"/>
    <cellStyle name="Porcentagem" xfId="1" builtinId="5"/>
    <cellStyle name="Vírgula" xfId="3" builtinId="3"/>
  </cellStyles>
  <dxfs count="53"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8" tint="-0.499984740745262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>
        <left/>
        <right/>
        <top style="thin">
          <color auto="1"/>
        </top>
        <bottom style="thin">
          <color auto="1"/>
        </bottom>
      </border>
      <protection locked="0" hidden="0"/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protection locked="0" hidden="0"/>
      <extLst>
        <ext xmlns:xfpb="http://schemas.microsoft.com/office/spreadsheetml/2022/featurepropertybag" uri="{0417FA29-78FA-4A13-93AC-8FF0FAFDF519}">
          <xfpb:DXFComplement i="1"/>
        </ext>
      </extLst>
    </dxf>
    <dxf>
      <protection locked="0" hidden="0"/>
      <extLst>
        <ext xmlns:xfpb="http://schemas.microsoft.com/office/spreadsheetml/2022/featurepropertybag" uri="{0417FA29-78FA-4A13-93AC-8FF0FAFDF519}">
          <xfpb:DXFComplement i="1"/>
        </ext>
      </extLst>
    </dxf>
    <dxf>
      <protection locked="0" hidden="0"/>
      <extLst>
        <ext xmlns:xfpb="http://schemas.microsoft.com/office/spreadsheetml/2022/featurepropertybag" uri="{0417FA29-78FA-4A13-93AC-8FF0FAFDF519}">
          <xfpb:DXFComplement i="1"/>
        </ext>
      </extLst>
    </dxf>
    <dxf>
      <protection locked="0" hidden="0"/>
      <extLst>
        <ext xmlns:xfpb="http://schemas.microsoft.com/office/spreadsheetml/2022/featurepropertybag" uri="{0417FA29-78FA-4A13-93AC-8FF0FAFDF519}">
          <xfpb:DXFComplement i="1"/>
        </ext>
      </extLst>
    </dxf>
    <dxf>
      <protection locked="0" hidden="0"/>
      <extLst>
        <ext xmlns:xfpb="http://schemas.microsoft.com/office/spreadsheetml/2022/featurepropertybag" uri="{0417FA29-78FA-4A13-93AC-8FF0FAFDF519}">
          <xfpb:DXFComplement i="1"/>
        </ext>
      </extLst>
    </dxf>
    <dxf>
      <protection locked="0" hidden="0"/>
      <extLst>
        <ext xmlns:xfpb="http://schemas.microsoft.com/office/spreadsheetml/2022/featurepropertybag" uri="{0417FA29-78FA-4A13-93AC-8FF0FAFDF519}">
          <xfpb:DXFComplement i="1"/>
        </ext>
      </extLst>
    </dxf>
    <dxf>
      <protection locked="0" hidden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font>
        <color rgb="FFFF0000"/>
      </font>
    </dxf>
    <dxf>
      <font>
        <color theme="9" tint="-0.24994659260841701"/>
      </font>
    </dxf>
    <dxf>
      <font>
        <color rgb="FF00B050"/>
      </font>
    </dxf>
    <dxf>
      <font>
        <color auto="1"/>
      </font>
    </dxf>
    <dxf>
      <font>
        <color theme="9" tint="-0.24994659260841701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00B050"/>
      </font>
    </dxf>
    <dxf>
      <font>
        <b val="0"/>
      </font>
      <alignment horizontal="general" vertical="center" textRotation="0" wrapText="1" indent="0" justifyLastLine="0" shrinkToFit="0" readingOrder="0"/>
    </dxf>
    <dxf>
      <font>
        <b val="0"/>
      </font>
      <alignment horizontal="general" vertical="center" textRotation="0" wrapText="1" indent="0" justifyLastLine="0" shrinkToFit="0" readingOrder="0"/>
    </dxf>
    <dxf>
      <font>
        <b val="0"/>
      </font>
      <alignment horizontal="general" vertical="center" textRotation="0" wrapText="1" indent="0" justifyLastLine="0" shrinkToFit="0" readingOrder="0"/>
    </dxf>
    <dxf>
      <font>
        <b val="0"/>
      </font>
      <alignment horizontal="general" vertical="center" textRotation="0" wrapText="1" indent="0" justifyLastLine="0" shrinkToFit="0" readingOrder="0"/>
    </dxf>
    <dxf>
      <font>
        <b val="0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Peso</a:t>
            </a:r>
            <a:r>
              <a:rPr lang="pt-BR" baseline="0"/>
              <a:t> e gordura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'Acompanhamento Semanal'!$E$17</c:f>
              <c:strCache>
                <c:ptCount val="1"/>
                <c:pt idx="0">
                  <c:v>Gordura corporal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'Acompanhamento Semanal'!$A$18:$A$48</c:f>
              <c:strCache>
                <c:ptCount val="31"/>
                <c:pt idx="0">
                  <c:v>Semana 0</c:v>
                </c:pt>
                <c:pt idx="1">
                  <c:v>Semana 1</c:v>
                </c:pt>
                <c:pt idx="2">
                  <c:v>Semana 2</c:v>
                </c:pt>
                <c:pt idx="3">
                  <c:v>Semana 3</c:v>
                </c:pt>
                <c:pt idx="4">
                  <c:v>Semana 4</c:v>
                </c:pt>
                <c:pt idx="5">
                  <c:v>Semana 5</c:v>
                </c:pt>
                <c:pt idx="6">
                  <c:v>Semana 6</c:v>
                </c:pt>
                <c:pt idx="7">
                  <c:v>Semana 7</c:v>
                </c:pt>
                <c:pt idx="8">
                  <c:v>Semana 8</c:v>
                </c:pt>
                <c:pt idx="9">
                  <c:v>Semana 9</c:v>
                </c:pt>
                <c:pt idx="10">
                  <c:v>Semana 10</c:v>
                </c:pt>
                <c:pt idx="11">
                  <c:v>Semana 11</c:v>
                </c:pt>
                <c:pt idx="12">
                  <c:v>Semana 12</c:v>
                </c:pt>
                <c:pt idx="13">
                  <c:v>Semana 13</c:v>
                </c:pt>
                <c:pt idx="14">
                  <c:v>Semana 14</c:v>
                </c:pt>
                <c:pt idx="15">
                  <c:v>Semana 15</c:v>
                </c:pt>
                <c:pt idx="16">
                  <c:v>Semana 16</c:v>
                </c:pt>
                <c:pt idx="17">
                  <c:v>Semana 17</c:v>
                </c:pt>
                <c:pt idx="18">
                  <c:v>Semana 18</c:v>
                </c:pt>
                <c:pt idx="19">
                  <c:v>Semana 19</c:v>
                </c:pt>
                <c:pt idx="20">
                  <c:v>Semana 20</c:v>
                </c:pt>
                <c:pt idx="21">
                  <c:v>Semana 21</c:v>
                </c:pt>
                <c:pt idx="22">
                  <c:v>Semana 22</c:v>
                </c:pt>
                <c:pt idx="23">
                  <c:v>Semana 23</c:v>
                </c:pt>
                <c:pt idx="24">
                  <c:v>Semana 24</c:v>
                </c:pt>
                <c:pt idx="25">
                  <c:v>Semana 25</c:v>
                </c:pt>
                <c:pt idx="26">
                  <c:v>Semana 26</c:v>
                </c:pt>
                <c:pt idx="27">
                  <c:v>Semana 27</c:v>
                </c:pt>
                <c:pt idx="28">
                  <c:v>Semana 28</c:v>
                </c:pt>
                <c:pt idx="29">
                  <c:v>Semana 29</c:v>
                </c:pt>
                <c:pt idx="30">
                  <c:v>Semana 30</c:v>
                </c:pt>
              </c:strCache>
            </c:strRef>
          </c:cat>
          <c:val>
            <c:numRef>
              <c:f>'Acompanhamento Semanal'!$E$18:$E$48</c:f>
              <c:numCache>
                <c:formatCode>General</c:formatCode>
                <c:ptCount val="31"/>
                <c:pt idx="2">
                  <c:v>31.9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3D-4EFD-97C2-C1E8CED4DE58}"/>
            </c:ext>
          </c:extLst>
        </c:ser>
        <c:ser>
          <c:idx val="2"/>
          <c:order val="2"/>
          <c:tx>
            <c:strRef>
              <c:f>'Acompanhamento Semanal'!$F$17</c:f>
              <c:strCache>
                <c:ptCount val="1"/>
                <c:pt idx="0">
                  <c:v>Gordura visceral (%)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'Acompanhamento Semanal'!$A$18:$A$48</c:f>
              <c:strCache>
                <c:ptCount val="31"/>
                <c:pt idx="0">
                  <c:v>Semana 0</c:v>
                </c:pt>
                <c:pt idx="1">
                  <c:v>Semana 1</c:v>
                </c:pt>
                <c:pt idx="2">
                  <c:v>Semana 2</c:v>
                </c:pt>
                <c:pt idx="3">
                  <c:v>Semana 3</c:v>
                </c:pt>
                <c:pt idx="4">
                  <c:v>Semana 4</c:v>
                </c:pt>
                <c:pt idx="5">
                  <c:v>Semana 5</c:v>
                </c:pt>
                <c:pt idx="6">
                  <c:v>Semana 6</c:v>
                </c:pt>
                <c:pt idx="7">
                  <c:v>Semana 7</c:v>
                </c:pt>
                <c:pt idx="8">
                  <c:v>Semana 8</c:v>
                </c:pt>
                <c:pt idx="9">
                  <c:v>Semana 9</c:v>
                </c:pt>
                <c:pt idx="10">
                  <c:v>Semana 10</c:v>
                </c:pt>
                <c:pt idx="11">
                  <c:v>Semana 11</c:v>
                </c:pt>
                <c:pt idx="12">
                  <c:v>Semana 12</c:v>
                </c:pt>
                <c:pt idx="13">
                  <c:v>Semana 13</c:v>
                </c:pt>
                <c:pt idx="14">
                  <c:v>Semana 14</c:v>
                </c:pt>
                <c:pt idx="15">
                  <c:v>Semana 15</c:v>
                </c:pt>
                <c:pt idx="16">
                  <c:v>Semana 16</c:v>
                </c:pt>
                <c:pt idx="17">
                  <c:v>Semana 17</c:v>
                </c:pt>
                <c:pt idx="18">
                  <c:v>Semana 18</c:v>
                </c:pt>
                <c:pt idx="19">
                  <c:v>Semana 19</c:v>
                </c:pt>
                <c:pt idx="20">
                  <c:v>Semana 20</c:v>
                </c:pt>
                <c:pt idx="21">
                  <c:v>Semana 21</c:v>
                </c:pt>
                <c:pt idx="22">
                  <c:v>Semana 22</c:v>
                </c:pt>
                <c:pt idx="23">
                  <c:v>Semana 23</c:v>
                </c:pt>
                <c:pt idx="24">
                  <c:v>Semana 24</c:v>
                </c:pt>
                <c:pt idx="25">
                  <c:v>Semana 25</c:v>
                </c:pt>
                <c:pt idx="26">
                  <c:v>Semana 26</c:v>
                </c:pt>
                <c:pt idx="27">
                  <c:v>Semana 27</c:v>
                </c:pt>
                <c:pt idx="28">
                  <c:v>Semana 28</c:v>
                </c:pt>
                <c:pt idx="29">
                  <c:v>Semana 29</c:v>
                </c:pt>
                <c:pt idx="30">
                  <c:v>Semana 30</c:v>
                </c:pt>
              </c:strCache>
            </c:strRef>
          </c:cat>
          <c:val>
            <c:numRef>
              <c:f>'Acompanhamento Semanal'!$F$18:$F$48</c:f>
              <c:numCache>
                <c:formatCode>General</c:formatCode>
                <c:ptCount val="31"/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3D-4EFD-97C2-C1E8CED4DE58}"/>
            </c:ext>
          </c:extLst>
        </c:ser>
        <c:ser>
          <c:idx val="3"/>
          <c:order val="3"/>
          <c:tx>
            <c:strRef>
              <c:f>'Acompanhamento Semanal'!$G$17</c:f>
              <c:strCache>
                <c:ptCount val="1"/>
                <c:pt idx="0">
                  <c:v>Musculos Esqueléticos 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'Acompanhamento Semanal'!$A$18:$A$48</c:f>
              <c:strCache>
                <c:ptCount val="31"/>
                <c:pt idx="0">
                  <c:v>Semana 0</c:v>
                </c:pt>
                <c:pt idx="1">
                  <c:v>Semana 1</c:v>
                </c:pt>
                <c:pt idx="2">
                  <c:v>Semana 2</c:v>
                </c:pt>
                <c:pt idx="3">
                  <c:v>Semana 3</c:v>
                </c:pt>
                <c:pt idx="4">
                  <c:v>Semana 4</c:v>
                </c:pt>
                <c:pt idx="5">
                  <c:v>Semana 5</c:v>
                </c:pt>
                <c:pt idx="6">
                  <c:v>Semana 6</c:v>
                </c:pt>
                <c:pt idx="7">
                  <c:v>Semana 7</c:v>
                </c:pt>
                <c:pt idx="8">
                  <c:v>Semana 8</c:v>
                </c:pt>
                <c:pt idx="9">
                  <c:v>Semana 9</c:v>
                </c:pt>
                <c:pt idx="10">
                  <c:v>Semana 10</c:v>
                </c:pt>
                <c:pt idx="11">
                  <c:v>Semana 11</c:v>
                </c:pt>
                <c:pt idx="12">
                  <c:v>Semana 12</c:v>
                </c:pt>
                <c:pt idx="13">
                  <c:v>Semana 13</c:v>
                </c:pt>
                <c:pt idx="14">
                  <c:v>Semana 14</c:v>
                </c:pt>
                <c:pt idx="15">
                  <c:v>Semana 15</c:v>
                </c:pt>
                <c:pt idx="16">
                  <c:v>Semana 16</c:v>
                </c:pt>
                <c:pt idx="17">
                  <c:v>Semana 17</c:v>
                </c:pt>
                <c:pt idx="18">
                  <c:v>Semana 18</c:v>
                </c:pt>
                <c:pt idx="19">
                  <c:v>Semana 19</c:v>
                </c:pt>
                <c:pt idx="20">
                  <c:v>Semana 20</c:v>
                </c:pt>
                <c:pt idx="21">
                  <c:v>Semana 21</c:v>
                </c:pt>
                <c:pt idx="22">
                  <c:v>Semana 22</c:v>
                </c:pt>
                <c:pt idx="23">
                  <c:v>Semana 23</c:v>
                </c:pt>
                <c:pt idx="24">
                  <c:v>Semana 24</c:v>
                </c:pt>
                <c:pt idx="25">
                  <c:v>Semana 25</c:v>
                </c:pt>
                <c:pt idx="26">
                  <c:v>Semana 26</c:v>
                </c:pt>
                <c:pt idx="27">
                  <c:v>Semana 27</c:v>
                </c:pt>
                <c:pt idx="28">
                  <c:v>Semana 28</c:v>
                </c:pt>
                <c:pt idx="29">
                  <c:v>Semana 29</c:v>
                </c:pt>
                <c:pt idx="30">
                  <c:v>Semana 30</c:v>
                </c:pt>
              </c:strCache>
            </c:strRef>
          </c:cat>
          <c:val>
            <c:numRef>
              <c:f>'Acompanhamento Semanal'!$G$18:$G$48</c:f>
              <c:numCache>
                <c:formatCode>General</c:formatCode>
                <c:ptCount val="31"/>
                <c:pt idx="2">
                  <c:v>32.9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3D-4EFD-97C2-C1E8CED4D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1993101887"/>
        <c:axId val="1993104767"/>
      </c:lineChart>
      <c:lineChart>
        <c:grouping val="standard"/>
        <c:varyColors val="0"/>
        <c:ser>
          <c:idx val="0"/>
          <c:order val="0"/>
          <c:tx>
            <c:strRef>
              <c:f>'Acompanhamento Semanal'!$C$17</c:f>
              <c:strCache>
                <c:ptCount val="1"/>
                <c:pt idx="0">
                  <c:v>Peso (kg)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'Acompanhamento Semanal'!$A$18:$A$48</c:f>
              <c:strCache>
                <c:ptCount val="31"/>
                <c:pt idx="0">
                  <c:v>Semana 0</c:v>
                </c:pt>
                <c:pt idx="1">
                  <c:v>Semana 1</c:v>
                </c:pt>
                <c:pt idx="2">
                  <c:v>Semana 2</c:v>
                </c:pt>
                <c:pt idx="3">
                  <c:v>Semana 3</c:v>
                </c:pt>
                <c:pt idx="4">
                  <c:v>Semana 4</c:v>
                </c:pt>
                <c:pt idx="5">
                  <c:v>Semana 5</c:v>
                </c:pt>
                <c:pt idx="6">
                  <c:v>Semana 6</c:v>
                </c:pt>
                <c:pt idx="7">
                  <c:v>Semana 7</c:v>
                </c:pt>
                <c:pt idx="8">
                  <c:v>Semana 8</c:v>
                </c:pt>
                <c:pt idx="9">
                  <c:v>Semana 9</c:v>
                </c:pt>
                <c:pt idx="10">
                  <c:v>Semana 10</c:v>
                </c:pt>
                <c:pt idx="11">
                  <c:v>Semana 11</c:v>
                </c:pt>
                <c:pt idx="12">
                  <c:v>Semana 12</c:v>
                </c:pt>
                <c:pt idx="13">
                  <c:v>Semana 13</c:v>
                </c:pt>
                <c:pt idx="14">
                  <c:v>Semana 14</c:v>
                </c:pt>
                <c:pt idx="15">
                  <c:v>Semana 15</c:v>
                </c:pt>
                <c:pt idx="16">
                  <c:v>Semana 16</c:v>
                </c:pt>
                <c:pt idx="17">
                  <c:v>Semana 17</c:v>
                </c:pt>
                <c:pt idx="18">
                  <c:v>Semana 18</c:v>
                </c:pt>
                <c:pt idx="19">
                  <c:v>Semana 19</c:v>
                </c:pt>
                <c:pt idx="20">
                  <c:v>Semana 20</c:v>
                </c:pt>
                <c:pt idx="21">
                  <c:v>Semana 21</c:v>
                </c:pt>
                <c:pt idx="22">
                  <c:v>Semana 22</c:v>
                </c:pt>
                <c:pt idx="23">
                  <c:v>Semana 23</c:v>
                </c:pt>
                <c:pt idx="24">
                  <c:v>Semana 24</c:v>
                </c:pt>
                <c:pt idx="25">
                  <c:v>Semana 25</c:v>
                </c:pt>
                <c:pt idx="26">
                  <c:v>Semana 26</c:v>
                </c:pt>
                <c:pt idx="27">
                  <c:v>Semana 27</c:v>
                </c:pt>
                <c:pt idx="28">
                  <c:v>Semana 28</c:v>
                </c:pt>
                <c:pt idx="29">
                  <c:v>Semana 29</c:v>
                </c:pt>
                <c:pt idx="30">
                  <c:v>Semana 30</c:v>
                </c:pt>
              </c:strCache>
            </c:strRef>
          </c:cat>
          <c:val>
            <c:numRef>
              <c:f>'Acompanhamento Semanal'!$C$18:$C$48</c:f>
              <c:numCache>
                <c:formatCode>General</c:formatCode>
                <c:ptCount val="31"/>
                <c:pt idx="0">
                  <c:v>105</c:v>
                </c:pt>
                <c:pt idx="1">
                  <c:v>102.8</c:v>
                </c:pt>
                <c:pt idx="2">
                  <c:v>101</c:v>
                </c:pt>
                <c:pt idx="3">
                  <c:v>99.6</c:v>
                </c:pt>
                <c:pt idx="4">
                  <c:v>98.7</c:v>
                </c:pt>
                <c:pt idx="5">
                  <c:v>98.3</c:v>
                </c:pt>
                <c:pt idx="6">
                  <c:v>97.6</c:v>
                </c:pt>
                <c:pt idx="7">
                  <c:v>96.7</c:v>
                </c:pt>
                <c:pt idx="8">
                  <c:v>96</c:v>
                </c:pt>
                <c:pt idx="9">
                  <c:v>95.9</c:v>
                </c:pt>
                <c:pt idx="10">
                  <c:v>95.3</c:v>
                </c:pt>
                <c:pt idx="11">
                  <c:v>94.3</c:v>
                </c:pt>
                <c:pt idx="12">
                  <c:v>93</c:v>
                </c:pt>
                <c:pt idx="13">
                  <c:v>92.2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3D-4EFD-97C2-C1E8CED4D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529407"/>
        <c:axId val="2102527967"/>
      </c:lineChart>
      <c:catAx>
        <c:axId val="199310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3104767"/>
        <c:crosses val="autoZero"/>
        <c:auto val="1"/>
        <c:lblAlgn val="ctr"/>
        <c:lblOffset val="100"/>
        <c:noMultiLvlLbl val="0"/>
      </c:catAx>
      <c:valAx>
        <c:axId val="1993104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Gordura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3101887"/>
        <c:crosses val="autoZero"/>
        <c:crossBetween val="between"/>
      </c:valAx>
      <c:valAx>
        <c:axId val="2102527967"/>
        <c:scaling>
          <c:orientation val="minMax"/>
          <c:min val="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2529407"/>
        <c:crosses val="max"/>
        <c:crossBetween val="between"/>
      </c:valAx>
      <c:catAx>
        <c:axId val="2102529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2527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Medidas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'Acompanhamento Semanal'!$H$17</c:f>
              <c:strCache>
                <c:ptCount val="1"/>
                <c:pt idx="0">
                  <c:v>Cintura (cm)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'Acompanhamento Semanal'!$A$18:$A$48</c:f>
              <c:strCache>
                <c:ptCount val="31"/>
                <c:pt idx="0">
                  <c:v>Semana 0</c:v>
                </c:pt>
                <c:pt idx="1">
                  <c:v>Semana 1</c:v>
                </c:pt>
                <c:pt idx="2">
                  <c:v>Semana 2</c:v>
                </c:pt>
                <c:pt idx="3">
                  <c:v>Semana 3</c:v>
                </c:pt>
                <c:pt idx="4">
                  <c:v>Semana 4</c:v>
                </c:pt>
                <c:pt idx="5">
                  <c:v>Semana 5</c:v>
                </c:pt>
                <c:pt idx="6">
                  <c:v>Semana 6</c:v>
                </c:pt>
                <c:pt idx="7">
                  <c:v>Semana 7</c:v>
                </c:pt>
                <c:pt idx="8">
                  <c:v>Semana 8</c:v>
                </c:pt>
                <c:pt idx="9">
                  <c:v>Semana 9</c:v>
                </c:pt>
                <c:pt idx="10">
                  <c:v>Semana 10</c:v>
                </c:pt>
                <c:pt idx="11">
                  <c:v>Semana 11</c:v>
                </c:pt>
                <c:pt idx="12">
                  <c:v>Semana 12</c:v>
                </c:pt>
                <c:pt idx="13">
                  <c:v>Semana 13</c:v>
                </c:pt>
                <c:pt idx="14">
                  <c:v>Semana 14</c:v>
                </c:pt>
                <c:pt idx="15">
                  <c:v>Semana 15</c:v>
                </c:pt>
                <c:pt idx="16">
                  <c:v>Semana 16</c:v>
                </c:pt>
                <c:pt idx="17">
                  <c:v>Semana 17</c:v>
                </c:pt>
                <c:pt idx="18">
                  <c:v>Semana 18</c:v>
                </c:pt>
                <c:pt idx="19">
                  <c:v>Semana 19</c:v>
                </c:pt>
                <c:pt idx="20">
                  <c:v>Semana 20</c:v>
                </c:pt>
                <c:pt idx="21">
                  <c:v>Semana 21</c:v>
                </c:pt>
                <c:pt idx="22">
                  <c:v>Semana 22</c:v>
                </c:pt>
                <c:pt idx="23">
                  <c:v>Semana 23</c:v>
                </c:pt>
                <c:pt idx="24">
                  <c:v>Semana 24</c:v>
                </c:pt>
                <c:pt idx="25">
                  <c:v>Semana 25</c:v>
                </c:pt>
                <c:pt idx="26">
                  <c:v>Semana 26</c:v>
                </c:pt>
                <c:pt idx="27">
                  <c:v>Semana 27</c:v>
                </c:pt>
                <c:pt idx="28">
                  <c:v>Semana 28</c:v>
                </c:pt>
                <c:pt idx="29">
                  <c:v>Semana 29</c:v>
                </c:pt>
                <c:pt idx="30">
                  <c:v>Semana 30</c:v>
                </c:pt>
              </c:strCache>
            </c:strRef>
          </c:cat>
          <c:val>
            <c:numRef>
              <c:f>'Acompanhamento Semanal'!$H$18:$H$48</c:f>
              <c:numCache>
                <c:formatCode>General</c:formatCode>
                <c:ptCount val="31"/>
                <c:pt idx="5">
                  <c:v>109.5</c:v>
                </c:pt>
                <c:pt idx="6">
                  <c:v>105</c:v>
                </c:pt>
                <c:pt idx="7">
                  <c:v>105.5</c:v>
                </c:pt>
                <c:pt idx="8">
                  <c:v>105.5</c:v>
                </c:pt>
                <c:pt idx="9">
                  <c:v>105.5</c:v>
                </c:pt>
                <c:pt idx="10">
                  <c:v>104</c:v>
                </c:pt>
                <c:pt idx="11">
                  <c:v>103</c:v>
                </c:pt>
                <c:pt idx="12">
                  <c:v>101.5</c:v>
                </c:pt>
                <c:pt idx="13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8-46CB-A389-AC4959322AFB}"/>
            </c:ext>
          </c:extLst>
        </c:ser>
        <c:ser>
          <c:idx val="1"/>
          <c:order val="1"/>
          <c:tx>
            <c:strRef>
              <c:f>'Acompanhamento Semanal'!$I$17</c:f>
              <c:strCache>
                <c:ptCount val="1"/>
                <c:pt idx="0">
                  <c:v>Peito (cm)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'Acompanhamento Semanal'!$A$18:$A$48</c:f>
              <c:strCache>
                <c:ptCount val="31"/>
                <c:pt idx="0">
                  <c:v>Semana 0</c:v>
                </c:pt>
                <c:pt idx="1">
                  <c:v>Semana 1</c:v>
                </c:pt>
                <c:pt idx="2">
                  <c:v>Semana 2</c:v>
                </c:pt>
                <c:pt idx="3">
                  <c:v>Semana 3</c:v>
                </c:pt>
                <c:pt idx="4">
                  <c:v>Semana 4</c:v>
                </c:pt>
                <c:pt idx="5">
                  <c:v>Semana 5</c:v>
                </c:pt>
                <c:pt idx="6">
                  <c:v>Semana 6</c:v>
                </c:pt>
                <c:pt idx="7">
                  <c:v>Semana 7</c:v>
                </c:pt>
                <c:pt idx="8">
                  <c:v>Semana 8</c:v>
                </c:pt>
                <c:pt idx="9">
                  <c:v>Semana 9</c:v>
                </c:pt>
                <c:pt idx="10">
                  <c:v>Semana 10</c:v>
                </c:pt>
                <c:pt idx="11">
                  <c:v>Semana 11</c:v>
                </c:pt>
                <c:pt idx="12">
                  <c:v>Semana 12</c:v>
                </c:pt>
                <c:pt idx="13">
                  <c:v>Semana 13</c:v>
                </c:pt>
                <c:pt idx="14">
                  <c:v>Semana 14</c:v>
                </c:pt>
                <c:pt idx="15">
                  <c:v>Semana 15</c:v>
                </c:pt>
                <c:pt idx="16">
                  <c:v>Semana 16</c:v>
                </c:pt>
                <c:pt idx="17">
                  <c:v>Semana 17</c:v>
                </c:pt>
                <c:pt idx="18">
                  <c:v>Semana 18</c:v>
                </c:pt>
                <c:pt idx="19">
                  <c:v>Semana 19</c:v>
                </c:pt>
                <c:pt idx="20">
                  <c:v>Semana 20</c:v>
                </c:pt>
                <c:pt idx="21">
                  <c:v>Semana 21</c:v>
                </c:pt>
                <c:pt idx="22">
                  <c:v>Semana 22</c:v>
                </c:pt>
                <c:pt idx="23">
                  <c:v>Semana 23</c:v>
                </c:pt>
                <c:pt idx="24">
                  <c:v>Semana 24</c:v>
                </c:pt>
                <c:pt idx="25">
                  <c:v>Semana 25</c:v>
                </c:pt>
                <c:pt idx="26">
                  <c:v>Semana 26</c:v>
                </c:pt>
                <c:pt idx="27">
                  <c:v>Semana 27</c:v>
                </c:pt>
                <c:pt idx="28">
                  <c:v>Semana 28</c:v>
                </c:pt>
                <c:pt idx="29">
                  <c:v>Semana 29</c:v>
                </c:pt>
                <c:pt idx="30">
                  <c:v>Semana 30</c:v>
                </c:pt>
              </c:strCache>
            </c:strRef>
          </c:cat>
          <c:val>
            <c:numRef>
              <c:f>'Acompanhamento Semanal'!$I$18:$I$48</c:f>
              <c:numCache>
                <c:formatCode>General</c:formatCode>
                <c:ptCount val="31"/>
                <c:pt idx="5">
                  <c:v>109.5</c:v>
                </c:pt>
                <c:pt idx="6">
                  <c:v>106.5</c:v>
                </c:pt>
                <c:pt idx="7">
                  <c:v>111</c:v>
                </c:pt>
                <c:pt idx="8">
                  <c:v>108.5</c:v>
                </c:pt>
                <c:pt idx="9">
                  <c:v>108.5</c:v>
                </c:pt>
                <c:pt idx="10">
                  <c:v>108</c:v>
                </c:pt>
                <c:pt idx="11">
                  <c:v>111</c:v>
                </c:pt>
                <c:pt idx="12">
                  <c:v>108</c:v>
                </c:pt>
                <c:pt idx="13">
                  <c:v>106.5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8-46CB-A389-AC4959322AFB}"/>
            </c:ext>
          </c:extLst>
        </c:ser>
        <c:ser>
          <c:idx val="2"/>
          <c:order val="2"/>
          <c:tx>
            <c:strRef>
              <c:f>'Acompanhamento Semanal'!$J$17</c:f>
              <c:strCache>
                <c:ptCount val="1"/>
                <c:pt idx="0">
                  <c:v>Braço (cm)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'Acompanhamento Semanal'!$A$18:$A$48</c:f>
              <c:strCache>
                <c:ptCount val="31"/>
                <c:pt idx="0">
                  <c:v>Semana 0</c:v>
                </c:pt>
                <c:pt idx="1">
                  <c:v>Semana 1</c:v>
                </c:pt>
                <c:pt idx="2">
                  <c:v>Semana 2</c:v>
                </c:pt>
                <c:pt idx="3">
                  <c:v>Semana 3</c:v>
                </c:pt>
                <c:pt idx="4">
                  <c:v>Semana 4</c:v>
                </c:pt>
                <c:pt idx="5">
                  <c:v>Semana 5</c:v>
                </c:pt>
                <c:pt idx="6">
                  <c:v>Semana 6</c:v>
                </c:pt>
                <c:pt idx="7">
                  <c:v>Semana 7</c:v>
                </c:pt>
                <c:pt idx="8">
                  <c:v>Semana 8</c:v>
                </c:pt>
                <c:pt idx="9">
                  <c:v>Semana 9</c:v>
                </c:pt>
                <c:pt idx="10">
                  <c:v>Semana 10</c:v>
                </c:pt>
                <c:pt idx="11">
                  <c:v>Semana 11</c:v>
                </c:pt>
                <c:pt idx="12">
                  <c:v>Semana 12</c:v>
                </c:pt>
                <c:pt idx="13">
                  <c:v>Semana 13</c:v>
                </c:pt>
                <c:pt idx="14">
                  <c:v>Semana 14</c:v>
                </c:pt>
                <c:pt idx="15">
                  <c:v>Semana 15</c:v>
                </c:pt>
                <c:pt idx="16">
                  <c:v>Semana 16</c:v>
                </c:pt>
                <c:pt idx="17">
                  <c:v>Semana 17</c:v>
                </c:pt>
                <c:pt idx="18">
                  <c:v>Semana 18</c:v>
                </c:pt>
                <c:pt idx="19">
                  <c:v>Semana 19</c:v>
                </c:pt>
                <c:pt idx="20">
                  <c:v>Semana 20</c:v>
                </c:pt>
                <c:pt idx="21">
                  <c:v>Semana 21</c:v>
                </c:pt>
                <c:pt idx="22">
                  <c:v>Semana 22</c:v>
                </c:pt>
                <c:pt idx="23">
                  <c:v>Semana 23</c:v>
                </c:pt>
                <c:pt idx="24">
                  <c:v>Semana 24</c:v>
                </c:pt>
                <c:pt idx="25">
                  <c:v>Semana 25</c:v>
                </c:pt>
                <c:pt idx="26">
                  <c:v>Semana 26</c:v>
                </c:pt>
                <c:pt idx="27">
                  <c:v>Semana 27</c:v>
                </c:pt>
                <c:pt idx="28">
                  <c:v>Semana 28</c:v>
                </c:pt>
                <c:pt idx="29">
                  <c:v>Semana 29</c:v>
                </c:pt>
                <c:pt idx="30">
                  <c:v>Semana 30</c:v>
                </c:pt>
              </c:strCache>
            </c:strRef>
          </c:cat>
          <c:val>
            <c:numRef>
              <c:f>'Acompanhamento Semanal'!$J$18:$J$48</c:f>
              <c:numCache>
                <c:formatCode>General</c:formatCode>
                <c:ptCount val="31"/>
                <c:pt idx="5">
                  <c:v>44</c:v>
                </c:pt>
                <c:pt idx="6">
                  <c:v>41.5</c:v>
                </c:pt>
                <c:pt idx="7">
                  <c:v>41.5</c:v>
                </c:pt>
                <c:pt idx="8">
                  <c:v>41.5</c:v>
                </c:pt>
                <c:pt idx="9">
                  <c:v>41.5</c:v>
                </c:pt>
                <c:pt idx="10">
                  <c:v>43</c:v>
                </c:pt>
                <c:pt idx="11">
                  <c:v>42</c:v>
                </c:pt>
                <c:pt idx="12">
                  <c:v>42</c:v>
                </c:pt>
                <c:pt idx="1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8-46CB-A389-AC4959322AFB}"/>
            </c:ext>
          </c:extLst>
        </c:ser>
        <c:ser>
          <c:idx val="3"/>
          <c:order val="3"/>
          <c:tx>
            <c:strRef>
              <c:f>'Acompanhamento Semanal'!$K$17</c:f>
              <c:strCache>
                <c:ptCount val="1"/>
                <c:pt idx="0">
                  <c:v>Coxa (cm)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'Acompanhamento Semanal'!$A$18:$A$48</c:f>
              <c:strCache>
                <c:ptCount val="31"/>
                <c:pt idx="0">
                  <c:v>Semana 0</c:v>
                </c:pt>
                <c:pt idx="1">
                  <c:v>Semana 1</c:v>
                </c:pt>
                <c:pt idx="2">
                  <c:v>Semana 2</c:v>
                </c:pt>
                <c:pt idx="3">
                  <c:v>Semana 3</c:v>
                </c:pt>
                <c:pt idx="4">
                  <c:v>Semana 4</c:v>
                </c:pt>
                <c:pt idx="5">
                  <c:v>Semana 5</c:v>
                </c:pt>
                <c:pt idx="6">
                  <c:v>Semana 6</c:v>
                </c:pt>
                <c:pt idx="7">
                  <c:v>Semana 7</c:v>
                </c:pt>
                <c:pt idx="8">
                  <c:v>Semana 8</c:v>
                </c:pt>
                <c:pt idx="9">
                  <c:v>Semana 9</c:v>
                </c:pt>
                <c:pt idx="10">
                  <c:v>Semana 10</c:v>
                </c:pt>
                <c:pt idx="11">
                  <c:v>Semana 11</c:v>
                </c:pt>
                <c:pt idx="12">
                  <c:v>Semana 12</c:v>
                </c:pt>
                <c:pt idx="13">
                  <c:v>Semana 13</c:v>
                </c:pt>
                <c:pt idx="14">
                  <c:v>Semana 14</c:v>
                </c:pt>
                <c:pt idx="15">
                  <c:v>Semana 15</c:v>
                </c:pt>
                <c:pt idx="16">
                  <c:v>Semana 16</c:v>
                </c:pt>
                <c:pt idx="17">
                  <c:v>Semana 17</c:v>
                </c:pt>
                <c:pt idx="18">
                  <c:v>Semana 18</c:v>
                </c:pt>
                <c:pt idx="19">
                  <c:v>Semana 19</c:v>
                </c:pt>
                <c:pt idx="20">
                  <c:v>Semana 20</c:v>
                </c:pt>
                <c:pt idx="21">
                  <c:v>Semana 21</c:v>
                </c:pt>
                <c:pt idx="22">
                  <c:v>Semana 22</c:v>
                </c:pt>
                <c:pt idx="23">
                  <c:v>Semana 23</c:v>
                </c:pt>
                <c:pt idx="24">
                  <c:v>Semana 24</c:v>
                </c:pt>
                <c:pt idx="25">
                  <c:v>Semana 25</c:v>
                </c:pt>
                <c:pt idx="26">
                  <c:v>Semana 26</c:v>
                </c:pt>
                <c:pt idx="27">
                  <c:v>Semana 27</c:v>
                </c:pt>
                <c:pt idx="28">
                  <c:v>Semana 28</c:v>
                </c:pt>
                <c:pt idx="29">
                  <c:v>Semana 29</c:v>
                </c:pt>
                <c:pt idx="30">
                  <c:v>Semana 30</c:v>
                </c:pt>
              </c:strCache>
            </c:strRef>
          </c:cat>
          <c:val>
            <c:numRef>
              <c:f>'Acompanhamento Semanal'!$K$18:$K$48</c:f>
              <c:numCache>
                <c:formatCode>General</c:formatCode>
                <c:ptCount val="31"/>
                <c:pt idx="5">
                  <c:v>71</c:v>
                </c:pt>
                <c:pt idx="6">
                  <c:v>70</c:v>
                </c:pt>
                <c:pt idx="7">
                  <c:v>69.5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67</c:v>
                </c:pt>
                <c:pt idx="13">
                  <c:v>66.5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8-46CB-A389-AC4959322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3101887"/>
        <c:axId val="1993104767"/>
      </c:lineChart>
      <c:catAx>
        <c:axId val="199310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3104767"/>
        <c:crosses val="autoZero"/>
        <c:auto val="1"/>
        <c:lblAlgn val="ctr"/>
        <c:lblOffset val="100"/>
        <c:noMultiLvlLbl val="0"/>
      </c:catAx>
      <c:valAx>
        <c:axId val="1993104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310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chart" Target="../charts/chart1.xml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5443</xdr:rowOff>
    </xdr:from>
    <xdr:to>
      <xdr:col>4</xdr:col>
      <xdr:colOff>0</xdr:colOff>
      <xdr:row>14</xdr:row>
      <xdr:rowOff>195943</xdr:rowOff>
    </xdr:to>
    <xdr:sp macro="[0]!Carregar_calorias" textlink="">
      <xdr:nvSpPr>
        <xdr:cNvPr id="2" name="Retângulo: Cantos Arredondados 1" descr="Ao clicar nesse botão o valor calculado para o gasto calórico do treino será preenchido na célula selecionada.&#10;&#10;Forma correta de utilizar:&#10;1-Inserir o tempo e a carga do treino&#10;2-Clicar no dia da semana que deseja inserir o gasto calórico&#10;3-Clicar no botão">
          <a:extLst>
            <a:ext uri="{FF2B5EF4-FFF2-40B4-BE49-F238E27FC236}">
              <a16:creationId xmlns:a16="http://schemas.microsoft.com/office/drawing/2014/main" id="{50325EF7-D309-8C03-5D04-97C6688C7717}"/>
            </a:ext>
          </a:extLst>
        </xdr:cNvPr>
        <xdr:cNvSpPr/>
      </xdr:nvSpPr>
      <xdr:spPr>
        <a:xfrm>
          <a:off x="3853543" y="2481943"/>
          <a:ext cx="1181100" cy="381000"/>
        </a:xfrm>
        <a:prstGeom prst="roundRect">
          <a:avLst/>
        </a:prstGeom>
        <a:ln w="3175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Carregar</a:t>
          </a:r>
        </a:p>
      </xdr:txBody>
    </xdr:sp>
    <xdr:clientData/>
  </xdr:twoCellAnchor>
  <xdr:twoCellAnchor>
    <xdr:from>
      <xdr:col>3</xdr:col>
      <xdr:colOff>677476</xdr:colOff>
      <xdr:row>12</xdr:row>
      <xdr:rowOff>0</xdr:rowOff>
    </xdr:from>
    <xdr:to>
      <xdr:col>3</xdr:col>
      <xdr:colOff>680198</xdr:colOff>
      <xdr:row>13</xdr:row>
      <xdr:rowOff>5443</xdr:rowOff>
    </xdr:to>
    <xdr:cxnSp macro="">
      <xdr:nvCxnSpPr>
        <xdr:cNvPr id="6" name="Conector de Seta Reta 5">
          <a:extLst>
            <a:ext uri="{FF2B5EF4-FFF2-40B4-BE49-F238E27FC236}">
              <a16:creationId xmlns:a16="http://schemas.microsoft.com/office/drawing/2014/main" id="{4D1740B9-A9FE-06C2-6C6C-D8E4A12C57F9}"/>
            </a:ext>
          </a:extLst>
        </xdr:cNvPr>
        <xdr:cNvCxnSpPr/>
      </xdr:nvCxnSpPr>
      <xdr:spPr>
        <a:xfrm>
          <a:off x="4521094" y="2286000"/>
          <a:ext cx="2722" cy="195943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190500</xdr:colOff>
      <xdr:row>73</xdr:row>
      <xdr:rowOff>0</xdr:rowOff>
    </xdr:from>
    <xdr:to>
      <xdr:col>22</xdr:col>
      <xdr:colOff>229116</xdr:colOff>
      <xdr:row>84</xdr:row>
      <xdr:rowOff>181293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9EAF6A9-6C74-D6FC-2DAD-74D14513C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0" y="13906500"/>
          <a:ext cx="3467616" cy="2276793"/>
        </a:xfrm>
        <a:prstGeom prst="rect">
          <a:avLst/>
        </a:prstGeom>
      </xdr:spPr>
    </xdr:pic>
    <xdr:clientData/>
  </xdr:twoCellAnchor>
  <xdr:twoCellAnchor editAs="oneCell">
    <xdr:from>
      <xdr:col>22</xdr:col>
      <xdr:colOff>530678</xdr:colOff>
      <xdr:row>73</xdr:row>
      <xdr:rowOff>176893</xdr:rowOff>
    </xdr:from>
    <xdr:to>
      <xdr:col>29</xdr:col>
      <xdr:colOff>407433</xdr:colOff>
      <xdr:row>84</xdr:row>
      <xdr:rowOff>120028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B1B280D-E4E5-5B9F-6FBF-DEB2D79DF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74928" y="14083393"/>
          <a:ext cx="3877256" cy="2038635"/>
        </a:xfrm>
        <a:prstGeom prst="rect">
          <a:avLst/>
        </a:prstGeom>
      </xdr:spPr>
    </xdr:pic>
    <xdr:clientData/>
  </xdr:twoCellAnchor>
  <xdr:twoCellAnchor editAs="oneCell">
    <xdr:from>
      <xdr:col>16</xdr:col>
      <xdr:colOff>272143</xdr:colOff>
      <xdr:row>85</xdr:row>
      <xdr:rowOff>136072</xdr:rowOff>
    </xdr:from>
    <xdr:to>
      <xdr:col>23</xdr:col>
      <xdr:colOff>94456</xdr:colOff>
      <xdr:row>96</xdr:row>
      <xdr:rowOff>136364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2D2CE4B-80F4-3EBD-C005-4C8CB18FE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87393" y="16328572"/>
          <a:ext cx="3822814" cy="2095792"/>
        </a:xfrm>
        <a:prstGeom prst="rect">
          <a:avLst/>
        </a:prstGeom>
      </xdr:spPr>
    </xdr:pic>
    <xdr:clientData/>
  </xdr:twoCellAnchor>
  <xdr:twoCellAnchor editAs="oneCell">
    <xdr:from>
      <xdr:col>24</xdr:col>
      <xdr:colOff>69869</xdr:colOff>
      <xdr:row>85</xdr:row>
      <xdr:rowOff>149678</xdr:rowOff>
    </xdr:from>
    <xdr:to>
      <xdr:col>29</xdr:col>
      <xdr:colOff>204597</xdr:colOff>
      <xdr:row>99</xdr:row>
      <xdr:rowOff>108857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4D46105-A7CD-9C88-68F1-14A874817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57119" y="16342178"/>
          <a:ext cx="2992229" cy="2626179"/>
        </a:xfrm>
        <a:prstGeom prst="rect">
          <a:avLst/>
        </a:prstGeom>
      </xdr:spPr>
    </xdr:pic>
    <xdr:clientData/>
  </xdr:twoCellAnchor>
  <xdr:twoCellAnchor editAs="oneCell">
    <xdr:from>
      <xdr:col>16</xdr:col>
      <xdr:colOff>408215</xdr:colOff>
      <xdr:row>98</xdr:row>
      <xdr:rowOff>13607</xdr:rowOff>
    </xdr:from>
    <xdr:to>
      <xdr:col>23</xdr:col>
      <xdr:colOff>11422</xdr:colOff>
      <xdr:row>112</xdr:row>
      <xdr:rowOff>33032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36C716E-D4A7-E3EE-BF84-93A9BDD59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123465" y="18682607"/>
          <a:ext cx="3603708" cy="2686425"/>
        </a:xfrm>
        <a:prstGeom prst="rect">
          <a:avLst/>
        </a:prstGeom>
      </xdr:spPr>
    </xdr:pic>
    <xdr:clientData/>
  </xdr:twoCellAnchor>
  <xdr:twoCellAnchor editAs="oneCell">
    <xdr:from>
      <xdr:col>23</xdr:col>
      <xdr:colOff>299358</xdr:colOff>
      <xdr:row>100</xdr:row>
      <xdr:rowOff>0</xdr:rowOff>
    </xdr:from>
    <xdr:to>
      <xdr:col>29</xdr:col>
      <xdr:colOff>426434</xdr:colOff>
      <xdr:row>113</xdr:row>
      <xdr:rowOff>19398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16BDFA4A-E1D1-BD9C-386E-5176CC8AE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015108" y="19050000"/>
          <a:ext cx="3556076" cy="2495898"/>
        </a:xfrm>
        <a:prstGeom prst="rect">
          <a:avLst/>
        </a:prstGeom>
      </xdr:spPr>
    </xdr:pic>
    <xdr:clientData/>
  </xdr:twoCellAnchor>
  <xdr:twoCellAnchor editAs="oneCell">
    <xdr:from>
      <xdr:col>23</xdr:col>
      <xdr:colOff>108857</xdr:colOff>
      <xdr:row>59</xdr:row>
      <xdr:rowOff>68036</xdr:rowOff>
    </xdr:from>
    <xdr:to>
      <xdr:col>29</xdr:col>
      <xdr:colOff>318955</xdr:colOff>
      <xdr:row>72</xdr:row>
      <xdr:rowOff>87434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13B0ABA1-5C86-2358-9C47-58B7768A2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824607" y="11307536"/>
          <a:ext cx="3639098" cy="2495898"/>
        </a:xfrm>
        <a:prstGeom prst="rect">
          <a:avLst/>
        </a:prstGeom>
      </xdr:spPr>
    </xdr:pic>
    <xdr:clientData/>
  </xdr:twoCellAnchor>
  <xdr:twoCellAnchor editAs="oneCell">
    <xdr:from>
      <xdr:col>16</xdr:col>
      <xdr:colOff>163286</xdr:colOff>
      <xdr:row>58</xdr:row>
      <xdr:rowOff>81643</xdr:rowOff>
    </xdr:from>
    <xdr:to>
      <xdr:col>22</xdr:col>
      <xdr:colOff>287647</xdr:colOff>
      <xdr:row>71</xdr:row>
      <xdr:rowOff>72462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398D6A80-1C72-A0DF-FD12-05FFA5CBB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878536" y="11130643"/>
          <a:ext cx="3553361" cy="2467319"/>
        </a:xfrm>
        <a:prstGeom prst="rect">
          <a:avLst/>
        </a:prstGeom>
      </xdr:spPr>
    </xdr:pic>
    <xdr:clientData/>
  </xdr:twoCellAnchor>
  <xdr:twoCellAnchor editAs="oneCell">
    <xdr:from>
      <xdr:col>22</xdr:col>
      <xdr:colOff>217714</xdr:colOff>
      <xdr:row>45</xdr:row>
      <xdr:rowOff>149678</xdr:rowOff>
    </xdr:from>
    <xdr:to>
      <xdr:col>28</xdr:col>
      <xdr:colOff>227759</xdr:colOff>
      <xdr:row>58</xdr:row>
      <xdr:rowOff>83339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E61E19E7-69D1-C204-9C86-0794CD705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33464" y="8722178"/>
          <a:ext cx="3439045" cy="2410161"/>
        </a:xfrm>
        <a:prstGeom prst="rect">
          <a:avLst/>
        </a:prstGeom>
      </xdr:spPr>
    </xdr:pic>
    <xdr:clientData/>
  </xdr:twoCellAnchor>
  <xdr:twoCellAnchor editAs="oneCell">
    <xdr:from>
      <xdr:col>15</xdr:col>
      <xdr:colOff>367393</xdr:colOff>
      <xdr:row>45</xdr:row>
      <xdr:rowOff>54429</xdr:rowOff>
    </xdr:from>
    <xdr:to>
      <xdr:col>21</xdr:col>
      <xdr:colOff>494469</xdr:colOff>
      <xdr:row>58</xdr:row>
      <xdr:rowOff>16669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250A91D-0206-5160-F211-415235E3C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082643" y="8626929"/>
          <a:ext cx="3556076" cy="2438740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190500</xdr:colOff>
      <xdr:row>32</xdr:row>
      <xdr:rowOff>0</xdr:rowOff>
    </xdr:from>
    <xdr:to>
      <xdr:col>28</xdr:col>
      <xdr:colOff>205976</xdr:colOff>
      <xdr:row>46</xdr:row>
      <xdr:rowOff>67057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867956E0-4FBE-0B39-90DF-5D512B46F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06250" y="6096000"/>
          <a:ext cx="3444476" cy="2734057"/>
        </a:xfrm>
        <a:prstGeom prst="rect">
          <a:avLst/>
        </a:prstGeom>
      </xdr:spPr>
    </xdr:pic>
    <xdr:clientData/>
  </xdr:twoCellAnchor>
  <xdr:twoCellAnchor editAs="oneCell">
    <xdr:from>
      <xdr:col>15</xdr:col>
      <xdr:colOff>462643</xdr:colOff>
      <xdr:row>32</xdr:row>
      <xdr:rowOff>0</xdr:rowOff>
    </xdr:from>
    <xdr:to>
      <xdr:col>21</xdr:col>
      <xdr:colOff>265824</xdr:colOff>
      <xdr:row>46</xdr:row>
      <xdr:rowOff>372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C62B9A3-827D-210C-BB18-3F1FC9795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177893" y="6096000"/>
          <a:ext cx="3232181" cy="2667372"/>
        </a:xfrm>
        <a:prstGeom prst="rect">
          <a:avLst/>
        </a:prstGeom>
      </xdr:spPr>
    </xdr:pic>
    <xdr:clientData/>
  </xdr:twoCellAnchor>
  <xdr:twoCellAnchor editAs="oneCell">
    <xdr:from>
      <xdr:col>22</xdr:col>
      <xdr:colOff>105455</xdr:colOff>
      <xdr:row>16</xdr:row>
      <xdr:rowOff>156481</xdr:rowOff>
    </xdr:from>
    <xdr:to>
      <xdr:col>28</xdr:col>
      <xdr:colOff>182863</xdr:colOff>
      <xdr:row>25</xdr:row>
      <xdr:rowOff>175879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EFA57BB6-C0B7-C1FA-924C-F4E7C8B3A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297455" y="3394981"/>
          <a:ext cx="3792158" cy="2495898"/>
        </a:xfrm>
        <a:prstGeom prst="rect">
          <a:avLst/>
        </a:prstGeom>
      </xdr:spPr>
    </xdr:pic>
    <xdr:clientData/>
  </xdr:twoCellAnchor>
  <xdr:twoCellAnchor editAs="oneCell">
    <xdr:from>
      <xdr:col>16</xdr:col>
      <xdr:colOff>65233</xdr:colOff>
      <xdr:row>16</xdr:row>
      <xdr:rowOff>128666</xdr:rowOff>
    </xdr:from>
    <xdr:to>
      <xdr:col>22</xdr:col>
      <xdr:colOff>17441</xdr:colOff>
      <xdr:row>25</xdr:row>
      <xdr:rowOff>138538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1BCE651D-6876-6B6D-CC5D-1DE8AE0F3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492057" y="3367166"/>
          <a:ext cx="3582914" cy="2486372"/>
        </a:xfrm>
        <a:prstGeom prst="rect">
          <a:avLst/>
        </a:prstGeom>
      </xdr:spPr>
    </xdr:pic>
    <xdr:clientData/>
  </xdr:twoCellAnchor>
  <xdr:twoCellAnchor editAs="oneCell">
    <xdr:from>
      <xdr:col>22</xdr:col>
      <xdr:colOff>10205</xdr:colOff>
      <xdr:row>4</xdr:row>
      <xdr:rowOff>54428</xdr:rowOff>
    </xdr:from>
    <xdr:to>
      <xdr:col>28</xdr:col>
      <xdr:colOff>105308</xdr:colOff>
      <xdr:row>16</xdr:row>
      <xdr:rowOff>143318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BE42A7C3-FC25-7181-5417-05DC88573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202205" y="816428"/>
          <a:ext cx="3809853" cy="2610214"/>
        </a:xfrm>
        <a:prstGeom prst="rect">
          <a:avLst/>
        </a:prstGeom>
      </xdr:spPr>
    </xdr:pic>
    <xdr:clientData/>
  </xdr:twoCellAnchor>
  <xdr:twoCellAnchor editAs="oneCell">
    <xdr:from>
      <xdr:col>15</xdr:col>
      <xdr:colOff>510269</xdr:colOff>
      <xdr:row>3</xdr:row>
      <xdr:rowOff>88446</xdr:rowOff>
    </xdr:from>
    <xdr:to>
      <xdr:col>21</xdr:col>
      <xdr:colOff>463835</xdr:colOff>
      <xdr:row>16</xdr:row>
      <xdr:rowOff>148776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2786F695-24C0-CBF0-B6AB-4A03D8196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368394" y="659946"/>
          <a:ext cx="3668316" cy="27150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1122</xdr:rowOff>
    </xdr:from>
    <xdr:to>
      <xdr:col>6</xdr:col>
      <xdr:colOff>616324</xdr:colOff>
      <xdr:row>14</xdr:row>
      <xdr:rowOff>77322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822955-F6DE-1E90-0C20-662859832E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661147</xdr:colOff>
      <xdr:row>0</xdr:row>
      <xdr:rowOff>0</xdr:rowOff>
    </xdr:from>
    <xdr:to>
      <xdr:col>12</xdr:col>
      <xdr:colOff>4482</xdr:colOff>
      <xdr:row>14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6C31842-9450-42AF-AEE8-C487FEBC1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FDA73A-12BF-41E5-802D-08C43D4720E5}" name="Alimentos" displayName="Alimentos" ref="A1:AB599" totalsRowShown="0" headerRowDxfId="52">
  <autoFilter ref="A1:AB599" xr:uid="{BFF0462F-4A4B-446B-90D3-D0238472901D}"/>
  <tableColumns count="28">
    <tableColumn id="1" xr3:uid="{BD713412-1279-454B-BF4F-84083EAF3899}" name="ID" dataDxfId="51"/>
    <tableColumn id="2" xr3:uid="{094E8B8C-7685-46E6-A172-828923A68475}" name="Alimento"/>
    <tableColumn id="3" xr3:uid="{CEFAD2CB-9858-4FDB-A3BE-88F6DFA952A6}" name="Umidade (%)"/>
    <tableColumn id="4" xr3:uid="{46EABB57-6D9F-44F6-A476-32DD35BE42A5}" name="Energia (kcal)"/>
    <tableColumn id="5" xr3:uid="{2D844E2E-37ED-4EA0-BD7D-83E1C15AFE0B}" name="Energia (kJ)"/>
    <tableColumn id="6" xr3:uid="{158533B2-F34C-434F-98D9-05E3A740F248}" name="Proteína (g)"/>
    <tableColumn id="7" xr3:uid="{90F0A21C-A7CC-46D8-9217-A77B0FCB2540}" name="Lipídeos (g)"/>
    <tableColumn id="8" xr3:uid="{732A9884-4169-4043-B233-1EAE75C4B2FC}" name="Colesterol (mg)"/>
    <tableColumn id="9" xr3:uid="{AF163386-8665-4736-A08A-2B3BA488EE1A}" name="Carboidrato (g)"/>
    <tableColumn id="10" xr3:uid="{E9787C41-B2D1-4737-AFBE-8ABAF3F7A9DF}" name="Fibra (g)"/>
    <tableColumn id="11" xr3:uid="{52785E4C-CA55-4FCC-BC57-11A9C584DA5A}" name="Cinzas(g)"/>
    <tableColumn id="12" xr3:uid="{ACB3EEC8-58A6-4587-B3F5-DF9C630F81BA}" name="Cálcio (mg)"/>
    <tableColumn id="13" xr3:uid="{AF061C3D-7659-4D0F-B54F-18DC1AE2FE34}" name="Magnésio (mg)"/>
    <tableColumn id="14" xr3:uid="{56040184-E4EE-4FDF-BB82-EB7DFCC195C9}" name="Manganês (mg)"/>
    <tableColumn id="15" xr3:uid="{37AD9CAF-F9D2-470B-BB51-094D8FE694A4}" name="Fósforo (mg)"/>
    <tableColumn id="16" xr3:uid="{CDF01A6A-28DC-4D00-961A-4124E59CBACF}" name="Ferro (mg)"/>
    <tableColumn id="17" xr3:uid="{2A687F3E-8136-46EA-8305-0C50FDAE3DA8}" name="Sódio (mg)"/>
    <tableColumn id="18" xr3:uid="{1DFBE047-5E6F-41E4-A213-1B0D8365F98C}" name="Potássio (mg)"/>
    <tableColumn id="19" xr3:uid="{E6619E1D-17F3-420E-9EA8-8DBF35D18B24}" name="Cobre (mg)"/>
    <tableColumn id="20" xr3:uid="{764029B1-BBE1-494B-B63D-09D8B1AE8211}" name="Zinco (mg)"/>
    <tableColumn id="21" xr3:uid="{142E343F-7450-4492-B427-FE1A2AEB9749}" name="Retinol (µg)"/>
    <tableColumn id="22" xr3:uid="{D737DD51-C490-452E-855E-ECD11D3397BC}" name="RE (µg)"/>
    <tableColumn id="23" xr3:uid="{70E4B9EE-9C80-422B-8B0F-5E2FEBC1C005}" name="ERA (µg)"/>
    <tableColumn id="24" xr3:uid="{3B98D5D0-A80B-45F3-82EA-B50C240878A3}" name="Tiamina (mg)"/>
    <tableColumn id="25" xr3:uid="{C448E926-E192-4D18-9B4E-6F4B2C9B0B17}" name="Riboflavina (mg)"/>
    <tableColumn id="26" xr3:uid="{CA73B9EF-E90F-445D-936A-22C399935C2A}" name="Piridoxina (mg)"/>
    <tableColumn id="27" xr3:uid="{2041CE2E-FDD8-4C51-9D82-DB046EE89A95}" name="Niacina (mg)"/>
    <tableColumn id="28" xr3:uid="{DC933690-788E-4E8D-ACFA-F2F51861CAB7}" name="Vitamina C (mg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5BA28CE-7166-42EB-B380-01ED6389248E}" name="Quant_diaria" displayName="Quant_diaria" ref="AD2:AJ32" totalsRowShown="0" headerRowDxfId="50" dataDxfId="49">
  <autoFilter ref="AD2:AJ32" xr:uid="{15BA28CE-7166-42EB-B380-01ED6389248E}"/>
  <tableColumns count="7">
    <tableColumn id="1" xr3:uid="{EDB1ACB6-D41D-46DC-B377-89F1E2DB0EA5}" name="Objetivo" dataDxfId="48"/>
    <tableColumn id="3" xr3:uid="{2305BA00-0351-4126-BB31-CB2F89BA559A}" name="Sexo" dataDxfId="47"/>
    <tableColumn id="2" xr3:uid="{9B7F6AED-E415-4C48-BD04-EF7BD3969729}" name="Atividade" dataDxfId="46"/>
    <tableColumn id="4" xr3:uid="{D23DF484-ACF8-45A8-91BC-7014201C5D59}" name="Proteína (g/kg)" dataDxfId="45"/>
    <tableColumn id="6" xr3:uid="{0BAED338-0911-4016-9CBF-8E133B8A437E}" name="Carboidrato (g/kg)" dataDxfId="44"/>
    <tableColumn id="5" xr3:uid="{79FE61BF-26C8-4FBB-8CB8-F46A2E9611A1}" name="Gordura (g/kg)" dataDxfId="43"/>
    <tableColumn id="7" xr3:uid="{413EF6CA-AFE3-4EF9-9E2E-E09B7D9C7C7E}" name="Sódio (mg)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B00F39-D897-4866-ABE0-D80075B3BCA2}" name="Exercicio" displayName="Exercicio" ref="F1:N31" totalsRowShown="0" dataDxfId="25">
  <autoFilter ref="F1:N31" xr:uid="{60B00F39-D897-4866-ABE0-D80075B3BCA2}"/>
  <tableColumns count="9">
    <tableColumn id="1" xr3:uid="{D5884C09-4D95-4CBB-B10F-0167A0114598}" name="Semana"/>
    <tableColumn id="2" xr3:uid="{76C9F444-B8F3-43A4-8DE2-0AFE16476A62}" name="Dom" dataDxfId="24"/>
    <tableColumn id="3" xr3:uid="{DCAC4F40-337D-4A3B-AF76-2203F7A3FB3F}" name="Seg" dataDxfId="23"/>
    <tableColumn id="4" xr3:uid="{6C74FB26-63DE-4319-A2ED-7D075C9F311D}" name="Ter" dataDxfId="22"/>
    <tableColumn id="5" xr3:uid="{AB79C9BD-A40B-4046-8EAE-E464F3E1E7EE}" name="Qua" dataDxfId="21"/>
    <tableColumn id="6" xr3:uid="{ECB37318-4709-447C-B47D-A233C7F625A0}" name="Qui" dataDxfId="20"/>
    <tableColumn id="7" xr3:uid="{5E8434EF-C6FD-488D-92B6-B336950899E9}" name="Sex" dataDxfId="19"/>
    <tableColumn id="8" xr3:uid="{4644D2B8-D12E-401B-B90F-9321A332398B}" name="Sab" dataDxfId="18"/>
    <tableColumn id="9" xr3:uid="{4CB71B63-DE38-499A-BB54-0C31905BA5A6}" name="Dias Treinados" dataDxfId="17">
      <calculatedColumnFormula array="1">IF(SUMPRODUCT((Exercicio[[#This Row],[Dom]:[Sab]]&lt;&gt;0)*1)=0,"",SUMPRODUCT((Exercicio[[#This Row],[Dom]:[Sab]]&lt;&gt;0)*1))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320D00-33A8-46B3-B92F-FF6D3AACBB70}" name="Medidas" displayName="Medidas" ref="A17:L48" totalsRowShown="0" headerRowDxfId="16" dataDxfId="14" headerRowBorderDxfId="15" tableBorderDxfId="13" totalsRowBorderDxfId="12">
  <autoFilter ref="A17:L48" xr:uid="{19320D00-33A8-46B3-B92F-FF6D3AACBB70}"/>
  <tableColumns count="12">
    <tableColumn id="1" xr3:uid="{12A58ECD-A8CB-4042-8E63-ECB8B5286D66}" name="Semana" dataDxfId="11"/>
    <tableColumn id="11" xr3:uid="{F79B39EE-D3C5-47A7-90DB-19C6577143A0}" name="Data" dataDxfId="10"/>
    <tableColumn id="2" xr3:uid="{B6FAEEFB-D00C-4B6F-B958-EDC6F26A952A}" name="Peso (kg)" dataDxfId="9"/>
    <tableColumn id="12" xr3:uid="{BAC776E5-C5A5-42BE-BAF4-3A67DB0F35FD}" name="Var (kg)" dataDxfId="8" dataCellStyle="Vírgula">
      <calculatedColumnFormula>IF(Medidas[[#This Row],[Peso (kg)]]="","",IFERROR(_xlfn.CONCAT(ROUNDDOWN(Medidas[[#This Row],[Peso (kg)]]-C17,1),"   (",ROUNDDOWN(((Medidas[[#This Row],[Peso (kg)]]/C17)-1)*100,1),"%)"),""))</calculatedColumnFormula>
    </tableColumn>
    <tableColumn id="3" xr3:uid="{F64C79DE-7B90-4403-9722-AAC1C6A47223}" name="Gordura corporal (%)" dataDxfId="7"/>
    <tableColumn id="4" xr3:uid="{2B90DBE0-77F7-4F64-964A-AEC535678F59}" name="Gordura visceral (%)" dataDxfId="6"/>
    <tableColumn id="5" xr3:uid="{18912D81-4142-4C8F-A4DA-B2F1DCA0E1E7}" name="Musculos Esqueléticos (%)" dataDxfId="5"/>
    <tableColumn id="6" xr3:uid="{6CB8D127-28C6-4D78-BC11-7F25172D955E}" name="Cintura (cm)" dataDxfId="4"/>
    <tableColumn id="7" xr3:uid="{1F4835C8-57B3-4615-9508-9D1E2C5513C2}" name="Peito (cm)" dataDxfId="3"/>
    <tableColumn id="8" xr3:uid="{9C32C60F-9AEA-458E-A6E3-C18A49AB6C8A}" name="Braço (cm)" dataDxfId="2"/>
    <tableColumn id="9" xr3:uid="{D0988B84-DF7D-4F3F-B372-90E74F8995DB}" name="Coxa (cm)" dataDxfId="1"/>
    <tableColumn id="10" xr3:uid="{6BAB5E3C-EA59-41BA-8D32-D0495EDE403F}" name="Observaçõ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refsp.gov.br/storage/app/arquivos/6d9646b6a173fba528f5c4edcf9b1d8d.pdf" TargetMode="External"/><Relationship Id="rId6" Type="http://schemas.openxmlformats.org/officeDocument/2006/relationships/comments" Target="../comments3.xml"/><Relationship Id="rId5" Type="http://schemas.openxmlformats.org/officeDocument/2006/relationships/table" Target="../tables/table4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10D19-B18C-41A2-B90C-DE268106943A}">
  <sheetPr codeName="Planilha1"/>
  <dimension ref="A1:AJ599"/>
  <sheetViews>
    <sheetView zoomScale="85" zoomScaleNormal="85" workbookViewId="0">
      <pane xSplit="1" ySplit="1" topLeftCell="B459" activePane="bottomRight" state="frozen"/>
      <selection pane="topRight" activeCell="B1" sqref="B1"/>
      <selection pane="bottomLeft" activeCell="A3" sqref="A3"/>
      <selection pane="bottomRight" activeCell="I459" activeCellId="1" sqref="C459:G459 I459"/>
    </sheetView>
  </sheetViews>
  <sheetFormatPr defaultRowHeight="15" x14ac:dyDescent="0.25"/>
  <cols>
    <col min="1" max="1" width="9.140625" style="6"/>
    <col min="2" max="2" width="25.42578125" customWidth="1"/>
    <col min="3" max="3" width="18.140625" customWidth="1"/>
    <col min="4" max="4" width="20" customWidth="1"/>
    <col min="5" max="5" width="17.85546875" customWidth="1"/>
    <col min="6" max="6" width="18.140625" customWidth="1"/>
    <col min="7" max="7" width="18.42578125" customWidth="1"/>
    <col min="8" max="8" width="22.28515625" customWidth="1"/>
    <col min="9" max="9" width="22.5703125" customWidth="1"/>
    <col min="10" max="10" width="14.28515625" customWidth="1"/>
    <col min="11" max="11" width="15" customWidth="1"/>
    <col min="12" max="12" width="17.42578125" customWidth="1"/>
    <col min="13" max="13" width="21.28515625" customWidth="1"/>
    <col min="30" max="30" width="16.7109375" bestFit="1" customWidth="1"/>
    <col min="31" max="31" width="14.42578125" bestFit="1" customWidth="1"/>
    <col min="32" max="32" width="15.85546875" customWidth="1"/>
    <col min="33" max="33" width="18.42578125" customWidth="1"/>
    <col min="34" max="34" width="15.5703125" customWidth="1"/>
    <col min="35" max="35" width="12.28515625" customWidth="1"/>
  </cols>
  <sheetData>
    <row r="1" spans="1:36" ht="19.5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D1" s="99" t="s">
        <v>28</v>
      </c>
      <c r="AE1" s="99"/>
      <c r="AF1" s="99"/>
      <c r="AG1" s="99"/>
      <c r="AH1" s="99"/>
      <c r="AI1" s="99"/>
      <c r="AJ1" s="99"/>
    </row>
    <row r="2" spans="1:36" ht="15" customHeight="1" x14ac:dyDescent="0.25">
      <c r="A2" s="7">
        <v>1</v>
      </c>
      <c r="B2" t="s">
        <v>29</v>
      </c>
      <c r="C2">
        <v>70.099999999999994</v>
      </c>
      <c r="D2">
        <v>124</v>
      </c>
      <c r="E2">
        <v>517</v>
      </c>
      <c r="F2">
        <v>2.6</v>
      </c>
      <c r="G2">
        <v>1</v>
      </c>
      <c r="H2" t="s">
        <v>30</v>
      </c>
      <c r="I2">
        <v>25.8</v>
      </c>
      <c r="J2">
        <v>2.7</v>
      </c>
      <c r="K2">
        <v>0.5</v>
      </c>
      <c r="L2">
        <v>5</v>
      </c>
      <c r="M2">
        <v>59</v>
      </c>
      <c r="N2">
        <v>0.63</v>
      </c>
      <c r="O2">
        <v>106</v>
      </c>
      <c r="P2">
        <v>0.3</v>
      </c>
      <c r="Q2">
        <v>1</v>
      </c>
      <c r="R2">
        <v>75</v>
      </c>
      <c r="S2">
        <v>0.02</v>
      </c>
      <c r="T2">
        <v>0.7</v>
      </c>
      <c r="U2" t="s">
        <v>30</v>
      </c>
      <c r="X2">
        <v>0.08</v>
      </c>
      <c r="Z2">
        <v>0.08</v>
      </c>
      <c r="AD2" s="4" t="s">
        <v>31</v>
      </c>
      <c r="AE2" s="4" t="s">
        <v>32</v>
      </c>
      <c r="AF2" s="4" t="s">
        <v>33</v>
      </c>
      <c r="AG2" s="4" t="s">
        <v>34</v>
      </c>
      <c r="AH2" s="4" t="s">
        <v>35</v>
      </c>
      <c r="AI2" s="4" t="s">
        <v>36</v>
      </c>
      <c r="AJ2" s="4" t="s">
        <v>16</v>
      </c>
    </row>
    <row r="3" spans="1:36" ht="15" customHeight="1" x14ac:dyDescent="0.25">
      <c r="A3" s="7">
        <v>2</v>
      </c>
      <c r="B3" t="s">
        <v>37</v>
      </c>
      <c r="C3">
        <v>12.2</v>
      </c>
      <c r="D3">
        <v>360</v>
      </c>
      <c r="E3">
        <v>1505</v>
      </c>
      <c r="F3">
        <v>7.3</v>
      </c>
      <c r="G3">
        <v>1.9</v>
      </c>
      <c r="H3" t="s">
        <v>30</v>
      </c>
      <c r="I3">
        <v>77.5</v>
      </c>
      <c r="J3">
        <v>4.8</v>
      </c>
      <c r="K3">
        <v>1.2</v>
      </c>
      <c r="L3">
        <v>8</v>
      </c>
      <c r="M3">
        <v>110</v>
      </c>
      <c r="N3">
        <v>2.99</v>
      </c>
      <c r="O3">
        <v>251</v>
      </c>
      <c r="P3">
        <v>0.9</v>
      </c>
      <c r="Q3">
        <v>2</v>
      </c>
      <c r="R3">
        <v>173</v>
      </c>
      <c r="S3">
        <v>7.0000000000000007E-2</v>
      </c>
      <c r="T3">
        <v>1.4</v>
      </c>
      <c r="U3" t="s">
        <v>30</v>
      </c>
      <c r="X3">
        <v>0.26</v>
      </c>
      <c r="Z3">
        <v>0.18</v>
      </c>
      <c r="AA3">
        <v>4.18</v>
      </c>
      <c r="AD3" s="2" t="s">
        <v>38</v>
      </c>
      <c r="AE3" s="2" t="s">
        <v>39</v>
      </c>
      <c r="AF3" s="2" t="s">
        <v>40</v>
      </c>
      <c r="AG3" s="2">
        <v>1.88</v>
      </c>
      <c r="AH3" s="2">
        <v>1.39</v>
      </c>
      <c r="AI3" s="2">
        <v>0.84</v>
      </c>
      <c r="AJ3" s="2">
        <v>1350</v>
      </c>
    </row>
    <row r="4" spans="1:36" ht="15" customHeight="1" x14ac:dyDescent="0.25">
      <c r="A4" s="7">
        <v>3</v>
      </c>
      <c r="B4" t="s">
        <v>41</v>
      </c>
      <c r="C4">
        <v>69.099999999999994</v>
      </c>
      <c r="D4">
        <v>128</v>
      </c>
      <c r="E4">
        <v>537</v>
      </c>
      <c r="F4">
        <v>2.5</v>
      </c>
      <c r="G4">
        <v>0.2</v>
      </c>
      <c r="H4" t="s">
        <v>30</v>
      </c>
      <c r="I4">
        <v>28.1</v>
      </c>
      <c r="J4">
        <v>1.6</v>
      </c>
      <c r="K4">
        <v>0.1</v>
      </c>
      <c r="L4">
        <v>4</v>
      </c>
      <c r="M4">
        <v>2</v>
      </c>
      <c r="N4">
        <v>0.3</v>
      </c>
      <c r="O4">
        <v>18</v>
      </c>
      <c r="P4">
        <v>0.1</v>
      </c>
      <c r="Q4">
        <v>1</v>
      </c>
      <c r="R4">
        <v>15</v>
      </c>
      <c r="S4">
        <v>0.02</v>
      </c>
      <c r="T4">
        <v>0.5</v>
      </c>
      <c r="U4" t="s">
        <v>30</v>
      </c>
      <c r="AD4" s="2" t="s">
        <v>38</v>
      </c>
      <c r="AE4" s="2" t="s">
        <v>39</v>
      </c>
      <c r="AF4" s="2" t="s">
        <v>42</v>
      </c>
      <c r="AG4" s="2">
        <v>1.88</v>
      </c>
      <c r="AH4" s="2">
        <v>1.53</v>
      </c>
      <c r="AI4" s="2">
        <v>0.84</v>
      </c>
      <c r="AJ4" s="2">
        <v>1620</v>
      </c>
    </row>
    <row r="5" spans="1:36" ht="15" customHeight="1" x14ac:dyDescent="0.25">
      <c r="A5" s="7">
        <v>4</v>
      </c>
      <c r="B5" t="s">
        <v>43</v>
      </c>
      <c r="C5">
        <v>13.2</v>
      </c>
      <c r="D5">
        <v>358</v>
      </c>
      <c r="E5">
        <v>1497</v>
      </c>
      <c r="F5">
        <v>7.2</v>
      </c>
      <c r="G5">
        <v>0.3</v>
      </c>
      <c r="H5" t="s">
        <v>30</v>
      </c>
      <c r="I5">
        <v>78.8</v>
      </c>
      <c r="J5">
        <v>1.6</v>
      </c>
      <c r="K5">
        <v>0.5</v>
      </c>
      <c r="L5">
        <v>4</v>
      </c>
      <c r="M5">
        <v>30</v>
      </c>
      <c r="N5">
        <v>1.03</v>
      </c>
      <c r="O5">
        <v>104</v>
      </c>
      <c r="P5">
        <v>0.7</v>
      </c>
      <c r="Q5">
        <v>1</v>
      </c>
      <c r="R5">
        <v>62</v>
      </c>
      <c r="S5">
        <v>0.11</v>
      </c>
      <c r="T5">
        <v>1.2</v>
      </c>
      <c r="U5" t="s">
        <v>30</v>
      </c>
      <c r="X5">
        <v>0.16</v>
      </c>
      <c r="Z5">
        <v>7.0000000000000007E-2</v>
      </c>
      <c r="AA5">
        <v>1.1200000000000001</v>
      </c>
      <c r="AD5" s="2" t="s">
        <v>38</v>
      </c>
      <c r="AE5" s="2" t="s">
        <v>39</v>
      </c>
      <c r="AF5" s="2" t="s">
        <v>44</v>
      </c>
      <c r="AG5" s="2">
        <v>1.88</v>
      </c>
      <c r="AH5" s="2">
        <v>1.68</v>
      </c>
      <c r="AI5" s="2">
        <v>0.89</v>
      </c>
      <c r="AJ5" s="2">
        <v>1620</v>
      </c>
    </row>
    <row r="6" spans="1:36" ht="15" customHeight="1" x14ac:dyDescent="0.25">
      <c r="A6" s="7">
        <v>5</v>
      </c>
      <c r="B6" t="s">
        <v>45</v>
      </c>
      <c r="C6">
        <v>68.7</v>
      </c>
      <c r="D6">
        <v>130</v>
      </c>
      <c r="E6">
        <v>544</v>
      </c>
      <c r="F6">
        <v>2.6</v>
      </c>
      <c r="G6">
        <v>0.4</v>
      </c>
      <c r="H6" t="s">
        <v>30</v>
      </c>
      <c r="I6">
        <v>28.2</v>
      </c>
      <c r="J6">
        <v>1.1000000000000001</v>
      </c>
      <c r="K6">
        <v>0.1</v>
      </c>
      <c r="L6">
        <v>3</v>
      </c>
      <c r="M6">
        <v>6</v>
      </c>
      <c r="N6">
        <v>0.37</v>
      </c>
      <c r="O6">
        <v>22</v>
      </c>
      <c r="P6">
        <v>0.1</v>
      </c>
      <c r="Q6">
        <v>2</v>
      </c>
      <c r="R6">
        <v>20</v>
      </c>
      <c r="S6">
        <v>0.04</v>
      </c>
      <c r="T6">
        <v>0.5</v>
      </c>
      <c r="U6" t="s">
        <v>30</v>
      </c>
      <c r="AD6" s="2" t="s">
        <v>38</v>
      </c>
      <c r="AE6" s="2" t="s">
        <v>39</v>
      </c>
      <c r="AF6" s="2" t="s">
        <v>46</v>
      </c>
      <c r="AG6" s="2">
        <v>1.98</v>
      </c>
      <c r="AH6" s="2">
        <v>1.88</v>
      </c>
      <c r="AI6" s="2">
        <v>0.94</v>
      </c>
      <c r="AJ6" s="2">
        <v>2070</v>
      </c>
    </row>
    <row r="7" spans="1:36" ht="15" customHeight="1" x14ac:dyDescent="0.25">
      <c r="A7" s="7">
        <v>6</v>
      </c>
      <c r="B7" t="s">
        <v>47</v>
      </c>
      <c r="C7">
        <v>13.2</v>
      </c>
      <c r="D7">
        <v>358</v>
      </c>
      <c r="E7">
        <v>1498</v>
      </c>
      <c r="F7">
        <v>7.2</v>
      </c>
      <c r="G7">
        <v>0.3</v>
      </c>
      <c r="H7" t="s">
        <v>30</v>
      </c>
      <c r="I7">
        <v>78.900000000000006</v>
      </c>
      <c r="J7">
        <v>1.7</v>
      </c>
      <c r="K7">
        <v>0.4</v>
      </c>
      <c r="L7">
        <v>5</v>
      </c>
      <c r="M7">
        <v>29</v>
      </c>
      <c r="N7">
        <v>0.83</v>
      </c>
      <c r="O7">
        <v>82</v>
      </c>
      <c r="P7">
        <v>0.6</v>
      </c>
      <c r="Q7">
        <v>1</v>
      </c>
      <c r="R7">
        <v>57</v>
      </c>
      <c r="S7">
        <v>0.05</v>
      </c>
      <c r="T7">
        <v>1.3</v>
      </c>
      <c r="U7" t="s">
        <v>30</v>
      </c>
      <c r="X7">
        <v>0.16</v>
      </c>
      <c r="Z7">
        <v>0.05</v>
      </c>
      <c r="AA7">
        <v>0.92</v>
      </c>
      <c r="AD7" s="2" t="s">
        <v>38</v>
      </c>
      <c r="AE7" s="2" t="s">
        <v>39</v>
      </c>
      <c r="AF7" s="2" t="s">
        <v>48</v>
      </c>
      <c r="AG7">
        <v>2.08</v>
      </c>
      <c r="AH7">
        <v>2.08</v>
      </c>
      <c r="AI7">
        <v>0.99</v>
      </c>
      <c r="AJ7" s="8">
        <v>2300</v>
      </c>
    </row>
    <row r="8" spans="1:36" ht="15" customHeight="1" x14ac:dyDescent="0.25">
      <c r="A8" s="7">
        <v>7</v>
      </c>
      <c r="B8" t="s">
        <v>49</v>
      </c>
      <c r="C8">
        <v>9.1</v>
      </c>
      <c r="D8">
        <v>394</v>
      </c>
      <c r="E8">
        <v>1648</v>
      </c>
      <c r="F8">
        <v>13.9</v>
      </c>
      <c r="G8">
        <v>8.5</v>
      </c>
      <c r="H8" t="s">
        <v>30</v>
      </c>
      <c r="I8">
        <v>66.599999999999994</v>
      </c>
      <c r="J8">
        <v>9.1</v>
      </c>
      <c r="K8">
        <v>1.8</v>
      </c>
      <c r="L8">
        <v>48</v>
      </c>
      <c r="M8">
        <v>119</v>
      </c>
      <c r="N8">
        <v>1.89</v>
      </c>
      <c r="O8">
        <v>153</v>
      </c>
      <c r="P8">
        <v>4.4000000000000004</v>
      </c>
      <c r="Q8">
        <v>5</v>
      </c>
      <c r="R8">
        <v>336</v>
      </c>
      <c r="S8">
        <v>0.44</v>
      </c>
      <c r="T8">
        <v>2.6</v>
      </c>
      <c r="U8" t="s">
        <v>30</v>
      </c>
      <c r="X8">
        <v>0.55000000000000004</v>
      </c>
      <c r="Y8">
        <v>0.03</v>
      </c>
      <c r="AA8">
        <v>4.47</v>
      </c>
      <c r="AB8">
        <v>1.4</v>
      </c>
      <c r="AD8" s="2" t="s">
        <v>50</v>
      </c>
      <c r="AE8" s="2" t="s">
        <v>39</v>
      </c>
      <c r="AF8" s="2" t="s">
        <v>40</v>
      </c>
      <c r="AG8" s="2">
        <v>1.68</v>
      </c>
      <c r="AH8" s="2">
        <v>2.38</v>
      </c>
      <c r="AI8" s="2">
        <v>0.94</v>
      </c>
      <c r="AJ8" s="2">
        <v>1500</v>
      </c>
    </row>
    <row r="9" spans="1:36" ht="15" customHeight="1" x14ac:dyDescent="0.25">
      <c r="A9" s="7">
        <v>8</v>
      </c>
      <c r="B9" t="s">
        <v>51</v>
      </c>
      <c r="C9">
        <v>3.2</v>
      </c>
      <c r="D9">
        <v>443</v>
      </c>
      <c r="E9">
        <v>1853</v>
      </c>
      <c r="F9">
        <v>8.1</v>
      </c>
      <c r="G9">
        <v>12</v>
      </c>
      <c r="H9" t="s">
        <v>30</v>
      </c>
      <c r="I9">
        <v>75.2</v>
      </c>
      <c r="J9">
        <v>2.1</v>
      </c>
      <c r="K9">
        <v>1.5</v>
      </c>
      <c r="L9">
        <v>54</v>
      </c>
      <c r="M9">
        <v>37</v>
      </c>
      <c r="N9">
        <v>0.78</v>
      </c>
      <c r="O9">
        <v>166</v>
      </c>
      <c r="P9">
        <v>1.8</v>
      </c>
      <c r="Q9">
        <v>352</v>
      </c>
      <c r="R9">
        <v>142</v>
      </c>
      <c r="S9">
        <v>0.17</v>
      </c>
      <c r="T9">
        <v>1</v>
      </c>
      <c r="U9" t="s">
        <v>30</v>
      </c>
      <c r="X9">
        <v>1.01</v>
      </c>
      <c r="Y9">
        <v>0.42</v>
      </c>
      <c r="Z9">
        <v>0.23</v>
      </c>
      <c r="AA9">
        <v>3.91</v>
      </c>
      <c r="AB9">
        <v>6.2</v>
      </c>
      <c r="AD9" s="2" t="s">
        <v>50</v>
      </c>
      <c r="AE9" s="2" t="s">
        <v>39</v>
      </c>
      <c r="AF9" s="2" t="s">
        <v>42</v>
      </c>
      <c r="AG9" s="2">
        <v>1.78</v>
      </c>
      <c r="AH9" s="2">
        <v>2.67</v>
      </c>
      <c r="AI9" s="2">
        <v>0.94</v>
      </c>
      <c r="AJ9" s="2">
        <v>1800</v>
      </c>
    </row>
    <row r="10" spans="1:36" ht="15" customHeight="1" x14ac:dyDescent="0.25">
      <c r="A10" s="7">
        <v>9</v>
      </c>
      <c r="B10" t="s">
        <v>52</v>
      </c>
      <c r="C10">
        <v>2.2000000000000002</v>
      </c>
      <c r="D10">
        <v>472</v>
      </c>
      <c r="E10">
        <v>1974</v>
      </c>
      <c r="F10">
        <v>6.4</v>
      </c>
      <c r="G10">
        <v>19.600000000000001</v>
      </c>
      <c r="I10">
        <v>70.5</v>
      </c>
      <c r="J10">
        <v>3</v>
      </c>
      <c r="K10">
        <v>1.3</v>
      </c>
      <c r="L10">
        <v>27</v>
      </c>
      <c r="M10">
        <v>48</v>
      </c>
      <c r="N10">
        <v>0.59</v>
      </c>
      <c r="O10">
        <v>139</v>
      </c>
      <c r="P10">
        <v>2.2999999999999998</v>
      </c>
      <c r="Q10">
        <v>239</v>
      </c>
      <c r="R10">
        <v>232</v>
      </c>
      <c r="S10">
        <v>0.27</v>
      </c>
      <c r="T10">
        <v>1</v>
      </c>
      <c r="X10">
        <v>0.32</v>
      </c>
      <c r="Y10">
        <v>0.39</v>
      </c>
      <c r="Z10">
        <v>0.46</v>
      </c>
      <c r="AA10">
        <v>2.52</v>
      </c>
      <c r="AB10">
        <v>3.5</v>
      </c>
      <c r="AD10" s="2" t="s">
        <v>50</v>
      </c>
      <c r="AE10" s="2" t="s">
        <v>39</v>
      </c>
      <c r="AF10" s="2" t="s">
        <v>44</v>
      </c>
      <c r="AG10" s="2">
        <v>1.88</v>
      </c>
      <c r="AH10" s="2">
        <v>2.92</v>
      </c>
      <c r="AI10" s="2">
        <v>0.99</v>
      </c>
      <c r="AJ10" s="2">
        <v>1800</v>
      </c>
    </row>
    <row r="11" spans="1:36" ht="15" customHeight="1" x14ac:dyDescent="0.25">
      <c r="A11" s="7">
        <v>10</v>
      </c>
      <c r="B11" t="s">
        <v>53</v>
      </c>
      <c r="C11">
        <v>2.7</v>
      </c>
      <c r="D11">
        <v>471</v>
      </c>
      <c r="E11">
        <v>1971</v>
      </c>
      <c r="F11">
        <v>5.7</v>
      </c>
      <c r="G11">
        <v>19.600000000000001</v>
      </c>
      <c r="I11">
        <v>71</v>
      </c>
      <c r="J11">
        <v>1.5</v>
      </c>
      <c r="K11">
        <v>1</v>
      </c>
      <c r="L11">
        <v>36</v>
      </c>
      <c r="M11">
        <v>27</v>
      </c>
      <c r="N11">
        <v>0.66</v>
      </c>
      <c r="O11">
        <v>138</v>
      </c>
      <c r="P11">
        <v>1.5</v>
      </c>
      <c r="Q11">
        <v>230</v>
      </c>
      <c r="R11">
        <v>113</v>
      </c>
      <c r="S11">
        <v>0.13</v>
      </c>
      <c r="T11">
        <v>0.7</v>
      </c>
      <c r="X11">
        <v>0.9</v>
      </c>
      <c r="Y11">
        <v>0.42</v>
      </c>
      <c r="Z11">
        <v>0.21</v>
      </c>
      <c r="AA11">
        <v>1.5</v>
      </c>
      <c r="AD11" s="2" t="s">
        <v>50</v>
      </c>
      <c r="AE11" s="2" t="s">
        <v>39</v>
      </c>
      <c r="AF11" s="2" t="s">
        <v>46</v>
      </c>
      <c r="AG11" s="2">
        <v>1.98</v>
      </c>
      <c r="AH11" s="2">
        <v>3.22</v>
      </c>
      <c r="AI11" s="2">
        <v>1.04</v>
      </c>
      <c r="AJ11" s="2">
        <v>2300</v>
      </c>
    </row>
    <row r="12" spans="1:36" ht="15" customHeight="1" x14ac:dyDescent="0.25">
      <c r="A12" s="7">
        <v>11</v>
      </c>
      <c r="B12" t="s">
        <v>54</v>
      </c>
      <c r="C12">
        <v>1.2</v>
      </c>
      <c r="D12">
        <v>502</v>
      </c>
      <c r="E12">
        <v>2102</v>
      </c>
      <c r="F12">
        <v>5.6</v>
      </c>
      <c r="G12">
        <v>24.7</v>
      </c>
      <c r="I12">
        <v>67.5</v>
      </c>
      <c r="J12">
        <v>1.8</v>
      </c>
      <c r="K12">
        <v>1.1000000000000001</v>
      </c>
      <c r="L12">
        <v>23</v>
      </c>
      <c r="M12">
        <v>48</v>
      </c>
      <c r="N12">
        <v>0.44</v>
      </c>
      <c r="O12">
        <v>124</v>
      </c>
      <c r="P12">
        <v>2.4</v>
      </c>
      <c r="Q12">
        <v>137</v>
      </c>
      <c r="R12">
        <v>240</v>
      </c>
      <c r="S12">
        <v>0.26</v>
      </c>
      <c r="T12">
        <v>0.9</v>
      </c>
      <c r="X12">
        <v>0.37</v>
      </c>
      <c r="Y12">
        <v>0.03</v>
      </c>
      <c r="Z12">
        <v>0.3</v>
      </c>
      <c r="AA12">
        <v>1.1200000000000001</v>
      </c>
      <c r="AD12" s="2" t="s">
        <v>50</v>
      </c>
      <c r="AE12" s="2" t="s">
        <v>39</v>
      </c>
      <c r="AF12" s="2" t="s">
        <v>48</v>
      </c>
      <c r="AG12" s="2">
        <v>2.08</v>
      </c>
      <c r="AH12" s="2">
        <v>3.47</v>
      </c>
      <c r="AI12" s="2">
        <v>1.0900000000000001</v>
      </c>
      <c r="AJ12" s="2">
        <v>2500</v>
      </c>
    </row>
    <row r="13" spans="1:36" ht="15" customHeight="1" x14ac:dyDescent="0.25">
      <c r="A13" s="7">
        <v>12</v>
      </c>
      <c r="B13" t="s">
        <v>55</v>
      </c>
      <c r="C13">
        <v>1.2</v>
      </c>
      <c r="D13">
        <v>513</v>
      </c>
      <c r="E13">
        <v>2148</v>
      </c>
      <c r="F13">
        <v>4.5</v>
      </c>
      <c r="G13">
        <v>26.4</v>
      </c>
      <c r="H13">
        <v>1</v>
      </c>
      <c r="I13">
        <v>67.400000000000006</v>
      </c>
      <c r="J13">
        <v>0.8</v>
      </c>
      <c r="K13">
        <v>0.6</v>
      </c>
      <c r="L13">
        <v>14</v>
      </c>
      <c r="M13">
        <v>19</v>
      </c>
      <c r="N13">
        <v>0.28000000000000003</v>
      </c>
      <c r="O13">
        <v>73</v>
      </c>
      <c r="P13">
        <v>1.1000000000000001</v>
      </c>
      <c r="Q13">
        <v>120</v>
      </c>
      <c r="R13">
        <v>75</v>
      </c>
      <c r="S13">
        <v>0.08</v>
      </c>
      <c r="T13">
        <v>0.5</v>
      </c>
      <c r="X13">
        <v>0.36</v>
      </c>
      <c r="Z13">
        <v>0.94</v>
      </c>
      <c r="AA13">
        <v>0.37</v>
      </c>
      <c r="AD13" s="2" t="s">
        <v>56</v>
      </c>
      <c r="AE13" s="2" t="s">
        <v>39</v>
      </c>
      <c r="AF13" s="2" t="s">
        <v>40</v>
      </c>
      <c r="AG13" s="2">
        <v>1.88</v>
      </c>
      <c r="AH13" s="2">
        <v>2.92</v>
      </c>
      <c r="AI13" s="2">
        <v>0.99</v>
      </c>
      <c r="AJ13" s="2">
        <v>1500</v>
      </c>
    </row>
    <row r="14" spans="1:36" ht="15" customHeight="1" x14ac:dyDescent="0.25">
      <c r="A14" s="7">
        <v>13</v>
      </c>
      <c r="B14" t="s">
        <v>57</v>
      </c>
      <c r="C14">
        <v>4.0999999999999996</v>
      </c>
      <c r="D14">
        <v>432</v>
      </c>
      <c r="E14">
        <v>1806</v>
      </c>
      <c r="F14">
        <v>10.1</v>
      </c>
      <c r="G14">
        <v>14.4</v>
      </c>
      <c r="H14" t="s">
        <v>30</v>
      </c>
      <c r="I14">
        <v>68.7</v>
      </c>
      <c r="J14">
        <v>2.5</v>
      </c>
      <c r="K14">
        <v>2.7</v>
      </c>
      <c r="L14">
        <v>20</v>
      </c>
      <c r="M14">
        <v>40</v>
      </c>
      <c r="N14">
        <v>0.69</v>
      </c>
      <c r="O14">
        <v>148</v>
      </c>
      <c r="P14">
        <v>2.2000000000000002</v>
      </c>
      <c r="Q14">
        <v>854</v>
      </c>
      <c r="R14">
        <v>181</v>
      </c>
      <c r="S14">
        <v>0.18</v>
      </c>
      <c r="T14">
        <v>1.1000000000000001</v>
      </c>
      <c r="U14" t="s">
        <v>30</v>
      </c>
      <c r="X14">
        <v>0.71</v>
      </c>
      <c r="Y14">
        <v>0.13</v>
      </c>
      <c r="Z14">
        <v>0.17</v>
      </c>
      <c r="AA14">
        <v>7.14</v>
      </c>
      <c r="AD14" s="2" t="s">
        <v>56</v>
      </c>
      <c r="AE14" s="2" t="s">
        <v>39</v>
      </c>
      <c r="AF14" s="2" t="s">
        <v>42</v>
      </c>
      <c r="AG14" s="2">
        <v>1.98</v>
      </c>
      <c r="AH14" s="2">
        <v>3.12</v>
      </c>
      <c r="AI14" s="2">
        <v>1.04</v>
      </c>
      <c r="AJ14" s="2">
        <v>1800</v>
      </c>
    </row>
    <row r="15" spans="1:36" ht="15" customHeight="1" x14ac:dyDescent="0.25">
      <c r="A15" s="7">
        <v>14</v>
      </c>
      <c r="B15" t="s">
        <v>58</v>
      </c>
      <c r="C15">
        <v>1</v>
      </c>
      <c r="D15">
        <v>419</v>
      </c>
      <c r="E15">
        <v>1752</v>
      </c>
      <c r="F15">
        <v>6.2</v>
      </c>
      <c r="G15">
        <v>6.1</v>
      </c>
      <c r="I15">
        <v>84.7</v>
      </c>
      <c r="J15">
        <v>1.7</v>
      </c>
      <c r="K15">
        <v>2</v>
      </c>
      <c r="L15">
        <v>59</v>
      </c>
      <c r="M15">
        <v>28</v>
      </c>
      <c r="N15">
        <v>0.46</v>
      </c>
      <c r="O15">
        <v>333</v>
      </c>
      <c r="P15">
        <v>1.2</v>
      </c>
      <c r="Q15">
        <v>463</v>
      </c>
      <c r="R15">
        <v>75</v>
      </c>
      <c r="S15">
        <v>0.15</v>
      </c>
      <c r="T15">
        <v>0.6</v>
      </c>
      <c r="U15" t="s">
        <v>30</v>
      </c>
      <c r="X15">
        <v>0.18</v>
      </c>
      <c r="Z15">
        <v>1.5</v>
      </c>
      <c r="AA15">
        <v>1.52</v>
      </c>
      <c r="AD15" s="2" t="s">
        <v>56</v>
      </c>
      <c r="AE15" s="2" t="s">
        <v>39</v>
      </c>
      <c r="AF15" s="2" t="s">
        <v>44</v>
      </c>
      <c r="AG15" s="2">
        <v>2.08</v>
      </c>
      <c r="AH15" s="2">
        <v>3.42</v>
      </c>
      <c r="AI15" s="2">
        <v>1.04</v>
      </c>
      <c r="AJ15" s="2">
        <v>1800</v>
      </c>
    </row>
    <row r="16" spans="1:36" ht="15" customHeight="1" x14ac:dyDescent="0.25">
      <c r="A16" s="7">
        <v>15</v>
      </c>
      <c r="B16" t="s">
        <v>59</v>
      </c>
      <c r="C16">
        <v>34.1</v>
      </c>
      <c r="D16">
        <v>324</v>
      </c>
      <c r="E16">
        <v>1355</v>
      </c>
      <c r="F16">
        <v>4.4000000000000004</v>
      </c>
      <c r="G16">
        <v>12.7</v>
      </c>
      <c r="H16">
        <v>73</v>
      </c>
      <c r="I16">
        <v>47.9</v>
      </c>
      <c r="J16">
        <v>0.7</v>
      </c>
      <c r="K16">
        <v>0.8</v>
      </c>
      <c r="L16">
        <v>85</v>
      </c>
      <c r="M16">
        <v>10</v>
      </c>
      <c r="N16">
        <v>0.11</v>
      </c>
      <c r="O16">
        <v>122</v>
      </c>
      <c r="P16">
        <v>0.5</v>
      </c>
      <c r="Q16">
        <v>111</v>
      </c>
      <c r="R16">
        <v>135</v>
      </c>
      <c r="S16">
        <v>0.05</v>
      </c>
      <c r="T16">
        <v>0.4</v>
      </c>
      <c r="X16">
        <v>0.13</v>
      </c>
      <c r="Y16">
        <v>7.0000000000000007E-2</v>
      </c>
      <c r="AD16" s="2" t="s">
        <v>56</v>
      </c>
      <c r="AE16" s="2" t="s">
        <v>39</v>
      </c>
      <c r="AF16" s="2" t="s">
        <v>46</v>
      </c>
      <c r="AG16" s="2">
        <v>2.1800000000000002</v>
      </c>
      <c r="AH16" s="2">
        <v>3.56</v>
      </c>
      <c r="AI16" s="2">
        <v>1.1399999999999999</v>
      </c>
      <c r="AJ16" s="2">
        <v>2300</v>
      </c>
    </row>
    <row r="17" spans="1:36" ht="15" customHeight="1" x14ac:dyDescent="0.25">
      <c r="A17" s="7">
        <v>16</v>
      </c>
      <c r="B17" t="s">
        <v>60</v>
      </c>
      <c r="C17">
        <v>19.3</v>
      </c>
      <c r="D17">
        <v>410</v>
      </c>
      <c r="E17">
        <v>1715</v>
      </c>
      <c r="F17">
        <v>6.2</v>
      </c>
      <c r="G17">
        <v>18.5</v>
      </c>
      <c r="H17">
        <v>77</v>
      </c>
      <c r="I17">
        <v>54.7</v>
      </c>
      <c r="J17">
        <v>1.4</v>
      </c>
      <c r="K17">
        <v>1.3</v>
      </c>
      <c r="L17">
        <v>75</v>
      </c>
      <c r="M17">
        <v>28</v>
      </c>
      <c r="N17">
        <v>0.38</v>
      </c>
      <c r="O17">
        <v>197</v>
      </c>
      <c r="P17">
        <v>2.1</v>
      </c>
      <c r="Q17">
        <v>283</v>
      </c>
      <c r="R17">
        <v>212</v>
      </c>
      <c r="S17">
        <v>0.05</v>
      </c>
      <c r="T17">
        <v>0.7</v>
      </c>
      <c r="X17">
        <v>0.13</v>
      </c>
      <c r="Y17">
        <v>0.09</v>
      </c>
      <c r="Z17">
        <v>0.05</v>
      </c>
      <c r="AD17" s="2" t="s">
        <v>56</v>
      </c>
      <c r="AE17" s="2" t="s">
        <v>39</v>
      </c>
      <c r="AF17" s="2" t="s">
        <v>48</v>
      </c>
      <c r="AG17" s="2">
        <v>2.2799999999999998</v>
      </c>
      <c r="AH17" s="2">
        <v>3.76</v>
      </c>
      <c r="AI17" s="2">
        <v>1.19</v>
      </c>
      <c r="AJ17" s="83">
        <v>2500</v>
      </c>
    </row>
    <row r="18" spans="1:36" ht="15" customHeight="1" x14ac:dyDescent="0.25">
      <c r="A18" s="7">
        <v>17</v>
      </c>
      <c r="B18" t="s">
        <v>61</v>
      </c>
      <c r="C18">
        <v>29.3</v>
      </c>
      <c r="D18">
        <v>333</v>
      </c>
      <c r="E18">
        <v>1395</v>
      </c>
      <c r="F18">
        <v>5.7</v>
      </c>
      <c r="G18">
        <v>11.3</v>
      </c>
      <c r="H18">
        <v>63</v>
      </c>
      <c r="I18">
        <v>52.3</v>
      </c>
      <c r="J18">
        <v>1.1000000000000001</v>
      </c>
      <c r="K18">
        <v>1.4</v>
      </c>
      <c r="L18">
        <v>57</v>
      </c>
      <c r="M18">
        <v>16</v>
      </c>
      <c r="N18">
        <v>0.4</v>
      </c>
      <c r="O18">
        <v>303</v>
      </c>
      <c r="P18">
        <v>0.8</v>
      </c>
      <c r="Q18">
        <v>190</v>
      </c>
      <c r="R18">
        <v>143</v>
      </c>
      <c r="S18">
        <v>0.09</v>
      </c>
      <c r="T18">
        <v>0.7</v>
      </c>
      <c r="X18">
        <v>0.15</v>
      </c>
      <c r="Y18">
        <v>0.06</v>
      </c>
      <c r="AD18" s="2" t="s">
        <v>38</v>
      </c>
      <c r="AE18" s="2" t="s">
        <v>62</v>
      </c>
      <c r="AF18" s="2" t="s">
        <v>40</v>
      </c>
      <c r="AG18" s="2">
        <v>1.6</v>
      </c>
      <c r="AH18" s="2">
        <v>1.25</v>
      </c>
      <c r="AI18" s="2">
        <v>0.8</v>
      </c>
      <c r="AJ18" s="2">
        <v>1200</v>
      </c>
    </row>
    <row r="19" spans="1:36" ht="15" customHeight="1" x14ac:dyDescent="0.25">
      <c r="A19" s="7">
        <v>18</v>
      </c>
      <c r="B19" t="s">
        <v>63</v>
      </c>
      <c r="C19">
        <v>36.700000000000003</v>
      </c>
      <c r="D19">
        <v>311</v>
      </c>
      <c r="E19">
        <v>1303</v>
      </c>
      <c r="F19">
        <v>4.8</v>
      </c>
      <c r="G19">
        <v>12.4</v>
      </c>
      <c r="H19">
        <v>82</v>
      </c>
      <c r="I19">
        <v>45.1</v>
      </c>
      <c r="J19">
        <v>0.7</v>
      </c>
      <c r="K19">
        <v>1</v>
      </c>
      <c r="L19">
        <v>83</v>
      </c>
      <c r="M19">
        <v>10</v>
      </c>
      <c r="N19">
        <v>0.11</v>
      </c>
      <c r="O19">
        <v>128</v>
      </c>
      <c r="P19">
        <v>0.7</v>
      </c>
      <c r="Q19">
        <v>134</v>
      </c>
      <c r="R19">
        <v>118</v>
      </c>
      <c r="S19">
        <v>0.04</v>
      </c>
      <c r="T19">
        <v>0.4</v>
      </c>
      <c r="U19">
        <v>57</v>
      </c>
      <c r="X19">
        <v>0.11</v>
      </c>
      <c r="Y19">
        <v>0.05</v>
      </c>
      <c r="AD19" s="2" t="s">
        <v>38</v>
      </c>
      <c r="AE19" s="2" t="s">
        <v>62</v>
      </c>
      <c r="AF19" s="2" t="s">
        <v>42</v>
      </c>
      <c r="AG19" s="2">
        <v>1.6</v>
      </c>
      <c r="AH19" s="2">
        <v>1.4</v>
      </c>
      <c r="AI19" s="2">
        <v>0.8</v>
      </c>
      <c r="AJ19" s="2">
        <v>1450</v>
      </c>
    </row>
    <row r="20" spans="1:36" ht="15" customHeight="1" x14ac:dyDescent="0.25">
      <c r="A20" s="7">
        <v>19</v>
      </c>
      <c r="B20" t="s">
        <v>64</v>
      </c>
      <c r="C20">
        <v>13.6</v>
      </c>
      <c r="D20">
        <v>358</v>
      </c>
      <c r="E20">
        <v>1496</v>
      </c>
      <c r="F20">
        <v>7.2</v>
      </c>
      <c r="G20">
        <v>1</v>
      </c>
      <c r="H20" t="s">
        <v>30</v>
      </c>
      <c r="I20">
        <v>78.099999999999994</v>
      </c>
      <c r="J20">
        <v>5.5</v>
      </c>
      <c r="K20">
        <v>0.2</v>
      </c>
      <c r="L20">
        <v>2</v>
      </c>
      <c r="M20">
        <v>12</v>
      </c>
      <c r="N20">
        <v>0.09</v>
      </c>
      <c r="O20">
        <v>48</v>
      </c>
      <c r="P20">
        <v>0.3</v>
      </c>
      <c r="Q20">
        <v>1</v>
      </c>
      <c r="R20">
        <v>93</v>
      </c>
      <c r="S20">
        <v>0.05</v>
      </c>
      <c r="T20">
        <v>0.4</v>
      </c>
      <c r="U20" t="s">
        <v>30</v>
      </c>
      <c r="AD20" s="2" t="s">
        <v>38</v>
      </c>
      <c r="AE20" s="2" t="s">
        <v>62</v>
      </c>
      <c r="AF20" s="2" t="s">
        <v>44</v>
      </c>
      <c r="AG20" s="2">
        <v>1.6</v>
      </c>
      <c r="AH20" s="2">
        <v>1.55</v>
      </c>
      <c r="AI20" s="2">
        <v>0.85</v>
      </c>
      <c r="AJ20" s="2">
        <v>1450</v>
      </c>
    </row>
    <row r="21" spans="1:36" ht="15" customHeight="1" x14ac:dyDescent="0.25">
      <c r="A21" s="7">
        <v>20</v>
      </c>
      <c r="B21" t="s">
        <v>65</v>
      </c>
      <c r="C21">
        <v>72.5</v>
      </c>
      <c r="D21">
        <v>112</v>
      </c>
      <c r="E21">
        <v>471</v>
      </c>
      <c r="F21">
        <v>2.4</v>
      </c>
      <c r="G21">
        <v>1.2</v>
      </c>
      <c r="H21">
        <v>1</v>
      </c>
      <c r="I21">
        <v>23.6</v>
      </c>
      <c r="J21">
        <v>1.2</v>
      </c>
      <c r="K21">
        <v>0.3</v>
      </c>
      <c r="L21">
        <v>43</v>
      </c>
      <c r="M21">
        <v>6</v>
      </c>
      <c r="N21">
        <v>0.02</v>
      </c>
      <c r="O21">
        <v>41</v>
      </c>
      <c r="P21">
        <v>0.1</v>
      </c>
      <c r="Q21">
        <v>28</v>
      </c>
      <c r="R21">
        <v>70</v>
      </c>
      <c r="S21">
        <v>0.03</v>
      </c>
      <c r="T21">
        <v>0.3</v>
      </c>
      <c r="Y21">
        <v>0.04</v>
      </c>
      <c r="AD21" s="2" t="s">
        <v>38</v>
      </c>
      <c r="AE21" s="2" t="s">
        <v>62</v>
      </c>
      <c r="AF21" s="2" t="s">
        <v>46</v>
      </c>
      <c r="AG21" s="2">
        <v>1.7</v>
      </c>
      <c r="AH21" s="2">
        <v>1.75</v>
      </c>
      <c r="AI21" s="2">
        <v>0.9</v>
      </c>
      <c r="AJ21" s="2">
        <v>1850</v>
      </c>
    </row>
    <row r="22" spans="1:36" ht="15" customHeight="1" x14ac:dyDescent="0.25">
      <c r="A22" s="7">
        <v>21</v>
      </c>
      <c r="B22" t="s">
        <v>66</v>
      </c>
      <c r="C22">
        <v>9.3000000000000007</v>
      </c>
      <c r="D22">
        <v>370</v>
      </c>
      <c r="E22">
        <v>1546</v>
      </c>
      <c r="F22">
        <v>7.3</v>
      </c>
      <c r="G22">
        <v>1.6</v>
      </c>
      <c r="H22" t="s">
        <v>30</v>
      </c>
      <c r="I22">
        <v>80.8</v>
      </c>
      <c r="J22">
        <v>5.3</v>
      </c>
      <c r="K22">
        <v>1</v>
      </c>
      <c r="L22">
        <v>2</v>
      </c>
      <c r="M22">
        <v>20</v>
      </c>
      <c r="O22">
        <v>91</v>
      </c>
      <c r="P22">
        <v>0.5</v>
      </c>
      <c r="Q22">
        <v>272</v>
      </c>
      <c r="R22">
        <v>69</v>
      </c>
      <c r="T22">
        <v>0.6</v>
      </c>
      <c r="U22" t="s">
        <v>30</v>
      </c>
      <c r="X22">
        <v>0.12</v>
      </c>
      <c r="Z22">
        <v>0.06</v>
      </c>
      <c r="AD22" s="2" t="s">
        <v>38</v>
      </c>
      <c r="AE22" s="2" t="s">
        <v>62</v>
      </c>
      <c r="AF22" s="2" t="s">
        <v>48</v>
      </c>
      <c r="AG22" s="2">
        <v>1.8</v>
      </c>
      <c r="AH22" s="2">
        <v>1.9</v>
      </c>
      <c r="AI22" s="2">
        <v>0.95</v>
      </c>
      <c r="AJ22" s="2">
        <v>2050</v>
      </c>
    </row>
    <row r="23" spans="1:36" ht="15" customHeight="1" x14ac:dyDescent="0.25">
      <c r="A23" s="7">
        <v>22</v>
      </c>
      <c r="B23" t="s">
        <v>67</v>
      </c>
      <c r="C23">
        <v>11.2</v>
      </c>
      <c r="D23">
        <v>363</v>
      </c>
      <c r="E23">
        <v>1520</v>
      </c>
      <c r="F23">
        <v>6.9</v>
      </c>
      <c r="G23">
        <v>1.2</v>
      </c>
      <c r="H23" t="s">
        <v>30</v>
      </c>
      <c r="I23">
        <v>80.400000000000006</v>
      </c>
      <c r="J23">
        <v>1.8</v>
      </c>
      <c r="K23">
        <v>0.3</v>
      </c>
      <c r="L23">
        <v>2</v>
      </c>
      <c r="M23">
        <v>17</v>
      </c>
      <c r="O23">
        <v>58</v>
      </c>
      <c r="P23">
        <v>1.7</v>
      </c>
      <c r="Q23">
        <v>31</v>
      </c>
      <c r="R23">
        <v>29</v>
      </c>
      <c r="S23">
        <v>0.24</v>
      </c>
      <c r="T23">
        <v>0.3</v>
      </c>
      <c r="U23" t="s">
        <v>30</v>
      </c>
      <c r="X23">
        <v>0.05</v>
      </c>
      <c r="Z23">
        <v>0.04</v>
      </c>
      <c r="AD23" s="2" t="s">
        <v>50</v>
      </c>
      <c r="AE23" s="2" t="s">
        <v>62</v>
      </c>
      <c r="AF23" s="2" t="s">
        <v>40</v>
      </c>
      <c r="AG23" s="2">
        <v>1.5</v>
      </c>
      <c r="AH23" s="2">
        <v>2.15</v>
      </c>
      <c r="AI23" s="2">
        <v>0.9</v>
      </c>
      <c r="AJ23" s="2">
        <v>1350</v>
      </c>
    </row>
    <row r="24" spans="1:36" ht="15" customHeight="1" x14ac:dyDescent="0.25">
      <c r="A24" s="7">
        <v>23</v>
      </c>
      <c r="B24" t="s">
        <v>68</v>
      </c>
      <c r="C24">
        <v>4.7</v>
      </c>
      <c r="D24">
        <v>394</v>
      </c>
      <c r="E24">
        <v>1650</v>
      </c>
      <c r="F24">
        <v>6.4</v>
      </c>
      <c r="G24">
        <v>1.1000000000000001</v>
      </c>
      <c r="H24" t="s">
        <v>30</v>
      </c>
      <c r="I24">
        <v>87.3</v>
      </c>
      <c r="J24">
        <v>3.2</v>
      </c>
      <c r="K24">
        <v>0.5</v>
      </c>
      <c r="L24">
        <v>219</v>
      </c>
      <c r="M24">
        <v>16</v>
      </c>
      <c r="N24">
        <v>0.11</v>
      </c>
      <c r="O24">
        <v>169</v>
      </c>
      <c r="P24">
        <v>3</v>
      </c>
      <c r="Q24">
        <v>399</v>
      </c>
      <c r="R24">
        <v>82</v>
      </c>
      <c r="S24">
        <v>0.04</v>
      </c>
      <c r="T24">
        <v>0.4</v>
      </c>
      <c r="U24">
        <v>21</v>
      </c>
      <c r="X24">
        <v>3.72</v>
      </c>
      <c r="Y24">
        <v>0.47</v>
      </c>
      <c r="Z24">
        <v>5.08</v>
      </c>
      <c r="AA24">
        <v>24.16</v>
      </c>
      <c r="AB24">
        <v>109.4</v>
      </c>
      <c r="AD24" s="2" t="s">
        <v>50</v>
      </c>
      <c r="AE24" s="2" t="s">
        <v>62</v>
      </c>
      <c r="AF24" s="2" t="s">
        <v>42</v>
      </c>
      <c r="AG24" s="2">
        <v>1.6</v>
      </c>
      <c r="AH24" s="2">
        <v>2.4</v>
      </c>
      <c r="AI24" s="2">
        <v>0.9</v>
      </c>
      <c r="AJ24" s="2">
        <v>1600</v>
      </c>
    </row>
    <row r="25" spans="1:36" ht="15" customHeight="1" x14ac:dyDescent="0.25">
      <c r="A25" s="7">
        <v>24</v>
      </c>
      <c r="B25" t="s">
        <v>913</v>
      </c>
      <c r="C25">
        <v>4.4000000000000004</v>
      </c>
      <c r="D25">
        <v>381</v>
      </c>
      <c r="E25">
        <v>1595</v>
      </c>
      <c r="F25">
        <v>8.9</v>
      </c>
      <c r="G25">
        <v>2.1</v>
      </c>
      <c r="H25" t="s">
        <v>30</v>
      </c>
      <c r="I25">
        <v>81.599999999999994</v>
      </c>
      <c r="J25">
        <v>5</v>
      </c>
      <c r="K25">
        <v>3</v>
      </c>
      <c r="L25">
        <v>584</v>
      </c>
      <c r="M25">
        <v>72</v>
      </c>
      <c r="N25">
        <v>2.2799999999999998</v>
      </c>
      <c r="O25">
        <v>515</v>
      </c>
      <c r="P25">
        <v>12.6</v>
      </c>
      <c r="Q25">
        <v>1163</v>
      </c>
      <c r="R25">
        <v>244</v>
      </c>
      <c r="S25">
        <v>0.21</v>
      </c>
      <c r="T25">
        <v>2</v>
      </c>
      <c r="X25">
        <v>0.76</v>
      </c>
      <c r="Y25">
        <v>0.88</v>
      </c>
      <c r="Z25">
        <v>1.49</v>
      </c>
      <c r="AA25">
        <v>7.46</v>
      </c>
      <c r="AB25">
        <v>13.1</v>
      </c>
      <c r="AD25" s="2" t="s">
        <v>50</v>
      </c>
      <c r="AE25" s="2" t="s">
        <v>62</v>
      </c>
      <c r="AF25" s="2" t="s">
        <v>44</v>
      </c>
      <c r="AG25" s="2">
        <v>1.7</v>
      </c>
      <c r="AH25" s="2">
        <v>2.65</v>
      </c>
      <c r="AI25" s="2">
        <v>0.95</v>
      </c>
      <c r="AJ25" s="2">
        <v>1600</v>
      </c>
    </row>
    <row r="26" spans="1:36" ht="15" customHeight="1" x14ac:dyDescent="0.25">
      <c r="A26" s="7">
        <v>25</v>
      </c>
      <c r="B26" t="s">
        <v>69</v>
      </c>
      <c r="C26">
        <v>5.5</v>
      </c>
      <c r="D26">
        <v>365</v>
      </c>
      <c r="E26">
        <v>1529</v>
      </c>
      <c r="F26">
        <v>7.2</v>
      </c>
      <c r="G26">
        <v>1</v>
      </c>
      <c r="H26" t="s">
        <v>30</v>
      </c>
      <c r="I26">
        <v>83.8</v>
      </c>
      <c r="J26">
        <v>4.0999999999999996</v>
      </c>
      <c r="K26">
        <v>2.5</v>
      </c>
      <c r="L26">
        <v>143</v>
      </c>
      <c r="M26">
        <v>11</v>
      </c>
      <c r="N26">
        <v>0.06</v>
      </c>
      <c r="O26">
        <v>101</v>
      </c>
      <c r="P26">
        <v>3.1</v>
      </c>
      <c r="Q26">
        <v>655</v>
      </c>
      <c r="R26">
        <v>83</v>
      </c>
      <c r="S26">
        <v>0.06</v>
      </c>
      <c r="T26">
        <v>7.6</v>
      </c>
      <c r="U26" t="s">
        <v>30</v>
      </c>
      <c r="V26">
        <v>31</v>
      </c>
      <c r="W26">
        <v>15</v>
      </c>
      <c r="X26">
        <v>0.76</v>
      </c>
      <c r="Y26">
        <v>1.02</v>
      </c>
      <c r="Z26">
        <v>2.25</v>
      </c>
      <c r="AA26">
        <v>11.04</v>
      </c>
      <c r="AB26">
        <v>17.3</v>
      </c>
      <c r="AD26" s="2" t="s">
        <v>50</v>
      </c>
      <c r="AE26" s="2" t="s">
        <v>62</v>
      </c>
      <c r="AF26" s="2" t="s">
        <v>46</v>
      </c>
      <c r="AG26" s="2">
        <v>1.8</v>
      </c>
      <c r="AH26" s="2">
        <v>2.9</v>
      </c>
      <c r="AI26" s="2">
        <v>1</v>
      </c>
      <c r="AJ26" s="2">
        <v>2100</v>
      </c>
    </row>
    <row r="27" spans="1:36" ht="15" customHeight="1" x14ac:dyDescent="0.25">
      <c r="A27" s="7">
        <v>26</v>
      </c>
      <c r="B27" t="s">
        <v>70</v>
      </c>
      <c r="C27">
        <v>4.3</v>
      </c>
      <c r="D27">
        <v>377</v>
      </c>
      <c r="E27">
        <v>1576</v>
      </c>
      <c r="F27">
        <v>4.7</v>
      </c>
      <c r="G27">
        <v>0.7</v>
      </c>
      <c r="H27" t="s">
        <v>30</v>
      </c>
      <c r="I27">
        <v>88.8</v>
      </c>
      <c r="J27">
        <v>2.1</v>
      </c>
      <c r="K27">
        <v>1.5</v>
      </c>
      <c r="L27">
        <v>56</v>
      </c>
      <c r="M27">
        <v>8</v>
      </c>
      <c r="N27">
        <v>0.13</v>
      </c>
      <c r="O27">
        <v>43</v>
      </c>
      <c r="P27">
        <v>3.9</v>
      </c>
      <c r="Q27">
        <v>405</v>
      </c>
      <c r="R27">
        <v>52</v>
      </c>
      <c r="S27">
        <v>0.04</v>
      </c>
      <c r="T27">
        <v>8.5</v>
      </c>
      <c r="U27" t="s">
        <v>30</v>
      </c>
      <c r="V27">
        <v>31</v>
      </c>
      <c r="W27">
        <v>15</v>
      </c>
      <c r="X27">
        <v>0.73</v>
      </c>
      <c r="Y27">
        <v>1.1100000000000001</v>
      </c>
      <c r="Z27">
        <v>0.79</v>
      </c>
      <c r="AA27">
        <v>10.130000000000001</v>
      </c>
      <c r="AB27">
        <v>14.6</v>
      </c>
      <c r="AD27" s="2" t="s">
        <v>50</v>
      </c>
      <c r="AE27" s="2" t="s">
        <v>62</v>
      </c>
      <c r="AF27" s="2" t="s">
        <v>48</v>
      </c>
      <c r="AG27" s="2">
        <v>1.9</v>
      </c>
      <c r="AH27" s="2">
        <v>3.1</v>
      </c>
      <c r="AI27" s="2">
        <v>1.05</v>
      </c>
      <c r="AJ27" s="2">
        <v>2300</v>
      </c>
    </row>
    <row r="28" spans="1:36" ht="15" customHeight="1" x14ac:dyDescent="0.25">
      <c r="A28" s="7">
        <v>27</v>
      </c>
      <c r="B28" t="s">
        <v>71</v>
      </c>
      <c r="C28">
        <v>7.3</v>
      </c>
      <c r="D28">
        <v>386</v>
      </c>
      <c r="E28">
        <v>1615</v>
      </c>
      <c r="F28">
        <v>7</v>
      </c>
      <c r="G28">
        <v>1.2</v>
      </c>
      <c r="H28" t="s">
        <v>30</v>
      </c>
      <c r="I28">
        <v>83.9</v>
      </c>
      <c r="J28">
        <v>1.1000000000000001</v>
      </c>
      <c r="K28">
        <v>0.5</v>
      </c>
      <c r="L28">
        <v>7</v>
      </c>
      <c r="M28">
        <v>51</v>
      </c>
      <c r="N28">
        <v>1.24</v>
      </c>
      <c r="O28">
        <v>153</v>
      </c>
      <c r="P28">
        <v>0.6</v>
      </c>
      <c r="Q28">
        <v>1</v>
      </c>
      <c r="R28">
        <v>115</v>
      </c>
      <c r="S28">
        <v>0.04</v>
      </c>
      <c r="T28">
        <v>1.9</v>
      </c>
      <c r="U28" t="s">
        <v>30</v>
      </c>
      <c r="X28">
        <v>0.22</v>
      </c>
      <c r="Z28">
        <v>0.05</v>
      </c>
      <c r="AD28" s="2" t="s">
        <v>56</v>
      </c>
      <c r="AE28" s="2" t="s">
        <v>62</v>
      </c>
      <c r="AF28" s="2" t="s">
        <v>40</v>
      </c>
      <c r="AG28" s="2">
        <v>1.6</v>
      </c>
      <c r="AH28" s="2">
        <v>2.65</v>
      </c>
      <c r="AI28" s="2">
        <v>0.95</v>
      </c>
      <c r="AJ28" s="2">
        <v>1350</v>
      </c>
    </row>
    <row r="29" spans="1:36" ht="15" customHeight="1" x14ac:dyDescent="0.25">
      <c r="A29" s="7">
        <v>28</v>
      </c>
      <c r="B29" t="s">
        <v>72</v>
      </c>
      <c r="C29">
        <v>5.7</v>
      </c>
      <c r="D29">
        <v>333</v>
      </c>
      <c r="E29">
        <v>1393</v>
      </c>
      <c r="F29">
        <v>4.8</v>
      </c>
      <c r="G29">
        <v>1.6</v>
      </c>
      <c r="H29" t="s">
        <v>30</v>
      </c>
      <c r="I29">
        <v>86.1</v>
      </c>
      <c r="J29">
        <v>3.7</v>
      </c>
      <c r="K29">
        <v>1.7</v>
      </c>
      <c r="L29">
        <v>323</v>
      </c>
      <c r="M29">
        <v>30</v>
      </c>
      <c r="N29">
        <v>0.2</v>
      </c>
      <c r="O29">
        <v>303</v>
      </c>
      <c r="P29">
        <v>4.3</v>
      </c>
      <c r="Q29">
        <v>594</v>
      </c>
      <c r="R29">
        <v>166</v>
      </c>
      <c r="S29">
        <v>0.04</v>
      </c>
      <c r="T29">
        <v>0.8</v>
      </c>
      <c r="U29" t="s">
        <v>30</v>
      </c>
      <c r="X29">
        <v>0.74</v>
      </c>
      <c r="Z29">
        <v>2.0499999999999998</v>
      </c>
      <c r="AB29">
        <v>96.3</v>
      </c>
      <c r="AD29" s="2" t="s">
        <v>56</v>
      </c>
      <c r="AE29" s="2" t="s">
        <v>62</v>
      </c>
      <c r="AF29" s="2" t="s">
        <v>42</v>
      </c>
      <c r="AG29" s="2">
        <v>1.7</v>
      </c>
      <c r="AH29" s="2">
        <v>2.85</v>
      </c>
      <c r="AI29" s="2">
        <v>1</v>
      </c>
      <c r="AJ29" s="2">
        <v>1600</v>
      </c>
    </row>
    <row r="30" spans="1:36" ht="15" customHeight="1" x14ac:dyDescent="0.25">
      <c r="A30" s="7">
        <v>29</v>
      </c>
      <c r="B30" t="s">
        <v>73</v>
      </c>
      <c r="C30">
        <v>81.599999999999994</v>
      </c>
      <c r="D30">
        <v>78</v>
      </c>
      <c r="E30">
        <v>328</v>
      </c>
      <c r="F30">
        <v>2.4</v>
      </c>
      <c r="G30">
        <v>1.6</v>
      </c>
      <c r="H30">
        <v>5</v>
      </c>
      <c r="I30">
        <v>13.9</v>
      </c>
      <c r="J30">
        <v>0.5</v>
      </c>
      <c r="K30">
        <v>0.5</v>
      </c>
      <c r="L30">
        <v>53</v>
      </c>
      <c r="M30">
        <v>16</v>
      </c>
      <c r="N30">
        <v>0.06</v>
      </c>
      <c r="O30">
        <v>75</v>
      </c>
      <c r="P30">
        <v>0.4</v>
      </c>
      <c r="Q30">
        <v>21</v>
      </c>
      <c r="R30">
        <v>162</v>
      </c>
      <c r="S30">
        <v>0.03</v>
      </c>
      <c r="T30">
        <v>0.4</v>
      </c>
      <c r="U30">
        <v>12</v>
      </c>
      <c r="V30" t="s">
        <v>74</v>
      </c>
      <c r="W30" t="s">
        <v>75</v>
      </c>
      <c r="X30">
        <v>0.04</v>
      </c>
      <c r="Y30">
        <v>7.0000000000000007E-2</v>
      </c>
      <c r="AD30" s="2" t="s">
        <v>56</v>
      </c>
      <c r="AE30" s="2" t="s">
        <v>62</v>
      </c>
      <c r="AF30" s="2" t="s">
        <v>44</v>
      </c>
      <c r="AG30" s="2">
        <v>1.8</v>
      </c>
      <c r="AH30" s="2">
        <v>3.1</v>
      </c>
      <c r="AI30" s="2">
        <v>1</v>
      </c>
      <c r="AJ30" s="2">
        <v>1600</v>
      </c>
    </row>
    <row r="31" spans="1:36" ht="15" customHeight="1" x14ac:dyDescent="0.25">
      <c r="A31" s="7">
        <v>30</v>
      </c>
      <c r="B31" t="s">
        <v>76</v>
      </c>
      <c r="C31">
        <v>3.9</v>
      </c>
      <c r="D31">
        <v>402</v>
      </c>
      <c r="E31">
        <v>1683</v>
      </c>
      <c r="F31">
        <v>2.2000000000000002</v>
      </c>
      <c r="G31">
        <v>13.4</v>
      </c>
      <c r="H31" t="s">
        <v>30</v>
      </c>
      <c r="I31">
        <v>79.8</v>
      </c>
      <c r="J31">
        <v>2.5</v>
      </c>
      <c r="K31">
        <v>0.7</v>
      </c>
      <c r="L31">
        <v>31</v>
      </c>
      <c r="M31">
        <v>9</v>
      </c>
      <c r="N31">
        <v>0.05</v>
      </c>
      <c r="O31">
        <v>45</v>
      </c>
      <c r="P31">
        <v>0.9</v>
      </c>
      <c r="Q31">
        <v>223</v>
      </c>
      <c r="R31">
        <v>55</v>
      </c>
      <c r="S31">
        <v>0.03</v>
      </c>
      <c r="T31">
        <v>0.2</v>
      </c>
      <c r="U31" t="s">
        <v>30</v>
      </c>
      <c r="X31">
        <v>0.13</v>
      </c>
      <c r="AD31" s="2" t="s">
        <v>56</v>
      </c>
      <c r="AE31" s="2" t="s">
        <v>62</v>
      </c>
      <c r="AF31" s="2" t="s">
        <v>46</v>
      </c>
      <c r="AG31" s="2">
        <v>1.9</v>
      </c>
      <c r="AH31" s="2">
        <v>3.25</v>
      </c>
      <c r="AI31" s="2">
        <v>1.1000000000000001</v>
      </c>
      <c r="AJ31" s="2">
        <v>2100</v>
      </c>
    </row>
    <row r="32" spans="1:36" ht="15" customHeight="1" x14ac:dyDescent="0.25">
      <c r="A32" s="7">
        <v>31</v>
      </c>
      <c r="B32" t="s">
        <v>77</v>
      </c>
      <c r="C32">
        <v>12.7</v>
      </c>
      <c r="D32">
        <v>363</v>
      </c>
      <c r="E32">
        <v>1519</v>
      </c>
      <c r="F32">
        <v>1.3</v>
      </c>
      <c r="G32">
        <v>0.3</v>
      </c>
      <c r="H32" t="s">
        <v>30</v>
      </c>
      <c r="I32">
        <v>85.5</v>
      </c>
      <c r="J32">
        <v>0.6</v>
      </c>
      <c r="K32">
        <v>0.2</v>
      </c>
      <c r="L32">
        <v>1</v>
      </c>
      <c r="M32">
        <v>4</v>
      </c>
      <c r="N32">
        <v>0.04</v>
      </c>
      <c r="O32">
        <v>36</v>
      </c>
      <c r="P32">
        <v>31.4</v>
      </c>
      <c r="Q32">
        <v>17</v>
      </c>
      <c r="R32">
        <v>13</v>
      </c>
      <c r="T32">
        <v>8.5</v>
      </c>
      <c r="U32" t="s">
        <v>30</v>
      </c>
      <c r="X32">
        <v>3.23</v>
      </c>
      <c r="Z32">
        <v>3.47</v>
      </c>
      <c r="AA32">
        <v>24.42</v>
      </c>
      <c r="AB32">
        <v>173.6</v>
      </c>
      <c r="AD32" s="2" t="s">
        <v>56</v>
      </c>
      <c r="AE32" s="2" t="s">
        <v>62</v>
      </c>
      <c r="AF32" s="2" t="s">
        <v>48</v>
      </c>
      <c r="AG32" s="2">
        <v>2</v>
      </c>
      <c r="AH32" s="2">
        <v>3.45</v>
      </c>
      <c r="AI32" s="2">
        <v>1.1499999999999999</v>
      </c>
      <c r="AJ32" s="2">
        <v>2300</v>
      </c>
    </row>
    <row r="33" spans="1:35" ht="15" customHeight="1" x14ac:dyDescent="0.25">
      <c r="A33" s="7">
        <v>32</v>
      </c>
      <c r="B33" t="s">
        <v>78</v>
      </c>
      <c r="C33">
        <v>10.8</v>
      </c>
      <c r="D33">
        <v>336</v>
      </c>
      <c r="E33">
        <v>1405</v>
      </c>
      <c r="F33">
        <v>12.5</v>
      </c>
      <c r="G33">
        <v>1.8</v>
      </c>
      <c r="H33" t="s">
        <v>30</v>
      </c>
      <c r="I33">
        <v>73.3</v>
      </c>
      <c r="J33">
        <v>15.5</v>
      </c>
      <c r="K33">
        <v>1.7</v>
      </c>
      <c r="L33">
        <v>34</v>
      </c>
      <c r="M33">
        <v>120</v>
      </c>
      <c r="N33">
        <v>3.86</v>
      </c>
      <c r="O33">
        <v>340</v>
      </c>
      <c r="P33">
        <v>4.7</v>
      </c>
      <c r="Q33">
        <v>41</v>
      </c>
      <c r="R33">
        <v>334</v>
      </c>
      <c r="S33">
        <v>0.56000000000000005</v>
      </c>
      <c r="T33">
        <v>2.7</v>
      </c>
      <c r="U33" t="s">
        <v>30</v>
      </c>
      <c r="X33">
        <v>0.28999999999999998</v>
      </c>
      <c r="Y33">
        <v>0.03</v>
      </c>
      <c r="Z33">
        <v>0.08</v>
      </c>
    </row>
    <row r="34" spans="1:35" ht="15" customHeight="1" x14ac:dyDescent="0.25">
      <c r="A34" s="7">
        <v>33</v>
      </c>
      <c r="B34" t="s">
        <v>79</v>
      </c>
      <c r="C34">
        <v>11.8</v>
      </c>
      <c r="D34">
        <v>351</v>
      </c>
      <c r="E34">
        <v>1467</v>
      </c>
      <c r="F34">
        <v>7.2</v>
      </c>
      <c r="G34">
        <v>1.5</v>
      </c>
      <c r="H34" t="s">
        <v>30</v>
      </c>
      <c r="I34">
        <v>79.099999999999994</v>
      </c>
      <c r="J34">
        <v>5.5</v>
      </c>
      <c r="K34">
        <v>0.5</v>
      </c>
      <c r="L34">
        <v>1</v>
      </c>
      <c r="M34">
        <v>31</v>
      </c>
      <c r="O34">
        <v>84</v>
      </c>
      <c r="P34">
        <v>2.2999999999999998</v>
      </c>
      <c r="Q34">
        <v>45</v>
      </c>
      <c r="R34">
        <v>58</v>
      </c>
      <c r="S34">
        <v>0.27</v>
      </c>
      <c r="T34">
        <v>0.6</v>
      </c>
      <c r="U34" t="s">
        <v>30</v>
      </c>
      <c r="V34" t="s">
        <v>80</v>
      </c>
      <c r="W34" t="s">
        <v>81</v>
      </c>
      <c r="X34">
        <v>0.25</v>
      </c>
      <c r="Z34">
        <v>0.25</v>
      </c>
    </row>
    <row r="35" spans="1:35" ht="15" customHeight="1" x14ac:dyDescent="0.25">
      <c r="A35" s="7">
        <v>34</v>
      </c>
      <c r="B35" t="s">
        <v>82</v>
      </c>
      <c r="C35">
        <v>9.8000000000000007</v>
      </c>
      <c r="D35">
        <v>371</v>
      </c>
      <c r="E35">
        <v>1550</v>
      </c>
      <c r="F35">
        <v>11.4</v>
      </c>
      <c r="G35">
        <v>1.5</v>
      </c>
      <c r="H35" t="s">
        <v>30</v>
      </c>
      <c r="I35">
        <v>75.8</v>
      </c>
      <c r="J35">
        <v>4.8</v>
      </c>
      <c r="K35">
        <v>1.6</v>
      </c>
      <c r="L35">
        <v>35</v>
      </c>
      <c r="M35">
        <v>57</v>
      </c>
      <c r="N35">
        <v>1.62</v>
      </c>
      <c r="O35">
        <v>195</v>
      </c>
      <c r="P35">
        <v>6.7</v>
      </c>
      <c r="Q35">
        <v>333</v>
      </c>
      <c r="R35">
        <v>212</v>
      </c>
      <c r="S35">
        <v>0.26</v>
      </c>
      <c r="T35">
        <v>1.7</v>
      </c>
      <c r="U35" t="s">
        <v>30</v>
      </c>
      <c r="X35">
        <v>0.25</v>
      </c>
      <c r="Z35">
        <v>0.09</v>
      </c>
    </row>
    <row r="36" spans="1:35" ht="15" customHeight="1" x14ac:dyDescent="0.25">
      <c r="A36" s="7">
        <v>35</v>
      </c>
      <c r="B36" t="s">
        <v>914</v>
      </c>
      <c r="C36">
        <v>13</v>
      </c>
      <c r="D36">
        <v>360</v>
      </c>
      <c r="E36">
        <v>1508</v>
      </c>
      <c r="F36">
        <v>9.8000000000000007</v>
      </c>
      <c r="G36">
        <v>1.4</v>
      </c>
      <c r="H36" t="s">
        <v>30</v>
      </c>
      <c r="I36">
        <v>75.099999999999994</v>
      </c>
      <c r="J36">
        <v>2.2999999999999998</v>
      </c>
      <c r="K36">
        <v>0.8</v>
      </c>
      <c r="L36">
        <v>18</v>
      </c>
      <c r="M36">
        <v>31</v>
      </c>
      <c r="N36">
        <v>0.46</v>
      </c>
      <c r="O36">
        <v>115</v>
      </c>
      <c r="P36">
        <v>1</v>
      </c>
      <c r="Q36">
        <v>1</v>
      </c>
      <c r="R36">
        <v>151</v>
      </c>
      <c r="S36">
        <v>0.15</v>
      </c>
      <c r="T36">
        <v>0.8</v>
      </c>
      <c r="U36" t="s">
        <v>30</v>
      </c>
      <c r="X36">
        <v>0.31</v>
      </c>
      <c r="AA36">
        <v>0.89</v>
      </c>
    </row>
    <row r="37" spans="1:35" ht="15" customHeight="1" x14ac:dyDescent="0.25">
      <c r="A37" s="7">
        <v>36</v>
      </c>
      <c r="B37" t="s">
        <v>83</v>
      </c>
      <c r="C37">
        <v>2.7</v>
      </c>
      <c r="D37">
        <v>415</v>
      </c>
      <c r="E37">
        <v>1736</v>
      </c>
      <c r="F37">
        <v>11.9</v>
      </c>
      <c r="G37">
        <v>5.8</v>
      </c>
      <c r="H37">
        <v>11</v>
      </c>
      <c r="I37">
        <v>77.8</v>
      </c>
      <c r="J37">
        <v>1.9</v>
      </c>
      <c r="K37">
        <v>1.9</v>
      </c>
      <c r="L37">
        <v>196</v>
      </c>
      <c r="M37">
        <v>58</v>
      </c>
      <c r="N37">
        <v>1.49</v>
      </c>
      <c r="O37">
        <v>296</v>
      </c>
      <c r="P37">
        <v>8.6999999999999993</v>
      </c>
      <c r="Q37">
        <v>125</v>
      </c>
      <c r="R37">
        <v>366</v>
      </c>
      <c r="S37">
        <v>0.19</v>
      </c>
      <c r="T37">
        <v>1.7</v>
      </c>
      <c r="U37">
        <v>492</v>
      </c>
      <c r="X37">
        <v>1.43</v>
      </c>
      <c r="Y37">
        <v>1.1299999999999999</v>
      </c>
      <c r="Z37">
        <v>1.1399999999999999</v>
      </c>
      <c r="AA37">
        <v>9.5</v>
      </c>
      <c r="AB37">
        <v>24.3</v>
      </c>
    </row>
    <row r="38" spans="1:35" ht="15" customHeight="1" x14ac:dyDescent="0.25">
      <c r="A38" s="7">
        <v>37</v>
      </c>
      <c r="B38" t="s">
        <v>84</v>
      </c>
      <c r="C38">
        <v>59.6</v>
      </c>
      <c r="D38">
        <v>164</v>
      </c>
      <c r="E38">
        <v>685</v>
      </c>
      <c r="F38">
        <v>5.8</v>
      </c>
      <c r="G38">
        <v>1.2</v>
      </c>
      <c r="H38" t="s">
        <v>30</v>
      </c>
      <c r="I38">
        <v>32.5</v>
      </c>
      <c r="J38">
        <v>1.6</v>
      </c>
      <c r="K38">
        <v>0.9</v>
      </c>
      <c r="L38">
        <v>10</v>
      </c>
      <c r="M38">
        <v>4</v>
      </c>
      <c r="N38">
        <v>0.2</v>
      </c>
      <c r="O38">
        <v>42</v>
      </c>
      <c r="P38">
        <v>1.2</v>
      </c>
      <c r="Q38">
        <v>207</v>
      </c>
      <c r="R38">
        <v>54</v>
      </c>
      <c r="S38">
        <v>7.0000000000000007E-2</v>
      </c>
      <c r="T38">
        <v>0.4</v>
      </c>
      <c r="U38" t="s">
        <v>30</v>
      </c>
      <c r="X38">
        <v>0.04</v>
      </c>
      <c r="AA38">
        <v>3.96</v>
      </c>
    </row>
    <row r="39" spans="1:35" ht="15" customHeight="1" x14ac:dyDescent="0.25">
      <c r="A39" s="7">
        <v>38</v>
      </c>
      <c r="B39" t="s">
        <v>85</v>
      </c>
      <c r="C39">
        <v>45</v>
      </c>
      <c r="D39">
        <v>220</v>
      </c>
      <c r="E39">
        <v>922</v>
      </c>
      <c r="F39">
        <v>7</v>
      </c>
      <c r="G39">
        <v>1.3</v>
      </c>
      <c r="H39" t="s">
        <v>30</v>
      </c>
      <c r="I39">
        <v>45.1</v>
      </c>
      <c r="J39">
        <v>1.6</v>
      </c>
      <c r="K39">
        <v>1.6</v>
      </c>
      <c r="L39">
        <v>17</v>
      </c>
      <c r="M39">
        <v>13</v>
      </c>
      <c r="N39">
        <v>0.34</v>
      </c>
      <c r="O39">
        <v>82</v>
      </c>
      <c r="P39">
        <v>1.9</v>
      </c>
      <c r="Q39">
        <v>667</v>
      </c>
      <c r="R39">
        <v>137</v>
      </c>
      <c r="S39">
        <v>0.1</v>
      </c>
      <c r="T39">
        <v>0.8</v>
      </c>
      <c r="U39" t="s">
        <v>30</v>
      </c>
      <c r="X39">
        <v>0.08</v>
      </c>
    </row>
    <row r="40" spans="1:35" ht="15" customHeight="1" x14ac:dyDescent="0.25">
      <c r="A40" s="7">
        <v>39</v>
      </c>
      <c r="B40" t="s">
        <v>86</v>
      </c>
      <c r="C40">
        <v>6</v>
      </c>
      <c r="D40">
        <v>436</v>
      </c>
      <c r="E40">
        <v>1824</v>
      </c>
      <c r="F40">
        <v>8.8000000000000007</v>
      </c>
      <c r="G40">
        <v>17.2</v>
      </c>
      <c r="H40" t="s">
        <v>30</v>
      </c>
      <c r="I40">
        <v>62.4</v>
      </c>
      <c r="J40">
        <v>5.6</v>
      </c>
      <c r="K40">
        <v>5.6</v>
      </c>
      <c r="L40">
        <v>18</v>
      </c>
      <c r="M40">
        <v>19</v>
      </c>
      <c r="N40">
        <v>0.25</v>
      </c>
      <c r="O40">
        <v>112</v>
      </c>
      <c r="P40">
        <v>0.8</v>
      </c>
      <c r="Q40">
        <v>1516</v>
      </c>
      <c r="R40">
        <v>148</v>
      </c>
      <c r="S40">
        <v>0.1</v>
      </c>
      <c r="T40">
        <v>0.5</v>
      </c>
      <c r="U40" t="s">
        <v>30</v>
      </c>
      <c r="X40">
        <v>1.18</v>
      </c>
      <c r="Y40">
        <v>0.04</v>
      </c>
      <c r="Z40">
        <v>0.53</v>
      </c>
      <c r="AA40">
        <v>9.3699999999999992</v>
      </c>
      <c r="AI40" s="8"/>
    </row>
    <row r="41" spans="1:35" ht="15" customHeight="1" x14ac:dyDescent="0.25">
      <c r="A41" s="7">
        <v>40</v>
      </c>
      <c r="B41" t="s">
        <v>915</v>
      </c>
      <c r="C41">
        <v>10.199999999999999</v>
      </c>
      <c r="D41">
        <v>371</v>
      </c>
      <c r="E41">
        <v>1553</v>
      </c>
      <c r="F41">
        <v>10</v>
      </c>
      <c r="G41">
        <v>1.3</v>
      </c>
      <c r="H41" t="s">
        <v>30</v>
      </c>
      <c r="I41">
        <v>77.900000000000006</v>
      </c>
      <c r="J41">
        <v>2.9</v>
      </c>
      <c r="K41">
        <v>0.5</v>
      </c>
      <c r="L41">
        <v>17</v>
      </c>
      <c r="M41">
        <v>28</v>
      </c>
      <c r="N41">
        <v>0.53</v>
      </c>
      <c r="O41">
        <v>100</v>
      </c>
      <c r="P41">
        <v>0.9</v>
      </c>
      <c r="Q41">
        <v>7</v>
      </c>
      <c r="R41">
        <v>147</v>
      </c>
      <c r="S41">
        <v>0.15</v>
      </c>
      <c r="T41">
        <v>0.8</v>
      </c>
      <c r="U41" t="s">
        <v>30</v>
      </c>
      <c r="X41">
        <v>0.18</v>
      </c>
      <c r="Y41">
        <v>0.02</v>
      </c>
      <c r="AA41">
        <v>3.57</v>
      </c>
    </row>
    <row r="42" spans="1:35" ht="15" customHeight="1" x14ac:dyDescent="0.25">
      <c r="A42" s="7">
        <v>41</v>
      </c>
      <c r="B42" t="s">
        <v>916</v>
      </c>
      <c r="C42">
        <v>10.6</v>
      </c>
      <c r="D42">
        <v>371</v>
      </c>
      <c r="E42">
        <v>1550</v>
      </c>
      <c r="F42">
        <v>10.3</v>
      </c>
      <c r="G42">
        <v>2</v>
      </c>
      <c r="H42">
        <v>18</v>
      </c>
      <c r="I42">
        <v>76.599999999999994</v>
      </c>
      <c r="J42">
        <v>2.2999999999999998</v>
      </c>
      <c r="K42">
        <v>0.5</v>
      </c>
      <c r="L42">
        <v>19</v>
      </c>
      <c r="N42">
        <v>0.4</v>
      </c>
      <c r="O42">
        <v>118</v>
      </c>
      <c r="P42">
        <v>0.9</v>
      </c>
      <c r="Q42">
        <v>15</v>
      </c>
      <c r="R42">
        <v>134</v>
      </c>
      <c r="S42">
        <v>0.14000000000000001</v>
      </c>
      <c r="T42">
        <v>0.8</v>
      </c>
      <c r="X42">
        <v>0.11</v>
      </c>
      <c r="Y42">
        <v>0.05</v>
      </c>
      <c r="Z42">
        <v>0.03</v>
      </c>
      <c r="AA42">
        <v>4.37</v>
      </c>
    </row>
    <row r="43" spans="1:35" ht="15" customHeight="1" x14ac:dyDescent="0.25">
      <c r="A43" s="7">
        <v>42</v>
      </c>
      <c r="B43" t="s">
        <v>87</v>
      </c>
      <c r="C43">
        <v>12.2</v>
      </c>
      <c r="D43">
        <v>361</v>
      </c>
      <c r="E43">
        <v>1512</v>
      </c>
      <c r="F43">
        <v>0.6</v>
      </c>
      <c r="H43" t="s">
        <v>30</v>
      </c>
      <c r="I43">
        <v>87.1</v>
      </c>
      <c r="J43">
        <v>0.7</v>
      </c>
      <c r="K43">
        <v>0.1</v>
      </c>
      <c r="L43">
        <v>1</v>
      </c>
      <c r="M43">
        <v>3</v>
      </c>
      <c r="N43">
        <v>0.02</v>
      </c>
      <c r="O43">
        <v>13</v>
      </c>
      <c r="P43">
        <v>0.1</v>
      </c>
      <c r="Q43">
        <v>8</v>
      </c>
      <c r="R43">
        <v>9</v>
      </c>
      <c r="S43">
        <v>0.02</v>
      </c>
      <c r="T43">
        <v>0.1</v>
      </c>
      <c r="U43" t="s">
        <v>30</v>
      </c>
    </row>
    <row r="44" spans="1:35" ht="15" customHeight="1" x14ac:dyDescent="0.25">
      <c r="A44" s="7">
        <v>43</v>
      </c>
      <c r="B44" t="s">
        <v>88</v>
      </c>
      <c r="C44">
        <v>11.5</v>
      </c>
      <c r="D44">
        <v>353</v>
      </c>
      <c r="E44">
        <v>1479</v>
      </c>
      <c r="F44">
        <v>7.2</v>
      </c>
      <c r="G44">
        <v>1.9</v>
      </c>
      <c r="H44" t="s">
        <v>30</v>
      </c>
      <c r="I44">
        <v>78.900000000000006</v>
      </c>
      <c r="J44">
        <v>4.7</v>
      </c>
      <c r="K44">
        <v>0.6</v>
      </c>
      <c r="L44">
        <v>3</v>
      </c>
      <c r="M44">
        <v>41</v>
      </c>
      <c r="N44">
        <v>0.34</v>
      </c>
      <c r="O44">
        <v>108</v>
      </c>
      <c r="P44">
        <v>0.9</v>
      </c>
      <c r="R44">
        <v>168</v>
      </c>
      <c r="S44">
        <v>0.08</v>
      </c>
      <c r="T44">
        <v>1.1000000000000001</v>
      </c>
      <c r="U44" t="s">
        <v>30</v>
      </c>
      <c r="V44" t="s">
        <v>89</v>
      </c>
      <c r="W44" t="s">
        <v>90</v>
      </c>
      <c r="X44">
        <v>0.25</v>
      </c>
      <c r="AA44">
        <v>0.75</v>
      </c>
    </row>
    <row r="45" spans="1:35" ht="15" customHeight="1" x14ac:dyDescent="0.25">
      <c r="A45" s="7">
        <v>44</v>
      </c>
      <c r="B45" t="s">
        <v>91</v>
      </c>
      <c r="C45">
        <v>63.5</v>
      </c>
      <c r="D45">
        <v>138</v>
      </c>
      <c r="E45">
        <v>578</v>
      </c>
      <c r="F45">
        <v>6.6</v>
      </c>
      <c r="G45">
        <v>0.6</v>
      </c>
      <c r="H45" t="s">
        <v>30</v>
      </c>
      <c r="I45">
        <v>28.6</v>
      </c>
      <c r="J45">
        <v>3.9</v>
      </c>
      <c r="K45">
        <v>0.7</v>
      </c>
      <c r="L45">
        <v>2</v>
      </c>
      <c r="M45">
        <v>33</v>
      </c>
      <c r="N45">
        <v>0.12</v>
      </c>
      <c r="O45">
        <v>113</v>
      </c>
      <c r="P45">
        <v>0.4</v>
      </c>
      <c r="Q45">
        <v>1</v>
      </c>
      <c r="R45">
        <v>185</v>
      </c>
      <c r="S45">
        <v>0.05</v>
      </c>
      <c r="T45">
        <v>0.5</v>
      </c>
      <c r="U45" t="s">
        <v>30</v>
      </c>
      <c r="V45" t="s">
        <v>92</v>
      </c>
      <c r="W45" t="s">
        <v>93</v>
      </c>
      <c r="X45">
        <v>0.3</v>
      </c>
      <c r="Z45">
        <v>0.04</v>
      </c>
    </row>
    <row r="46" spans="1:35" ht="15" customHeight="1" x14ac:dyDescent="0.25">
      <c r="A46" s="7">
        <v>45</v>
      </c>
      <c r="B46" t="s">
        <v>94</v>
      </c>
      <c r="C46">
        <v>76.2</v>
      </c>
      <c r="D46">
        <v>98</v>
      </c>
      <c r="E46">
        <v>408</v>
      </c>
      <c r="F46">
        <v>3.2</v>
      </c>
      <c r="G46">
        <v>2.4</v>
      </c>
      <c r="H46" t="s">
        <v>30</v>
      </c>
      <c r="I46">
        <v>17.100000000000001</v>
      </c>
      <c r="J46">
        <v>4.5999999999999996</v>
      </c>
      <c r="K46">
        <v>1.1000000000000001</v>
      </c>
      <c r="L46">
        <v>2</v>
      </c>
      <c r="M46">
        <v>20</v>
      </c>
      <c r="N46">
        <v>0.09</v>
      </c>
      <c r="O46">
        <v>61</v>
      </c>
      <c r="P46">
        <v>0.6</v>
      </c>
      <c r="Q46">
        <v>260</v>
      </c>
      <c r="R46">
        <v>162</v>
      </c>
      <c r="S46">
        <v>0.05</v>
      </c>
      <c r="T46">
        <v>0.5</v>
      </c>
      <c r="U46" t="s">
        <v>30</v>
      </c>
      <c r="V46" t="s">
        <v>95</v>
      </c>
      <c r="W46" t="s">
        <v>96</v>
      </c>
      <c r="Y46">
        <v>0.05</v>
      </c>
      <c r="AA46">
        <v>3.74</v>
      </c>
      <c r="AB46">
        <v>1.7</v>
      </c>
    </row>
    <row r="47" spans="1:35" ht="15" customHeight="1" x14ac:dyDescent="0.25">
      <c r="A47" s="7">
        <v>46</v>
      </c>
      <c r="B47" t="s">
        <v>97</v>
      </c>
      <c r="C47">
        <v>8.1</v>
      </c>
      <c r="D47">
        <v>373</v>
      </c>
      <c r="E47">
        <v>1562</v>
      </c>
      <c r="F47">
        <v>0.6</v>
      </c>
      <c r="G47">
        <v>0.4</v>
      </c>
      <c r="H47" t="s">
        <v>30</v>
      </c>
      <c r="I47">
        <v>89.3</v>
      </c>
      <c r="J47">
        <v>0.9</v>
      </c>
      <c r="K47">
        <v>1.6</v>
      </c>
      <c r="L47">
        <v>522</v>
      </c>
      <c r="M47">
        <v>4</v>
      </c>
      <c r="O47">
        <v>273</v>
      </c>
      <c r="P47">
        <v>42</v>
      </c>
      <c r="Q47">
        <v>15</v>
      </c>
      <c r="T47">
        <v>15.2</v>
      </c>
      <c r="U47">
        <v>1533</v>
      </c>
      <c r="X47">
        <v>3.41</v>
      </c>
      <c r="Z47">
        <v>3.11</v>
      </c>
      <c r="AA47">
        <v>19.39</v>
      </c>
    </row>
    <row r="48" spans="1:35" ht="15" customHeight="1" x14ac:dyDescent="0.25">
      <c r="A48" s="7">
        <v>47</v>
      </c>
      <c r="B48" t="s">
        <v>98</v>
      </c>
      <c r="C48">
        <v>61.3</v>
      </c>
      <c r="D48">
        <v>171</v>
      </c>
      <c r="E48">
        <v>716</v>
      </c>
      <c r="F48">
        <v>2.6</v>
      </c>
      <c r="G48">
        <v>4.8</v>
      </c>
      <c r="H48" t="s">
        <v>30</v>
      </c>
      <c r="I48">
        <v>30.7</v>
      </c>
      <c r="J48">
        <v>2.4</v>
      </c>
      <c r="K48">
        <v>0.6</v>
      </c>
      <c r="L48">
        <v>4</v>
      </c>
      <c r="M48">
        <v>15</v>
      </c>
      <c r="N48">
        <v>0.12</v>
      </c>
      <c r="O48">
        <v>55</v>
      </c>
      <c r="P48">
        <v>0.4</v>
      </c>
      <c r="Q48">
        <v>132</v>
      </c>
      <c r="R48">
        <v>125</v>
      </c>
      <c r="S48">
        <v>0.03</v>
      </c>
      <c r="T48">
        <v>0.4</v>
      </c>
      <c r="U48" t="s">
        <v>30</v>
      </c>
    </row>
    <row r="49" spans="1:27" ht="15" customHeight="1" x14ac:dyDescent="0.25">
      <c r="A49" s="7">
        <v>48</v>
      </c>
      <c r="B49" t="s">
        <v>99</v>
      </c>
      <c r="C49">
        <v>19.899999999999999</v>
      </c>
      <c r="D49">
        <v>343</v>
      </c>
      <c r="E49">
        <v>1435</v>
      </c>
      <c r="F49">
        <v>12.4</v>
      </c>
      <c r="G49">
        <v>5.7</v>
      </c>
      <c r="I49">
        <v>59.6</v>
      </c>
      <c r="J49">
        <v>6</v>
      </c>
      <c r="K49">
        <v>2.5</v>
      </c>
      <c r="L49">
        <v>109</v>
      </c>
      <c r="M49">
        <v>57</v>
      </c>
      <c r="N49">
        <v>1.08</v>
      </c>
      <c r="O49">
        <v>182</v>
      </c>
      <c r="P49">
        <v>4.7</v>
      </c>
      <c r="Q49">
        <v>606</v>
      </c>
      <c r="R49">
        <v>210</v>
      </c>
      <c r="S49">
        <v>0.14000000000000001</v>
      </c>
      <c r="T49">
        <v>1.7</v>
      </c>
      <c r="X49">
        <v>0.09</v>
      </c>
      <c r="Y49">
        <v>0.03</v>
      </c>
      <c r="Z49">
        <v>0.08</v>
      </c>
    </row>
    <row r="50" spans="1:27" ht="15" customHeight="1" x14ac:dyDescent="0.25">
      <c r="A50" s="7">
        <v>49</v>
      </c>
      <c r="B50" t="s">
        <v>100</v>
      </c>
      <c r="C50">
        <v>26</v>
      </c>
      <c r="D50">
        <v>309</v>
      </c>
      <c r="E50">
        <v>1292</v>
      </c>
      <c r="F50">
        <v>11.3</v>
      </c>
      <c r="G50">
        <v>3.6</v>
      </c>
      <c r="H50" t="s">
        <v>30</v>
      </c>
      <c r="I50">
        <v>56.5</v>
      </c>
      <c r="J50">
        <v>5.7</v>
      </c>
      <c r="K50">
        <v>2.5</v>
      </c>
      <c r="L50">
        <v>90</v>
      </c>
      <c r="M50">
        <v>48</v>
      </c>
      <c r="N50">
        <v>0.56999999999999995</v>
      </c>
      <c r="O50">
        <v>153</v>
      </c>
      <c r="P50">
        <v>3.3</v>
      </c>
      <c r="Q50">
        <v>663</v>
      </c>
      <c r="R50">
        <v>296</v>
      </c>
      <c r="S50">
        <v>0.16</v>
      </c>
      <c r="T50">
        <v>1.5</v>
      </c>
      <c r="U50" t="s">
        <v>30</v>
      </c>
      <c r="X50">
        <v>7.0000000000000007E-2</v>
      </c>
      <c r="Y50">
        <v>0.04</v>
      </c>
      <c r="Z50">
        <v>0.79</v>
      </c>
    </row>
    <row r="51" spans="1:27" ht="15" customHeight="1" x14ac:dyDescent="0.25">
      <c r="A51" s="7">
        <v>50</v>
      </c>
      <c r="B51" t="s">
        <v>101</v>
      </c>
      <c r="C51">
        <v>40.700000000000003</v>
      </c>
      <c r="D51">
        <v>253</v>
      </c>
      <c r="E51">
        <v>1059</v>
      </c>
      <c r="F51">
        <v>12</v>
      </c>
      <c r="G51">
        <v>2.7</v>
      </c>
      <c r="H51" t="s">
        <v>30</v>
      </c>
      <c r="I51">
        <v>44.1</v>
      </c>
      <c r="J51">
        <v>2.5</v>
      </c>
      <c r="K51">
        <v>0.5</v>
      </c>
      <c r="L51">
        <v>156</v>
      </c>
      <c r="M51">
        <v>24</v>
      </c>
      <c r="N51">
        <v>0.51</v>
      </c>
      <c r="O51">
        <v>105</v>
      </c>
      <c r="P51">
        <v>5.7</v>
      </c>
      <c r="Q51">
        <v>22</v>
      </c>
      <c r="R51">
        <v>65</v>
      </c>
      <c r="S51">
        <v>0.06</v>
      </c>
      <c r="T51">
        <v>1.3</v>
      </c>
      <c r="U51" t="s">
        <v>30</v>
      </c>
      <c r="X51">
        <v>0.04</v>
      </c>
      <c r="Y51">
        <v>0.03</v>
      </c>
    </row>
    <row r="52" spans="1:27" ht="15" customHeight="1" x14ac:dyDescent="0.25">
      <c r="A52" s="7">
        <v>51</v>
      </c>
      <c r="B52" t="s">
        <v>102</v>
      </c>
      <c r="C52">
        <v>30.4</v>
      </c>
      <c r="D52">
        <v>292</v>
      </c>
      <c r="E52">
        <v>1222</v>
      </c>
      <c r="F52">
        <v>8.3000000000000007</v>
      </c>
      <c r="G52">
        <v>3.1</v>
      </c>
      <c r="H52">
        <v>6</v>
      </c>
      <c r="I52">
        <v>56.4</v>
      </c>
      <c r="J52">
        <v>4.3</v>
      </c>
      <c r="K52">
        <v>1.8</v>
      </c>
      <c r="L52">
        <v>78</v>
      </c>
      <c r="M52">
        <v>29</v>
      </c>
      <c r="N52">
        <v>0.37</v>
      </c>
      <c r="O52">
        <v>110</v>
      </c>
      <c r="P52">
        <v>3</v>
      </c>
      <c r="Q52">
        <v>507</v>
      </c>
      <c r="R52">
        <v>89</v>
      </c>
      <c r="S52">
        <v>0.1</v>
      </c>
      <c r="T52">
        <v>0.8</v>
      </c>
      <c r="X52">
        <v>0.08</v>
      </c>
      <c r="Z52">
        <v>0.08</v>
      </c>
    </row>
    <row r="53" spans="1:27" ht="15" customHeight="1" x14ac:dyDescent="0.25">
      <c r="A53" s="7">
        <v>52</v>
      </c>
      <c r="B53" t="s">
        <v>766</v>
      </c>
      <c r="C53">
        <v>34.700000000000003</v>
      </c>
      <c r="D53">
        <v>253</v>
      </c>
      <c r="E53">
        <v>1059</v>
      </c>
      <c r="F53">
        <v>9.4</v>
      </c>
      <c r="G53">
        <v>3.7</v>
      </c>
      <c r="H53" t="s">
        <v>30</v>
      </c>
      <c r="I53">
        <v>49.9</v>
      </c>
      <c r="J53">
        <v>6.9</v>
      </c>
      <c r="K53">
        <v>2.2999999999999998</v>
      </c>
      <c r="L53">
        <v>132</v>
      </c>
      <c r="M53">
        <v>60</v>
      </c>
      <c r="N53">
        <v>1.62</v>
      </c>
      <c r="O53">
        <v>193</v>
      </c>
      <c r="P53">
        <v>3</v>
      </c>
      <c r="Q53">
        <v>506</v>
      </c>
      <c r="R53">
        <v>163</v>
      </c>
      <c r="S53">
        <v>0.15</v>
      </c>
      <c r="T53">
        <v>1.6</v>
      </c>
      <c r="U53" t="s">
        <v>30</v>
      </c>
      <c r="X53">
        <v>0.08</v>
      </c>
      <c r="Y53">
        <v>0.04</v>
      </c>
      <c r="Z53">
        <v>0.15</v>
      </c>
    </row>
    <row r="54" spans="1:27" ht="15" customHeight="1" x14ac:dyDescent="0.25">
      <c r="A54" s="7">
        <v>53</v>
      </c>
      <c r="B54" t="s">
        <v>917</v>
      </c>
      <c r="C54">
        <v>28.5</v>
      </c>
      <c r="D54">
        <v>300</v>
      </c>
      <c r="E54">
        <v>1254</v>
      </c>
      <c r="F54">
        <v>8</v>
      </c>
      <c r="G54">
        <v>3.1</v>
      </c>
      <c r="H54" t="s">
        <v>30</v>
      </c>
      <c r="I54">
        <v>58.6</v>
      </c>
      <c r="J54">
        <v>2.2999999999999998</v>
      </c>
      <c r="K54">
        <v>1.8</v>
      </c>
      <c r="L54">
        <v>16</v>
      </c>
      <c r="M54">
        <v>25</v>
      </c>
      <c r="N54">
        <v>0.46</v>
      </c>
      <c r="O54">
        <v>95</v>
      </c>
      <c r="P54">
        <v>1</v>
      </c>
      <c r="Q54">
        <v>648</v>
      </c>
      <c r="R54">
        <v>142</v>
      </c>
      <c r="S54">
        <v>0.13</v>
      </c>
      <c r="T54">
        <v>0.8</v>
      </c>
      <c r="U54">
        <v>3</v>
      </c>
      <c r="X54">
        <v>0.39</v>
      </c>
      <c r="Y54">
        <v>0.67</v>
      </c>
      <c r="Z54">
        <v>0.6</v>
      </c>
      <c r="AA54">
        <v>2.34</v>
      </c>
    </row>
    <row r="55" spans="1:27" ht="15" customHeight="1" x14ac:dyDescent="0.25">
      <c r="A55" s="7">
        <v>54</v>
      </c>
      <c r="B55" t="s">
        <v>918</v>
      </c>
      <c r="C55">
        <v>25.8</v>
      </c>
      <c r="D55">
        <v>311</v>
      </c>
      <c r="E55">
        <v>1301</v>
      </c>
      <c r="F55">
        <v>8.4</v>
      </c>
      <c r="G55">
        <v>2.8</v>
      </c>
      <c r="H55">
        <v>17</v>
      </c>
      <c r="I55">
        <v>61.5</v>
      </c>
      <c r="J55">
        <v>2.4</v>
      </c>
      <c r="K55">
        <v>1.5</v>
      </c>
      <c r="L55">
        <v>52</v>
      </c>
      <c r="M55">
        <v>22</v>
      </c>
      <c r="N55">
        <v>0.31</v>
      </c>
      <c r="O55">
        <v>101</v>
      </c>
      <c r="P55">
        <v>2.2999999999999998</v>
      </c>
      <c r="Q55">
        <v>431</v>
      </c>
      <c r="R55">
        <v>91</v>
      </c>
      <c r="T55">
        <v>2.7</v>
      </c>
      <c r="X55">
        <v>0.08</v>
      </c>
      <c r="Y55">
        <v>0.04</v>
      </c>
      <c r="Z55">
        <v>0.15</v>
      </c>
    </row>
    <row r="56" spans="1:27" ht="15" customHeight="1" x14ac:dyDescent="0.25">
      <c r="A56" s="7">
        <v>55</v>
      </c>
      <c r="B56" t="s">
        <v>103</v>
      </c>
      <c r="C56">
        <v>34.4</v>
      </c>
      <c r="D56">
        <v>289</v>
      </c>
      <c r="E56">
        <v>1208</v>
      </c>
      <c r="F56">
        <v>10.7</v>
      </c>
      <c r="G56">
        <v>8.8000000000000007</v>
      </c>
      <c r="H56">
        <v>18</v>
      </c>
      <c r="I56">
        <v>42</v>
      </c>
      <c r="J56">
        <v>1</v>
      </c>
      <c r="K56">
        <v>4.0999999999999996</v>
      </c>
      <c r="L56">
        <v>17</v>
      </c>
      <c r="M56">
        <v>18</v>
      </c>
      <c r="N56">
        <v>0.34</v>
      </c>
      <c r="O56">
        <v>117</v>
      </c>
      <c r="P56">
        <v>2</v>
      </c>
      <c r="Q56">
        <v>1309</v>
      </c>
      <c r="R56">
        <v>166</v>
      </c>
      <c r="S56">
        <v>0.11</v>
      </c>
      <c r="T56">
        <v>1.7</v>
      </c>
      <c r="X56">
        <v>0.06</v>
      </c>
      <c r="Y56">
        <v>0.03</v>
      </c>
      <c r="AA56">
        <v>1.58</v>
      </c>
    </row>
    <row r="57" spans="1:27" ht="15" customHeight="1" x14ac:dyDescent="0.25">
      <c r="A57" s="7">
        <v>56</v>
      </c>
      <c r="B57" t="s">
        <v>104</v>
      </c>
      <c r="C57">
        <v>22.9</v>
      </c>
      <c r="D57">
        <v>388</v>
      </c>
      <c r="E57">
        <v>1625</v>
      </c>
      <c r="F57">
        <v>10.1</v>
      </c>
      <c r="G57">
        <v>20.100000000000001</v>
      </c>
      <c r="H57">
        <v>25</v>
      </c>
      <c r="I57">
        <v>43.8</v>
      </c>
      <c r="J57">
        <v>1</v>
      </c>
      <c r="K57">
        <v>3.1</v>
      </c>
      <c r="L57">
        <v>13</v>
      </c>
      <c r="M57">
        <v>14</v>
      </c>
      <c r="N57">
        <v>0.22</v>
      </c>
      <c r="O57">
        <v>90</v>
      </c>
      <c r="P57">
        <v>2.5</v>
      </c>
      <c r="Q57">
        <v>1040</v>
      </c>
      <c r="R57">
        <v>156</v>
      </c>
      <c r="S57">
        <v>0.12</v>
      </c>
      <c r="T57">
        <v>1.2</v>
      </c>
      <c r="X57">
        <v>0.06</v>
      </c>
      <c r="Y57">
        <v>0.05</v>
      </c>
      <c r="AA57">
        <v>1.83</v>
      </c>
    </row>
    <row r="58" spans="1:27" ht="15" customHeight="1" x14ac:dyDescent="0.25">
      <c r="A58" s="7">
        <v>57</v>
      </c>
      <c r="B58" t="s">
        <v>105</v>
      </c>
      <c r="C58">
        <v>31.3</v>
      </c>
      <c r="D58">
        <v>308</v>
      </c>
      <c r="E58">
        <v>1291</v>
      </c>
      <c r="F58">
        <v>9.9</v>
      </c>
      <c r="G58">
        <v>9.6</v>
      </c>
      <c r="H58">
        <v>14</v>
      </c>
      <c r="I58">
        <v>45.9</v>
      </c>
      <c r="J58">
        <v>1.1000000000000001</v>
      </c>
      <c r="K58">
        <v>3.3</v>
      </c>
      <c r="L58">
        <v>155</v>
      </c>
      <c r="M58">
        <v>16</v>
      </c>
      <c r="N58">
        <v>0.24</v>
      </c>
      <c r="O58">
        <v>168</v>
      </c>
      <c r="P58">
        <v>1</v>
      </c>
      <c r="Q58">
        <v>985</v>
      </c>
      <c r="R58">
        <v>103</v>
      </c>
      <c r="S58">
        <v>0.1</v>
      </c>
      <c r="T58">
        <v>1</v>
      </c>
      <c r="X58">
        <v>7.0000000000000007E-2</v>
      </c>
      <c r="Y58">
        <v>0.03</v>
      </c>
    </row>
    <row r="59" spans="1:27" ht="15" customHeight="1" x14ac:dyDescent="0.25">
      <c r="A59" s="7">
        <v>58</v>
      </c>
      <c r="B59" t="s">
        <v>106</v>
      </c>
      <c r="C59">
        <v>17.5</v>
      </c>
      <c r="D59">
        <v>422</v>
      </c>
      <c r="E59">
        <v>1766</v>
      </c>
      <c r="F59">
        <v>8.6999999999999993</v>
      </c>
      <c r="G59">
        <v>22.7</v>
      </c>
      <c r="H59">
        <v>15</v>
      </c>
      <c r="I59">
        <v>48.1</v>
      </c>
      <c r="J59">
        <v>0.9</v>
      </c>
      <c r="K59">
        <v>2.9</v>
      </c>
      <c r="L59">
        <v>126</v>
      </c>
      <c r="M59">
        <v>15</v>
      </c>
      <c r="N59">
        <v>0.2</v>
      </c>
      <c r="O59">
        <v>124</v>
      </c>
      <c r="P59">
        <v>1.3</v>
      </c>
      <c r="Q59">
        <v>821</v>
      </c>
      <c r="R59">
        <v>124</v>
      </c>
      <c r="S59">
        <v>0.1</v>
      </c>
      <c r="T59">
        <v>0.8</v>
      </c>
      <c r="U59">
        <v>18</v>
      </c>
      <c r="V59">
        <v>18</v>
      </c>
      <c r="W59">
        <v>18</v>
      </c>
      <c r="X59">
        <v>0.09</v>
      </c>
      <c r="Y59">
        <v>0.04</v>
      </c>
    </row>
    <row r="60" spans="1:27" ht="15" customHeight="1" x14ac:dyDescent="0.25">
      <c r="A60" s="7">
        <v>59</v>
      </c>
      <c r="B60" t="s">
        <v>107</v>
      </c>
      <c r="C60">
        <v>27.1</v>
      </c>
      <c r="D60">
        <v>310</v>
      </c>
      <c r="E60">
        <v>1298</v>
      </c>
      <c r="F60">
        <v>6.9</v>
      </c>
      <c r="G60">
        <v>5.5</v>
      </c>
      <c r="H60" t="s">
        <v>30</v>
      </c>
      <c r="I60">
        <v>57.4</v>
      </c>
      <c r="J60">
        <v>1.4</v>
      </c>
      <c r="K60">
        <v>3.2</v>
      </c>
      <c r="L60">
        <v>13</v>
      </c>
      <c r="M60">
        <v>14</v>
      </c>
      <c r="N60">
        <v>0.38</v>
      </c>
      <c r="O60">
        <v>73</v>
      </c>
      <c r="P60">
        <v>1.1000000000000001</v>
      </c>
      <c r="Q60">
        <v>1344</v>
      </c>
      <c r="R60">
        <v>167</v>
      </c>
      <c r="S60">
        <v>0.11</v>
      </c>
      <c r="T60">
        <v>0.6</v>
      </c>
      <c r="U60" t="s">
        <v>30</v>
      </c>
      <c r="X60">
        <v>0.15</v>
      </c>
    </row>
    <row r="61" spans="1:27" ht="15" customHeight="1" x14ac:dyDescent="0.25">
      <c r="A61" s="7">
        <v>60</v>
      </c>
      <c r="B61" t="s">
        <v>108</v>
      </c>
      <c r="C61">
        <v>1</v>
      </c>
      <c r="D61">
        <v>570</v>
      </c>
      <c r="E61">
        <v>2384</v>
      </c>
      <c r="F61">
        <v>6</v>
      </c>
      <c r="G61">
        <v>40.9</v>
      </c>
      <c r="H61" t="s">
        <v>30</v>
      </c>
      <c r="I61">
        <v>49.3</v>
      </c>
      <c r="J61">
        <v>1.3</v>
      </c>
      <c r="K61">
        <v>2.8</v>
      </c>
      <c r="L61">
        <v>11</v>
      </c>
      <c r="M61">
        <v>13</v>
      </c>
      <c r="N61">
        <v>0.36</v>
      </c>
      <c r="O61">
        <v>62</v>
      </c>
      <c r="P61">
        <v>1.4</v>
      </c>
      <c r="Q61">
        <v>1175</v>
      </c>
      <c r="R61">
        <v>143</v>
      </c>
      <c r="S61">
        <v>0.08</v>
      </c>
      <c r="T61">
        <v>0.5</v>
      </c>
      <c r="U61" t="s">
        <v>30</v>
      </c>
      <c r="X61">
        <v>0.16</v>
      </c>
    </row>
    <row r="62" spans="1:27" ht="15" customHeight="1" x14ac:dyDescent="0.25">
      <c r="A62" s="7">
        <v>61</v>
      </c>
      <c r="B62" t="s">
        <v>109</v>
      </c>
      <c r="C62">
        <v>2.8</v>
      </c>
      <c r="D62">
        <v>448</v>
      </c>
      <c r="E62">
        <v>1876</v>
      </c>
      <c r="F62">
        <v>9.9</v>
      </c>
      <c r="G62">
        <v>15.9</v>
      </c>
      <c r="H62" t="s">
        <v>30</v>
      </c>
      <c r="I62">
        <v>70.3</v>
      </c>
      <c r="J62">
        <v>14.3</v>
      </c>
      <c r="K62">
        <v>1</v>
      </c>
      <c r="L62">
        <v>3</v>
      </c>
      <c r="M62">
        <v>91</v>
      </c>
      <c r="N62">
        <v>0.65</v>
      </c>
      <c r="O62">
        <v>225</v>
      </c>
      <c r="P62">
        <v>1.2</v>
      </c>
      <c r="Q62">
        <v>4</v>
      </c>
      <c r="R62">
        <v>256</v>
      </c>
      <c r="S62">
        <v>0.46</v>
      </c>
      <c r="T62">
        <v>2</v>
      </c>
      <c r="U62" t="s">
        <v>30</v>
      </c>
      <c r="X62">
        <v>0.03</v>
      </c>
      <c r="Y62">
        <v>0.03</v>
      </c>
    </row>
    <row r="63" spans="1:27" ht="15" customHeight="1" x14ac:dyDescent="0.25">
      <c r="A63" s="7">
        <v>62</v>
      </c>
      <c r="B63" t="s">
        <v>110</v>
      </c>
      <c r="C63">
        <v>72.7</v>
      </c>
      <c r="D63">
        <v>103</v>
      </c>
      <c r="E63">
        <v>430</v>
      </c>
      <c r="F63">
        <v>2.2999999999999998</v>
      </c>
      <c r="G63">
        <v>0.3</v>
      </c>
      <c r="H63" t="s">
        <v>30</v>
      </c>
      <c r="I63">
        <v>23.3</v>
      </c>
      <c r="J63">
        <v>2.4</v>
      </c>
      <c r="K63">
        <v>1.4</v>
      </c>
      <c r="L63">
        <v>1</v>
      </c>
      <c r="M63">
        <v>4</v>
      </c>
      <c r="O63">
        <v>17</v>
      </c>
      <c r="Q63">
        <v>442</v>
      </c>
      <c r="R63">
        <v>100</v>
      </c>
      <c r="S63">
        <v>0.04</v>
      </c>
      <c r="T63">
        <v>0.1</v>
      </c>
      <c r="U63" t="s">
        <v>30</v>
      </c>
      <c r="X63">
        <v>0.04</v>
      </c>
    </row>
    <row r="64" spans="1:27" ht="15" customHeight="1" x14ac:dyDescent="0.25">
      <c r="A64" s="7">
        <v>63</v>
      </c>
      <c r="B64" t="s">
        <v>111</v>
      </c>
      <c r="C64">
        <v>9</v>
      </c>
      <c r="D64">
        <v>377</v>
      </c>
      <c r="E64">
        <v>1579</v>
      </c>
      <c r="F64">
        <v>10.5</v>
      </c>
      <c r="G64">
        <v>3.3</v>
      </c>
      <c r="H64" t="s">
        <v>30</v>
      </c>
      <c r="I64">
        <v>74.599999999999994</v>
      </c>
      <c r="J64">
        <v>3.4</v>
      </c>
      <c r="K64">
        <v>2.6</v>
      </c>
      <c r="L64">
        <v>19</v>
      </c>
      <c r="M64">
        <v>32</v>
      </c>
      <c r="N64">
        <v>0.55000000000000004</v>
      </c>
      <c r="O64">
        <v>114</v>
      </c>
      <c r="P64">
        <v>1.2</v>
      </c>
      <c r="Q64">
        <v>829</v>
      </c>
      <c r="R64">
        <v>189</v>
      </c>
      <c r="S64">
        <v>0.16</v>
      </c>
      <c r="T64">
        <v>0.9</v>
      </c>
      <c r="U64" t="s">
        <v>30</v>
      </c>
      <c r="X64">
        <v>0.38</v>
      </c>
    </row>
    <row r="65" spans="1:28" ht="15" customHeight="1" x14ac:dyDescent="0.25">
      <c r="A65" s="7">
        <v>64</v>
      </c>
      <c r="B65" t="s">
        <v>112</v>
      </c>
      <c r="C65">
        <v>86.4</v>
      </c>
      <c r="D65">
        <v>48</v>
      </c>
      <c r="E65">
        <v>201</v>
      </c>
      <c r="F65">
        <v>1.4</v>
      </c>
      <c r="G65">
        <v>0.7</v>
      </c>
      <c r="H65" t="s">
        <v>30</v>
      </c>
      <c r="I65">
        <v>10.8</v>
      </c>
      <c r="J65">
        <v>2.5</v>
      </c>
      <c r="K65">
        <v>0.7</v>
      </c>
      <c r="L65">
        <v>8</v>
      </c>
      <c r="M65">
        <v>9</v>
      </c>
      <c r="N65">
        <v>0.26</v>
      </c>
      <c r="O65">
        <v>33</v>
      </c>
      <c r="P65">
        <v>0.3</v>
      </c>
      <c r="Q65">
        <v>1</v>
      </c>
      <c r="R65">
        <v>199</v>
      </c>
      <c r="S65">
        <v>0.06</v>
      </c>
      <c r="T65">
        <v>0.3</v>
      </c>
      <c r="U65" t="s">
        <v>30</v>
      </c>
      <c r="X65">
        <v>0.08</v>
      </c>
      <c r="Z65">
        <v>7.0000000000000007E-2</v>
      </c>
      <c r="AB65">
        <v>7.5</v>
      </c>
    </row>
    <row r="66" spans="1:28" ht="15" customHeight="1" x14ac:dyDescent="0.25">
      <c r="A66" s="7">
        <v>65</v>
      </c>
      <c r="B66" t="s">
        <v>113</v>
      </c>
      <c r="C66">
        <v>88.5</v>
      </c>
      <c r="D66">
        <v>39</v>
      </c>
      <c r="E66">
        <v>161</v>
      </c>
      <c r="F66">
        <v>1.7</v>
      </c>
      <c r="G66">
        <v>0.5</v>
      </c>
      <c r="H66" t="s">
        <v>30</v>
      </c>
      <c r="I66">
        <v>8.4</v>
      </c>
      <c r="J66">
        <v>2.2000000000000002</v>
      </c>
      <c r="K66">
        <v>0.8</v>
      </c>
      <c r="L66">
        <v>18</v>
      </c>
      <c r="M66">
        <v>9</v>
      </c>
      <c r="N66">
        <v>0.11</v>
      </c>
      <c r="O66">
        <v>26</v>
      </c>
      <c r="P66">
        <v>0.4</v>
      </c>
      <c r="R66">
        <v>351</v>
      </c>
      <c r="S66">
        <v>0.06</v>
      </c>
      <c r="T66">
        <v>0.3</v>
      </c>
      <c r="U66" t="s">
        <v>30</v>
      </c>
      <c r="V66" t="s">
        <v>114</v>
      </c>
      <c r="W66" t="s">
        <v>115</v>
      </c>
      <c r="Z66">
        <v>0.1</v>
      </c>
      <c r="AB66">
        <v>5.0999999999999996</v>
      </c>
    </row>
    <row r="67" spans="1:28" ht="15" customHeight="1" x14ac:dyDescent="0.25">
      <c r="A67" s="7">
        <v>66</v>
      </c>
      <c r="B67" t="s">
        <v>116</v>
      </c>
      <c r="C67">
        <v>95.7</v>
      </c>
      <c r="D67">
        <v>14</v>
      </c>
      <c r="E67">
        <v>57</v>
      </c>
      <c r="F67">
        <v>0.6</v>
      </c>
      <c r="H67" t="s">
        <v>30</v>
      </c>
      <c r="I67">
        <v>3.3</v>
      </c>
      <c r="J67">
        <v>1.2</v>
      </c>
      <c r="K67">
        <v>0.4</v>
      </c>
      <c r="L67">
        <v>9</v>
      </c>
      <c r="M67">
        <v>4</v>
      </c>
      <c r="N67">
        <v>0.01</v>
      </c>
      <c r="O67">
        <v>12</v>
      </c>
      <c r="P67">
        <v>0.2</v>
      </c>
      <c r="R67">
        <v>165</v>
      </c>
      <c r="S67">
        <v>0.02</v>
      </c>
      <c r="U67" t="s">
        <v>30</v>
      </c>
      <c r="V67" t="s">
        <v>117</v>
      </c>
      <c r="W67" t="s">
        <v>118</v>
      </c>
      <c r="X67">
        <v>7.0000000000000007E-2</v>
      </c>
      <c r="Z67">
        <v>0.04</v>
      </c>
      <c r="AB67">
        <v>1.5</v>
      </c>
    </row>
    <row r="68" spans="1:28" ht="15" customHeight="1" x14ac:dyDescent="0.25">
      <c r="A68" s="7">
        <v>67</v>
      </c>
      <c r="B68" t="s">
        <v>119</v>
      </c>
      <c r="C68">
        <v>95.9</v>
      </c>
      <c r="D68">
        <v>12</v>
      </c>
      <c r="E68">
        <v>52</v>
      </c>
      <c r="F68">
        <v>1</v>
      </c>
      <c r="G68">
        <v>0.1</v>
      </c>
      <c r="H68" t="s">
        <v>30</v>
      </c>
      <c r="I68">
        <v>2.7</v>
      </c>
      <c r="J68">
        <v>1.7</v>
      </c>
      <c r="K68">
        <v>0.4</v>
      </c>
      <c r="L68">
        <v>3</v>
      </c>
      <c r="M68">
        <v>2</v>
      </c>
      <c r="N68">
        <v>0.01</v>
      </c>
      <c r="O68">
        <v>8</v>
      </c>
      <c r="R68">
        <v>125</v>
      </c>
      <c r="S68">
        <v>0.05</v>
      </c>
      <c r="T68">
        <v>0.1</v>
      </c>
      <c r="U68" t="s">
        <v>30</v>
      </c>
      <c r="V68" t="s">
        <v>120</v>
      </c>
      <c r="W68" t="s">
        <v>121</v>
      </c>
      <c r="Z68">
        <v>0.06</v>
      </c>
      <c r="AB68">
        <v>9.6</v>
      </c>
    </row>
    <row r="69" spans="1:28" ht="15" customHeight="1" x14ac:dyDescent="0.25">
      <c r="A69" s="7">
        <v>68</v>
      </c>
      <c r="B69" t="s">
        <v>122</v>
      </c>
      <c r="C69">
        <v>92.5</v>
      </c>
      <c r="D69">
        <v>29</v>
      </c>
      <c r="E69">
        <v>121</v>
      </c>
      <c r="F69">
        <v>0.4</v>
      </c>
      <c r="G69">
        <v>0.8</v>
      </c>
      <c r="H69" t="s">
        <v>30</v>
      </c>
      <c r="I69">
        <v>6</v>
      </c>
      <c r="J69">
        <v>1.5</v>
      </c>
      <c r="K69">
        <v>0.4</v>
      </c>
      <c r="L69">
        <v>19</v>
      </c>
      <c r="M69">
        <v>7</v>
      </c>
      <c r="N69">
        <v>0.02</v>
      </c>
      <c r="O69">
        <v>12</v>
      </c>
      <c r="P69">
        <v>0.1</v>
      </c>
      <c r="Q69">
        <v>3</v>
      </c>
      <c r="R69">
        <v>183</v>
      </c>
      <c r="S69">
        <v>0.04</v>
      </c>
      <c r="T69">
        <v>0.1</v>
      </c>
      <c r="U69" t="s">
        <v>30</v>
      </c>
      <c r="V69">
        <v>95</v>
      </c>
      <c r="W69">
        <v>48</v>
      </c>
      <c r="X69">
        <v>0.05</v>
      </c>
      <c r="Z69">
        <v>0.05</v>
      </c>
      <c r="AB69">
        <v>6.7</v>
      </c>
    </row>
    <row r="70" spans="1:28" ht="15" customHeight="1" x14ac:dyDescent="0.25">
      <c r="A70" s="7">
        <v>69</v>
      </c>
      <c r="B70" t="s">
        <v>123</v>
      </c>
      <c r="C70">
        <v>92.5</v>
      </c>
      <c r="D70">
        <v>24</v>
      </c>
      <c r="E70">
        <v>102</v>
      </c>
      <c r="F70">
        <v>0.7</v>
      </c>
      <c r="G70">
        <v>0.1</v>
      </c>
      <c r="H70" t="s">
        <v>30</v>
      </c>
      <c r="I70">
        <v>6.1</v>
      </c>
      <c r="J70">
        <v>2.2999999999999998</v>
      </c>
      <c r="K70">
        <v>0.6</v>
      </c>
      <c r="L70">
        <v>9</v>
      </c>
      <c r="M70">
        <v>7</v>
      </c>
      <c r="N70">
        <v>7.0000000000000007E-2</v>
      </c>
      <c r="O70">
        <v>32</v>
      </c>
      <c r="P70">
        <v>0.3</v>
      </c>
      <c r="Q70">
        <v>1</v>
      </c>
      <c r="R70">
        <v>264</v>
      </c>
      <c r="S70">
        <v>0.09</v>
      </c>
      <c r="T70">
        <v>0.2</v>
      </c>
      <c r="U70" t="s">
        <v>30</v>
      </c>
      <c r="Z70">
        <v>0.06</v>
      </c>
      <c r="AB70">
        <v>2.1</v>
      </c>
    </row>
    <row r="71" spans="1:28" ht="15" customHeight="1" x14ac:dyDescent="0.25">
      <c r="A71" s="7">
        <v>70</v>
      </c>
      <c r="B71" t="s">
        <v>124</v>
      </c>
      <c r="C71">
        <v>95.3</v>
      </c>
      <c r="D71">
        <v>15</v>
      </c>
      <c r="E71">
        <v>63</v>
      </c>
      <c r="F71">
        <v>1.1000000000000001</v>
      </c>
      <c r="G71">
        <v>0.2</v>
      </c>
      <c r="H71" t="s">
        <v>30</v>
      </c>
      <c r="I71">
        <v>3</v>
      </c>
      <c r="J71">
        <v>1.6</v>
      </c>
      <c r="K71">
        <v>0.4</v>
      </c>
      <c r="L71">
        <v>17</v>
      </c>
      <c r="M71">
        <v>17</v>
      </c>
      <c r="N71">
        <v>0.11</v>
      </c>
      <c r="O71">
        <v>22</v>
      </c>
      <c r="P71">
        <v>0.2</v>
      </c>
      <c r="Q71">
        <v>1</v>
      </c>
      <c r="R71">
        <v>126</v>
      </c>
      <c r="S71">
        <v>0.01</v>
      </c>
      <c r="T71">
        <v>0.3</v>
      </c>
      <c r="U71" t="s">
        <v>30</v>
      </c>
      <c r="X71">
        <v>0.05</v>
      </c>
      <c r="Z71">
        <v>0.06</v>
      </c>
      <c r="AB71">
        <v>2.1</v>
      </c>
    </row>
    <row r="72" spans="1:28" ht="15" customHeight="1" x14ac:dyDescent="0.25">
      <c r="A72" s="7">
        <v>71</v>
      </c>
      <c r="B72" t="s">
        <v>125</v>
      </c>
      <c r="C72">
        <v>93.9</v>
      </c>
      <c r="D72">
        <v>19</v>
      </c>
      <c r="E72">
        <v>81</v>
      </c>
      <c r="F72">
        <v>1.1000000000000001</v>
      </c>
      <c r="G72">
        <v>0.1</v>
      </c>
      <c r="H72" t="s">
        <v>30</v>
      </c>
      <c r="I72">
        <v>4.3</v>
      </c>
      <c r="J72">
        <v>1.4</v>
      </c>
      <c r="K72">
        <v>0.6</v>
      </c>
      <c r="L72">
        <v>15</v>
      </c>
      <c r="M72">
        <v>20</v>
      </c>
      <c r="N72">
        <v>0.09</v>
      </c>
      <c r="O72">
        <v>32</v>
      </c>
      <c r="P72">
        <v>0.2</v>
      </c>
      <c r="R72">
        <v>253</v>
      </c>
      <c r="S72">
        <v>0.05</v>
      </c>
      <c r="T72">
        <v>0.2</v>
      </c>
      <c r="U72" t="s">
        <v>30</v>
      </c>
      <c r="V72">
        <v>41</v>
      </c>
      <c r="W72">
        <v>20</v>
      </c>
      <c r="Y72">
        <v>0.06</v>
      </c>
      <c r="Z72">
        <v>0.03</v>
      </c>
      <c r="AB72">
        <v>6.9</v>
      </c>
    </row>
    <row r="73" spans="1:28" ht="15" customHeight="1" x14ac:dyDescent="0.25">
      <c r="A73" s="7">
        <v>72</v>
      </c>
      <c r="B73" t="s">
        <v>126</v>
      </c>
      <c r="C73">
        <v>93.5</v>
      </c>
      <c r="D73">
        <v>24</v>
      </c>
      <c r="E73">
        <v>102</v>
      </c>
      <c r="F73">
        <v>1.1000000000000001</v>
      </c>
      <c r="G73">
        <v>0.8</v>
      </c>
      <c r="H73" t="s">
        <v>30</v>
      </c>
      <c r="I73">
        <v>4.2</v>
      </c>
      <c r="J73">
        <v>1.4</v>
      </c>
      <c r="K73">
        <v>0.4</v>
      </c>
      <c r="L73">
        <v>21</v>
      </c>
      <c r="M73">
        <v>13</v>
      </c>
      <c r="N73">
        <v>0.14000000000000001</v>
      </c>
      <c r="O73">
        <v>32</v>
      </c>
      <c r="P73">
        <v>0.4</v>
      </c>
      <c r="Q73">
        <v>2</v>
      </c>
      <c r="R73">
        <v>194</v>
      </c>
      <c r="S73">
        <v>0.02</v>
      </c>
      <c r="T73">
        <v>0.3</v>
      </c>
      <c r="U73" t="s">
        <v>30</v>
      </c>
      <c r="V73">
        <v>42</v>
      </c>
      <c r="W73">
        <v>21</v>
      </c>
      <c r="X73">
        <v>0.04</v>
      </c>
      <c r="AB73">
        <v>7.5</v>
      </c>
    </row>
    <row r="74" spans="1:28" ht="15" customHeight="1" x14ac:dyDescent="0.25">
      <c r="A74" s="7">
        <v>73</v>
      </c>
      <c r="B74" t="s">
        <v>127</v>
      </c>
      <c r="C74">
        <v>90.9</v>
      </c>
      <c r="D74">
        <v>31</v>
      </c>
      <c r="E74">
        <v>129</v>
      </c>
      <c r="F74">
        <v>0.6</v>
      </c>
      <c r="G74">
        <v>0.1</v>
      </c>
      <c r="H74" t="s">
        <v>30</v>
      </c>
      <c r="I74">
        <v>7.9</v>
      </c>
      <c r="J74">
        <v>2.6</v>
      </c>
      <c r="K74">
        <v>0.5</v>
      </c>
      <c r="L74">
        <v>19</v>
      </c>
      <c r="M74">
        <v>9</v>
      </c>
      <c r="N74">
        <v>0.11</v>
      </c>
      <c r="O74">
        <v>33</v>
      </c>
      <c r="P74">
        <v>0.2</v>
      </c>
      <c r="Q74">
        <v>1</v>
      </c>
      <c r="R74">
        <v>213</v>
      </c>
      <c r="S74">
        <v>0.1</v>
      </c>
      <c r="T74">
        <v>0.2</v>
      </c>
      <c r="U74" t="s">
        <v>30</v>
      </c>
      <c r="Z74">
        <v>0.03</v>
      </c>
      <c r="AB74">
        <v>17.5</v>
      </c>
    </row>
    <row r="75" spans="1:28" ht="15" customHeight="1" x14ac:dyDescent="0.25">
      <c r="A75" s="7">
        <v>74</v>
      </c>
      <c r="B75" t="s">
        <v>128</v>
      </c>
      <c r="C75">
        <v>93.2</v>
      </c>
      <c r="D75">
        <v>21</v>
      </c>
      <c r="E75">
        <v>88</v>
      </c>
      <c r="F75">
        <v>1.4</v>
      </c>
      <c r="G75">
        <v>0.1</v>
      </c>
      <c r="H75" t="s">
        <v>30</v>
      </c>
      <c r="I75">
        <v>4.5999999999999996</v>
      </c>
      <c r="J75">
        <v>1.1000000000000001</v>
      </c>
      <c r="K75">
        <v>0.6</v>
      </c>
      <c r="L75">
        <v>43</v>
      </c>
      <c r="M75">
        <v>10</v>
      </c>
      <c r="N75">
        <v>0.11</v>
      </c>
      <c r="O75">
        <v>40</v>
      </c>
      <c r="P75">
        <v>0.3</v>
      </c>
      <c r="Q75">
        <v>1</v>
      </c>
      <c r="R75">
        <v>240</v>
      </c>
      <c r="S75">
        <v>0.1</v>
      </c>
      <c r="T75">
        <v>0.3</v>
      </c>
      <c r="U75" t="s">
        <v>30</v>
      </c>
      <c r="X75">
        <v>0.04</v>
      </c>
      <c r="Z75">
        <v>0.16</v>
      </c>
      <c r="AB75">
        <v>22.6</v>
      </c>
    </row>
    <row r="76" spans="1:28" ht="15" customHeight="1" x14ac:dyDescent="0.25">
      <c r="A76" s="7">
        <v>75</v>
      </c>
      <c r="B76" t="s">
        <v>129</v>
      </c>
      <c r="C76">
        <v>93.9</v>
      </c>
      <c r="D76">
        <v>17</v>
      </c>
      <c r="E76">
        <v>69</v>
      </c>
      <c r="F76">
        <v>2.7</v>
      </c>
      <c r="G76">
        <v>0.2</v>
      </c>
      <c r="H76" t="s">
        <v>30</v>
      </c>
      <c r="I76">
        <v>2.2999999999999998</v>
      </c>
      <c r="J76">
        <v>2.1</v>
      </c>
      <c r="K76">
        <v>0.9</v>
      </c>
      <c r="L76">
        <v>133</v>
      </c>
      <c r="M76">
        <v>18</v>
      </c>
      <c r="N76">
        <v>0.28000000000000003</v>
      </c>
      <c r="O76">
        <v>51</v>
      </c>
      <c r="P76">
        <v>3.1</v>
      </c>
      <c r="Q76">
        <v>7</v>
      </c>
      <c r="R76">
        <v>218</v>
      </c>
      <c r="S76">
        <v>0.1</v>
      </c>
      <c r="T76">
        <v>0.7</v>
      </c>
      <c r="U76" t="s">
        <v>30</v>
      </c>
      <c r="V76" t="s">
        <v>130</v>
      </c>
      <c r="W76" t="s">
        <v>131</v>
      </c>
      <c r="X76">
        <v>0.11</v>
      </c>
      <c r="Y76">
        <v>0.23</v>
      </c>
      <c r="Z76">
        <v>0.09</v>
      </c>
      <c r="AA76">
        <v>1.19</v>
      </c>
      <c r="AB76">
        <v>60.1</v>
      </c>
    </row>
    <row r="77" spans="1:28" ht="15" customHeight="1" x14ac:dyDescent="0.25">
      <c r="A77" s="7">
        <v>76</v>
      </c>
      <c r="B77" t="s">
        <v>132</v>
      </c>
      <c r="C77">
        <v>93.8</v>
      </c>
      <c r="D77">
        <v>19</v>
      </c>
      <c r="E77">
        <v>80</v>
      </c>
      <c r="F77">
        <v>0.8</v>
      </c>
      <c r="G77">
        <v>0.1</v>
      </c>
      <c r="H77" t="s">
        <v>30</v>
      </c>
      <c r="I77">
        <v>4.3</v>
      </c>
      <c r="J77">
        <v>1</v>
      </c>
      <c r="K77">
        <v>1.1000000000000001</v>
      </c>
      <c r="L77">
        <v>65</v>
      </c>
      <c r="M77">
        <v>9</v>
      </c>
      <c r="N77">
        <v>0.18</v>
      </c>
      <c r="O77">
        <v>28</v>
      </c>
      <c r="P77">
        <v>0.7</v>
      </c>
      <c r="Q77">
        <v>10</v>
      </c>
      <c r="R77">
        <v>274</v>
      </c>
      <c r="S77">
        <v>0.31</v>
      </c>
      <c r="T77">
        <v>0.1</v>
      </c>
      <c r="U77" t="s">
        <v>30</v>
      </c>
      <c r="V77" t="s">
        <v>133</v>
      </c>
      <c r="W77" t="s">
        <v>130</v>
      </c>
      <c r="Z77">
        <v>0.18</v>
      </c>
      <c r="AB77">
        <v>5.9</v>
      </c>
    </row>
    <row r="78" spans="1:28" ht="15" customHeight="1" x14ac:dyDescent="0.25">
      <c r="A78" s="7">
        <v>77</v>
      </c>
      <c r="B78" t="s">
        <v>134</v>
      </c>
      <c r="C78">
        <v>97.2</v>
      </c>
      <c r="D78">
        <v>9</v>
      </c>
      <c r="E78">
        <v>37</v>
      </c>
      <c r="F78">
        <v>0.6</v>
      </c>
      <c r="G78">
        <v>0.1</v>
      </c>
      <c r="H78" t="s">
        <v>30</v>
      </c>
      <c r="I78">
        <v>1.7</v>
      </c>
      <c r="J78">
        <v>1</v>
      </c>
      <c r="K78">
        <v>0.3</v>
      </c>
      <c r="L78">
        <v>14</v>
      </c>
      <c r="M78">
        <v>6</v>
      </c>
      <c r="N78">
        <v>0.12</v>
      </c>
      <c r="O78">
        <v>19</v>
      </c>
      <c r="P78">
        <v>0.3</v>
      </c>
      <c r="Q78">
        <v>7</v>
      </c>
      <c r="R78">
        <v>136</v>
      </c>
      <c r="S78">
        <v>0.02</v>
      </c>
      <c r="T78">
        <v>0.2</v>
      </c>
      <c r="U78" t="s">
        <v>30</v>
      </c>
      <c r="X78">
        <v>0.03</v>
      </c>
      <c r="Z78">
        <v>0.04</v>
      </c>
      <c r="AB78">
        <v>11</v>
      </c>
    </row>
    <row r="79" spans="1:28" ht="15" customHeight="1" x14ac:dyDescent="0.25">
      <c r="A79" s="7">
        <v>78</v>
      </c>
      <c r="B79" t="s">
        <v>135</v>
      </c>
      <c r="C79">
        <v>96.1</v>
      </c>
      <c r="D79">
        <v>11</v>
      </c>
      <c r="E79">
        <v>45</v>
      </c>
      <c r="F79">
        <v>1.3</v>
      </c>
      <c r="G79">
        <v>0.2</v>
      </c>
      <c r="H79" t="s">
        <v>30</v>
      </c>
      <c r="I79">
        <v>1.7</v>
      </c>
      <c r="J79">
        <v>1.8</v>
      </c>
      <c r="K79">
        <v>0.7</v>
      </c>
      <c r="L79">
        <v>38</v>
      </c>
      <c r="M79">
        <v>11</v>
      </c>
      <c r="N79">
        <v>0.2</v>
      </c>
      <c r="O79">
        <v>26</v>
      </c>
      <c r="P79">
        <v>0.4</v>
      </c>
      <c r="Q79">
        <v>3</v>
      </c>
      <c r="R79">
        <v>267</v>
      </c>
      <c r="S79">
        <v>0.03</v>
      </c>
      <c r="T79">
        <v>0.3</v>
      </c>
      <c r="U79" t="s">
        <v>30</v>
      </c>
      <c r="V79" t="s">
        <v>136</v>
      </c>
      <c r="W79" t="s">
        <v>137</v>
      </c>
      <c r="X79">
        <v>0.11</v>
      </c>
      <c r="Y79">
        <v>0.12</v>
      </c>
      <c r="AA79">
        <v>1.0900000000000001</v>
      </c>
      <c r="AB79">
        <v>15.6</v>
      </c>
    </row>
    <row r="80" spans="1:28" ht="15" customHeight="1" x14ac:dyDescent="0.25">
      <c r="A80" s="7">
        <v>79</v>
      </c>
      <c r="B80" t="s">
        <v>138</v>
      </c>
      <c r="C80">
        <v>95</v>
      </c>
      <c r="D80">
        <v>14</v>
      </c>
      <c r="E80">
        <v>58</v>
      </c>
      <c r="F80">
        <v>1.7</v>
      </c>
      <c r="G80">
        <v>0.1</v>
      </c>
      <c r="H80" t="s">
        <v>30</v>
      </c>
      <c r="I80">
        <v>2.4</v>
      </c>
      <c r="J80">
        <v>2.2999999999999998</v>
      </c>
      <c r="K80">
        <v>0.8</v>
      </c>
      <c r="L80">
        <v>28</v>
      </c>
      <c r="M80">
        <v>9</v>
      </c>
      <c r="N80">
        <v>0.33</v>
      </c>
      <c r="O80">
        <v>26</v>
      </c>
      <c r="P80">
        <v>0.6</v>
      </c>
      <c r="Q80">
        <v>4</v>
      </c>
      <c r="R80">
        <v>349</v>
      </c>
      <c r="S80">
        <v>0.03</v>
      </c>
      <c r="T80">
        <v>0.3</v>
      </c>
      <c r="U80" t="s">
        <v>30</v>
      </c>
      <c r="V80" t="s">
        <v>139</v>
      </c>
      <c r="W80" t="s">
        <v>140</v>
      </c>
      <c r="X80">
        <v>0.09</v>
      </c>
      <c r="Y80">
        <v>0.08</v>
      </c>
      <c r="Z80">
        <v>7.0000000000000007E-2</v>
      </c>
      <c r="AA80">
        <v>0.75</v>
      </c>
      <c r="AB80">
        <v>21.4</v>
      </c>
    </row>
    <row r="81" spans="1:28" ht="15" customHeight="1" x14ac:dyDescent="0.25">
      <c r="A81" s="7">
        <v>80</v>
      </c>
      <c r="B81" t="s">
        <v>141</v>
      </c>
      <c r="C81">
        <v>95.7</v>
      </c>
      <c r="D81">
        <v>13</v>
      </c>
      <c r="E81">
        <v>53</v>
      </c>
      <c r="F81">
        <v>0.9</v>
      </c>
      <c r="G81">
        <v>0.2</v>
      </c>
      <c r="H81" t="s">
        <v>30</v>
      </c>
      <c r="I81">
        <v>2.5</v>
      </c>
      <c r="J81">
        <v>2</v>
      </c>
      <c r="K81">
        <v>0.7</v>
      </c>
      <c r="L81">
        <v>34</v>
      </c>
      <c r="M81">
        <v>9</v>
      </c>
      <c r="N81">
        <v>0.12</v>
      </c>
      <c r="O81">
        <v>51</v>
      </c>
      <c r="P81">
        <v>2.5</v>
      </c>
      <c r="Q81">
        <v>7</v>
      </c>
      <c r="R81">
        <v>308</v>
      </c>
      <c r="S81">
        <v>0.04</v>
      </c>
      <c r="T81">
        <v>0.2</v>
      </c>
      <c r="U81" t="s">
        <v>30</v>
      </c>
      <c r="V81">
        <v>312</v>
      </c>
      <c r="W81">
        <v>156</v>
      </c>
      <c r="AB81">
        <v>13.5</v>
      </c>
    </row>
    <row r="82" spans="1:28" ht="15" customHeight="1" x14ac:dyDescent="0.25">
      <c r="A82" s="7">
        <v>81</v>
      </c>
      <c r="B82" t="s">
        <v>142</v>
      </c>
      <c r="C82">
        <v>90.2</v>
      </c>
      <c r="D82">
        <v>29</v>
      </c>
      <c r="E82">
        <v>122</v>
      </c>
      <c r="F82">
        <v>2.7</v>
      </c>
      <c r="G82">
        <v>0.5</v>
      </c>
      <c r="H82" t="s">
        <v>30</v>
      </c>
      <c r="I82">
        <v>5.2</v>
      </c>
      <c r="J82">
        <v>4.0999999999999996</v>
      </c>
      <c r="K82">
        <v>1.4</v>
      </c>
      <c r="L82">
        <v>258</v>
      </c>
      <c r="M82">
        <v>84</v>
      </c>
      <c r="N82">
        <v>0.15</v>
      </c>
      <c r="O82">
        <v>50</v>
      </c>
      <c r="P82">
        <v>1.3</v>
      </c>
      <c r="Q82">
        <v>5</v>
      </c>
      <c r="R82">
        <v>261</v>
      </c>
      <c r="S82">
        <v>0.15</v>
      </c>
      <c r="T82">
        <v>0.7</v>
      </c>
      <c r="U82" t="s">
        <v>30</v>
      </c>
      <c r="Y82">
        <v>0.12</v>
      </c>
      <c r="Z82">
        <v>0.56000000000000005</v>
      </c>
    </row>
    <row r="83" spans="1:28" ht="15" customHeight="1" x14ac:dyDescent="0.25">
      <c r="A83" s="7">
        <v>82</v>
      </c>
      <c r="B83" t="s">
        <v>143</v>
      </c>
      <c r="C83">
        <v>67.5</v>
      </c>
      <c r="D83">
        <v>113</v>
      </c>
      <c r="E83">
        <v>473</v>
      </c>
      <c r="F83">
        <v>7</v>
      </c>
      <c r="G83">
        <v>0.2</v>
      </c>
      <c r="H83" t="s">
        <v>30</v>
      </c>
      <c r="I83">
        <v>23.9</v>
      </c>
      <c r="J83">
        <v>4.3</v>
      </c>
      <c r="K83">
        <v>1.3</v>
      </c>
      <c r="L83">
        <v>14</v>
      </c>
      <c r="M83">
        <v>21</v>
      </c>
      <c r="N83">
        <v>0.24</v>
      </c>
      <c r="O83">
        <v>149</v>
      </c>
      <c r="P83">
        <v>0.8</v>
      </c>
      <c r="Q83">
        <v>5</v>
      </c>
      <c r="R83">
        <v>535</v>
      </c>
      <c r="S83">
        <v>0.15</v>
      </c>
      <c r="T83">
        <v>0.8</v>
      </c>
      <c r="U83" t="s">
        <v>30</v>
      </c>
      <c r="X83">
        <v>0.18</v>
      </c>
      <c r="Z83">
        <v>0.44</v>
      </c>
      <c r="AB83" t="s">
        <v>144</v>
      </c>
    </row>
    <row r="84" spans="1:28" ht="15" customHeight="1" x14ac:dyDescent="0.25">
      <c r="A84" s="7">
        <v>83</v>
      </c>
      <c r="B84" t="s">
        <v>145</v>
      </c>
      <c r="C84">
        <v>91</v>
      </c>
      <c r="D84">
        <v>32</v>
      </c>
      <c r="E84">
        <v>132</v>
      </c>
      <c r="F84">
        <v>1.4</v>
      </c>
      <c r="G84">
        <v>0.1</v>
      </c>
      <c r="H84" t="s">
        <v>30</v>
      </c>
      <c r="I84">
        <v>6.9</v>
      </c>
      <c r="J84">
        <v>2.5</v>
      </c>
      <c r="K84">
        <v>0.6</v>
      </c>
      <c r="L84">
        <v>34</v>
      </c>
      <c r="M84">
        <v>11</v>
      </c>
      <c r="N84">
        <v>0.1</v>
      </c>
      <c r="O84">
        <v>36</v>
      </c>
      <c r="P84">
        <v>0.6</v>
      </c>
      <c r="Q84">
        <v>2</v>
      </c>
      <c r="R84">
        <v>224</v>
      </c>
      <c r="S84">
        <v>0.28999999999999998</v>
      </c>
      <c r="T84">
        <v>0.2</v>
      </c>
      <c r="U84" t="s">
        <v>30</v>
      </c>
      <c r="V84">
        <v>16</v>
      </c>
      <c r="W84">
        <v>8</v>
      </c>
      <c r="X84">
        <v>0.06</v>
      </c>
      <c r="Z84">
        <v>0.08</v>
      </c>
      <c r="AA84">
        <v>0.34</v>
      </c>
      <c r="AB84">
        <v>14.1</v>
      </c>
    </row>
    <row r="85" spans="1:28" ht="15" customHeight="1" x14ac:dyDescent="0.25">
      <c r="A85" s="7">
        <v>84</v>
      </c>
      <c r="B85" t="s">
        <v>146</v>
      </c>
      <c r="C85">
        <v>93.7</v>
      </c>
      <c r="D85">
        <v>18</v>
      </c>
      <c r="E85">
        <v>75</v>
      </c>
      <c r="F85">
        <v>1.8</v>
      </c>
      <c r="G85">
        <v>0.2</v>
      </c>
      <c r="H85" t="s">
        <v>30</v>
      </c>
      <c r="I85">
        <v>3.3</v>
      </c>
      <c r="J85">
        <v>2.6</v>
      </c>
      <c r="K85">
        <v>1</v>
      </c>
      <c r="L85">
        <v>19</v>
      </c>
      <c r="M85">
        <v>21</v>
      </c>
      <c r="N85">
        <v>0.17</v>
      </c>
      <c r="O85">
        <v>40</v>
      </c>
      <c r="P85">
        <v>0.7</v>
      </c>
      <c r="Q85">
        <v>2</v>
      </c>
      <c r="R85">
        <v>369</v>
      </c>
      <c r="S85">
        <v>0.1</v>
      </c>
      <c r="T85">
        <v>0.3</v>
      </c>
      <c r="U85" t="s">
        <v>30</v>
      </c>
      <c r="V85" t="s">
        <v>147</v>
      </c>
      <c r="W85" t="s">
        <v>148</v>
      </c>
      <c r="X85">
        <v>0.1</v>
      </c>
      <c r="Y85">
        <v>0.18</v>
      </c>
      <c r="AA85">
        <v>0.63</v>
      </c>
      <c r="AB85">
        <v>1.7</v>
      </c>
    </row>
    <row r="86" spans="1:28" ht="15" customHeight="1" x14ac:dyDescent="0.25">
      <c r="A86" s="7">
        <v>85</v>
      </c>
      <c r="B86" t="s">
        <v>149</v>
      </c>
      <c r="C86">
        <v>86.5</v>
      </c>
      <c r="D86">
        <v>65</v>
      </c>
      <c r="E86">
        <v>272</v>
      </c>
      <c r="F86">
        <v>1.7</v>
      </c>
      <c r="G86">
        <v>4.8</v>
      </c>
      <c r="H86" t="s">
        <v>30</v>
      </c>
      <c r="I86">
        <v>5.7</v>
      </c>
      <c r="J86">
        <v>3.4</v>
      </c>
      <c r="K86">
        <v>1.2</v>
      </c>
      <c r="L86">
        <v>63</v>
      </c>
      <c r="M86">
        <v>17</v>
      </c>
      <c r="N86">
        <v>0.28000000000000003</v>
      </c>
      <c r="O86">
        <v>31</v>
      </c>
      <c r="P86">
        <v>1.6</v>
      </c>
      <c r="Q86">
        <v>15</v>
      </c>
      <c r="R86">
        <v>315</v>
      </c>
      <c r="S86">
        <v>0.06</v>
      </c>
      <c r="T86">
        <v>0.2</v>
      </c>
      <c r="U86" t="s">
        <v>30</v>
      </c>
      <c r="X86">
        <v>0.03</v>
      </c>
      <c r="Y86">
        <v>0.06</v>
      </c>
      <c r="Z86">
        <v>0.05</v>
      </c>
      <c r="AA86">
        <v>4.03</v>
      </c>
      <c r="AB86">
        <v>1.5</v>
      </c>
    </row>
    <row r="87" spans="1:28" ht="15" customHeight="1" x14ac:dyDescent="0.25">
      <c r="A87" s="7">
        <v>86</v>
      </c>
      <c r="B87" t="s">
        <v>150</v>
      </c>
      <c r="C87">
        <v>79.3</v>
      </c>
      <c r="D87">
        <v>80</v>
      </c>
      <c r="E87">
        <v>335</v>
      </c>
      <c r="F87">
        <v>0.9</v>
      </c>
      <c r="G87">
        <v>0.2</v>
      </c>
      <c r="H87" t="s">
        <v>30</v>
      </c>
      <c r="I87">
        <v>18.899999999999999</v>
      </c>
      <c r="J87">
        <v>1.8</v>
      </c>
      <c r="K87">
        <v>0.8</v>
      </c>
      <c r="L87">
        <v>12</v>
      </c>
      <c r="M87">
        <v>8</v>
      </c>
      <c r="N87">
        <v>0.22</v>
      </c>
      <c r="O87">
        <v>29</v>
      </c>
      <c r="P87">
        <v>0.4</v>
      </c>
      <c r="Q87">
        <v>2</v>
      </c>
      <c r="R87">
        <v>258</v>
      </c>
      <c r="S87">
        <v>0.15</v>
      </c>
      <c r="T87">
        <v>0.4</v>
      </c>
      <c r="U87" t="s">
        <v>30</v>
      </c>
      <c r="X87">
        <v>0.06</v>
      </c>
      <c r="AA87">
        <v>1.98</v>
      </c>
      <c r="AB87">
        <v>17.100000000000001</v>
      </c>
    </row>
    <row r="88" spans="1:28" ht="15" customHeight="1" x14ac:dyDescent="0.25">
      <c r="A88" s="7">
        <v>87</v>
      </c>
      <c r="B88" t="s">
        <v>151</v>
      </c>
      <c r="C88">
        <v>73.7</v>
      </c>
      <c r="D88">
        <v>101</v>
      </c>
      <c r="E88">
        <v>423</v>
      </c>
      <c r="F88">
        <v>1</v>
      </c>
      <c r="G88">
        <v>0.2</v>
      </c>
      <c r="H88" t="s">
        <v>30</v>
      </c>
      <c r="I88">
        <v>24</v>
      </c>
      <c r="J88">
        <v>2.1</v>
      </c>
      <c r="K88">
        <v>1.1000000000000001</v>
      </c>
      <c r="L88">
        <v>17</v>
      </c>
      <c r="M88">
        <v>12</v>
      </c>
      <c r="N88">
        <v>7.0000000000000007E-2</v>
      </c>
      <c r="O88">
        <v>45</v>
      </c>
      <c r="P88">
        <v>0.3</v>
      </c>
      <c r="R88">
        <v>505</v>
      </c>
      <c r="S88">
        <v>0.05</v>
      </c>
      <c r="T88">
        <v>0.2</v>
      </c>
      <c r="U88" t="s">
        <v>30</v>
      </c>
      <c r="V88">
        <v>25</v>
      </c>
      <c r="W88">
        <v>12</v>
      </c>
      <c r="X88">
        <v>0.05</v>
      </c>
      <c r="Z88">
        <v>0.12</v>
      </c>
      <c r="AB88">
        <v>7.6</v>
      </c>
    </row>
    <row r="89" spans="1:28" ht="15" customHeight="1" x14ac:dyDescent="0.25">
      <c r="A89" s="7">
        <v>88</v>
      </c>
      <c r="B89" t="s">
        <v>152</v>
      </c>
      <c r="C89">
        <v>80.400000000000006</v>
      </c>
      <c r="D89">
        <v>77</v>
      </c>
      <c r="E89">
        <v>321</v>
      </c>
      <c r="F89">
        <v>0.6</v>
      </c>
      <c r="G89">
        <v>0.1</v>
      </c>
      <c r="H89" t="s">
        <v>30</v>
      </c>
      <c r="I89">
        <v>18.399999999999999</v>
      </c>
      <c r="J89">
        <v>2.2000000000000002</v>
      </c>
      <c r="K89">
        <v>0.4</v>
      </c>
      <c r="L89">
        <v>17</v>
      </c>
      <c r="M89">
        <v>11</v>
      </c>
      <c r="N89">
        <v>0.14000000000000001</v>
      </c>
      <c r="O89">
        <v>15</v>
      </c>
      <c r="P89">
        <v>0.2</v>
      </c>
      <c r="Q89">
        <v>3</v>
      </c>
      <c r="R89">
        <v>148</v>
      </c>
      <c r="S89">
        <v>0.06</v>
      </c>
      <c r="T89">
        <v>0.1</v>
      </c>
      <c r="U89" t="s">
        <v>30</v>
      </c>
      <c r="X89">
        <v>0.08</v>
      </c>
      <c r="Z89">
        <v>0.05</v>
      </c>
      <c r="AA89">
        <v>2.57</v>
      </c>
      <c r="AB89">
        <v>23.8</v>
      </c>
    </row>
    <row r="90" spans="1:28" ht="15" customHeight="1" x14ac:dyDescent="0.25">
      <c r="A90" s="7">
        <v>89</v>
      </c>
      <c r="B90" t="s">
        <v>153</v>
      </c>
      <c r="C90">
        <v>69.5</v>
      </c>
      <c r="D90">
        <v>118</v>
      </c>
      <c r="E90">
        <v>495</v>
      </c>
      <c r="F90">
        <v>1.3</v>
      </c>
      <c r="G90">
        <v>0.1</v>
      </c>
      <c r="H90" t="s">
        <v>30</v>
      </c>
      <c r="I90">
        <v>28.2</v>
      </c>
      <c r="J90">
        <v>2.6</v>
      </c>
      <c r="K90">
        <v>0.9</v>
      </c>
      <c r="L90">
        <v>21</v>
      </c>
      <c r="M90">
        <v>17</v>
      </c>
      <c r="N90">
        <v>0.18</v>
      </c>
      <c r="O90">
        <v>36</v>
      </c>
      <c r="P90">
        <v>0.4</v>
      </c>
      <c r="Q90">
        <v>9</v>
      </c>
      <c r="R90">
        <v>340</v>
      </c>
      <c r="S90">
        <v>0.11</v>
      </c>
      <c r="T90">
        <v>0.2</v>
      </c>
      <c r="U90" t="s">
        <v>30</v>
      </c>
      <c r="X90">
        <v>0.06</v>
      </c>
      <c r="Z90">
        <v>0.1</v>
      </c>
      <c r="AB90">
        <v>16.5</v>
      </c>
    </row>
    <row r="91" spans="1:28" ht="15" customHeight="1" x14ac:dyDescent="0.25">
      <c r="A91" s="7">
        <v>90</v>
      </c>
      <c r="B91" t="s">
        <v>154</v>
      </c>
      <c r="C91">
        <v>2.7</v>
      </c>
      <c r="D91">
        <v>543</v>
      </c>
      <c r="E91">
        <v>2271</v>
      </c>
      <c r="F91">
        <v>5.6</v>
      </c>
      <c r="G91">
        <v>36.6</v>
      </c>
      <c r="H91" t="s">
        <v>30</v>
      </c>
      <c r="I91">
        <v>51.2</v>
      </c>
      <c r="J91">
        <v>2.5</v>
      </c>
      <c r="K91">
        <v>3.9</v>
      </c>
      <c r="L91">
        <v>12</v>
      </c>
      <c r="M91">
        <v>24</v>
      </c>
      <c r="N91">
        <v>0.23</v>
      </c>
      <c r="O91">
        <v>96</v>
      </c>
      <c r="P91">
        <v>0.7</v>
      </c>
      <c r="Q91">
        <v>607</v>
      </c>
      <c r="R91">
        <v>1014</v>
      </c>
      <c r="S91">
        <v>0.12</v>
      </c>
      <c r="T91">
        <v>0.6</v>
      </c>
      <c r="U91" t="s">
        <v>30</v>
      </c>
      <c r="X91">
        <v>0.2</v>
      </c>
      <c r="Z91">
        <v>0.13</v>
      </c>
      <c r="AA91">
        <v>2.61</v>
      </c>
    </row>
    <row r="92" spans="1:28" ht="15" customHeight="1" x14ac:dyDescent="0.25">
      <c r="A92" s="7">
        <v>91</v>
      </c>
      <c r="B92" t="s">
        <v>155</v>
      </c>
      <c r="C92">
        <v>86.4</v>
      </c>
      <c r="D92">
        <v>52</v>
      </c>
      <c r="E92">
        <v>216</v>
      </c>
      <c r="F92">
        <v>1.2</v>
      </c>
      <c r="H92" t="s">
        <v>30</v>
      </c>
      <c r="I92">
        <v>11.9</v>
      </c>
      <c r="J92">
        <v>1.3</v>
      </c>
      <c r="K92">
        <v>0.5</v>
      </c>
      <c r="L92">
        <v>4</v>
      </c>
      <c r="M92">
        <v>5</v>
      </c>
      <c r="N92">
        <v>7.0000000000000007E-2</v>
      </c>
      <c r="O92">
        <v>24</v>
      </c>
      <c r="P92">
        <v>0.2</v>
      </c>
      <c r="Q92">
        <v>2</v>
      </c>
      <c r="R92">
        <v>161</v>
      </c>
      <c r="S92">
        <v>0.06</v>
      </c>
      <c r="T92">
        <v>0.2</v>
      </c>
      <c r="U92" t="s">
        <v>30</v>
      </c>
      <c r="X92">
        <v>0.05</v>
      </c>
      <c r="Z92">
        <v>0.08</v>
      </c>
      <c r="AB92">
        <v>3.8</v>
      </c>
    </row>
    <row r="93" spans="1:28" ht="15" customHeight="1" x14ac:dyDescent="0.25">
      <c r="A93" s="7">
        <v>92</v>
      </c>
      <c r="B93" t="s">
        <v>156</v>
      </c>
      <c r="C93">
        <v>82.9</v>
      </c>
      <c r="D93">
        <v>64</v>
      </c>
      <c r="E93">
        <v>269</v>
      </c>
      <c r="F93">
        <v>1.8</v>
      </c>
      <c r="H93" t="s">
        <v>30</v>
      </c>
      <c r="I93">
        <v>14.7</v>
      </c>
      <c r="J93">
        <v>1.2</v>
      </c>
      <c r="K93">
        <v>0.6</v>
      </c>
      <c r="L93">
        <v>4</v>
      </c>
      <c r="M93">
        <v>15</v>
      </c>
      <c r="N93">
        <v>0.1</v>
      </c>
      <c r="O93">
        <v>39</v>
      </c>
      <c r="P93">
        <v>0.4</v>
      </c>
      <c r="R93">
        <v>302</v>
      </c>
      <c r="S93">
        <v>0.09</v>
      </c>
      <c r="T93">
        <v>0.2</v>
      </c>
      <c r="U93" t="s">
        <v>30</v>
      </c>
      <c r="X93">
        <v>0.1</v>
      </c>
      <c r="Z93">
        <v>0.15</v>
      </c>
      <c r="AB93">
        <v>31.1</v>
      </c>
    </row>
    <row r="94" spans="1:28" ht="15" customHeight="1" x14ac:dyDescent="0.25">
      <c r="A94" s="7">
        <v>93</v>
      </c>
      <c r="B94" t="s">
        <v>157</v>
      </c>
      <c r="C94">
        <v>44.1</v>
      </c>
      <c r="D94">
        <v>267</v>
      </c>
      <c r="E94">
        <v>1118</v>
      </c>
      <c r="F94">
        <v>5</v>
      </c>
      <c r="G94">
        <v>13.1</v>
      </c>
      <c r="H94" t="s">
        <v>30</v>
      </c>
      <c r="I94">
        <v>35.6</v>
      </c>
      <c r="J94">
        <v>8.1</v>
      </c>
      <c r="K94">
        <v>2.2000000000000002</v>
      </c>
      <c r="L94">
        <v>6</v>
      </c>
      <c r="M94">
        <v>14</v>
      </c>
      <c r="N94">
        <v>0.15</v>
      </c>
      <c r="O94">
        <v>70</v>
      </c>
      <c r="P94">
        <v>0.4</v>
      </c>
      <c r="Q94">
        <v>2</v>
      </c>
      <c r="R94">
        <v>489</v>
      </c>
      <c r="S94">
        <v>0.1</v>
      </c>
      <c r="T94">
        <v>0.4</v>
      </c>
      <c r="U94" t="s">
        <v>30</v>
      </c>
      <c r="X94">
        <v>0.17</v>
      </c>
      <c r="Z94">
        <v>0.1</v>
      </c>
      <c r="AA94">
        <v>2.5099999999999998</v>
      </c>
      <c r="AB94">
        <v>16.3</v>
      </c>
    </row>
    <row r="95" spans="1:28" ht="15" customHeight="1" x14ac:dyDescent="0.25">
      <c r="A95" s="7">
        <v>94</v>
      </c>
      <c r="B95" t="s">
        <v>158</v>
      </c>
      <c r="C95">
        <v>83.1</v>
      </c>
      <c r="D95">
        <v>68</v>
      </c>
      <c r="E95">
        <v>284</v>
      </c>
      <c r="F95">
        <v>1.3</v>
      </c>
      <c r="G95">
        <v>0.9</v>
      </c>
      <c r="H95" t="s">
        <v>30</v>
      </c>
      <c r="I95">
        <v>14.1</v>
      </c>
      <c r="J95">
        <v>1.4</v>
      </c>
      <c r="K95">
        <v>0.6</v>
      </c>
      <c r="L95">
        <v>4</v>
      </c>
      <c r="M95">
        <v>6</v>
      </c>
      <c r="N95">
        <v>0.08</v>
      </c>
      <c r="O95">
        <v>32</v>
      </c>
      <c r="P95">
        <v>0.3</v>
      </c>
      <c r="Q95">
        <v>8</v>
      </c>
      <c r="R95">
        <v>199</v>
      </c>
      <c r="S95">
        <v>0.05</v>
      </c>
      <c r="T95">
        <v>0.2</v>
      </c>
      <c r="U95" t="s">
        <v>30</v>
      </c>
      <c r="X95">
        <v>7.0000000000000007E-2</v>
      </c>
      <c r="Z95">
        <v>0.09</v>
      </c>
      <c r="AA95">
        <v>1.38</v>
      </c>
    </row>
    <row r="96" spans="1:28" ht="15" customHeight="1" x14ac:dyDescent="0.25">
      <c r="A96" s="7">
        <v>95</v>
      </c>
      <c r="B96" t="s">
        <v>159</v>
      </c>
      <c r="C96">
        <v>94.4</v>
      </c>
      <c r="D96">
        <v>19</v>
      </c>
      <c r="E96">
        <v>79</v>
      </c>
      <c r="F96">
        <v>0.7</v>
      </c>
      <c r="G96">
        <v>0.1</v>
      </c>
      <c r="H96" t="s">
        <v>30</v>
      </c>
      <c r="I96">
        <v>4.5</v>
      </c>
      <c r="J96">
        <v>2.5</v>
      </c>
      <c r="K96">
        <v>0.3</v>
      </c>
      <c r="L96">
        <v>11</v>
      </c>
      <c r="M96">
        <v>9</v>
      </c>
      <c r="N96">
        <v>0.11</v>
      </c>
      <c r="O96">
        <v>15</v>
      </c>
      <c r="P96">
        <v>0.2</v>
      </c>
      <c r="Q96">
        <v>1</v>
      </c>
      <c r="R96">
        <v>105</v>
      </c>
      <c r="S96">
        <v>0.04</v>
      </c>
      <c r="T96">
        <v>0.1</v>
      </c>
      <c r="U96" t="s">
        <v>30</v>
      </c>
      <c r="X96">
        <v>0.04</v>
      </c>
    </row>
    <row r="97" spans="1:28" ht="15" customHeight="1" x14ac:dyDescent="0.25">
      <c r="A97" s="7">
        <v>96</v>
      </c>
      <c r="B97" t="s">
        <v>160</v>
      </c>
      <c r="C97">
        <v>93.8</v>
      </c>
      <c r="D97">
        <v>20</v>
      </c>
      <c r="E97">
        <v>82</v>
      </c>
      <c r="F97">
        <v>1.2</v>
      </c>
      <c r="G97">
        <v>0.1</v>
      </c>
      <c r="H97" t="s">
        <v>30</v>
      </c>
      <c r="I97">
        <v>4.4000000000000004</v>
      </c>
      <c r="J97">
        <v>2.9</v>
      </c>
      <c r="K97">
        <v>0.4</v>
      </c>
      <c r="L97">
        <v>9</v>
      </c>
      <c r="M97">
        <v>13</v>
      </c>
      <c r="N97">
        <v>0.1</v>
      </c>
      <c r="O97">
        <v>20</v>
      </c>
      <c r="P97">
        <v>0.2</v>
      </c>
      <c r="R97">
        <v>205</v>
      </c>
      <c r="S97">
        <v>0.06</v>
      </c>
      <c r="T97">
        <v>0.1</v>
      </c>
      <c r="U97" t="s">
        <v>30</v>
      </c>
      <c r="V97" t="s">
        <v>96</v>
      </c>
      <c r="W97" t="s">
        <v>161</v>
      </c>
      <c r="X97">
        <v>0.04</v>
      </c>
      <c r="Y97">
        <v>0.05</v>
      </c>
      <c r="AB97">
        <v>3</v>
      </c>
    </row>
    <row r="98" spans="1:28" ht="15" customHeight="1" x14ac:dyDescent="0.25">
      <c r="A98" s="7">
        <v>97</v>
      </c>
      <c r="B98" t="s">
        <v>162</v>
      </c>
      <c r="C98">
        <v>90.6</v>
      </c>
      <c r="D98">
        <v>32</v>
      </c>
      <c r="E98">
        <v>135</v>
      </c>
      <c r="F98">
        <v>1.3</v>
      </c>
      <c r="G98">
        <v>0.1</v>
      </c>
      <c r="H98" t="s">
        <v>30</v>
      </c>
      <c r="I98">
        <v>7.2</v>
      </c>
      <c r="J98">
        <v>1.9</v>
      </c>
      <c r="K98">
        <v>0.8</v>
      </c>
      <c r="L98">
        <v>15</v>
      </c>
      <c r="M98">
        <v>17</v>
      </c>
      <c r="N98">
        <v>0.19</v>
      </c>
      <c r="O98">
        <v>30</v>
      </c>
      <c r="P98">
        <v>0.2</v>
      </c>
      <c r="Q98">
        <v>23</v>
      </c>
      <c r="R98">
        <v>245</v>
      </c>
      <c r="S98">
        <v>0.04</v>
      </c>
      <c r="T98">
        <v>0.4</v>
      </c>
      <c r="U98" t="s">
        <v>30</v>
      </c>
      <c r="X98">
        <v>0.09</v>
      </c>
      <c r="AB98">
        <v>1.2</v>
      </c>
    </row>
    <row r="99" spans="1:28" ht="15" customHeight="1" x14ac:dyDescent="0.25">
      <c r="A99" s="7">
        <v>98</v>
      </c>
      <c r="B99" t="s">
        <v>163</v>
      </c>
      <c r="C99">
        <v>86</v>
      </c>
      <c r="D99">
        <v>49</v>
      </c>
      <c r="E99">
        <v>204</v>
      </c>
      <c r="F99">
        <v>1.9</v>
      </c>
      <c r="G99">
        <v>0.1</v>
      </c>
      <c r="H99" t="s">
        <v>30</v>
      </c>
      <c r="I99">
        <v>11.1</v>
      </c>
      <c r="J99">
        <v>3.4</v>
      </c>
      <c r="K99">
        <v>0.9</v>
      </c>
      <c r="L99">
        <v>18</v>
      </c>
      <c r="M99">
        <v>24</v>
      </c>
      <c r="N99">
        <v>1.23</v>
      </c>
      <c r="O99">
        <v>19</v>
      </c>
      <c r="P99">
        <v>0.3</v>
      </c>
      <c r="Q99">
        <v>10</v>
      </c>
      <c r="R99">
        <v>375</v>
      </c>
      <c r="S99">
        <v>0.08</v>
      </c>
      <c r="T99">
        <v>0.5</v>
      </c>
      <c r="U99" t="s">
        <v>30</v>
      </c>
      <c r="X99">
        <v>0.04</v>
      </c>
      <c r="Z99">
        <v>0.04</v>
      </c>
      <c r="AB99">
        <v>3.1</v>
      </c>
    </row>
    <row r="100" spans="1:28" ht="15" customHeight="1" x14ac:dyDescent="0.25">
      <c r="A100" s="7">
        <v>99</v>
      </c>
      <c r="B100" t="s">
        <v>164</v>
      </c>
      <c r="C100">
        <v>5.4</v>
      </c>
      <c r="D100">
        <v>438</v>
      </c>
      <c r="E100">
        <v>1831</v>
      </c>
      <c r="F100">
        <v>1.3</v>
      </c>
      <c r="G100">
        <v>12.2</v>
      </c>
      <c r="H100">
        <v>9</v>
      </c>
      <c r="I100">
        <v>80.5</v>
      </c>
      <c r="J100">
        <v>1.2</v>
      </c>
      <c r="K100">
        <v>0.5</v>
      </c>
      <c r="L100">
        <v>30</v>
      </c>
      <c r="M100">
        <v>6</v>
      </c>
      <c r="N100">
        <v>0.08</v>
      </c>
      <c r="O100">
        <v>23</v>
      </c>
      <c r="P100">
        <v>1.8</v>
      </c>
      <c r="Q100">
        <v>98</v>
      </c>
      <c r="R100">
        <v>54</v>
      </c>
      <c r="S100">
        <v>0.04</v>
      </c>
      <c r="T100">
        <v>0.1</v>
      </c>
      <c r="Y100">
        <v>0.03</v>
      </c>
      <c r="Z100">
        <v>7.0000000000000007E-2</v>
      </c>
    </row>
    <row r="101" spans="1:28" ht="15" customHeight="1" x14ac:dyDescent="0.25">
      <c r="A101" s="7">
        <v>100</v>
      </c>
      <c r="B101" t="s">
        <v>165</v>
      </c>
      <c r="C101">
        <v>92.6</v>
      </c>
      <c r="D101">
        <v>25</v>
      </c>
      <c r="E101">
        <v>103</v>
      </c>
      <c r="F101">
        <v>2.1</v>
      </c>
      <c r="G101">
        <v>0.5</v>
      </c>
      <c r="H101" t="s">
        <v>30</v>
      </c>
      <c r="I101">
        <v>4.4000000000000004</v>
      </c>
      <c r="J101">
        <v>3.4</v>
      </c>
      <c r="K101">
        <v>0.4</v>
      </c>
      <c r="L101">
        <v>51</v>
      </c>
      <c r="M101">
        <v>15</v>
      </c>
      <c r="N101">
        <v>0.12</v>
      </c>
      <c r="O101">
        <v>33</v>
      </c>
      <c r="P101">
        <v>0.5</v>
      </c>
      <c r="Q101">
        <v>2</v>
      </c>
      <c r="R101">
        <v>119</v>
      </c>
      <c r="S101">
        <v>0.08</v>
      </c>
      <c r="T101">
        <v>0.2</v>
      </c>
      <c r="U101" t="s">
        <v>30</v>
      </c>
      <c r="X101">
        <v>0.04</v>
      </c>
      <c r="Y101">
        <v>0.03</v>
      </c>
      <c r="AB101">
        <v>42</v>
      </c>
    </row>
    <row r="102" spans="1:28" ht="15" customHeight="1" x14ac:dyDescent="0.25">
      <c r="A102" s="7">
        <v>101</v>
      </c>
      <c r="B102" t="s">
        <v>166</v>
      </c>
      <c r="C102">
        <v>91.2</v>
      </c>
      <c r="D102">
        <v>25</v>
      </c>
      <c r="E102">
        <v>107</v>
      </c>
      <c r="F102">
        <v>3.6</v>
      </c>
      <c r="G102">
        <v>0.3</v>
      </c>
      <c r="H102" t="s">
        <v>30</v>
      </c>
      <c r="I102">
        <v>4</v>
      </c>
      <c r="J102">
        <v>2.9</v>
      </c>
      <c r="K102">
        <v>0.8</v>
      </c>
      <c r="L102">
        <v>86</v>
      </c>
      <c r="M102">
        <v>30</v>
      </c>
      <c r="N102">
        <v>0.26</v>
      </c>
      <c r="O102">
        <v>78</v>
      </c>
      <c r="P102">
        <v>0.6</v>
      </c>
      <c r="Q102">
        <v>3</v>
      </c>
      <c r="R102">
        <v>322</v>
      </c>
      <c r="S102">
        <v>0.06</v>
      </c>
      <c r="T102">
        <v>0.5</v>
      </c>
      <c r="U102" t="s">
        <v>30</v>
      </c>
      <c r="V102">
        <v>279</v>
      </c>
      <c r="W102">
        <v>140</v>
      </c>
      <c r="X102">
        <v>0.12</v>
      </c>
      <c r="Y102">
        <v>0.18</v>
      </c>
      <c r="Z102">
        <v>0.08</v>
      </c>
      <c r="AA102">
        <v>1.39</v>
      </c>
      <c r="AB102">
        <v>34.299999999999997</v>
      </c>
    </row>
    <row r="103" spans="1:28" ht="15" customHeight="1" x14ac:dyDescent="0.25">
      <c r="A103" s="7">
        <v>102</v>
      </c>
      <c r="B103" t="s">
        <v>167</v>
      </c>
      <c r="C103">
        <v>78.900000000000006</v>
      </c>
      <c r="D103">
        <v>78</v>
      </c>
      <c r="E103">
        <v>325</v>
      </c>
      <c r="F103">
        <v>1.5</v>
      </c>
      <c r="G103">
        <v>0.1</v>
      </c>
      <c r="H103" t="s">
        <v>30</v>
      </c>
      <c r="I103">
        <v>18.899999999999999</v>
      </c>
      <c r="J103">
        <v>2.6</v>
      </c>
      <c r="K103">
        <v>0.6</v>
      </c>
      <c r="L103">
        <v>5</v>
      </c>
      <c r="M103">
        <v>15</v>
      </c>
      <c r="N103">
        <v>0.02</v>
      </c>
      <c r="O103">
        <v>28</v>
      </c>
      <c r="P103">
        <v>0.3</v>
      </c>
      <c r="Q103">
        <v>1</v>
      </c>
      <c r="R103">
        <v>203</v>
      </c>
      <c r="S103">
        <v>0.11</v>
      </c>
      <c r="T103">
        <v>0.2</v>
      </c>
      <c r="U103" t="s">
        <v>30</v>
      </c>
      <c r="X103">
        <v>0.12</v>
      </c>
      <c r="Z103">
        <v>0.12</v>
      </c>
    </row>
    <row r="104" spans="1:28" ht="15" customHeight="1" x14ac:dyDescent="0.25">
      <c r="A104" s="7">
        <v>103</v>
      </c>
      <c r="B104" t="s">
        <v>168</v>
      </c>
      <c r="C104">
        <v>73.7</v>
      </c>
      <c r="D104">
        <v>96</v>
      </c>
      <c r="E104">
        <v>400</v>
      </c>
      <c r="F104">
        <v>2.2999999999999998</v>
      </c>
      <c r="G104">
        <v>0.1</v>
      </c>
      <c r="H104" t="s">
        <v>30</v>
      </c>
      <c r="I104">
        <v>23</v>
      </c>
      <c r="J104">
        <v>7.3</v>
      </c>
      <c r="K104">
        <v>0.9</v>
      </c>
      <c r="L104">
        <v>4</v>
      </c>
      <c r="M104">
        <v>11</v>
      </c>
      <c r="N104">
        <v>0.01</v>
      </c>
      <c r="O104">
        <v>35</v>
      </c>
      <c r="P104">
        <v>0.2</v>
      </c>
      <c r="R104">
        <v>212</v>
      </c>
      <c r="S104">
        <v>0.06</v>
      </c>
      <c r="T104">
        <v>0.2</v>
      </c>
      <c r="U104" t="s">
        <v>30</v>
      </c>
      <c r="X104">
        <v>0.11</v>
      </c>
      <c r="Z104">
        <v>0.02</v>
      </c>
      <c r="AB104">
        <v>8.8000000000000007</v>
      </c>
    </row>
    <row r="105" spans="1:28" ht="15" customHeight="1" x14ac:dyDescent="0.25">
      <c r="A105" s="7">
        <v>104</v>
      </c>
      <c r="B105" t="s">
        <v>169</v>
      </c>
      <c r="C105">
        <v>87.6</v>
      </c>
      <c r="D105">
        <v>34</v>
      </c>
      <c r="E105">
        <v>142</v>
      </c>
      <c r="F105">
        <v>3.2</v>
      </c>
      <c r="G105">
        <v>0.6</v>
      </c>
      <c r="H105" t="s">
        <v>30</v>
      </c>
      <c r="I105">
        <v>6</v>
      </c>
      <c r="J105">
        <v>4.5</v>
      </c>
      <c r="K105">
        <v>2.6</v>
      </c>
      <c r="L105">
        <v>455</v>
      </c>
      <c r="M105">
        <v>197</v>
      </c>
      <c r="N105">
        <v>0.89</v>
      </c>
      <c r="O105">
        <v>77</v>
      </c>
      <c r="P105">
        <v>4.5</v>
      </c>
      <c r="Q105">
        <v>14</v>
      </c>
      <c r="R105">
        <v>279</v>
      </c>
      <c r="S105">
        <v>0.37</v>
      </c>
      <c r="T105">
        <v>6</v>
      </c>
      <c r="U105" t="s">
        <v>30</v>
      </c>
      <c r="V105" t="s">
        <v>170</v>
      </c>
      <c r="W105" t="s">
        <v>171</v>
      </c>
      <c r="Y105">
        <v>0.1</v>
      </c>
      <c r="Z105">
        <v>0.11</v>
      </c>
      <c r="AB105">
        <v>5.4</v>
      </c>
    </row>
    <row r="106" spans="1:28" ht="15" customHeight="1" x14ac:dyDescent="0.25">
      <c r="A106" s="7">
        <v>105</v>
      </c>
      <c r="B106" t="s">
        <v>172</v>
      </c>
      <c r="C106">
        <v>91.8</v>
      </c>
      <c r="D106">
        <v>24</v>
      </c>
      <c r="E106">
        <v>100</v>
      </c>
      <c r="F106">
        <v>1.9</v>
      </c>
      <c r="G106">
        <v>0.3</v>
      </c>
      <c r="H106" t="s">
        <v>30</v>
      </c>
      <c r="I106">
        <v>4.8</v>
      </c>
      <c r="J106">
        <v>2</v>
      </c>
      <c r="K106">
        <v>1.3</v>
      </c>
      <c r="L106">
        <v>57</v>
      </c>
      <c r="M106">
        <v>17</v>
      </c>
      <c r="N106">
        <v>0.34</v>
      </c>
      <c r="O106">
        <v>32</v>
      </c>
      <c r="P106">
        <v>3.1</v>
      </c>
      <c r="Q106">
        <v>9</v>
      </c>
      <c r="R106">
        <v>412</v>
      </c>
      <c r="S106">
        <v>0.27</v>
      </c>
      <c r="T106">
        <v>0.5</v>
      </c>
      <c r="U106" t="s">
        <v>30</v>
      </c>
      <c r="Y106">
        <v>0.03</v>
      </c>
      <c r="Z106">
        <v>0.36</v>
      </c>
      <c r="AA106">
        <v>1.54</v>
      </c>
      <c r="AB106">
        <v>7.3</v>
      </c>
    </row>
    <row r="107" spans="1:28" ht="15" customHeight="1" x14ac:dyDescent="0.25">
      <c r="A107" s="7">
        <v>106</v>
      </c>
      <c r="B107" t="s">
        <v>173</v>
      </c>
      <c r="C107">
        <v>87.4</v>
      </c>
      <c r="D107">
        <v>63</v>
      </c>
      <c r="E107">
        <v>265</v>
      </c>
      <c r="F107">
        <v>2</v>
      </c>
      <c r="G107">
        <v>4.8</v>
      </c>
      <c r="H107" t="s">
        <v>30</v>
      </c>
      <c r="I107">
        <v>4.8</v>
      </c>
      <c r="J107">
        <v>3.7</v>
      </c>
      <c r="K107">
        <v>1</v>
      </c>
      <c r="L107">
        <v>63</v>
      </c>
      <c r="M107">
        <v>16</v>
      </c>
      <c r="N107">
        <v>0.64</v>
      </c>
      <c r="O107">
        <v>35</v>
      </c>
      <c r="P107">
        <v>1.2</v>
      </c>
      <c r="Q107">
        <v>25</v>
      </c>
      <c r="R107">
        <v>452</v>
      </c>
      <c r="S107">
        <v>0.18</v>
      </c>
      <c r="T107">
        <v>0.4</v>
      </c>
      <c r="U107" t="s">
        <v>30</v>
      </c>
      <c r="V107">
        <v>850</v>
      </c>
      <c r="W107">
        <v>425</v>
      </c>
      <c r="X107">
        <v>0.04</v>
      </c>
      <c r="Z107">
        <v>0.03</v>
      </c>
      <c r="AA107">
        <v>0.6</v>
      </c>
    </row>
    <row r="108" spans="1:28" ht="15" customHeight="1" x14ac:dyDescent="0.25">
      <c r="A108" s="7">
        <v>107</v>
      </c>
      <c r="B108" t="s">
        <v>174</v>
      </c>
      <c r="C108">
        <v>88.9</v>
      </c>
      <c r="D108">
        <v>39</v>
      </c>
      <c r="E108">
        <v>165</v>
      </c>
      <c r="F108">
        <v>1.7</v>
      </c>
      <c r="G108">
        <v>0.1</v>
      </c>
      <c r="H108" t="s">
        <v>30</v>
      </c>
      <c r="I108">
        <v>8.9</v>
      </c>
      <c r="J108">
        <v>2.2000000000000002</v>
      </c>
      <c r="K108">
        <v>0.4</v>
      </c>
      <c r="L108">
        <v>14</v>
      </c>
      <c r="M108">
        <v>12</v>
      </c>
      <c r="N108">
        <v>0.13</v>
      </c>
      <c r="O108">
        <v>38</v>
      </c>
      <c r="P108">
        <v>0.2</v>
      </c>
      <c r="Q108">
        <v>1</v>
      </c>
      <c r="R108">
        <v>176</v>
      </c>
      <c r="S108">
        <v>0.05</v>
      </c>
      <c r="T108">
        <v>0.2</v>
      </c>
      <c r="U108" t="s">
        <v>30</v>
      </c>
      <c r="X108">
        <v>0.04</v>
      </c>
      <c r="Z108">
        <v>0.14000000000000001</v>
      </c>
      <c r="AB108">
        <v>4.7</v>
      </c>
    </row>
    <row r="109" spans="1:28" ht="15" customHeight="1" x14ac:dyDescent="0.25">
      <c r="A109" s="7">
        <v>108</v>
      </c>
      <c r="B109" t="s">
        <v>175</v>
      </c>
      <c r="C109">
        <v>93.9</v>
      </c>
      <c r="D109">
        <v>20</v>
      </c>
      <c r="E109">
        <v>82</v>
      </c>
      <c r="F109">
        <v>1.9</v>
      </c>
      <c r="G109">
        <v>0.4</v>
      </c>
      <c r="H109" t="s">
        <v>30</v>
      </c>
      <c r="I109">
        <v>3.4</v>
      </c>
      <c r="J109">
        <v>3.6</v>
      </c>
      <c r="K109">
        <v>0.5</v>
      </c>
      <c r="L109">
        <v>80</v>
      </c>
      <c r="M109">
        <v>25</v>
      </c>
      <c r="N109">
        <v>0.13</v>
      </c>
      <c r="O109">
        <v>27</v>
      </c>
      <c r="P109">
        <v>0.6</v>
      </c>
      <c r="Q109">
        <v>2</v>
      </c>
      <c r="R109">
        <v>206</v>
      </c>
      <c r="S109">
        <v>0.04</v>
      </c>
      <c r="T109">
        <v>0.3</v>
      </c>
      <c r="U109" t="s">
        <v>30</v>
      </c>
      <c r="V109">
        <v>134</v>
      </c>
      <c r="W109">
        <v>67</v>
      </c>
      <c r="X109">
        <v>0.03</v>
      </c>
      <c r="Y109">
        <v>0.04</v>
      </c>
      <c r="Z109">
        <v>0.08</v>
      </c>
      <c r="AB109">
        <v>31.8</v>
      </c>
    </row>
    <row r="110" spans="1:28" ht="15" customHeight="1" x14ac:dyDescent="0.25">
      <c r="A110" s="7">
        <v>109</v>
      </c>
      <c r="B110" t="s">
        <v>176</v>
      </c>
      <c r="C110">
        <v>91.7</v>
      </c>
      <c r="D110">
        <v>30</v>
      </c>
      <c r="E110">
        <v>125</v>
      </c>
      <c r="F110">
        <v>0.8</v>
      </c>
      <c r="G110">
        <v>0.2</v>
      </c>
      <c r="H110" t="s">
        <v>30</v>
      </c>
      <c r="I110">
        <v>6.7</v>
      </c>
      <c r="J110">
        <v>2.6</v>
      </c>
      <c r="K110">
        <v>0.6</v>
      </c>
      <c r="L110">
        <v>26</v>
      </c>
      <c r="M110">
        <v>14</v>
      </c>
      <c r="N110">
        <v>0.05</v>
      </c>
      <c r="O110">
        <v>27</v>
      </c>
      <c r="P110">
        <v>0.1</v>
      </c>
      <c r="Q110">
        <v>8</v>
      </c>
      <c r="R110">
        <v>176</v>
      </c>
      <c r="S110">
        <v>0.02</v>
      </c>
      <c r="T110">
        <v>0.2</v>
      </c>
      <c r="U110" t="s">
        <v>30</v>
      </c>
      <c r="V110" t="s">
        <v>177</v>
      </c>
      <c r="W110" t="s">
        <v>178</v>
      </c>
      <c r="X110">
        <v>7.0000000000000007E-2</v>
      </c>
      <c r="Z110">
        <v>0.06</v>
      </c>
      <c r="AA110">
        <v>2.68</v>
      </c>
    </row>
    <row r="111" spans="1:28" ht="15" customHeight="1" x14ac:dyDescent="0.25">
      <c r="A111" s="7">
        <v>110</v>
      </c>
      <c r="B111" t="s">
        <v>179</v>
      </c>
      <c r="C111">
        <v>90.1</v>
      </c>
      <c r="D111">
        <v>34</v>
      </c>
      <c r="E111">
        <v>143</v>
      </c>
      <c r="F111">
        <v>1.3</v>
      </c>
      <c r="G111">
        <v>0.2</v>
      </c>
      <c r="H111" t="s">
        <v>30</v>
      </c>
      <c r="I111">
        <v>7.7</v>
      </c>
      <c r="J111">
        <v>3.2</v>
      </c>
      <c r="K111">
        <v>0.9</v>
      </c>
      <c r="L111">
        <v>23</v>
      </c>
      <c r="M111">
        <v>11</v>
      </c>
      <c r="N111">
        <v>0.05</v>
      </c>
      <c r="O111">
        <v>28</v>
      </c>
      <c r="P111">
        <v>0.2</v>
      </c>
      <c r="Q111">
        <v>3</v>
      </c>
      <c r="R111">
        <v>315</v>
      </c>
      <c r="S111">
        <v>0.05</v>
      </c>
      <c r="T111">
        <v>0.2</v>
      </c>
      <c r="U111" t="s">
        <v>30</v>
      </c>
      <c r="V111" t="s">
        <v>180</v>
      </c>
      <c r="W111" t="s">
        <v>181</v>
      </c>
      <c r="Z111">
        <v>0.05</v>
      </c>
      <c r="AB111">
        <v>5.0999999999999996</v>
      </c>
    </row>
    <row r="112" spans="1:28" ht="15" customHeight="1" x14ac:dyDescent="0.25">
      <c r="A112" s="7">
        <v>111</v>
      </c>
      <c r="B112" t="s">
        <v>182</v>
      </c>
      <c r="C112">
        <v>95.1</v>
      </c>
      <c r="D112">
        <v>14</v>
      </c>
      <c r="E112">
        <v>58</v>
      </c>
      <c r="F112">
        <v>1.1000000000000001</v>
      </c>
      <c r="G112">
        <v>0.1</v>
      </c>
      <c r="H112" t="s">
        <v>30</v>
      </c>
      <c r="I112">
        <v>2.9</v>
      </c>
      <c r="J112">
        <v>2.2000000000000002</v>
      </c>
      <c r="K112">
        <v>0.8</v>
      </c>
      <c r="L112">
        <v>45</v>
      </c>
      <c r="M112">
        <v>14</v>
      </c>
      <c r="N112">
        <v>0.13</v>
      </c>
      <c r="O112">
        <v>13</v>
      </c>
      <c r="P112">
        <v>0.5</v>
      </c>
      <c r="Q112">
        <v>14</v>
      </c>
      <c r="R112">
        <v>425</v>
      </c>
      <c r="S112">
        <v>0.04</v>
      </c>
      <c r="T112">
        <v>0.1</v>
      </c>
      <c r="U112" t="s">
        <v>30</v>
      </c>
      <c r="X112">
        <v>0.03</v>
      </c>
      <c r="Y112">
        <v>0.1</v>
      </c>
      <c r="AA112">
        <v>0.68</v>
      </c>
      <c r="AB112">
        <v>6.5</v>
      </c>
    </row>
    <row r="113" spans="1:28" ht="15" customHeight="1" x14ac:dyDescent="0.25">
      <c r="A113" s="7">
        <v>112</v>
      </c>
      <c r="B113" t="s">
        <v>183</v>
      </c>
      <c r="C113">
        <v>94.6</v>
      </c>
      <c r="D113">
        <v>19</v>
      </c>
      <c r="E113">
        <v>78</v>
      </c>
      <c r="F113">
        <v>0.4</v>
      </c>
      <c r="H113" t="s">
        <v>30</v>
      </c>
      <c r="I113">
        <v>4.8</v>
      </c>
      <c r="J113">
        <v>1</v>
      </c>
      <c r="K113">
        <v>0.2</v>
      </c>
      <c r="L113">
        <v>8</v>
      </c>
      <c r="M113">
        <v>7</v>
      </c>
      <c r="N113">
        <v>7.0000000000000007E-2</v>
      </c>
      <c r="O113">
        <v>13</v>
      </c>
      <c r="P113">
        <v>0.1</v>
      </c>
      <c r="Q113">
        <v>2</v>
      </c>
      <c r="R113">
        <v>54</v>
      </c>
      <c r="T113">
        <v>0.1</v>
      </c>
      <c r="U113" t="s">
        <v>30</v>
      </c>
      <c r="X113">
        <v>0.03</v>
      </c>
      <c r="AB113">
        <v>5.6</v>
      </c>
    </row>
    <row r="114" spans="1:28" ht="15" customHeight="1" x14ac:dyDescent="0.25">
      <c r="A114" s="7">
        <v>113</v>
      </c>
      <c r="B114" t="s">
        <v>184</v>
      </c>
      <c r="C114">
        <v>94.8</v>
      </c>
      <c r="D114">
        <v>17</v>
      </c>
      <c r="E114">
        <v>71</v>
      </c>
      <c r="F114">
        <v>0.7</v>
      </c>
      <c r="G114">
        <v>0.1</v>
      </c>
      <c r="H114" t="s">
        <v>30</v>
      </c>
      <c r="I114">
        <v>4.0999999999999996</v>
      </c>
      <c r="J114">
        <v>1.3</v>
      </c>
      <c r="K114">
        <v>0.3</v>
      </c>
      <c r="L114">
        <v>12</v>
      </c>
      <c r="M114">
        <v>7</v>
      </c>
      <c r="N114">
        <v>0.08</v>
      </c>
      <c r="O114">
        <v>18</v>
      </c>
      <c r="P114">
        <v>0.2</v>
      </c>
      <c r="R114">
        <v>126</v>
      </c>
      <c r="S114">
        <v>0.03</v>
      </c>
      <c r="T114">
        <v>0.1</v>
      </c>
      <c r="U114" t="s">
        <v>30</v>
      </c>
      <c r="AB114">
        <v>10.6</v>
      </c>
    </row>
    <row r="115" spans="1:28" ht="15" customHeight="1" x14ac:dyDescent="0.25">
      <c r="A115" s="7">
        <v>114</v>
      </c>
      <c r="B115" t="s">
        <v>185</v>
      </c>
      <c r="C115">
        <v>10.6</v>
      </c>
      <c r="D115">
        <v>309</v>
      </c>
      <c r="E115">
        <v>1293</v>
      </c>
      <c r="F115">
        <v>20.9</v>
      </c>
      <c r="G115">
        <v>10.4</v>
      </c>
      <c r="H115" t="s">
        <v>30</v>
      </c>
      <c r="I115">
        <v>48</v>
      </c>
      <c r="J115">
        <v>37.299999999999997</v>
      </c>
      <c r="K115">
        <v>10.199999999999999</v>
      </c>
      <c r="L115">
        <v>784</v>
      </c>
      <c r="M115">
        <v>393</v>
      </c>
      <c r="N115">
        <v>10.48</v>
      </c>
      <c r="O115">
        <v>388</v>
      </c>
      <c r="P115">
        <v>81.400000000000006</v>
      </c>
      <c r="Q115">
        <v>18</v>
      </c>
      <c r="R115">
        <v>3223</v>
      </c>
      <c r="S115">
        <v>4.09</v>
      </c>
      <c r="T115">
        <v>4.7</v>
      </c>
      <c r="U115" t="s">
        <v>30</v>
      </c>
      <c r="X115">
        <v>0.1</v>
      </c>
      <c r="Y115">
        <v>0.11</v>
      </c>
      <c r="Z115">
        <v>0.09</v>
      </c>
      <c r="AB115">
        <v>40.799999999999997</v>
      </c>
    </row>
    <row r="116" spans="1:28" ht="15" customHeight="1" x14ac:dyDescent="0.25">
      <c r="A116" s="7">
        <v>115</v>
      </c>
      <c r="B116" t="s">
        <v>186</v>
      </c>
      <c r="C116">
        <v>90.9</v>
      </c>
      <c r="D116">
        <v>27</v>
      </c>
      <c r="E116">
        <v>113</v>
      </c>
      <c r="F116">
        <v>2.9</v>
      </c>
      <c r="G116">
        <v>0.5</v>
      </c>
      <c r="H116" t="s">
        <v>30</v>
      </c>
      <c r="I116">
        <v>4.3</v>
      </c>
      <c r="J116">
        <v>3.1</v>
      </c>
      <c r="K116">
        <v>1.3</v>
      </c>
      <c r="L116">
        <v>131</v>
      </c>
      <c r="M116">
        <v>35</v>
      </c>
      <c r="N116">
        <v>1.02</v>
      </c>
      <c r="O116">
        <v>49</v>
      </c>
      <c r="P116">
        <v>0.5</v>
      </c>
      <c r="Q116">
        <v>6</v>
      </c>
      <c r="R116">
        <v>403</v>
      </c>
      <c r="S116">
        <v>0.06</v>
      </c>
      <c r="T116">
        <v>0.4</v>
      </c>
      <c r="U116" t="s">
        <v>30</v>
      </c>
      <c r="V116" t="s">
        <v>187</v>
      </c>
      <c r="W116" t="s">
        <v>188</v>
      </c>
      <c r="X116">
        <v>0.2</v>
      </c>
      <c r="Y116">
        <v>0.31</v>
      </c>
      <c r="Z116">
        <v>0.06</v>
      </c>
      <c r="AA116">
        <v>2.29</v>
      </c>
      <c r="AB116">
        <v>96.7</v>
      </c>
    </row>
    <row r="117" spans="1:28" ht="15" customHeight="1" x14ac:dyDescent="0.25">
      <c r="A117" s="7">
        <v>116</v>
      </c>
      <c r="B117" t="s">
        <v>189</v>
      </c>
      <c r="C117">
        <v>81.5</v>
      </c>
      <c r="D117">
        <v>90</v>
      </c>
      <c r="E117">
        <v>378</v>
      </c>
      <c r="F117">
        <v>1.7</v>
      </c>
      <c r="G117">
        <v>6.6</v>
      </c>
      <c r="H117" t="s">
        <v>30</v>
      </c>
      <c r="I117">
        <v>8.6999999999999993</v>
      </c>
      <c r="J117">
        <v>5.7</v>
      </c>
      <c r="K117">
        <v>1.5</v>
      </c>
      <c r="L117">
        <v>177</v>
      </c>
      <c r="M117">
        <v>26</v>
      </c>
      <c r="N117">
        <v>0.12</v>
      </c>
      <c r="O117">
        <v>33</v>
      </c>
      <c r="P117">
        <v>0.5</v>
      </c>
      <c r="Q117">
        <v>11</v>
      </c>
      <c r="R117">
        <v>315</v>
      </c>
      <c r="S117">
        <v>0.02</v>
      </c>
      <c r="T117">
        <v>0.2</v>
      </c>
      <c r="U117" t="s">
        <v>30</v>
      </c>
      <c r="V117" t="s">
        <v>190</v>
      </c>
      <c r="W117" t="s">
        <v>191</v>
      </c>
      <c r="Y117">
        <v>0.05</v>
      </c>
      <c r="Z117">
        <v>7.0000000000000007E-2</v>
      </c>
      <c r="AB117">
        <v>76.900000000000006</v>
      </c>
    </row>
    <row r="118" spans="1:28" ht="15" customHeight="1" x14ac:dyDescent="0.25">
      <c r="A118" s="7">
        <v>117</v>
      </c>
      <c r="B118" t="s">
        <v>192</v>
      </c>
      <c r="C118">
        <v>92.8</v>
      </c>
      <c r="D118">
        <v>23</v>
      </c>
      <c r="E118">
        <v>94</v>
      </c>
      <c r="F118">
        <v>1.9</v>
      </c>
      <c r="G118">
        <v>0.2</v>
      </c>
      <c r="H118" t="s">
        <v>30</v>
      </c>
      <c r="I118">
        <v>4.5</v>
      </c>
      <c r="J118">
        <v>2.4</v>
      </c>
      <c r="K118">
        <v>0.6</v>
      </c>
      <c r="L118">
        <v>18</v>
      </c>
      <c r="M118">
        <v>12</v>
      </c>
      <c r="N118">
        <v>0.16</v>
      </c>
      <c r="O118">
        <v>57</v>
      </c>
      <c r="P118">
        <v>0.5</v>
      </c>
      <c r="Q118">
        <v>3</v>
      </c>
      <c r="R118">
        <v>256</v>
      </c>
      <c r="S118">
        <v>0.03</v>
      </c>
      <c r="T118">
        <v>0.3</v>
      </c>
      <c r="U118" t="s">
        <v>30</v>
      </c>
      <c r="V118">
        <v>2</v>
      </c>
      <c r="W118">
        <v>1</v>
      </c>
      <c r="X118">
        <v>0.03</v>
      </c>
      <c r="Y118">
        <v>0.09</v>
      </c>
      <c r="Z118">
        <v>0.1</v>
      </c>
      <c r="AB118">
        <v>36.1</v>
      </c>
    </row>
    <row r="119" spans="1:28" ht="15" customHeight="1" x14ac:dyDescent="0.25">
      <c r="A119" s="7">
        <v>118</v>
      </c>
      <c r="B119" t="s">
        <v>193</v>
      </c>
      <c r="C119">
        <v>94.3</v>
      </c>
      <c r="D119">
        <v>19</v>
      </c>
      <c r="E119">
        <v>80</v>
      </c>
      <c r="F119">
        <v>1.2</v>
      </c>
      <c r="G119">
        <v>0.3</v>
      </c>
      <c r="H119" t="s">
        <v>30</v>
      </c>
      <c r="I119">
        <v>3.9</v>
      </c>
      <c r="J119">
        <v>2.1</v>
      </c>
      <c r="K119">
        <v>0.3</v>
      </c>
      <c r="L119">
        <v>16</v>
      </c>
      <c r="M119">
        <v>5</v>
      </c>
      <c r="N119">
        <v>0.1</v>
      </c>
      <c r="O119">
        <v>25</v>
      </c>
      <c r="P119">
        <v>0.1</v>
      </c>
      <c r="Q119">
        <v>2</v>
      </c>
      <c r="R119">
        <v>80</v>
      </c>
      <c r="T119">
        <v>0.3</v>
      </c>
      <c r="U119" t="s">
        <v>30</v>
      </c>
      <c r="X119">
        <v>0.04</v>
      </c>
      <c r="AB119">
        <v>23.7</v>
      </c>
    </row>
    <row r="120" spans="1:28" ht="15" customHeight="1" x14ac:dyDescent="0.25">
      <c r="A120" s="7">
        <v>119</v>
      </c>
      <c r="B120" t="s">
        <v>194</v>
      </c>
      <c r="C120">
        <v>94</v>
      </c>
      <c r="D120">
        <v>16</v>
      </c>
      <c r="E120">
        <v>67</v>
      </c>
      <c r="F120">
        <v>2</v>
      </c>
      <c r="G120">
        <v>0.2</v>
      </c>
      <c r="H120" t="s">
        <v>30</v>
      </c>
      <c r="I120">
        <v>2.6</v>
      </c>
      <c r="J120">
        <v>2.1</v>
      </c>
      <c r="K120">
        <v>1.2</v>
      </c>
      <c r="L120">
        <v>98</v>
      </c>
      <c r="M120">
        <v>82</v>
      </c>
      <c r="N120">
        <v>0.71</v>
      </c>
      <c r="O120">
        <v>25</v>
      </c>
      <c r="P120">
        <v>0.4</v>
      </c>
      <c r="Q120">
        <v>17</v>
      </c>
      <c r="R120">
        <v>336</v>
      </c>
      <c r="S120">
        <v>0.06</v>
      </c>
      <c r="T120">
        <v>0.3</v>
      </c>
      <c r="U120" t="s">
        <v>30</v>
      </c>
      <c r="V120" t="s">
        <v>195</v>
      </c>
      <c r="W120" t="s">
        <v>196</v>
      </c>
      <c r="X120">
        <v>0.1</v>
      </c>
      <c r="Y120">
        <v>0.21</v>
      </c>
      <c r="Z120">
        <v>0.06</v>
      </c>
      <c r="AB120">
        <v>2.4</v>
      </c>
    </row>
    <row r="121" spans="1:28" ht="15" customHeight="1" x14ac:dyDescent="0.25">
      <c r="A121" s="7">
        <v>120</v>
      </c>
      <c r="B121" t="s">
        <v>197</v>
      </c>
      <c r="C121">
        <v>86.6</v>
      </c>
      <c r="D121">
        <v>67</v>
      </c>
      <c r="E121">
        <v>281</v>
      </c>
      <c r="F121">
        <v>2.7</v>
      </c>
      <c r="G121">
        <v>5.4</v>
      </c>
      <c r="H121" t="s">
        <v>30</v>
      </c>
      <c r="I121">
        <v>4.2</v>
      </c>
      <c r="J121">
        <v>2.5</v>
      </c>
      <c r="K121">
        <v>1</v>
      </c>
      <c r="L121">
        <v>112</v>
      </c>
      <c r="M121">
        <v>123</v>
      </c>
      <c r="N121">
        <v>0.61</v>
      </c>
      <c r="O121">
        <v>34</v>
      </c>
      <c r="P121">
        <v>0.6</v>
      </c>
      <c r="Q121">
        <v>47</v>
      </c>
      <c r="R121">
        <v>149</v>
      </c>
      <c r="S121">
        <v>0.04</v>
      </c>
      <c r="T121">
        <v>0.6</v>
      </c>
      <c r="U121" t="s">
        <v>30</v>
      </c>
      <c r="V121">
        <v>624</v>
      </c>
      <c r="W121">
        <v>312</v>
      </c>
      <c r="X121">
        <v>0.08</v>
      </c>
      <c r="Y121">
        <v>0.13</v>
      </c>
      <c r="Z121">
        <v>0.13</v>
      </c>
      <c r="AB121">
        <v>5.3</v>
      </c>
    </row>
    <row r="122" spans="1:28" ht="15" customHeight="1" x14ac:dyDescent="0.25">
      <c r="A122" s="7">
        <v>121</v>
      </c>
      <c r="B122" t="s">
        <v>198</v>
      </c>
      <c r="C122">
        <v>9.4</v>
      </c>
      <c r="D122">
        <v>361</v>
      </c>
      <c r="E122">
        <v>1510</v>
      </c>
      <c r="F122">
        <v>1.6</v>
      </c>
      <c r="G122">
        <v>0.3</v>
      </c>
      <c r="H122" t="s">
        <v>30</v>
      </c>
      <c r="I122">
        <v>87.9</v>
      </c>
      <c r="J122">
        <v>6.4</v>
      </c>
      <c r="K122">
        <v>0.9</v>
      </c>
      <c r="L122">
        <v>65</v>
      </c>
      <c r="M122">
        <v>37</v>
      </c>
      <c r="O122">
        <v>42</v>
      </c>
      <c r="P122">
        <v>1.1000000000000001</v>
      </c>
      <c r="Q122">
        <v>1</v>
      </c>
      <c r="R122">
        <v>340</v>
      </c>
      <c r="S122">
        <v>0.08</v>
      </c>
      <c r="T122">
        <v>0.4</v>
      </c>
      <c r="U122" t="s">
        <v>30</v>
      </c>
      <c r="X122">
        <v>0.14000000000000001</v>
      </c>
      <c r="Z122">
        <v>0.04</v>
      </c>
    </row>
    <row r="123" spans="1:28" ht="15" customHeight="1" x14ac:dyDescent="0.25">
      <c r="A123" s="7">
        <v>122</v>
      </c>
      <c r="B123" t="s">
        <v>199</v>
      </c>
      <c r="C123">
        <v>8.3000000000000007</v>
      </c>
      <c r="D123">
        <v>365</v>
      </c>
      <c r="E123">
        <v>1528</v>
      </c>
      <c r="F123">
        <v>1.2</v>
      </c>
      <c r="G123">
        <v>0.3</v>
      </c>
      <c r="H123" t="s">
        <v>30</v>
      </c>
      <c r="I123">
        <v>89.2</v>
      </c>
      <c r="J123">
        <v>6.5</v>
      </c>
      <c r="K123">
        <v>1</v>
      </c>
      <c r="L123">
        <v>76</v>
      </c>
      <c r="M123">
        <v>40</v>
      </c>
      <c r="N123">
        <v>0.37</v>
      </c>
      <c r="O123">
        <v>39</v>
      </c>
      <c r="P123">
        <v>1.2</v>
      </c>
      <c r="Q123">
        <v>10</v>
      </c>
      <c r="R123">
        <v>328</v>
      </c>
      <c r="T123">
        <v>0.4</v>
      </c>
      <c r="U123" t="s">
        <v>30</v>
      </c>
      <c r="Z123">
        <v>0.81</v>
      </c>
    </row>
    <row r="124" spans="1:28" ht="15" customHeight="1" x14ac:dyDescent="0.25">
      <c r="A124" s="7">
        <v>123</v>
      </c>
      <c r="B124" t="s">
        <v>200</v>
      </c>
      <c r="C124">
        <v>9.8000000000000007</v>
      </c>
      <c r="D124">
        <v>360</v>
      </c>
      <c r="E124">
        <v>1507</v>
      </c>
      <c r="F124">
        <v>1.6</v>
      </c>
      <c r="G124">
        <v>0.5</v>
      </c>
      <c r="H124" t="s">
        <v>30</v>
      </c>
      <c r="I124">
        <v>87.3</v>
      </c>
      <c r="J124">
        <v>4.2</v>
      </c>
      <c r="K124">
        <v>0.8</v>
      </c>
      <c r="L124">
        <v>41</v>
      </c>
      <c r="M124">
        <v>27</v>
      </c>
      <c r="N124">
        <v>0.16</v>
      </c>
      <c r="O124">
        <v>33</v>
      </c>
      <c r="P124">
        <v>1.4</v>
      </c>
      <c r="Q124">
        <v>4</v>
      </c>
      <c r="R124">
        <v>338</v>
      </c>
      <c r="S124">
        <v>7.0000000000000007E-2</v>
      </c>
      <c r="T124">
        <v>0.3</v>
      </c>
      <c r="U124" t="s">
        <v>30</v>
      </c>
      <c r="X124">
        <v>0.09</v>
      </c>
    </row>
    <row r="125" spans="1:28" ht="15" customHeight="1" x14ac:dyDescent="0.25">
      <c r="A125" s="7">
        <v>124</v>
      </c>
      <c r="B125" t="s">
        <v>201</v>
      </c>
      <c r="C125">
        <v>17.8</v>
      </c>
      <c r="D125">
        <v>331</v>
      </c>
      <c r="E125">
        <v>1384</v>
      </c>
      <c r="F125">
        <v>0.5</v>
      </c>
      <c r="G125">
        <v>0.3</v>
      </c>
      <c r="H125" t="s">
        <v>30</v>
      </c>
      <c r="I125">
        <v>81.099999999999994</v>
      </c>
      <c r="J125">
        <v>0.6</v>
      </c>
      <c r="K125">
        <v>0.3</v>
      </c>
      <c r="L125">
        <v>12</v>
      </c>
      <c r="M125">
        <v>3</v>
      </c>
      <c r="O125">
        <v>60</v>
      </c>
      <c r="P125">
        <v>0.1</v>
      </c>
      <c r="Q125">
        <v>2</v>
      </c>
      <c r="R125">
        <v>48</v>
      </c>
      <c r="U125" t="s">
        <v>30</v>
      </c>
      <c r="X125">
        <v>0.03</v>
      </c>
    </row>
    <row r="126" spans="1:28" ht="15" customHeight="1" x14ac:dyDescent="0.25">
      <c r="A126" s="7">
        <v>125</v>
      </c>
      <c r="B126" t="s">
        <v>202</v>
      </c>
      <c r="C126">
        <v>87.5</v>
      </c>
      <c r="D126">
        <v>39</v>
      </c>
      <c r="E126">
        <v>162</v>
      </c>
      <c r="F126">
        <v>4.2</v>
      </c>
      <c r="G126">
        <v>0.1</v>
      </c>
      <c r="H126" t="s">
        <v>30</v>
      </c>
      <c r="I126">
        <v>7.8</v>
      </c>
      <c r="J126">
        <v>2</v>
      </c>
      <c r="K126">
        <v>0.5</v>
      </c>
      <c r="L126">
        <v>14</v>
      </c>
      <c r="M126">
        <v>25</v>
      </c>
      <c r="N126">
        <v>0.19</v>
      </c>
      <c r="O126">
        <v>75</v>
      </c>
      <c r="P126">
        <v>0.8</v>
      </c>
      <c r="Q126">
        <v>2</v>
      </c>
      <c r="R126">
        <v>189</v>
      </c>
      <c r="S126">
        <v>0.17</v>
      </c>
      <c r="T126">
        <v>0.6</v>
      </c>
      <c r="U126" t="s">
        <v>30</v>
      </c>
      <c r="Y126">
        <v>0.04</v>
      </c>
      <c r="Z126">
        <v>0.15</v>
      </c>
      <c r="AB126">
        <v>12</v>
      </c>
    </row>
    <row r="127" spans="1:28" ht="15" customHeight="1" x14ac:dyDescent="0.25">
      <c r="A127" s="7">
        <v>126</v>
      </c>
      <c r="B127" t="s">
        <v>203</v>
      </c>
      <c r="C127">
        <v>73.3</v>
      </c>
      <c r="D127">
        <v>97</v>
      </c>
      <c r="E127">
        <v>405</v>
      </c>
      <c r="F127">
        <v>2.1</v>
      </c>
      <c r="G127">
        <v>0.2</v>
      </c>
      <c r="H127" t="s">
        <v>30</v>
      </c>
      <c r="I127">
        <v>23.2</v>
      </c>
      <c r="J127">
        <v>1.7</v>
      </c>
      <c r="K127">
        <v>1.2</v>
      </c>
      <c r="L127">
        <v>12</v>
      </c>
      <c r="M127">
        <v>29</v>
      </c>
      <c r="N127">
        <v>0.15</v>
      </c>
      <c r="O127">
        <v>65</v>
      </c>
      <c r="P127">
        <v>0.4</v>
      </c>
      <c r="R127">
        <v>568</v>
      </c>
      <c r="S127">
        <v>0.17</v>
      </c>
      <c r="T127">
        <v>0.3</v>
      </c>
      <c r="U127" t="s">
        <v>30</v>
      </c>
      <c r="X127">
        <v>0.08</v>
      </c>
      <c r="Z127">
        <v>0.11</v>
      </c>
      <c r="AB127">
        <v>5.6</v>
      </c>
    </row>
    <row r="128" spans="1:28" ht="15" customHeight="1" x14ac:dyDescent="0.25">
      <c r="A128" s="7">
        <v>127</v>
      </c>
      <c r="B128" t="s">
        <v>204</v>
      </c>
      <c r="C128">
        <v>91.6</v>
      </c>
      <c r="D128">
        <v>27</v>
      </c>
      <c r="E128">
        <v>114</v>
      </c>
      <c r="F128">
        <v>1.4</v>
      </c>
      <c r="G128">
        <v>0.2</v>
      </c>
      <c r="H128" t="s">
        <v>30</v>
      </c>
      <c r="I128">
        <v>6.2</v>
      </c>
      <c r="J128">
        <v>4.8</v>
      </c>
      <c r="K128">
        <v>0.6</v>
      </c>
      <c r="L128">
        <v>20</v>
      </c>
      <c r="M128">
        <v>21</v>
      </c>
      <c r="N128">
        <v>0.14000000000000001</v>
      </c>
      <c r="O128">
        <v>29</v>
      </c>
      <c r="P128">
        <v>0.3</v>
      </c>
      <c r="R128">
        <v>213</v>
      </c>
      <c r="S128">
        <v>7.0000000000000007E-2</v>
      </c>
      <c r="T128">
        <v>0.1</v>
      </c>
      <c r="U128" t="s">
        <v>30</v>
      </c>
      <c r="V128">
        <v>13</v>
      </c>
      <c r="W128">
        <v>6</v>
      </c>
      <c r="X128">
        <v>7.0000000000000007E-2</v>
      </c>
      <c r="Y128">
        <v>0.04</v>
      </c>
      <c r="AB128">
        <v>6.8</v>
      </c>
    </row>
    <row r="129" spans="1:28" ht="15" customHeight="1" x14ac:dyDescent="0.25">
      <c r="A129" s="7">
        <v>128</v>
      </c>
      <c r="B129" t="s">
        <v>205</v>
      </c>
      <c r="C129">
        <v>66.599999999999994</v>
      </c>
      <c r="D129">
        <v>126</v>
      </c>
      <c r="E129">
        <v>526</v>
      </c>
      <c r="F129">
        <v>4.4000000000000004</v>
      </c>
      <c r="G129">
        <v>3.9</v>
      </c>
      <c r="H129" t="s">
        <v>30</v>
      </c>
      <c r="I129">
        <v>23.1</v>
      </c>
      <c r="J129">
        <v>23.9</v>
      </c>
      <c r="K129">
        <v>2</v>
      </c>
      <c r="L129">
        <v>151</v>
      </c>
      <c r="M129">
        <v>65</v>
      </c>
      <c r="N129">
        <v>0.52</v>
      </c>
      <c r="O129">
        <v>155</v>
      </c>
      <c r="P129">
        <v>0.9</v>
      </c>
      <c r="Q129">
        <v>1</v>
      </c>
      <c r="R129">
        <v>619</v>
      </c>
      <c r="S129">
        <v>1.1599999999999999</v>
      </c>
      <c r="T129">
        <v>0.6</v>
      </c>
      <c r="U129" t="s">
        <v>30</v>
      </c>
      <c r="X129">
        <v>0.13</v>
      </c>
      <c r="Y129">
        <v>0.02</v>
      </c>
      <c r="Z129">
        <v>0.2</v>
      </c>
      <c r="AB129">
        <v>13.8</v>
      </c>
    </row>
    <row r="130" spans="1:28" ht="15" customHeight="1" x14ac:dyDescent="0.25">
      <c r="A130" s="7">
        <v>129</v>
      </c>
      <c r="B130" t="s">
        <v>206</v>
      </c>
      <c r="C130">
        <v>68.7</v>
      </c>
      <c r="D130">
        <v>125</v>
      </c>
      <c r="E130">
        <v>524</v>
      </c>
      <c r="F130">
        <v>0.6</v>
      </c>
      <c r="G130">
        <v>0.3</v>
      </c>
      <c r="H130" t="s">
        <v>30</v>
      </c>
      <c r="I130">
        <v>30.1</v>
      </c>
      <c r="J130">
        <v>1.6</v>
      </c>
      <c r="K130">
        <v>0.4</v>
      </c>
      <c r="L130">
        <v>19</v>
      </c>
      <c r="M130">
        <v>27</v>
      </c>
      <c r="N130">
        <v>0.06</v>
      </c>
      <c r="O130">
        <v>22</v>
      </c>
      <c r="P130">
        <v>0.1</v>
      </c>
      <c r="Q130">
        <v>1</v>
      </c>
      <c r="R130">
        <v>100</v>
      </c>
      <c r="S130">
        <v>0.01</v>
      </c>
      <c r="T130">
        <v>0.2</v>
      </c>
      <c r="U130" t="s">
        <v>30</v>
      </c>
      <c r="X130">
        <v>0.06</v>
      </c>
      <c r="Z130">
        <v>0.03</v>
      </c>
      <c r="AB130">
        <v>11.1</v>
      </c>
    </row>
    <row r="131" spans="1:28" ht="15" customHeight="1" x14ac:dyDescent="0.25">
      <c r="A131" s="7">
        <v>130</v>
      </c>
      <c r="B131" t="s">
        <v>207</v>
      </c>
      <c r="C131">
        <v>61.8</v>
      </c>
      <c r="D131">
        <v>151</v>
      </c>
      <c r="E131">
        <v>634</v>
      </c>
      <c r="F131">
        <v>1.1000000000000001</v>
      </c>
      <c r="G131">
        <v>0.3</v>
      </c>
      <c r="H131" t="s">
        <v>30</v>
      </c>
      <c r="I131">
        <v>36.200000000000003</v>
      </c>
      <c r="J131">
        <v>1.9</v>
      </c>
      <c r="K131">
        <v>0.6</v>
      </c>
      <c r="L131">
        <v>15</v>
      </c>
      <c r="M131">
        <v>44</v>
      </c>
      <c r="N131">
        <v>0.05</v>
      </c>
      <c r="O131">
        <v>29</v>
      </c>
      <c r="P131">
        <v>0.3</v>
      </c>
      <c r="Q131">
        <v>2</v>
      </c>
      <c r="R131">
        <v>208</v>
      </c>
      <c r="S131">
        <v>7.0000000000000007E-2</v>
      </c>
      <c r="T131">
        <v>0.2</v>
      </c>
      <c r="U131" t="s">
        <v>30</v>
      </c>
      <c r="Z131">
        <v>0.04</v>
      </c>
      <c r="AB131">
        <v>16.5</v>
      </c>
    </row>
    <row r="132" spans="1:28" ht="15" customHeight="1" x14ac:dyDescent="0.25">
      <c r="A132" s="7">
        <v>131</v>
      </c>
      <c r="B132" t="s">
        <v>208</v>
      </c>
      <c r="C132">
        <v>6.4</v>
      </c>
      <c r="D132">
        <v>406</v>
      </c>
      <c r="E132">
        <v>1697</v>
      </c>
      <c r="F132">
        <v>2.1</v>
      </c>
      <c r="G132">
        <v>9.1</v>
      </c>
      <c r="H132" t="s">
        <v>30</v>
      </c>
      <c r="I132">
        <v>80.3</v>
      </c>
      <c r="J132">
        <v>7.8</v>
      </c>
      <c r="K132">
        <v>2.1</v>
      </c>
      <c r="L132">
        <v>66</v>
      </c>
      <c r="M132">
        <v>34</v>
      </c>
      <c r="N132">
        <v>0.28999999999999998</v>
      </c>
      <c r="O132">
        <v>45</v>
      </c>
      <c r="P132">
        <v>1.4</v>
      </c>
      <c r="Q132">
        <v>575</v>
      </c>
      <c r="R132">
        <v>201</v>
      </c>
      <c r="T132">
        <v>0.2</v>
      </c>
      <c r="U132" t="s">
        <v>30</v>
      </c>
      <c r="X132">
        <v>0.1</v>
      </c>
      <c r="Z132">
        <v>0.15</v>
      </c>
    </row>
    <row r="133" spans="1:28" ht="15" customHeight="1" x14ac:dyDescent="0.25">
      <c r="A133" s="7">
        <v>132</v>
      </c>
      <c r="B133" t="s">
        <v>209</v>
      </c>
      <c r="C133">
        <v>36.6</v>
      </c>
      <c r="D133">
        <v>300</v>
      </c>
      <c r="E133">
        <v>1255</v>
      </c>
      <c r="F133">
        <v>1.4</v>
      </c>
      <c r="G133">
        <v>11.2</v>
      </c>
      <c r="H133" t="s">
        <v>30</v>
      </c>
      <c r="I133">
        <v>50.3</v>
      </c>
      <c r="J133">
        <v>1.9</v>
      </c>
      <c r="K133">
        <v>0.6</v>
      </c>
      <c r="L133">
        <v>23</v>
      </c>
      <c r="M133">
        <v>95</v>
      </c>
      <c r="N133">
        <v>0.18</v>
      </c>
      <c r="O133">
        <v>57</v>
      </c>
      <c r="P133">
        <v>0.3</v>
      </c>
      <c r="Q133">
        <v>9</v>
      </c>
      <c r="R133">
        <v>176</v>
      </c>
      <c r="S133">
        <v>0.12</v>
      </c>
      <c r="T133">
        <v>0.4</v>
      </c>
      <c r="U133" t="s">
        <v>30</v>
      </c>
      <c r="X133">
        <v>0.05</v>
      </c>
      <c r="Z133">
        <v>0.04</v>
      </c>
    </row>
    <row r="134" spans="1:28" ht="15" customHeight="1" x14ac:dyDescent="0.25">
      <c r="A134" s="7">
        <v>133</v>
      </c>
      <c r="B134" t="s">
        <v>210</v>
      </c>
      <c r="C134">
        <v>93</v>
      </c>
      <c r="D134">
        <v>21</v>
      </c>
      <c r="E134">
        <v>88</v>
      </c>
      <c r="F134">
        <v>2</v>
      </c>
      <c r="G134">
        <v>0.4</v>
      </c>
      <c r="H134" t="s">
        <v>30</v>
      </c>
      <c r="I134">
        <v>3.6</v>
      </c>
      <c r="J134">
        <v>3.3</v>
      </c>
      <c r="K134">
        <v>1</v>
      </c>
      <c r="L134">
        <v>211</v>
      </c>
      <c r="M134">
        <v>58</v>
      </c>
      <c r="N134">
        <v>0.17</v>
      </c>
      <c r="O134">
        <v>40</v>
      </c>
      <c r="P134">
        <v>1</v>
      </c>
      <c r="Q134">
        <v>4</v>
      </c>
      <c r="R134">
        <v>252</v>
      </c>
      <c r="S134">
        <v>0.16</v>
      </c>
      <c r="T134">
        <v>0.5</v>
      </c>
      <c r="U134" t="s">
        <v>30</v>
      </c>
      <c r="V134">
        <v>1035</v>
      </c>
      <c r="W134">
        <v>517</v>
      </c>
      <c r="X134">
        <v>0.06</v>
      </c>
      <c r="Y134">
        <v>0.21</v>
      </c>
      <c r="Z134">
        <v>0.06</v>
      </c>
      <c r="AA134">
        <v>0.9</v>
      </c>
      <c r="AB134">
        <v>2.2999999999999998</v>
      </c>
    </row>
    <row r="135" spans="1:28" ht="15" customHeight="1" x14ac:dyDescent="0.25">
      <c r="A135" s="7">
        <v>134</v>
      </c>
      <c r="B135" t="s">
        <v>211</v>
      </c>
      <c r="C135">
        <v>95.1</v>
      </c>
      <c r="D135">
        <v>14</v>
      </c>
      <c r="E135">
        <v>58</v>
      </c>
      <c r="F135">
        <v>1.4</v>
      </c>
      <c r="G135">
        <v>0.1</v>
      </c>
      <c r="H135" t="s">
        <v>30</v>
      </c>
      <c r="I135">
        <v>2.7</v>
      </c>
      <c r="J135">
        <v>2.2000000000000002</v>
      </c>
      <c r="K135">
        <v>0.7</v>
      </c>
      <c r="L135">
        <v>21</v>
      </c>
      <c r="M135">
        <v>10</v>
      </c>
      <c r="N135">
        <v>7.0000000000000007E-2</v>
      </c>
      <c r="O135">
        <v>25</v>
      </c>
      <c r="P135">
        <v>0.4</v>
      </c>
      <c r="Q135">
        <v>11</v>
      </c>
      <c r="R135">
        <v>328</v>
      </c>
      <c r="S135">
        <v>0.02</v>
      </c>
      <c r="T135">
        <v>0.2</v>
      </c>
      <c r="U135" t="s">
        <v>30</v>
      </c>
      <c r="V135">
        <v>6</v>
      </c>
      <c r="W135">
        <v>3</v>
      </c>
      <c r="X135">
        <v>0.06</v>
      </c>
      <c r="Y135">
        <v>0.02</v>
      </c>
      <c r="Z135">
        <v>0.04</v>
      </c>
      <c r="AB135">
        <v>9.6</v>
      </c>
    </row>
    <row r="136" spans="1:28" ht="15" customHeight="1" x14ac:dyDescent="0.25">
      <c r="A136" s="7">
        <v>135</v>
      </c>
      <c r="B136" t="s">
        <v>212</v>
      </c>
      <c r="C136">
        <v>93.4</v>
      </c>
      <c r="D136">
        <v>18</v>
      </c>
      <c r="E136">
        <v>76</v>
      </c>
      <c r="F136">
        <v>2.1</v>
      </c>
      <c r="G136">
        <v>0.2</v>
      </c>
      <c r="H136" t="s">
        <v>30</v>
      </c>
      <c r="I136">
        <v>3.2</v>
      </c>
      <c r="J136">
        <v>1.9</v>
      </c>
      <c r="K136">
        <v>1.1000000000000001</v>
      </c>
      <c r="L136">
        <v>68</v>
      </c>
      <c r="M136">
        <v>16</v>
      </c>
      <c r="N136">
        <v>0.14000000000000001</v>
      </c>
      <c r="O136">
        <v>58</v>
      </c>
      <c r="P136">
        <v>1.1000000000000001</v>
      </c>
      <c r="Q136">
        <v>3</v>
      </c>
      <c r="R136">
        <v>364</v>
      </c>
      <c r="S136">
        <v>0.05</v>
      </c>
      <c r="T136">
        <v>0.3</v>
      </c>
      <c r="U136" t="s">
        <v>30</v>
      </c>
      <c r="X136">
        <v>0.05</v>
      </c>
      <c r="Y136">
        <v>0.04</v>
      </c>
      <c r="Z136">
        <v>0.05</v>
      </c>
      <c r="AB136">
        <v>38.6</v>
      </c>
    </row>
    <row r="137" spans="1:28" ht="15" customHeight="1" x14ac:dyDescent="0.25">
      <c r="A137" s="7">
        <v>136</v>
      </c>
      <c r="B137" t="s">
        <v>213</v>
      </c>
      <c r="C137">
        <v>55</v>
      </c>
      <c r="D137">
        <v>181</v>
      </c>
      <c r="E137">
        <v>756</v>
      </c>
      <c r="F137">
        <v>5.9</v>
      </c>
      <c r="G137">
        <v>1.9</v>
      </c>
      <c r="H137">
        <v>15</v>
      </c>
      <c r="I137">
        <v>36.799999999999997</v>
      </c>
      <c r="J137">
        <v>1.8</v>
      </c>
      <c r="K137">
        <v>0.5</v>
      </c>
      <c r="L137">
        <v>11</v>
      </c>
      <c r="M137">
        <v>18</v>
      </c>
      <c r="N137">
        <v>0.3</v>
      </c>
      <c r="O137">
        <v>68</v>
      </c>
      <c r="P137">
        <v>1.6</v>
      </c>
      <c r="Q137">
        <v>7</v>
      </c>
      <c r="R137">
        <v>164</v>
      </c>
      <c r="S137">
        <v>0.1</v>
      </c>
      <c r="T137">
        <v>0.5</v>
      </c>
      <c r="U137">
        <v>15</v>
      </c>
      <c r="X137">
        <v>0.08</v>
      </c>
      <c r="Z137">
        <v>0.04</v>
      </c>
    </row>
    <row r="138" spans="1:28" ht="15" customHeight="1" x14ac:dyDescent="0.25">
      <c r="A138" s="7">
        <v>137</v>
      </c>
      <c r="B138" t="s">
        <v>214</v>
      </c>
      <c r="C138">
        <v>93.8</v>
      </c>
      <c r="D138">
        <v>18</v>
      </c>
      <c r="E138">
        <v>76</v>
      </c>
      <c r="F138">
        <v>1.2</v>
      </c>
      <c r="G138">
        <v>0.1</v>
      </c>
      <c r="H138" t="s">
        <v>30</v>
      </c>
      <c r="I138">
        <v>4.0999999999999996</v>
      </c>
      <c r="J138">
        <v>2.6</v>
      </c>
      <c r="K138">
        <v>0.8</v>
      </c>
      <c r="L138">
        <v>42</v>
      </c>
      <c r="M138">
        <v>15</v>
      </c>
      <c r="N138">
        <v>4.42</v>
      </c>
      <c r="O138">
        <v>17</v>
      </c>
      <c r="P138">
        <v>0.2</v>
      </c>
      <c r="Q138">
        <v>2</v>
      </c>
      <c r="R138">
        <v>280</v>
      </c>
      <c r="S138">
        <v>0.02</v>
      </c>
      <c r="T138">
        <v>0.2</v>
      </c>
      <c r="U138" t="s">
        <v>30</v>
      </c>
      <c r="X138">
        <v>7.0000000000000007E-2</v>
      </c>
      <c r="Z138">
        <v>0.03</v>
      </c>
      <c r="AB138">
        <v>9.6</v>
      </c>
    </row>
    <row r="139" spans="1:28" ht="15" customHeight="1" x14ac:dyDescent="0.25">
      <c r="A139" s="7">
        <v>138</v>
      </c>
      <c r="B139" t="s">
        <v>215</v>
      </c>
      <c r="C139">
        <v>91.4</v>
      </c>
      <c r="D139">
        <v>23</v>
      </c>
      <c r="E139">
        <v>97</v>
      </c>
      <c r="F139">
        <v>1.8</v>
      </c>
      <c r="G139">
        <v>0.4</v>
      </c>
      <c r="H139" t="s">
        <v>30</v>
      </c>
      <c r="I139">
        <v>4.3</v>
      </c>
      <c r="J139">
        <v>3.2</v>
      </c>
      <c r="K139">
        <v>2.1</v>
      </c>
      <c r="L139">
        <v>58</v>
      </c>
      <c r="M139">
        <v>34</v>
      </c>
      <c r="N139">
        <v>10.82</v>
      </c>
      <c r="O139">
        <v>40</v>
      </c>
      <c r="P139">
        <v>0.3</v>
      </c>
      <c r="Q139">
        <v>514</v>
      </c>
      <c r="R139">
        <v>244</v>
      </c>
      <c r="S139">
        <v>0.23</v>
      </c>
      <c r="T139">
        <v>0.7</v>
      </c>
      <c r="U139" t="s">
        <v>30</v>
      </c>
      <c r="X139">
        <v>0.06</v>
      </c>
      <c r="Y139">
        <v>0.04</v>
      </c>
      <c r="AB139">
        <v>2</v>
      </c>
    </row>
    <row r="140" spans="1:28" ht="15" customHeight="1" x14ac:dyDescent="0.25">
      <c r="A140" s="7">
        <v>139</v>
      </c>
      <c r="B140" t="s">
        <v>216</v>
      </c>
      <c r="C140">
        <v>89.4</v>
      </c>
      <c r="D140">
        <v>29</v>
      </c>
      <c r="E140">
        <v>123</v>
      </c>
      <c r="F140">
        <v>2.5</v>
      </c>
      <c r="G140">
        <v>0.5</v>
      </c>
      <c r="H140" t="s">
        <v>30</v>
      </c>
      <c r="I140">
        <v>5.5</v>
      </c>
      <c r="J140">
        <v>2.6</v>
      </c>
      <c r="K140">
        <v>2.1</v>
      </c>
      <c r="L140">
        <v>32</v>
      </c>
      <c r="M140">
        <v>25</v>
      </c>
      <c r="N140">
        <v>0.14000000000000001</v>
      </c>
      <c r="O140">
        <v>55</v>
      </c>
      <c r="P140">
        <v>0.2</v>
      </c>
      <c r="Q140">
        <v>563</v>
      </c>
      <c r="R140">
        <v>206</v>
      </c>
      <c r="S140">
        <v>0.08</v>
      </c>
      <c r="T140">
        <v>0.4</v>
      </c>
      <c r="U140" t="s">
        <v>30</v>
      </c>
      <c r="X140">
        <v>0.03</v>
      </c>
      <c r="AB140">
        <v>8.6999999999999993</v>
      </c>
    </row>
    <row r="141" spans="1:28" ht="15" customHeight="1" x14ac:dyDescent="0.25">
      <c r="A141" s="7">
        <v>140</v>
      </c>
      <c r="B141" t="s">
        <v>217</v>
      </c>
      <c r="C141">
        <v>33.700000000000003</v>
      </c>
      <c r="D141">
        <v>363</v>
      </c>
      <c r="E141">
        <v>1519</v>
      </c>
      <c r="F141">
        <v>5.0999999999999996</v>
      </c>
      <c r="G141">
        <v>24.6</v>
      </c>
      <c r="H141">
        <v>68</v>
      </c>
      <c r="I141">
        <v>34.200000000000003</v>
      </c>
      <c r="J141">
        <v>0.6</v>
      </c>
      <c r="K141">
        <v>2.2999999999999998</v>
      </c>
      <c r="L141">
        <v>102</v>
      </c>
      <c r="M141">
        <v>8</v>
      </c>
      <c r="N141">
        <v>0.03</v>
      </c>
      <c r="O141">
        <v>94</v>
      </c>
      <c r="P141">
        <v>0.3</v>
      </c>
      <c r="Q141">
        <v>773</v>
      </c>
      <c r="R141">
        <v>93</v>
      </c>
      <c r="S141">
        <v>0.01</v>
      </c>
      <c r="T141">
        <v>0.6</v>
      </c>
      <c r="U141">
        <v>61</v>
      </c>
      <c r="X141">
        <v>0.04</v>
      </c>
      <c r="Y141">
        <v>0.1</v>
      </c>
      <c r="Z141">
        <v>0.04</v>
      </c>
    </row>
    <row r="142" spans="1:28" ht="15" customHeight="1" x14ac:dyDescent="0.25">
      <c r="A142" s="7">
        <v>141</v>
      </c>
      <c r="B142" t="s">
        <v>218</v>
      </c>
      <c r="C142">
        <v>41.8</v>
      </c>
      <c r="D142">
        <v>295</v>
      </c>
      <c r="E142">
        <v>1232</v>
      </c>
      <c r="F142">
        <v>3.6</v>
      </c>
      <c r="G142">
        <v>14</v>
      </c>
      <c r="H142">
        <v>63</v>
      </c>
      <c r="I142">
        <v>38.5</v>
      </c>
      <c r="J142">
        <v>1</v>
      </c>
      <c r="K142">
        <v>2</v>
      </c>
      <c r="L142">
        <v>88</v>
      </c>
      <c r="M142">
        <v>7</v>
      </c>
      <c r="O142">
        <v>79</v>
      </c>
      <c r="P142">
        <v>0.3</v>
      </c>
      <c r="Q142">
        <v>405</v>
      </c>
      <c r="R142">
        <v>58</v>
      </c>
      <c r="T142">
        <v>0.4</v>
      </c>
      <c r="U142">
        <v>48</v>
      </c>
      <c r="Y142">
        <v>0.08</v>
      </c>
    </row>
    <row r="143" spans="1:28" ht="15" customHeight="1" x14ac:dyDescent="0.25">
      <c r="A143" s="7">
        <v>142</v>
      </c>
      <c r="B143" t="s">
        <v>219</v>
      </c>
      <c r="C143">
        <v>96.8</v>
      </c>
      <c r="D143">
        <v>10</v>
      </c>
      <c r="E143">
        <v>40</v>
      </c>
      <c r="F143">
        <v>0.9</v>
      </c>
      <c r="H143" t="s">
        <v>30</v>
      </c>
      <c r="I143">
        <v>2</v>
      </c>
      <c r="J143">
        <v>1.1000000000000001</v>
      </c>
      <c r="K143">
        <v>0.3</v>
      </c>
      <c r="L143">
        <v>10</v>
      </c>
      <c r="M143">
        <v>9</v>
      </c>
      <c r="N143">
        <v>0.08</v>
      </c>
      <c r="O143">
        <v>12</v>
      </c>
      <c r="P143">
        <v>0.1</v>
      </c>
      <c r="R143">
        <v>154</v>
      </c>
      <c r="S143">
        <v>0.04</v>
      </c>
      <c r="T143">
        <v>0.1</v>
      </c>
      <c r="U143" t="s">
        <v>30</v>
      </c>
      <c r="V143">
        <v>4</v>
      </c>
      <c r="W143">
        <v>2</v>
      </c>
      <c r="Y143">
        <v>0.03</v>
      </c>
      <c r="AB143">
        <v>5</v>
      </c>
    </row>
    <row r="144" spans="1:28" ht="15" customHeight="1" x14ac:dyDescent="0.25">
      <c r="A144" s="7">
        <v>143</v>
      </c>
      <c r="B144" t="s">
        <v>220</v>
      </c>
      <c r="C144">
        <v>91.9</v>
      </c>
      <c r="D144">
        <v>28</v>
      </c>
      <c r="E144">
        <v>117</v>
      </c>
      <c r="F144">
        <v>1.2</v>
      </c>
      <c r="G144">
        <v>0.4</v>
      </c>
      <c r="H144" t="s">
        <v>30</v>
      </c>
      <c r="I144">
        <v>6</v>
      </c>
      <c r="J144">
        <v>1.9</v>
      </c>
      <c r="K144">
        <v>0.5</v>
      </c>
      <c r="L144">
        <v>10</v>
      </c>
      <c r="M144">
        <v>11</v>
      </c>
      <c r="N144">
        <v>0.08</v>
      </c>
      <c r="O144">
        <v>22</v>
      </c>
      <c r="P144">
        <v>0.4</v>
      </c>
      <c r="R144">
        <v>221</v>
      </c>
      <c r="S144">
        <v>0.04</v>
      </c>
      <c r="T144">
        <v>0.2</v>
      </c>
      <c r="U144" t="s">
        <v>30</v>
      </c>
      <c r="V144" t="s">
        <v>221</v>
      </c>
      <c r="W144" t="s">
        <v>222</v>
      </c>
      <c r="X144">
        <v>0.04</v>
      </c>
      <c r="Y144">
        <v>0.03</v>
      </c>
      <c r="Z144">
        <v>0.06</v>
      </c>
      <c r="AB144">
        <v>201.4</v>
      </c>
    </row>
    <row r="145" spans="1:28" ht="15" customHeight="1" x14ac:dyDescent="0.25">
      <c r="A145" s="7">
        <v>144</v>
      </c>
      <c r="B145" t="s">
        <v>223</v>
      </c>
      <c r="C145">
        <v>93.5</v>
      </c>
      <c r="D145">
        <v>21</v>
      </c>
      <c r="E145">
        <v>89</v>
      </c>
      <c r="F145">
        <v>1.1000000000000001</v>
      </c>
      <c r="G145">
        <v>0.2</v>
      </c>
      <c r="H145" t="s">
        <v>30</v>
      </c>
      <c r="I145">
        <v>4.9000000000000004</v>
      </c>
      <c r="J145">
        <v>2.6</v>
      </c>
      <c r="K145">
        <v>0.4</v>
      </c>
      <c r="L145">
        <v>9</v>
      </c>
      <c r="M145">
        <v>8</v>
      </c>
      <c r="N145">
        <v>0.14000000000000001</v>
      </c>
      <c r="O145">
        <v>17</v>
      </c>
      <c r="P145">
        <v>0.4</v>
      </c>
      <c r="R145">
        <v>174</v>
      </c>
      <c r="S145">
        <v>7.0000000000000007E-2</v>
      </c>
      <c r="T145">
        <v>0.1</v>
      </c>
      <c r="U145" t="s">
        <v>30</v>
      </c>
      <c r="V145" t="s">
        <v>224</v>
      </c>
      <c r="W145" t="s">
        <v>225</v>
      </c>
      <c r="AB145">
        <v>100.2</v>
      </c>
    </row>
    <row r="146" spans="1:28" ht="15" customHeight="1" x14ac:dyDescent="0.25">
      <c r="A146" s="7">
        <v>145</v>
      </c>
      <c r="B146" t="s">
        <v>226</v>
      </c>
      <c r="C146">
        <v>92.9</v>
      </c>
      <c r="D146">
        <v>23</v>
      </c>
      <c r="E146">
        <v>97</v>
      </c>
      <c r="F146">
        <v>1</v>
      </c>
      <c r="G146">
        <v>0.1</v>
      </c>
      <c r="H146" t="s">
        <v>30</v>
      </c>
      <c r="I146">
        <v>5.5</v>
      </c>
      <c r="J146">
        <v>1.6</v>
      </c>
      <c r="K146">
        <v>0.4</v>
      </c>
      <c r="L146">
        <v>6</v>
      </c>
      <c r="M146">
        <v>11</v>
      </c>
      <c r="N146">
        <v>0.06</v>
      </c>
      <c r="O146">
        <v>20</v>
      </c>
      <c r="P146">
        <v>0.3</v>
      </c>
      <c r="R146">
        <v>211</v>
      </c>
      <c r="S146">
        <v>0.04</v>
      </c>
      <c r="T146">
        <v>0.2</v>
      </c>
      <c r="U146" t="s">
        <v>30</v>
      </c>
      <c r="V146" t="s">
        <v>227</v>
      </c>
      <c r="W146" t="s">
        <v>95</v>
      </c>
      <c r="X146">
        <v>0.05</v>
      </c>
      <c r="Y146">
        <v>0.06</v>
      </c>
      <c r="Z146">
        <v>0.02</v>
      </c>
      <c r="AB146">
        <v>158.19999999999999</v>
      </c>
    </row>
    <row r="147" spans="1:28" ht="15" customHeight="1" x14ac:dyDescent="0.25">
      <c r="A147" s="7">
        <v>146</v>
      </c>
      <c r="B147" t="s">
        <v>228</v>
      </c>
      <c r="C147">
        <v>12.6</v>
      </c>
      <c r="D147">
        <v>351</v>
      </c>
      <c r="E147">
        <v>1470</v>
      </c>
      <c r="F147">
        <v>0.4</v>
      </c>
      <c r="H147" t="s">
        <v>30</v>
      </c>
      <c r="I147">
        <v>86.8</v>
      </c>
      <c r="J147">
        <v>0.2</v>
      </c>
      <c r="K147">
        <v>0.2</v>
      </c>
      <c r="L147">
        <v>27</v>
      </c>
      <c r="M147">
        <v>4</v>
      </c>
      <c r="N147">
        <v>0.09</v>
      </c>
      <c r="O147">
        <v>8</v>
      </c>
      <c r="P147">
        <v>0.5</v>
      </c>
      <c r="Q147">
        <v>2</v>
      </c>
      <c r="R147">
        <v>38</v>
      </c>
      <c r="U147" t="s">
        <v>30</v>
      </c>
    </row>
    <row r="148" spans="1:28" ht="15" customHeight="1" x14ac:dyDescent="0.25">
      <c r="A148" s="7">
        <v>147</v>
      </c>
      <c r="B148" t="s">
        <v>229</v>
      </c>
      <c r="C148">
        <v>90.6</v>
      </c>
      <c r="D148">
        <v>30</v>
      </c>
      <c r="E148">
        <v>125</v>
      </c>
      <c r="F148">
        <v>1.9</v>
      </c>
      <c r="G148">
        <v>0.3</v>
      </c>
      <c r="H148" t="s">
        <v>30</v>
      </c>
      <c r="I148">
        <v>6.4</v>
      </c>
      <c r="J148">
        <v>4.5999999999999996</v>
      </c>
      <c r="K148">
        <v>0.8</v>
      </c>
      <c r="L148">
        <v>112</v>
      </c>
      <c r="M148">
        <v>50</v>
      </c>
      <c r="N148">
        <v>0.46</v>
      </c>
      <c r="O148">
        <v>56</v>
      </c>
      <c r="P148">
        <v>0.4</v>
      </c>
      <c r="Q148">
        <v>1</v>
      </c>
      <c r="R148">
        <v>249</v>
      </c>
      <c r="S148">
        <v>0.17</v>
      </c>
      <c r="T148">
        <v>0.6</v>
      </c>
      <c r="U148" t="s">
        <v>30</v>
      </c>
      <c r="V148">
        <v>49</v>
      </c>
      <c r="W148">
        <v>25</v>
      </c>
      <c r="X148">
        <v>0.1</v>
      </c>
      <c r="Z148">
        <v>0.03</v>
      </c>
      <c r="AB148">
        <v>5.6</v>
      </c>
    </row>
    <row r="149" spans="1:28" ht="15" customHeight="1" x14ac:dyDescent="0.25">
      <c r="A149" s="7">
        <v>148</v>
      </c>
      <c r="B149" t="s">
        <v>230</v>
      </c>
      <c r="C149">
        <v>95.1</v>
      </c>
      <c r="D149">
        <v>14</v>
      </c>
      <c r="E149">
        <v>57</v>
      </c>
      <c r="F149">
        <v>1.4</v>
      </c>
      <c r="G149">
        <v>0.1</v>
      </c>
      <c r="H149" t="s">
        <v>30</v>
      </c>
      <c r="I149">
        <v>2.7</v>
      </c>
      <c r="J149">
        <v>2.2000000000000002</v>
      </c>
      <c r="K149">
        <v>0.7</v>
      </c>
      <c r="L149">
        <v>21</v>
      </c>
      <c r="M149">
        <v>10</v>
      </c>
      <c r="N149">
        <v>7.0000000000000007E-2</v>
      </c>
      <c r="O149">
        <v>25</v>
      </c>
      <c r="P149">
        <v>0.4</v>
      </c>
      <c r="Q149">
        <v>11</v>
      </c>
      <c r="R149">
        <v>328</v>
      </c>
      <c r="S149">
        <v>0.02</v>
      </c>
      <c r="T149">
        <v>0.2</v>
      </c>
      <c r="U149" t="s">
        <v>30</v>
      </c>
      <c r="X149">
        <v>0.06</v>
      </c>
      <c r="Y149">
        <v>0.02</v>
      </c>
      <c r="Z149">
        <v>0.04</v>
      </c>
      <c r="AB149">
        <v>9.6</v>
      </c>
    </row>
    <row r="150" spans="1:28" ht="15" customHeight="1" x14ac:dyDescent="0.25">
      <c r="A150" s="7">
        <v>149</v>
      </c>
      <c r="B150" t="s">
        <v>231</v>
      </c>
      <c r="C150">
        <v>94.7</v>
      </c>
      <c r="D150">
        <v>17</v>
      </c>
      <c r="E150">
        <v>72</v>
      </c>
      <c r="F150">
        <v>0.9</v>
      </c>
      <c r="G150">
        <v>0.1</v>
      </c>
      <c r="H150" t="s">
        <v>30</v>
      </c>
      <c r="I150">
        <v>3.9</v>
      </c>
      <c r="J150">
        <v>1.9</v>
      </c>
      <c r="K150">
        <v>0.4</v>
      </c>
      <c r="L150">
        <v>35</v>
      </c>
      <c r="M150">
        <v>9</v>
      </c>
      <c r="N150">
        <v>0.13</v>
      </c>
      <c r="O150">
        <v>14</v>
      </c>
      <c r="P150">
        <v>0.2</v>
      </c>
      <c r="Q150">
        <v>4</v>
      </c>
      <c r="R150">
        <v>150</v>
      </c>
      <c r="S150">
        <v>0.02</v>
      </c>
      <c r="T150">
        <v>0.2</v>
      </c>
      <c r="U150" t="s">
        <v>30</v>
      </c>
      <c r="V150" t="s">
        <v>232</v>
      </c>
      <c r="W150" t="s">
        <v>233</v>
      </c>
      <c r="Y150">
        <v>0.03</v>
      </c>
      <c r="Z150">
        <v>0.06</v>
      </c>
      <c r="AB150">
        <v>18.7</v>
      </c>
    </row>
    <row r="151" spans="1:28" ht="15" customHeight="1" x14ac:dyDescent="0.25">
      <c r="A151" s="7">
        <v>150</v>
      </c>
      <c r="B151" t="s">
        <v>234</v>
      </c>
      <c r="C151">
        <v>90.1</v>
      </c>
      <c r="D151">
        <v>31</v>
      </c>
      <c r="E151">
        <v>129</v>
      </c>
      <c r="F151">
        <v>1.9</v>
      </c>
      <c r="G151">
        <v>0.1</v>
      </c>
      <c r="H151" t="s">
        <v>30</v>
      </c>
      <c r="I151">
        <v>7.2</v>
      </c>
      <c r="J151">
        <v>2</v>
      </c>
      <c r="K151">
        <v>0.7</v>
      </c>
      <c r="L151">
        <v>44</v>
      </c>
      <c r="M151">
        <v>18</v>
      </c>
      <c r="N151">
        <v>0.25</v>
      </c>
      <c r="O151">
        <v>58</v>
      </c>
      <c r="P151">
        <v>0.5</v>
      </c>
      <c r="Q151">
        <v>2</v>
      </c>
      <c r="R151">
        <v>328</v>
      </c>
      <c r="S151">
        <v>0.9</v>
      </c>
      <c r="T151">
        <v>0.3</v>
      </c>
      <c r="U151" t="s">
        <v>30</v>
      </c>
      <c r="X151">
        <v>7.0000000000000007E-2</v>
      </c>
      <c r="Z151">
        <v>0.09</v>
      </c>
      <c r="AB151">
        <v>43.2</v>
      </c>
    </row>
    <row r="152" spans="1:28" ht="15" customHeight="1" x14ac:dyDescent="0.25">
      <c r="A152" s="7">
        <v>151</v>
      </c>
      <c r="B152" t="s">
        <v>235</v>
      </c>
      <c r="C152">
        <v>88.7</v>
      </c>
      <c r="D152">
        <v>42</v>
      </c>
      <c r="E152">
        <v>175</v>
      </c>
      <c r="F152">
        <v>1.8</v>
      </c>
      <c r="G152">
        <v>1.2</v>
      </c>
      <c r="H152" t="s">
        <v>30</v>
      </c>
      <c r="I152">
        <v>7.6</v>
      </c>
      <c r="J152">
        <v>1.8</v>
      </c>
      <c r="K152">
        <v>0.7</v>
      </c>
      <c r="L152">
        <v>43</v>
      </c>
      <c r="M152">
        <v>17</v>
      </c>
      <c r="N152">
        <v>0.26</v>
      </c>
      <c r="O152">
        <v>59</v>
      </c>
      <c r="P152">
        <v>0.5</v>
      </c>
      <c r="Q152">
        <v>3</v>
      </c>
      <c r="R152">
        <v>321</v>
      </c>
      <c r="S152">
        <v>0.02</v>
      </c>
      <c r="T152">
        <v>0.3</v>
      </c>
      <c r="U152" t="s">
        <v>30</v>
      </c>
      <c r="X152">
        <v>7.0000000000000007E-2</v>
      </c>
      <c r="Z152">
        <v>7.0000000000000007E-2</v>
      </c>
      <c r="AA152">
        <v>0.63</v>
      </c>
      <c r="AB152">
        <v>40.5</v>
      </c>
    </row>
    <row r="153" spans="1:28" ht="15" customHeight="1" x14ac:dyDescent="0.25">
      <c r="A153" s="7">
        <v>152</v>
      </c>
      <c r="B153" t="s">
        <v>236</v>
      </c>
      <c r="C153">
        <v>94.8</v>
      </c>
      <c r="D153">
        <v>13</v>
      </c>
      <c r="E153">
        <v>55</v>
      </c>
      <c r="F153">
        <v>1.8</v>
      </c>
      <c r="G153">
        <v>0.1</v>
      </c>
      <c r="H153" t="s">
        <v>30</v>
      </c>
      <c r="I153">
        <v>2.2000000000000002</v>
      </c>
      <c r="J153">
        <v>1.7</v>
      </c>
      <c r="K153">
        <v>1.1000000000000001</v>
      </c>
      <c r="L153">
        <v>117</v>
      </c>
      <c r="M153">
        <v>18</v>
      </c>
      <c r="N153">
        <v>0.24</v>
      </c>
      <c r="O153">
        <v>25</v>
      </c>
      <c r="P153">
        <v>0.9</v>
      </c>
      <c r="Q153">
        <v>9</v>
      </c>
      <c r="R153">
        <v>233</v>
      </c>
      <c r="S153">
        <v>0.04</v>
      </c>
      <c r="T153">
        <v>0.2</v>
      </c>
      <c r="U153" t="s">
        <v>30</v>
      </c>
      <c r="V153">
        <v>533</v>
      </c>
      <c r="W153">
        <v>266</v>
      </c>
      <c r="X153">
        <v>0.04</v>
      </c>
      <c r="AA153">
        <v>0.35</v>
      </c>
      <c r="AB153">
        <v>46.3</v>
      </c>
    </row>
    <row r="154" spans="1:28" ht="15" customHeight="1" x14ac:dyDescent="0.25">
      <c r="A154" s="7">
        <v>153</v>
      </c>
      <c r="B154" t="s">
        <v>237</v>
      </c>
      <c r="C154">
        <v>88.7</v>
      </c>
      <c r="D154">
        <v>33</v>
      </c>
      <c r="E154">
        <v>140</v>
      </c>
      <c r="F154">
        <v>3.3</v>
      </c>
      <c r="G154">
        <v>0.6</v>
      </c>
      <c r="H154" t="s">
        <v>30</v>
      </c>
      <c r="I154">
        <v>5.7</v>
      </c>
      <c r="J154">
        <v>1.9</v>
      </c>
      <c r="K154">
        <v>1.8</v>
      </c>
      <c r="L154">
        <v>179</v>
      </c>
      <c r="M154">
        <v>21</v>
      </c>
      <c r="N154">
        <v>1.88</v>
      </c>
      <c r="O154">
        <v>49</v>
      </c>
      <c r="P154">
        <v>3.2</v>
      </c>
      <c r="Q154">
        <v>2</v>
      </c>
      <c r="R154">
        <v>711</v>
      </c>
      <c r="S154">
        <v>0.2</v>
      </c>
      <c r="T154">
        <v>1.3</v>
      </c>
      <c r="U154" t="s">
        <v>30</v>
      </c>
      <c r="V154">
        <v>1743</v>
      </c>
      <c r="W154">
        <v>872</v>
      </c>
      <c r="X154">
        <v>0.12</v>
      </c>
      <c r="Y154">
        <v>0.15</v>
      </c>
      <c r="Z154">
        <v>0.47</v>
      </c>
      <c r="AA154">
        <v>0.72</v>
      </c>
      <c r="AB154">
        <v>51.7</v>
      </c>
    </row>
    <row r="155" spans="1:28" ht="15" customHeight="1" x14ac:dyDescent="0.25">
      <c r="A155" s="7">
        <v>154</v>
      </c>
      <c r="B155" t="s">
        <v>238</v>
      </c>
      <c r="C155">
        <v>82.1</v>
      </c>
      <c r="D155">
        <v>57</v>
      </c>
      <c r="E155">
        <v>237</v>
      </c>
      <c r="F155">
        <v>3.4</v>
      </c>
      <c r="G155">
        <v>0.4</v>
      </c>
      <c r="H155" t="s">
        <v>30</v>
      </c>
      <c r="I155">
        <v>12.7</v>
      </c>
      <c r="J155">
        <v>3.1</v>
      </c>
      <c r="K155">
        <v>1.4</v>
      </c>
      <c r="L155">
        <v>16</v>
      </c>
      <c r="M155">
        <v>16</v>
      </c>
      <c r="N155">
        <v>0.13</v>
      </c>
      <c r="O155">
        <v>49</v>
      </c>
      <c r="P155">
        <v>1.1000000000000001</v>
      </c>
      <c r="Q155">
        <v>398</v>
      </c>
      <c r="R155">
        <v>122</v>
      </c>
      <c r="S155">
        <v>0.08</v>
      </c>
      <c r="T155">
        <v>0.5</v>
      </c>
      <c r="U155" t="s">
        <v>30</v>
      </c>
      <c r="V155">
        <v>244</v>
      </c>
      <c r="W155">
        <v>122</v>
      </c>
      <c r="X155">
        <v>0.03</v>
      </c>
      <c r="AA155">
        <v>3.72</v>
      </c>
    </row>
    <row r="156" spans="1:28" ht="15" customHeight="1" x14ac:dyDescent="0.25">
      <c r="A156" s="7">
        <v>155</v>
      </c>
      <c r="B156" t="s">
        <v>239</v>
      </c>
      <c r="C156">
        <v>90.2</v>
      </c>
      <c r="D156">
        <v>30</v>
      </c>
      <c r="E156">
        <v>127</v>
      </c>
      <c r="F156">
        <v>2.7</v>
      </c>
      <c r="G156">
        <v>0.7</v>
      </c>
      <c r="H156" t="s">
        <v>30</v>
      </c>
      <c r="I156">
        <v>4.9000000000000004</v>
      </c>
      <c r="J156">
        <v>3.5</v>
      </c>
      <c r="K156">
        <v>1.4</v>
      </c>
      <c r="L156">
        <v>126</v>
      </c>
      <c r="M156">
        <v>30</v>
      </c>
      <c r="N156">
        <v>0.23</v>
      </c>
      <c r="O156">
        <v>48</v>
      </c>
      <c r="P156">
        <v>1.3</v>
      </c>
      <c r="Q156">
        <v>19</v>
      </c>
      <c r="R156">
        <v>265</v>
      </c>
      <c r="S156">
        <v>0.2</v>
      </c>
      <c r="T156">
        <v>1.3</v>
      </c>
      <c r="U156" t="s">
        <v>30</v>
      </c>
      <c r="V156" t="s">
        <v>240</v>
      </c>
      <c r="W156" t="s">
        <v>241</v>
      </c>
      <c r="Y156">
        <v>0.11</v>
      </c>
      <c r="Z156">
        <v>0.08</v>
      </c>
      <c r="AB156">
        <v>1.5</v>
      </c>
    </row>
    <row r="157" spans="1:28" ht="15" customHeight="1" x14ac:dyDescent="0.25">
      <c r="A157" s="7">
        <v>156</v>
      </c>
      <c r="B157" t="s">
        <v>242</v>
      </c>
      <c r="C157">
        <v>89.2</v>
      </c>
      <c r="D157">
        <v>34</v>
      </c>
      <c r="E157">
        <v>143</v>
      </c>
      <c r="F157">
        <v>2.9</v>
      </c>
      <c r="G157">
        <v>0.9</v>
      </c>
      <c r="H157" t="s">
        <v>30</v>
      </c>
      <c r="I157">
        <v>5.4</v>
      </c>
      <c r="J157">
        <v>4.5</v>
      </c>
      <c r="K157">
        <v>1.5</v>
      </c>
      <c r="L157">
        <v>141</v>
      </c>
      <c r="M157">
        <v>38</v>
      </c>
      <c r="N157">
        <v>0.66</v>
      </c>
      <c r="O157">
        <v>53</v>
      </c>
      <c r="P157">
        <v>1.9</v>
      </c>
      <c r="Q157">
        <v>1</v>
      </c>
      <c r="R157">
        <v>290</v>
      </c>
      <c r="S157">
        <v>0.16</v>
      </c>
      <c r="T157">
        <v>0.6</v>
      </c>
      <c r="U157" t="s">
        <v>30</v>
      </c>
      <c r="V157" t="s">
        <v>243</v>
      </c>
      <c r="W157" t="s">
        <v>244</v>
      </c>
      <c r="Y157">
        <v>0.1</v>
      </c>
      <c r="Z157">
        <v>0.1</v>
      </c>
      <c r="AB157">
        <v>17.899999999999999</v>
      </c>
    </row>
    <row r="158" spans="1:28" ht="15" customHeight="1" x14ac:dyDescent="0.25">
      <c r="A158" s="7">
        <v>157</v>
      </c>
      <c r="B158" t="s">
        <v>245</v>
      </c>
      <c r="C158">
        <v>95.1</v>
      </c>
      <c r="D158">
        <v>15</v>
      </c>
      <c r="E158">
        <v>64</v>
      </c>
      <c r="F158">
        <v>1.1000000000000001</v>
      </c>
      <c r="G158">
        <v>0.2</v>
      </c>
      <c r="H158" t="s">
        <v>30</v>
      </c>
      <c r="I158">
        <v>3.1</v>
      </c>
      <c r="J158">
        <v>1.2</v>
      </c>
      <c r="K158">
        <v>0.5</v>
      </c>
      <c r="L158">
        <v>7</v>
      </c>
      <c r="M158">
        <v>11</v>
      </c>
      <c r="N158">
        <v>7.0000000000000007E-2</v>
      </c>
      <c r="O158">
        <v>20</v>
      </c>
      <c r="P158">
        <v>0.2</v>
      </c>
      <c r="Q158">
        <v>1</v>
      </c>
      <c r="R158">
        <v>222</v>
      </c>
      <c r="S158">
        <v>0.04</v>
      </c>
      <c r="T158">
        <v>0.1</v>
      </c>
      <c r="U158" t="s">
        <v>30</v>
      </c>
      <c r="V158" t="s">
        <v>246</v>
      </c>
      <c r="W158" t="s">
        <v>247</v>
      </c>
      <c r="X158">
        <v>0.12</v>
      </c>
      <c r="Z158">
        <v>0.02</v>
      </c>
      <c r="AB158">
        <v>21.2</v>
      </c>
    </row>
    <row r="159" spans="1:28" ht="15" customHeight="1" x14ac:dyDescent="0.25">
      <c r="A159" s="7">
        <v>158</v>
      </c>
      <c r="B159" t="s">
        <v>248</v>
      </c>
      <c r="C159">
        <v>79.7</v>
      </c>
      <c r="D159">
        <v>61</v>
      </c>
      <c r="E159">
        <v>255</v>
      </c>
      <c r="F159">
        <v>2.4</v>
      </c>
      <c r="G159">
        <v>0.2</v>
      </c>
      <c r="H159" t="s">
        <v>30</v>
      </c>
      <c r="I159">
        <v>15</v>
      </c>
      <c r="J159">
        <v>2.8</v>
      </c>
      <c r="K159">
        <v>2.8</v>
      </c>
      <c r="L159">
        <v>29</v>
      </c>
      <c r="M159">
        <v>29</v>
      </c>
      <c r="N159">
        <v>0.18</v>
      </c>
      <c r="O159">
        <v>47</v>
      </c>
      <c r="P159">
        <v>2.1</v>
      </c>
      <c r="Q159">
        <v>498</v>
      </c>
      <c r="R159">
        <v>680</v>
      </c>
      <c r="S159">
        <v>0.2</v>
      </c>
      <c r="T159">
        <v>0.4</v>
      </c>
      <c r="U159" t="s">
        <v>30</v>
      </c>
      <c r="V159" t="s">
        <v>249</v>
      </c>
      <c r="W159" t="s">
        <v>250</v>
      </c>
      <c r="Z159">
        <v>0.11</v>
      </c>
      <c r="AA159">
        <v>2.42</v>
      </c>
      <c r="AB159">
        <v>18</v>
      </c>
    </row>
    <row r="160" spans="1:28" ht="15" customHeight="1" x14ac:dyDescent="0.25">
      <c r="A160" s="7">
        <v>159</v>
      </c>
      <c r="B160" t="s">
        <v>251</v>
      </c>
      <c r="C160">
        <v>88.1</v>
      </c>
      <c r="D160">
        <v>38</v>
      </c>
      <c r="E160">
        <v>161</v>
      </c>
      <c r="F160">
        <v>1.4</v>
      </c>
      <c r="G160">
        <v>0.9</v>
      </c>
      <c r="H160" t="s">
        <v>30</v>
      </c>
      <c r="I160">
        <v>7.7</v>
      </c>
      <c r="J160">
        <v>3.1</v>
      </c>
      <c r="K160">
        <v>1.9</v>
      </c>
      <c r="L160">
        <v>12</v>
      </c>
      <c r="M160">
        <v>17</v>
      </c>
      <c r="N160">
        <v>0.08</v>
      </c>
      <c r="O160">
        <v>27</v>
      </c>
      <c r="P160">
        <v>1.6</v>
      </c>
      <c r="Q160">
        <v>418</v>
      </c>
      <c r="R160">
        <v>388</v>
      </c>
      <c r="S160">
        <v>0.08</v>
      </c>
      <c r="T160">
        <v>0.1</v>
      </c>
      <c r="U160" t="s">
        <v>30</v>
      </c>
      <c r="V160" t="s">
        <v>252</v>
      </c>
      <c r="W160" t="s">
        <v>253</v>
      </c>
      <c r="Z160">
        <v>0.06</v>
      </c>
      <c r="AB160">
        <v>2.7</v>
      </c>
    </row>
    <row r="161" spans="1:28" ht="15" customHeight="1" x14ac:dyDescent="0.25">
      <c r="A161" s="7">
        <v>160</v>
      </c>
      <c r="B161" t="s">
        <v>254</v>
      </c>
      <c r="C161">
        <v>90.8</v>
      </c>
      <c r="D161">
        <v>28</v>
      </c>
      <c r="E161">
        <v>117</v>
      </c>
      <c r="F161">
        <v>1.4</v>
      </c>
      <c r="H161" t="s">
        <v>30</v>
      </c>
      <c r="I161">
        <v>6.9</v>
      </c>
      <c r="J161">
        <v>1</v>
      </c>
      <c r="K161">
        <v>1</v>
      </c>
      <c r="L161">
        <v>13</v>
      </c>
      <c r="M161">
        <v>15</v>
      </c>
      <c r="O161">
        <v>30</v>
      </c>
      <c r="P161">
        <v>1.3</v>
      </c>
      <c r="Q161">
        <v>104</v>
      </c>
      <c r="R161">
        <v>308</v>
      </c>
      <c r="S161">
        <v>0.09</v>
      </c>
      <c r="T161">
        <v>0.3</v>
      </c>
      <c r="U161" t="s">
        <v>30</v>
      </c>
      <c r="V161" t="s">
        <v>255</v>
      </c>
      <c r="W161" t="s">
        <v>256</v>
      </c>
      <c r="Z161">
        <v>7.0000000000000007E-2</v>
      </c>
      <c r="AA161">
        <v>1.18</v>
      </c>
      <c r="AB161">
        <v>5.4</v>
      </c>
    </row>
    <row r="162" spans="1:28" ht="15" customHeight="1" x14ac:dyDescent="0.25">
      <c r="A162" s="7">
        <v>161</v>
      </c>
      <c r="B162" t="s">
        <v>257</v>
      </c>
      <c r="C162">
        <v>93.6</v>
      </c>
      <c r="D162">
        <v>21</v>
      </c>
      <c r="E162">
        <v>86</v>
      </c>
      <c r="F162">
        <v>0.8</v>
      </c>
      <c r="H162" t="s">
        <v>30</v>
      </c>
      <c r="I162">
        <v>5.0999999999999996</v>
      </c>
      <c r="J162">
        <v>2.2999999999999998</v>
      </c>
      <c r="K162">
        <v>0.4</v>
      </c>
      <c r="L162">
        <v>7</v>
      </c>
      <c r="M162">
        <v>10</v>
      </c>
      <c r="N162">
        <v>0.04</v>
      </c>
      <c r="O162">
        <v>23</v>
      </c>
      <c r="P162">
        <v>0.3</v>
      </c>
      <c r="Q162">
        <v>5</v>
      </c>
      <c r="R162">
        <v>161</v>
      </c>
      <c r="S162">
        <v>7.0000000000000007E-2</v>
      </c>
      <c r="T162">
        <v>0.2</v>
      </c>
      <c r="U162" t="s">
        <v>30</v>
      </c>
      <c r="X162">
        <v>0.06</v>
      </c>
      <c r="Y162">
        <v>0.04</v>
      </c>
      <c r="Z162">
        <v>0.05</v>
      </c>
      <c r="AB162">
        <v>12.8</v>
      </c>
    </row>
    <row r="163" spans="1:28" ht="15" customHeight="1" x14ac:dyDescent="0.25">
      <c r="A163" s="7">
        <v>162</v>
      </c>
      <c r="B163" t="s">
        <v>258</v>
      </c>
      <c r="C163">
        <v>92.2</v>
      </c>
      <c r="D163">
        <v>25</v>
      </c>
      <c r="E163">
        <v>104</v>
      </c>
      <c r="F163">
        <v>1.8</v>
      </c>
      <c r="G163">
        <v>0.2</v>
      </c>
      <c r="H163" t="s">
        <v>30</v>
      </c>
      <c r="I163">
        <v>5.3</v>
      </c>
      <c r="J163">
        <v>2.4</v>
      </c>
      <c r="K163">
        <v>0.5</v>
      </c>
      <c r="L163">
        <v>41</v>
      </c>
      <c r="M163">
        <v>18</v>
      </c>
      <c r="N163">
        <v>0.5</v>
      </c>
      <c r="O163">
        <v>28</v>
      </c>
      <c r="P163">
        <v>0.4</v>
      </c>
      <c r="R163">
        <v>208</v>
      </c>
      <c r="S163">
        <v>0.06</v>
      </c>
      <c r="T163">
        <v>0.3</v>
      </c>
      <c r="U163" t="s">
        <v>30</v>
      </c>
      <c r="V163">
        <v>32</v>
      </c>
      <c r="W163">
        <v>16</v>
      </c>
      <c r="Y163">
        <v>0.08</v>
      </c>
      <c r="AB163">
        <v>1.2</v>
      </c>
    </row>
    <row r="164" spans="1:28" ht="15" customHeight="1" x14ac:dyDescent="0.25">
      <c r="A164" s="7">
        <v>163</v>
      </c>
      <c r="B164" t="s">
        <v>259</v>
      </c>
      <c r="C164">
        <v>83.8</v>
      </c>
      <c r="D164">
        <v>96</v>
      </c>
      <c r="E164">
        <v>402</v>
      </c>
      <c r="F164">
        <v>1.2</v>
      </c>
      <c r="G164">
        <v>8.4</v>
      </c>
      <c r="H164" t="s">
        <v>30</v>
      </c>
      <c r="I164">
        <v>6</v>
      </c>
      <c r="J164">
        <v>6.3</v>
      </c>
      <c r="K164">
        <v>0.5</v>
      </c>
      <c r="L164">
        <v>8</v>
      </c>
      <c r="M164">
        <v>15</v>
      </c>
      <c r="N164">
        <v>0.17</v>
      </c>
      <c r="O164">
        <v>22</v>
      </c>
      <c r="P164">
        <v>0.2</v>
      </c>
      <c r="R164">
        <v>206</v>
      </c>
      <c r="S164">
        <v>0.15</v>
      </c>
      <c r="T164">
        <v>0.2</v>
      </c>
      <c r="U164" t="s">
        <v>30</v>
      </c>
      <c r="Y164">
        <v>0.04</v>
      </c>
      <c r="AB164">
        <v>8.6999999999999993</v>
      </c>
    </row>
    <row r="165" spans="1:28" ht="15" customHeight="1" x14ac:dyDescent="0.25">
      <c r="A165" s="7">
        <v>164</v>
      </c>
      <c r="B165" t="s">
        <v>260</v>
      </c>
      <c r="C165">
        <v>86.3</v>
      </c>
      <c r="D165">
        <v>48</v>
      </c>
      <c r="E165">
        <v>202</v>
      </c>
      <c r="F165">
        <v>0.9</v>
      </c>
      <c r="G165">
        <v>0.1</v>
      </c>
      <c r="H165" t="s">
        <v>30</v>
      </c>
      <c r="I165">
        <v>12.3</v>
      </c>
      <c r="J165">
        <v>1</v>
      </c>
      <c r="K165">
        <v>0.4</v>
      </c>
      <c r="L165">
        <v>22</v>
      </c>
      <c r="M165">
        <v>18</v>
      </c>
      <c r="N165">
        <v>1.62</v>
      </c>
      <c r="O165">
        <v>13</v>
      </c>
      <c r="P165">
        <v>0.3</v>
      </c>
      <c r="R165">
        <v>131</v>
      </c>
      <c r="S165">
        <v>0.11</v>
      </c>
      <c r="T165">
        <v>0.1</v>
      </c>
      <c r="U165" t="s">
        <v>30</v>
      </c>
      <c r="X165">
        <v>0.17</v>
      </c>
      <c r="Y165">
        <v>0.02</v>
      </c>
      <c r="AB165">
        <v>34.6</v>
      </c>
    </row>
    <row r="166" spans="1:28" ht="15" customHeight="1" x14ac:dyDescent="0.25">
      <c r="A166" s="7">
        <v>165</v>
      </c>
      <c r="B166" t="s">
        <v>261</v>
      </c>
      <c r="C166">
        <v>91.3</v>
      </c>
      <c r="D166">
        <v>31</v>
      </c>
      <c r="E166">
        <v>128</v>
      </c>
      <c r="F166">
        <v>0.5</v>
      </c>
      <c r="G166">
        <v>0.1</v>
      </c>
      <c r="H166" t="s">
        <v>30</v>
      </c>
      <c r="I166">
        <v>7.8</v>
      </c>
      <c r="J166">
        <v>0.3</v>
      </c>
      <c r="K166">
        <v>0.3</v>
      </c>
      <c r="L166">
        <v>14</v>
      </c>
      <c r="M166">
        <v>10</v>
      </c>
      <c r="N166">
        <v>1.02</v>
      </c>
      <c r="O166">
        <v>8</v>
      </c>
      <c r="P166">
        <v>0.4</v>
      </c>
      <c r="Q166">
        <v>1</v>
      </c>
      <c r="R166">
        <v>107</v>
      </c>
      <c r="S166">
        <v>0.04</v>
      </c>
      <c r="T166">
        <v>0.1</v>
      </c>
      <c r="U166" t="s">
        <v>30</v>
      </c>
      <c r="V166">
        <v>2</v>
      </c>
      <c r="W166">
        <v>1</v>
      </c>
      <c r="X166">
        <v>0.05</v>
      </c>
      <c r="AB166">
        <v>1.2</v>
      </c>
    </row>
    <row r="167" spans="1:28" ht="15" customHeight="1" x14ac:dyDescent="0.25">
      <c r="A167" s="7">
        <v>166</v>
      </c>
      <c r="B167" t="s">
        <v>262</v>
      </c>
      <c r="C167">
        <v>83.1</v>
      </c>
      <c r="D167">
        <v>62</v>
      </c>
      <c r="E167">
        <v>261</v>
      </c>
      <c r="F167">
        <v>0.8</v>
      </c>
      <c r="G167">
        <v>0.7</v>
      </c>
      <c r="H167" t="s">
        <v>30</v>
      </c>
      <c r="I167">
        <v>14.9</v>
      </c>
      <c r="J167">
        <v>1.7</v>
      </c>
      <c r="K167">
        <v>0.4</v>
      </c>
      <c r="L167">
        <v>6</v>
      </c>
      <c r="M167">
        <v>9</v>
      </c>
      <c r="N167">
        <v>0.08</v>
      </c>
      <c r="O167">
        <v>20</v>
      </c>
      <c r="P167">
        <v>0.2</v>
      </c>
      <c r="R167">
        <v>128</v>
      </c>
      <c r="S167">
        <v>0.09</v>
      </c>
      <c r="T167">
        <v>0.1</v>
      </c>
      <c r="U167" t="s">
        <v>30</v>
      </c>
      <c r="Y167">
        <v>0.04</v>
      </c>
      <c r="Z167">
        <v>0.05</v>
      </c>
      <c r="AB167">
        <v>10.3</v>
      </c>
    </row>
    <row r="168" spans="1:28" ht="15" customHeight="1" x14ac:dyDescent="0.25">
      <c r="A168" s="7">
        <v>167</v>
      </c>
      <c r="B168" t="s">
        <v>263</v>
      </c>
      <c r="C168">
        <v>73.900000000000006</v>
      </c>
      <c r="D168">
        <v>110</v>
      </c>
      <c r="E168">
        <v>461</v>
      </c>
      <c r="F168">
        <v>0.7</v>
      </c>
      <c r="G168">
        <v>3.7</v>
      </c>
      <c r="H168" t="s">
        <v>30</v>
      </c>
      <c r="I168">
        <v>21.5</v>
      </c>
      <c r="J168">
        <v>1.7</v>
      </c>
      <c r="K168">
        <v>0.3</v>
      </c>
      <c r="L168">
        <v>22</v>
      </c>
      <c r="M168">
        <v>13</v>
      </c>
      <c r="N168">
        <v>3.29</v>
      </c>
      <c r="O168">
        <v>11</v>
      </c>
      <c r="P168">
        <v>0.3</v>
      </c>
      <c r="Q168">
        <v>15</v>
      </c>
      <c r="R168">
        <v>75</v>
      </c>
      <c r="S168">
        <v>0.14000000000000001</v>
      </c>
      <c r="T168">
        <v>0.2</v>
      </c>
      <c r="U168" t="s">
        <v>30</v>
      </c>
      <c r="Z168">
        <v>7.0000000000000007E-2</v>
      </c>
      <c r="AB168">
        <v>10.3</v>
      </c>
    </row>
    <row r="169" spans="1:28" ht="15" customHeight="1" x14ac:dyDescent="0.25">
      <c r="A169" s="7">
        <v>168</v>
      </c>
      <c r="B169" t="s">
        <v>264</v>
      </c>
      <c r="C169">
        <v>88.7</v>
      </c>
      <c r="D169">
        <v>58</v>
      </c>
      <c r="E169">
        <v>243</v>
      </c>
      <c r="F169">
        <v>0.8</v>
      </c>
      <c r="G169">
        <v>3.9</v>
      </c>
      <c r="H169" t="s">
        <v>30</v>
      </c>
      <c r="I169">
        <v>6.2</v>
      </c>
      <c r="J169">
        <v>2.6</v>
      </c>
      <c r="K169">
        <v>0.3</v>
      </c>
      <c r="L169">
        <v>35</v>
      </c>
      <c r="M169">
        <v>17</v>
      </c>
      <c r="N169">
        <v>6.16</v>
      </c>
      <c r="O169">
        <v>16</v>
      </c>
      <c r="P169">
        <v>0.4</v>
      </c>
      <c r="Q169">
        <v>5</v>
      </c>
      <c r="R169">
        <v>124</v>
      </c>
      <c r="S169">
        <v>0.18</v>
      </c>
      <c r="T169">
        <v>0.3</v>
      </c>
      <c r="U169" t="s">
        <v>30</v>
      </c>
      <c r="Y169">
        <v>0.04</v>
      </c>
      <c r="Z169">
        <v>7.0000000000000007E-2</v>
      </c>
    </row>
    <row r="170" spans="1:28" ht="15" customHeight="1" x14ac:dyDescent="0.25">
      <c r="A170" s="7">
        <v>169</v>
      </c>
      <c r="B170" t="s">
        <v>265</v>
      </c>
      <c r="C170">
        <v>90.5</v>
      </c>
      <c r="D170">
        <v>33</v>
      </c>
      <c r="E170">
        <v>140</v>
      </c>
      <c r="F170">
        <v>0.9</v>
      </c>
      <c r="G170">
        <v>0.2</v>
      </c>
      <c r="H170" t="s">
        <v>30</v>
      </c>
      <c r="I170">
        <v>8</v>
      </c>
      <c r="J170">
        <v>1.5</v>
      </c>
      <c r="K170">
        <v>0.4</v>
      </c>
      <c r="L170">
        <v>13</v>
      </c>
      <c r="M170">
        <v>13</v>
      </c>
      <c r="N170">
        <v>7.0000000000000007E-2</v>
      </c>
      <c r="O170">
        <v>9</v>
      </c>
      <c r="P170">
        <v>0.2</v>
      </c>
      <c r="R170">
        <v>165</v>
      </c>
      <c r="S170">
        <v>7.0000000000000007E-2</v>
      </c>
      <c r="T170">
        <v>0.1</v>
      </c>
      <c r="U170" t="s">
        <v>30</v>
      </c>
      <c r="V170" t="s">
        <v>266</v>
      </c>
      <c r="W170" t="s">
        <v>267</v>
      </c>
      <c r="Y170">
        <v>0.04</v>
      </c>
      <c r="AA170">
        <v>1.38</v>
      </c>
      <c r="AB170">
        <v>941.4</v>
      </c>
    </row>
    <row r="171" spans="1:28" ht="15" customHeight="1" x14ac:dyDescent="0.25">
      <c r="A171" s="7">
        <v>170</v>
      </c>
      <c r="B171" t="s">
        <v>268</v>
      </c>
      <c r="C171">
        <v>93.6</v>
      </c>
      <c r="D171">
        <v>22</v>
      </c>
      <c r="E171">
        <v>92</v>
      </c>
      <c r="F171">
        <v>0.6</v>
      </c>
      <c r="H171" t="s">
        <v>30</v>
      </c>
      <c r="I171">
        <v>5.5</v>
      </c>
      <c r="J171">
        <v>0.7</v>
      </c>
      <c r="K171">
        <v>0.3</v>
      </c>
      <c r="L171">
        <v>8</v>
      </c>
      <c r="M171">
        <v>9</v>
      </c>
      <c r="N171">
        <v>0.03</v>
      </c>
      <c r="O171">
        <v>13</v>
      </c>
      <c r="P171">
        <v>0.2</v>
      </c>
      <c r="Q171">
        <v>1</v>
      </c>
      <c r="R171">
        <v>112</v>
      </c>
      <c r="S171">
        <v>0.04</v>
      </c>
      <c r="T171">
        <v>0.1</v>
      </c>
      <c r="U171" t="s">
        <v>30</v>
      </c>
      <c r="V171" t="s">
        <v>191</v>
      </c>
      <c r="W171" t="s">
        <v>227</v>
      </c>
      <c r="Y171">
        <v>0.1</v>
      </c>
      <c r="AB171">
        <v>623.20000000000005</v>
      </c>
    </row>
    <row r="172" spans="1:28" ht="15" customHeight="1" x14ac:dyDescent="0.25">
      <c r="A172" s="7">
        <v>171</v>
      </c>
      <c r="B172" t="s">
        <v>269</v>
      </c>
      <c r="C172">
        <v>52.2</v>
      </c>
      <c r="D172">
        <v>183</v>
      </c>
      <c r="E172">
        <v>765</v>
      </c>
      <c r="F172">
        <v>0.4</v>
      </c>
      <c r="H172" t="s">
        <v>30</v>
      </c>
      <c r="I172">
        <v>46.9</v>
      </c>
      <c r="J172">
        <v>0.5</v>
      </c>
      <c r="K172">
        <v>0.5</v>
      </c>
      <c r="L172">
        <v>13</v>
      </c>
      <c r="M172">
        <v>10</v>
      </c>
      <c r="N172">
        <v>0.1</v>
      </c>
      <c r="O172">
        <v>21</v>
      </c>
      <c r="P172">
        <v>2.2000000000000002</v>
      </c>
      <c r="Q172">
        <v>3</v>
      </c>
      <c r="R172">
        <v>221</v>
      </c>
      <c r="S172">
        <v>0.03</v>
      </c>
      <c r="T172">
        <v>0.1</v>
      </c>
      <c r="U172" t="s">
        <v>30</v>
      </c>
      <c r="Y172">
        <v>0.23</v>
      </c>
      <c r="Z172">
        <v>0.37</v>
      </c>
      <c r="AB172">
        <v>4.3</v>
      </c>
    </row>
    <row r="173" spans="1:28" ht="15" customHeight="1" x14ac:dyDescent="0.25">
      <c r="A173" s="7">
        <v>172</v>
      </c>
      <c r="B173" t="s">
        <v>270</v>
      </c>
      <c r="C173">
        <v>84.8</v>
      </c>
      <c r="D173">
        <v>53</v>
      </c>
      <c r="E173">
        <v>220</v>
      </c>
      <c r="F173">
        <v>0.8</v>
      </c>
      <c r="H173" t="s">
        <v>30</v>
      </c>
      <c r="I173">
        <v>13.9</v>
      </c>
      <c r="J173">
        <v>2.4</v>
      </c>
      <c r="K173">
        <v>0.6</v>
      </c>
      <c r="L173">
        <v>6</v>
      </c>
      <c r="M173">
        <v>5</v>
      </c>
      <c r="N173">
        <v>0.03</v>
      </c>
      <c r="O173">
        <v>14</v>
      </c>
      <c r="P173">
        <v>0.1</v>
      </c>
      <c r="R173">
        <v>134</v>
      </c>
      <c r="S173">
        <v>0.06</v>
      </c>
      <c r="T173">
        <v>0.1</v>
      </c>
      <c r="U173" t="s">
        <v>30</v>
      </c>
      <c r="V173">
        <v>27</v>
      </c>
      <c r="W173">
        <v>14</v>
      </c>
      <c r="X173">
        <v>7.0000000000000007E-2</v>
      </c>
      <c r="Z173">
        <v>0.03</v>
      </c>
      <c r="AB173">
        <v>7.6</v>
      </c>
    </row>
    <row r="174" spans="1:28" ht="15" customHeight="1" x14ac:dyDescent="0.25">
      <c r="A174" s="7">
        <v>173</v>
      </c>
      <c r="B174" t="s">
        <v>271</v>
      </c>
      <c r="C174">
        <v>50.3</v>
      </c>
      <c r="D174">
        <v>177</v>
      </c>
      <c r="E174">
        <v>742</v>
      </c>
      <c r="F174">
        <v>1</v>
      </c>
      <c r="G174">
        <v>0.3</v>
      </c>
      <c r="H174" t="s">
        <v>30</v>
      </c>
      <c r="I174">
        <v>47.7</v>
      </c>
      <c r="J174">
        <v>4.5</v>
      </c>
      <c r="K174">
        <v>0.7</v>
      </c>
      <c r="L174">
        <v>39</v>
      </c>
      <c r="M174">
        <v>14</v>
      </c>
      <c r="N174">
        <v>0.2</v>
      </c>
      <c r="O174">
        <v>26</v>
      </c>
      <c r="P174">
        <v>2.7</v>
      </c>
      <c r="Q174">
        <v>3</v>
      </c>
      <c r="R174">
        <v>263</v>
      </c>
      <c r="S174">
        <v>0.16</v>
      </c>
      <c r="T174">
        <v>0.2</v>
      </c>
      <c r="U174" t="s">
        <v>30</v>
      </c>
      <c r="Y174">
        <v>0.22</v>
      </c>
      <c r="Z174">
        <v>0.08</v>
      </c>
      <c r="AB174">
        <v>5.2</v>
      </c>
    </row>
    <row r="175" spans="1:28" ht="15" customHeight="1" x14ac:dyDescent="0.25">
      <c r="A175" s="7">
        <v>174</v>
      </c>
      <c r="B175" t="s">
        <v>272</v>
      </c>
      <c r="C175">
        <v>72.7</v>
      </c>
      <c r="D175">
        <v>97</v>
      </c>
      <c r="E175">
        <v>406</v>
      </c>
      <c r="F175">
        <v>1</v>
      </c>
      <c r="G175">
        <v>0.3</v>
      </c>
      <c r="H175" t="s">
        <v>30</v>
      </c>
      <c r="I175">
        <v>25.3</v>
      </c>
      <c r="J175">
        <v>2.1</v>
      </c>
      <c r="K175">
        <v>0.7</v>
      </c>
      <c r="L175">
        <v>23</v>
      </c>
      <c r="M175">
        <v>25</v>
      </c>
      <c r="N175">
        <v>0.16</v>
      </c>
      <c r="O175">
        <v>23</v>
      </c>
      <c r="P175">
        <v>0.2</v>
      </c>
      <c r="Q175">
        <v>1</v>
      </c>
      <c r="R175">
        <v>300</v>
      </c>
      <c r="S175">
        <v>0.17</v>
      </c>
      <c r="T175">
        <v>0.2</v>
      </c>
      <c r="U175" t="s">
        <v>30</v>
      </c>
      <c r="X175">
        <v>0.09</v>
      </c>
      <c r="Y175">
        <v>7.0000000000000007E-2</v>
      </c>
      <c r="Z175">
        <v>7.0000000000000007E-2</v>
      </c>
      <c r="AA175">
        <v>1.58</v>
      </c>
      <c r="AB175">
        <v>10.1</v>
      </c>
    </row>
    <row r="176" spans="1:28" ht="15" customHeight="1" x14ac:dyDescent="0.25">
      <c r="A176" s="7">
        <v>175</v>
      </c>
      <c r="B176" t="s">
        <v>273</v>
      </c>
      <c r="C176">
        <v>63.9</v>
      </c>
      <c r="D176">
        <v>128</v>
      </c>
      <c r="E176">
        <v>536</v>
      </c>
      <c r="F176">
        <v>1.4</v>
      </c>
      <c r="G176">
        <v>0.2</v>
      </c>
      <c r="H176" t="s">
        <v>30</v>
      </c>
      <c r="I176">
        <v>33.700000000000003</v>
      </c>
      <c r="J176">
        <v>1.5</v>
      </c>
      <c r="K176">
        <v>0.8</v>
      </c>
      <c r="L176">
        <v>4</v>
      </c>
      <c r="M176">
        <v>24</v>
      </c>
      <c r="N176">
        <v>0.16</v>
      </c>
      <c r="O176">
        <v>26</v>
      </c>
      <c r="P176">
        <v>0.3</v>
      </c>
      <c r="R176">
        <v>328</v>
      </c>
      <c r="S176">
        <v>0.05</v>
      </c>
      <c r="T176">
        <v>0.2</v>
      </c>
      <c r="U176" t="s">
        <v>30</v>
      </c>
      <c r="V176">
        <v>239</v>
      </c>
      <c r="W176">
        <v>119</v>
      </c>
      <c r="X176">
        <v>0.03</v>
      </c>
      <c r="Y176">
        <v>0.02</v>
      </c>
      <c r="Z176">
        <v>0.14000000000000001</v>
      </c>
      <c r="AB176">
        <v>15.7</v>
      </c>
    </row>
    <row r="177" spans="1:28" ht="15" customHeight="1" x14ac:dyDescent="0.25">
      <c r="A177" s="7">
        <v>176</v>
      </c>
      <c r="B177" t="s">
        <v>274</v>
      </c>
      <c r="C177">
        <v>21.1</v>
      </c>
      <c r="D177">
        <v>280</v>
      </c>
      <c r="E177">
        <v>1172</v>
      </c>
      <c r="F177">
        <v>2.2000000000000002</v>
      </c>
      <c r="G177">
        <v>0.1</v>
      </c>
      <c r="H177" t="s">
        <v>30</v>
      </c>
      <c r="I177">
        <v>75.7</v>
      </c>
      <c r="J177">
        <v>3.8</v>
      </c>
      <c r="K177">
        <v>1</v>
      </c>
      <c r="L177">
        <v>12</v>
      </c>
      <c r="M177">
        <v>49</v>
      </c>
      <c r="N177">
        <v>0.84</v>
      </c>
      <c r="O177">
        <v>37</v>
      </c>
      <c r="P177">
        <v>0.6</v>
      </c>
      <c r="Q177">
        <v>10</v>
      </c>
      <c r="R177">
        <v>518</v>
      </c>
      <c r="S177">
        <v>0.16</v>
      </c>
      <c r="T177">
        <v>0.3</v>
      </c>
      <c r="U177" t="s">
        <v>30</v>
      </c>
      <c r="V177">
        <v>27</v>
      </c>
      <c r="W177">
        <v>14</v>
      </c>
      <c r="X177">
        <v>0.03</v>
      </c>
      <c r="Z177">
        <v>0.06</v>
      </c>
      <c r="AA177">
        <v>1.41</v>
      </c>
    </row>
    <row r="178" spans="1:28" ht="15" customHeight="1" x14ac:dyDescent="0.25">
      <c r="A178" s="7">
        <v>177</v>
      </c>
      <c r="B178" t="s">
        <v>919</v>
      </c>
      <c r="C178">
        <v>70.099999999999994</v>
      </c>
      <c r="D178">
        <v>105</v>
      </c>
      <c r="E178">
        <v>440</v>
      </c>
      <c r="F178">
        <v>1.1000000000000001</v>
      </c>
      <c r="G178">
        <v>0.1</v>
      </c>
      <c r="H178" t="s">
        <v>30</v>
      </c>
      <c r="I178">
        <v>27.8</v>
      </c>
      <c r="J178">
        <v>2.8</v>
      </c>
      <c r="K178">
        <v>0.8</v>
      </c>
      <c r="L178">
        <v>6</v>
      </c>
      <c r="M178">
        <v>30</v>
      </c>
      <c r="N178">
        <v>0.21</v>
      </c>
      <c r="O178">
        <v>16</v>
      </c>
      <c r="P178">
        <v>0.2</v>
      </c>
      <c r="R178">
        <v>387</v>
      </c>
      <c r="S178">
        <v>0.06</v>
      </c>
      <c r="T178">
        <v>0.1</v>
      </c>
      <c r="U178" t="s">
        <v>30</v>
      </c>
      <c r="X178">
        <v>0.09</v>
      </c>
      <c r="Z178">
        <v>0.03</v>
      </c>
      <c r="AB178">
        <v>17.5</v>
      </c>
    </row>
    <row r="179" spans="1:28" ht="15" customHeight="1" x14ac:dyDescent="0.25">
      <c r="A179" s="7">
        <v>178</v>
      </c>
      <c r="B179" t="s">
        <v>275</v>
      </c>
      <c r="C179">
        <v>75.2</v>
      </c>
      <c r="D179">
        <v>87</v>
      </c>
      <c r="E179">
        <v>363</v>
      </c>
      <c r="F179">
        <v>1.8</v>
      </c>
      <c r="G179">
        <v>0.1</v>
      </c>
      <c r="H179" t="s">
        <v>30</v>
      </c>
      <c r="I179">
        <v>22.3</v>
      </c>
      <c r="J179">
        <v>2.6</v>
      </c>
      <c r="K179">
        <v>0.6</v>
      </c>
      <c r="L179">
        <v>3</v>
      </c>
      <c r="M179">
        <v>24</v>
      </c>
      <c r="N179">
        <v>0.6</v>
      </c>
      <c r="O179">
        <v>29</v>
      </c>
      <c r="P179">
        <v>0.2</v>
      </c>
      <c r="R179">
        <v>264</v>
      </c>
      <c r="S179">
        <v>0.11</v>
      </c>
      <c r="T179">
        <v>0.1</v>
      </c>
      <c r="U179" t="s">
        <v>30</v>
      </c>
      <c r="V179">
        <v>6</v>
      </c>
      <c r="W179">
        <v>3</v>
      </c>
      <c r="Z179">
        <v>0.14000000000000001</v>
      </c>
      <c r="AB179">
        <v>10.5</v>
      </c>
    </row>
    <row r="180" spans="1:28" ht="15" customHeight="1" x14ac:dyDescent="0.25">
      <c r="A180" s="7">
        <v>179</v>
      </c>
      <c r="B180" t="s">
        <v>276</v>
      </c>
      <c r="C180">
        <v>73.8</v>
      </c>
      <c r="D180">
        <v>92</v>
      </c>
      <c r="E180">
        <v>383</v>
      </c>
      <c r="F180">
        <v>1.4</v>
      </c>
      <c r="G180">
        <v>0.1</v>
      </c>
      <c r="H180" t="s">
        <v>30</v>
      </c>
      <c r="I180">
        <v>23.8</v>
      </c>
      <c r="J180">
        <v>1.9</v>
      </c>
      <c r="K180">
        <v>0.8</v>
      </c>
      <c r="L180">
        <v>3</v>
      </c>
      <c r="M180">
        <v>28</v>
      </c>
      <c r="N180">
        <v>0.14000000000000001</v>
      </c>
      <c r="O180">
        <v>27</v>
      </c>
      <c r="P180">
        <v>0.3</v>
      </c>
      <c r="R180">
        <v>376</v>
      </c>
      <c r="S180">
        <v>0.1</v>
      </c>
      <c r="T180">
        <v>0.2</v>
      </c>
      <c r="U180" t="s">
        <v>30</v>
      </c>
      <c r="V180">
        <v>14</v>
      </c>
      <c r="W180">
        <v>7</v>
      </c>
      <c r="Y180">
        <v>0.02</v>
      </c>
      <c r="Z180">
        <v>0.14000000000000001</v>
      </c>
      <c r="AB180">
        <v>5.9</v>
      </c>
    </row>
    <row r="181" spans="1:28" ht="15" customHeight="1" x14ac:dyDescent="0.25">
      <c r="A181" s="7">
        <v>180</v>
      </c>
      <c r="B181" t="s">
        <v>277</v>
      </c>
      <c r="C181">
        <v>68.2</v>
      </c>
      <c r="D181">
        <v>112</v>
      </c>
      <c r="E181">
        <v>470</v>
      </c>
      <c r="F181">
        <v>1.5</v>
      </c>
      <c r="G181">
        <v>0.2</v>
      </c>
      <c r="H181" t="s">
        <v>30</v>
      </c>
      <c r="I181">
        <v>29.3</v>
      </c>
      <c r="J181">
        <v>2</v>
      </c>
      <c r="K181">
        <v>0.8</v>
      </c>
      <c r="L181">
        <v>3</v>
      </c>
      <c r="M181">
        <v>28</v>
      </c>
      <c r="N181">
        <v>0.09</v>
      </c>
      <c r="O181">
        <v>22</v>
      </c>
      <c r="P181">
        <v>0.3</v>
      </c>
      <c r="R181">
        <v>355</v>
      </c>
      <c r="S181">
        <v>0.08</v>
      </c>
      <c r="T181">
        <v>0.3</v>
      </c>
      <c r="U181" t="s">
        <v>30</v>
      </c>
      <c r="V181">
        <v>50</v>
      </c>
      <c r="W181">
        <v>25</v>
      </c>
      <c r="Z181">
        <v>0.14000000000000001</v>
      </c>
      <c r="AB181">
        <v>7.6</v>
      </c>
    </row>
    <row r="182" spans="1:28" ht="15" customHeight="1" x14ac:dyDescent="0.25">
      <c r="A182" s="7">
        <v>181</v>
      </c>
      <c r="B182" t="s">
        <v>278</v>
      </c>
      <c r="C182">
        <v>77.7</v>
      </c>
      <c r="D182">
        <v>78</v>
      </c>
      <c r="E182">
        <v>326</v>
      </c>
      <c r="F182">
        <v>1.2</v>
      </c>
      <c r="G182">
        <v>0.1</v>
      </c>
      <c r="H182" t="s">
        <v>30</v>
      </c>
      <c r="I182">
        <v>20.3</v>
      </c>
      <c r="J182">
        <v>2</v>
      </c>
      <c r="K182">
        <v>0.7</v>
      </c>
      <c r="L182">
        <v>5</v>
      </c>
      <c r="M182">
        <v>30</v>
      </c>
      <c r="N182">
        <v>0.41</v>
      </c>
      <c r="O182">
        <v>20</v>
      </c>
      <c r="P182">
        <v>0.4</v>
      </c>
      <c r="Q182">
        <v>1</v>
      </c>
      <c r="R182">
        <v>267</v>
      </c>
      <c r="S182">
        <v>0.06</v>
      </c>
      <c r="T182">
        <v>0.1</v>
      </c>
      <c r="U182" t="s">
        <v>30</v>
      </c>
      <c r="X182">
        <v>0.05</v>
      </c>
      <c r="Y182">
        <v>0.03</v>
      </c>
      <c r="Z182">
        <v>0.17</v>
      </c>
    </row>
    <row r="183" spans="1:28" ht="15" customHeight="1" x14ac:dyDescent="0.25">
      <c r="A183" s="7">
        <v>182</v>
      </c>
      <c r="B183" t="s">
        <v>279</v>
      </c>
      <c r="C183">
        <v>71.900000000000006</v>
      </c>
      <c r="D183">
        <v>98</v>
      </c>
      <c r="E183">
        <v>411</v>
      </c>
      <c r="F183">
        <v>1.3</v>
      </c>
      <c r="G183">
        <v>0.1</v>
      </c>
      <c r="H183" t="s">
        <v>30</v>
      </c>
      <c r="I183">
        <v>26</v>
      </c>
      <c r="J183">
        <v>2</v>
      </c>
      <c r="K183">
        <v>0.8</v>
      </c>
      <c r="L183">
        <v>8</v>
      </c>
      <c r="M183">
        <v>26</v>
      </c>
      <c r="N183">
        <v>0.42</v>
      </c>
      <c r="O183">
        <v>22</v>
      </c>
      <c r="P183">
        <v>0.4</v>
      </c>
      <c r="R183">
        <v>358</v>
      </c>
      <c r="S183">
        <v>0.05</v>
      </c>
      <c r="T183">
        <v>0.1</v>
      </c>
      <c r="U183" t="s">
        <v>30</v>
      </c>
      <c r="V183">
        <v>32</v>
      </c>
      <c r="W183">
        <v>16</v>
      </c>
      <c r="Y183">
        <v>0.02</v>
      </c>
      <c r="Z183">
        <v>0.1</v>
      </c>
      <c r="AB183">
        <v>21.6</v>
      </c>
    </row>
    <row r="184" spans="1:28" ht="15" customHeight="1" x14ac:dyDescent="0.25">
      <c r="A184" s="7">
        <v>183</v>
      </c>
      <c r="B184" t="s">
        <v>280</v>
      </c>
      <c r="C184">
        <v>79.2</v>
      </c>
      <c r="D184">
        <v>74</v>
      </c>
      <c r="E184">
        <v>311</v>
      </c>
      <c r="F184">
        <v>1</v>
      </c>
      <c r="G184">
        <v>0.1</v>
      </c>
      <c r="H184" t="s">
        <v>30</v>
      </c>
      <c r="I184">
        <v>19.399999999999999</v>
      </c>
      <c r="J184">
        <v>2.2000000000000002</v>
      </c>
      <c r="K184">
        <v>0.3</v>
      </c>
      <c r="L184">
        <v>12</v>
      </c>
      <c r="M184">
        <v>25</v>
      </c>
      <c r="N184">
        <v>0.04</v>
      </c>
      <c r="O184">
        <v>9</v>
      </c>
      <c r="P184">
        <v>0.3</v>
      </c>
      <c r="Q184">
        <v>1</v>
      </c>
      <c r="R184">
        <v>72</v>
      </c>
      <c r="S184">
        <v>0.15</v>
      </c>
      <c r="T184">
        <v>0.6</v>
      </c>
      <c r="U184" t="s">
        <v>30</v>
      </c>
      <c r="X184">
        <v>0.25</v>
      </c>
      <c r="Z184">
        <v>0.04</v>
      </c>
      <c r="AB184">
        <v>13.6</v>
      </c>
    </row>
    <row r="185" spans="1:28" ht="15" customHeight="1" x14ac:dyDescent="0.25">
      <c r="A185" s="7">
        <v>184</v>
      </c>
      <c r="B185" t="s">
        <v>281</v>
      </c>
      <c r="C185">
        <v>86.9</v>
      </c>
      <c r="D185">
        <v>46</v>
      </c>
      <c r="E185">
        <v>191</v>
      </c>
      <c r="F185">
        <v>1.3</v>
      </c>
      <c r="H185" t="s">
        <v>30</v>
      </c>
      <c r="I185">
        <v>11.4</v>
      </c>
      <c r="J185">
        <v>2.6</v>
      </c>
      <c r="K185">
        <v>0.4</v>
      </c>
      <c r="L185">
        <v>13</v>
      </c>
      <c r="M185">
        <v>11</v>
      </c>
      <c r="N185">
        <v>0.05</v>
      </c>
      <c r="O185">
        <v>24</v>
      </c>
      <c r="P185">
        <v>0.2</v>
      </c>
      <c r="Q185">
        <v>1</v>
      </c>
      <c r="R185">
        <v>119</v>
      </c>
      <c r="S185">
        <v>0.02</v>
      </c>
      <c r="T185">
        <v>0.2</v>
      </c>
      <c r="U185" t="s">
        <v>30</v>
      </c>
      <c r="X185">
        <v>0.11</v>
      </c>
      <c r="Z185">
        <v>0.05</v>
      </c>
      <c r="AB185">
        <v>26.7</v>
      </c>
    </row>
    <row r="186" spans="1:28" ht="15" customHeight="1" x14ac:dyDescent="0.25">
      <c r="A186" s="7">
        <v>185</v>
      </c>
      <c r="B186" t="s">
        <v>282</v>
      </c>
      <c r="C186">
        <v>92.4</v>
      </c>
      <c r="D186">
        <v>26</v>
      </c>
      <c r="E186">
        <v>110</v>
      </c>
      <c r="F186">
        <v>0.6</v>
      </c>
      <c r="G186">
        <v>0.2</v>
      </c>
      <c r="H186" t="s">
        <v>30</v>
      </c>
      <c r="I186">
        <v>6.4</v>
      </c>
      <c r="J186">
        <v>1.4</v>
      </c>
      <c r="K186">
        <v>0.4</v>
      </c>
      <c r="L186">
        <v>9</v>
      </c>
      <c r="M186">
        <v>7</v>
      </c>
      <c r="N186">
        <v>7.0000000000000007E-2</v>
      </c>
      <c r="O186">
        <v>26</v>
      </c>
      <c r="P186">
        <v>0.3</v>
      </c>
      <c r="Q186">
        <v>7</v>
      </c>
      <c r="R186">
        <v>148</v>
      </c>
      <c r="S186">
        <v>0.1</v>
      </c>
      <c r="T186">
        <v>0.1</v>
      </c>
      <c r="U186" t="s">
        <v>30</v>
      </c>
      <c r="V186" t="s">
        <v>283</v>
      </c>
      <c r="W186" t="s">
        <v>284</v>
      </c>
      <c r="X186">
        <v>0.04</v>
      </c>
    </row>
    <row r="187" spans="1:28" ht="15" customHeight="1" x14ac:dyDescent="0.25">
      <c r="A187" s="7">
        <v>186</v>
      </c>
      <c r="B187" t="s">
        <v>285</v>
      </c>
      <c r="C187">
        <v>88.1</v>
      </c>
      <c r="D187">
        <v>43</v>
      </c>
      <c r="E187">
        <v>180</v>
      </c>
      <c r="F187">
        <v>1</v>
      </c>
      <c r="G187">
        <v>0.3</v>
      </c>
      <c r="H187" t="s">
        <v>30</v>
      </c>
      <c r="I187">
        <v>10.3</v>
      </c>
      <c r="J187">
        <v>1.7</v>
      </c>
      <c r="K187">
        <v>0.3</v>
      </c>
      <c r="L187">
        <v>1</v>
      </c>
      <c r="M187">
        <v>10</v>
      </c>
      <c r="N187">
        <v>0.12</v>
      </c>
      <c r="O187">
        <v>16</v>
      </c>
      <c r="P187">
        <v>0.2</v>
      </c>
      <c r="Q187">
        <v>3</v>
      </c>
      <c r="R187">
        <v>124</v>
      </c>
      <c r="S187">
        <v>7.0000000000000007E-2</v>
      </c>
      <c r="T187">
        <v>0.1</v>
      </c>
      <c r="U187" t="s">
        <v>30</v>
      </c>
      <c r="V187" t="s">
        <v>286</v>
      </c>
      <c r="W187" t="s">
        <v>287</v>
      </c>
      <c r="AB187">
        <v>219.3</v>
      </c>
    </row>
    <row r="188" spans="1:28" ht="15" customHeight="1" x14ac:dyDescent="0.25">
      <c r="A188" s="7">
        <v>187</v>
      </c>
      <c r="B188" t="s">
        <v>288</v>
      </c>
      <c r="C188">
        <v>89.8</v>
      </c>
      <c r="D188">
        <v>37</v>
      </c>
      <c r="E188">
        <v>153</v>
      </c>
      <c r="F188">
        <v>0.5</v>
      </c>
      <c r="G188">
        <v>0.2</v>
      </c>
      <c r="H188" t="s">
        <v>30</v>
      </c>
      <c r="I188">
        <v>9.4</v>
      </c>
      <c r="J188">
        <v>0.8</v>
      </c>
      <c r="K188">
        <v>0.2</v>
      </c>
      <c r="L188">
        <v>1</v>
      </c>
      <c r="M188">
        <v>7</v>
      </c>
      <c r="N188">
        <v>0.05</v>
      </c>
      <c r="O188">
        <v>10</v>
      </c>
      <c r="P188">
        <v>0.1</v>
      </c>
      <c r="Q188">
        <v>4</v>
      </c>
      <c r="R188">
        <v>88</v>
      </c>
      <c r="S188">
        <v>7.0000000000000007E-2</v>
      </c>
      <c r="T188">
        <v>0.1</v>
      </c>
      <c r="U188" t="s">
        <v>30</v>
      </c>
      <c r="V188" t="s">
        <v>289</v>
      </c>
      <c r="W188" t="s">
        <v>290</v>
      </c>
      <c r="Y188">
        <v>0.02</v>
      </c>
      <c r="AA188">
        <v>2.25</v>
      </c>
      <c r="AB188">
        <v>119.7</v>
      </c>
    </row>
    <row r="189" spans="1:28" ht="15" customHeight="1" x14ac:dyDescent="0.25">
      <c r="A189" s="7">
        <v>188</v>
      </c>
      <c r="B189" t="s">
        <v>291</v>
      </c>
      <c r="C189">
        <v>88.4</v>
      </c>
      <c r="D189">
        <v>45</v>
      </c>
      <c r="E189">
        <v>189</v>
      </c>
      <c r="F189">
        <v>0.4</v>
      </c>
      <c r="G189">
        <v>0.2</v>
      </c>
      <c r="H189" t="s">
        <v>30</v>
      </c>
      <c r="I189">
        <v>10.7</v>
      </c>
      <c r="J189">
        <v>0.6</v>
      </c>
      <c r="K189">
        <v>0.3</v>
      </c>
      <c r="L189">
        <v>1</v>
      </c>
      <c r="M189">
        <v>8</v>
      </c>
      <c r="N189">
        <v>0.06</v>
      </c>
      <c r="O189">
        <v>11</v>
      </c>
      <c r="P189">
        <v>0.1</v>
      </c>
      <c r="Q189">
        <v>45</v>
      </c>
      <c r="R189">
        <v>107</v>
      </c>
      <c r="S189">
        <v>0.04</v>
      </c>
      <c r="T189">
        <v>0.1</v>
      </c>
      <c r="U189" t="s">
        <v>30</v>
      </c>
      <c r="V189" t="s">
        <v>292</v>
      </c>
      <c r="W189" t="s">
        <v>293</v>
      </c>
      <c r="Y189">
        <v>0.03</v>
      </c>
      <c r="AB189">
        <v>138.69999999999999</v>
      </c>
    </row>
    <row r="190" spans="1:28" ht="15" customHeight="1" x14ac:dyDescent="0.25">
      <c r="A190" s="7">
        <v>189</v>
      </c>
      <c r="B190" t="s">
        <v>294</v>
      </c>
      <c r="C190">
        <v>79.7</v>
      </c>
      <c r="D190">
        <v>71</v>
      </c>
      <c r="E190">
        <v>299</v>
      </c>
      <c r="F190">
        <v>0.4</v>
      </c>
      <c r="G190">
        <v>0.1</v>
      </c>
      <c r="H190" t="s">
        <v>30</v>
      </c>
      <c r="I190">
        <v>19.3</v>
      </c>
      <c r="J190">
        <v>6.5</v>
      </c>
      <c r="K190">
        <v>0.5</v>
      </c>
      <c r="L190">
        <v>18</v>
      </c>
      <c r="M190">
        <v>9</v>
      </c>
      <c r="N190">
        <v>0.39</v>
      </c>
      <c r="O190">
        <v>18</v>
      </c>
      <c r="P190">
        <v>0.1</v>
      </c>
      <c r="Q190">
        <v>2</v>
      </c>
      <c r="R190">
        <v>164</v>
      </c>
      <c r="T190">
        <v>0.2</v>
      </c>
      <c r="U190" t="s">
        <v>30</v>
      </c>
      <c r="Z190">
        <v>0.03</v>
      </c>
      <c r="AB190">
        <v>29.6</v>
      </c>
    </row>
    <row r="191" spans="1:28" ht="15" customHeight="1" x14ac:dyDescent="0.25">
      <c r="A191" s="7">
        <v>190</v>
      </c>
      <c r="B191" t="s">
        <v>295</v>
      </c>
      <c r="C191">
        <v>87.1</v>
      </c>
      <c r="D191">
        <v>46</v>
      </c>
      <c r="E191">
        <v>191</v>
      </c>
      <c r="F191">
        <v>0.9</v>
      </c>
      <c r="G191">
        <v>0.2</v>
      </c>
      <c r="H191" t="s">
        <v>30</v>
      </c>
      <c r="I191">
        <v>11.5</v>
      </c>
      <c r="J191">
        <v>2</v>
      </c>
      <c r="K191">
        <v>0.4</v>
      </c>
      <c r="L191">
        <v>5</v>
      </c>
      <c r="M191">
        <v>7</v>
      </c>
      <c r="N191">
        <v>0.13</v>
      </c>
      <c r="O191">
        <v>11</v>
      </c>
      <c r="P191">
        <v>0.2</v>
      </c>
      <c r="Q191">
        <v>4</v>
      </c>
      <c r="R191">
        <v>133</v>
      </c>
      <c r="S191">
        <v>0.08</v>
      </c>
      <c r="T191">
        <v>0.2</v>
      </c>
      <c r="U191" t="s">
        <v>30</v>
      </c>
      <c r="X191">
        <v>0.12</v>
      </c>
      <c r="AB191">
        <v>60.9</v>
      </c>
    </row>
    <row r="192" spans="1:28" ht="15" customHeight="1" x14ac:dyDescent="0.25">
      <c r="A192" s="7">
        <v>191</v>
      </c>
      <c r="B192" t="s">
        <v>296</v>
      </c>
      <c r="C192">
        <v>78.7</v>
      </c>
      <c r="D192">
        <v>76</v>
      </c>
      <c r="E192">
        <v>316</v>
      </c>
      <c r="F192">
        <v>1.4</v>
      </c>
      <c r="G192">
        <v>0.4</v>
      </c>
      <c r="H192" t="s">
        <v>30</v>
      </c>
      <c r="I192">
        <v>18.899999999999999</v>
      </c>
      <c r="J192">
        <v>3.9</v>
      </c>
      <c r="K192">
        <v>0.7</v>
      </c>
      <c r="L192">
        <v>27</v>
      </c>
      <c r="M192">
        <v>18</v>
      </c>
      <c r="N192">
        <v>0.06</v>
      </c>
      <c r="O192">
        <v>49</v>
      </c>
      <c r="P192">
        <v>0.4</v>
      </c>
      <c r="Q192">
        <v>2</v>
      </c>
      <c r="R192">
        <v>248</v>
      </c>
      <c r="S192">
        <v>0.12</v>
      </c>
      <c r="T192">
        <v>0.5</v>
      </c>
      <c r="U192" t="s">
        <v>30</v>
      </c>
      <c r="X192">
        <v>0.14000000000000001</v>
      </c>
      <c r="AB192">
        <v>27</v>
      </c>
    </row>
    <row r="193" spans="1:28" ht="15" customHeight="1" x14ac:dyDescent="0.25">
      <c r="A193" s="7">
        <v>192</v>
      </c>
      <c r="B193" t="s">
        <v>297</v>
      </c>
      <c r="C193">
        <v>86.2</v>
      </c>
      <c r="D193">
        <v>49</v>
      </c>
      <c r="E193">
        <v>207</v>
      </c>
      <c r="F193">
        <v>1.2</v>
      </c>
      <c r="G193">
        <v>1</v>
      </c>
      <c r="H193" t="s">
        <v>30</v>
      </c>
      <c r="I193">
        <v>10.4</v>
      </c>
      <c r="J193">
        <v>3.1</v>
      </c>
      <c r="K193">
        <v>1.2</v>
      </c>
      <c r="L193">
        <v>13</v>
      </c>
      <c r="M193">
        <v>18</v>
      </c>
      <c r="N193">
        <v>7.0000000000000007E-2</v>
      </c>
      <c r="O193">
        <v>21</v>
      </c>
      <c r="P193">
        <v>0.5</v>
      </c>
      <c r="Q193">
        <v>3</v>
      </c>
      <c r="R193">
        <v>331</v>
      </c>
      <c r="S193">
        <v>7.0000000000000007E-2</v>
      </c>
      <c r="T193">
        <v>0.3</v>
      </c>
      <c r="U193" t="s">
        <v>30</v>
      </c>
      <c r="X193">
        <v>0.37</v>
      </c>
      <c r="Y193">
        <v>0.04</v>
      </c>
      <c r="Z193">
        <v>7.0000000000000007E-2</v>
      </c>
      <c r="AA193">
        <v>4.34</v>
      </c>
      <c r="AB193">
        <v>24.5</v>
      </c>
    </row>
    <row r="194" spans="1:28" ht="15" customHeight="1" x14ac:dyDescent="0.25">
      <c r="A194" s="7">
        <v>193</v>
      </c>
      <c r="B194" t="s">
        <v>298</v>
      </c>
      <c r="C194">
        <v>86.6</v>
      </c>
      <c r="D194">
        <v>49</v>
      </c>
      <c r="E194">
        <v>204</v>
      </c>
      <c r="F194">
        <v>0.8</v>
      </c>
      <c r="G194">
        <v>0.6</v>
      </c>
      <c r="H194" t="s">
        <v>30</v>
      </c>
      <c r="I194">
        <v>11.4</v>
      </c>
      <c r="J194">
        <v>1.6</v>
      </c>
      <c r="K194">
        <v>0.6</v>
      </c>
      <c r="L194">
        <v>5</v>
      </c>
      <c r="M194">
        <v>14</v>
      </c>
      <c r="N194">
        <v>0.17</v>
      </c>
      <c r="O194">
        <v>14</v>
      </c>
      <c r="P194">
        <v>0.3</v>
      </c>
      <c r="Q194">
        <v>1</v>
      </c>
      <c r="R194">
        <v>291</v>
      </c>
      <c r="S194">
        <v>0.14000000000000001</v>
      </c>
      <c r="T194">
        <v>0.2</v>
      </c>
      <c r="U194" t="s">
        <v>30</v>
      </c>
      <c r="X194">
        <v>7.0000000000000007E-2</v>
      </c>
      <c r="Y194">
        <v>7.0000000000000007E-2</v>
      </c>
      <c r="Z194">
        <v>0.05</v>
      </c>
      <c r="AB194">
        <v>10.5</v>
      </c>
    </row>
    <row r="195" spans="1:28" ht="15" customHeight="1" x14ac:dyDescent="0.25">
      <c r="A195" s="7">
        <v>194</v>
      </c>
      <c r="B195" t="s">
        <v>920</v>
      </c>
      <c r="C195">
        <v>88.2</v>
      </c>
      <c r="D195">
        <v>41</v>
      </c>
      <c r="E195">
        <v>173</v>
      </c>
      <c r="F195">
        <v>1</v>
      </c>
      <c r="G195">
        <v>0.2</v>
      </c>
      <c r="H195" t="s">
        <v>30</v>
      </c>
      <c r="I195">
        <v>10.199999999999999</v>
      </c>
      <c r="J195">
        <v>1.8</v>
      </c>
      <c r="K195">
        <v>0.4</v>
      </c>
      <c r="L195">
        <v>27</v>
      </c>
      <c r="M195">
        <v>11</v>
      </c>
      <c r="N195">
        <v>0.06</v>
      </c>
      <c r="O195">
        <v>15</v>
      </c>
      <c r="P195">
        <v>0.2</v>
      </c>
      <c r="R195">
        <v>174</v>
      </c>
      <c r="S195">
        <v>0.13</v>
      </c>
      <c r="T195">
        <v>0.1</v>
      </c>
      <c r="U195" t="s">
        <v>30</v>
      </c>
      <c r="X195">
        <v>0.05</v>
      </c>
      <c r="AB195">
        <v>0.8</v>
      </c>
    </row>
    <row r="196" spans="1:28" ht="15" customHeight="1" x14ac:dyDescent="0.25">
      <c r="A196" s="7">
        <v>195</v>
      </c>
      <c r="B196" t="s">
        <v>921</v>
      </c>
      <c r="C196">
        <v>48.8</v>
      </c>
      <c r="D196">
        <v>184</v>
      </c>
      <c r="E196">
        <v>771</v>
      </c>
      <c r="F196">
        <v>0.6</v>
      </c>
      <c r="G196">
        <v>0.2</v>
      </c>
      <c r="H196" t="s">
        <v>30</v>
      </c>
      <c r="I196">
        <v>50.3</v>
      </c>
      <c r="J196">
        <v>2</v>
      </c>
      <c r="K196">
        <v>0.2</v>
      </c>
      <c r="L196">
        <v>33</v>
      </c>
      <c r="M196">
        <v>7</v>
      </c>
      <c r="N196">
        <v>0.16</v>
      </c>
      <c r="O196">
        <v>6</v>
      </c>
      <c r="P196">
        <v>0.5</v>
      </c>
      <c r="Q196">
        <v>7</v>
      </c>
      <c r="R196">
        <v>39</v>
      </c>
      <c r="S196">
        <v>0.25</v>
      </c>
      <c r="T196">
        <v>0.1</v>
      </c>
      <c r="U196" t="s">
        <v>30</v>
      </c>
      <c r="AB196">
        <v>5.2</v>
      </c>
    </row>
    <row r="197" spans="1:28" ht="15" customHeight="1" x14ac:dyDescent="0.25">
      <c r="A197" s="7">
        <v>196</v>
      </c>
      <c r="B197" t="s">
        <v>299</v>
      </c>
      <c r="C197">
        <v>80.900000000000006</v>
      </c>
      <c r="D197">
        <v>67</v>
      </c>
      <c r="E197">
        <v>281</v>
      </c>
      <c r="F197">
        <v>1.1000000000000001</v>
      </c>
      <c r="G197">
        <v>0.2</v>
      </c>
      <c r="H197" t="s">
        <v>30</v>
      </c>
      <c r="I197">
        <v>17.2</v>
      </c>
      <c r="J197">
        <v>5.5</v>
      </c>
      <c r="K197">
        <v>0.7</v>
      </c>
      <c r="L197">
        <v>34</v>
      </c>
      <c r="M197">
        <v>24</v>
      </c>
      <c r="N197">
        <v>0.04</v>
      </c>
      <c r="O197">
        <v>27</v>
      </c>
      <c r="P197">
        <v>0.2</v>
      </c>
      <c r="Q197">
        <v>1</v>
      </c>
      <c r="R197">
        <v>188</v>
      </c>
      <c r="S197">
        <v>7.0000000000000007E-2</v>
      </c>
      <c r="T197">
        <v>0.1</v>
      </c>
      <c r="U197" t="s">
        <v>30</v>
      </c>
      <c r="X197">
        <v>0.03</v>
      </c>
      <c r="AB197">
        <v>9.9</v>
      </c>
    </row>
    <row r="198" spans="1:28" ht="15" customHeight="1" x14ac:dyDescent="0.25">
      <c r="A198" s="7">
        <v>197</v>
      </c>
      <c r="B198" t="s">
        <v>300</v>
      </c>
      <c r="C198">
        <v>85.7</v>
      </c>
      <c r="D198">
        <v>52</v>
      </c>
      <c r="E198">
        <v>216</v>
      </c>
      <c r="F198">
        <v>0.9</v>
      </c>
      <c r="G198">
        <v>0.5</v>
      </c>
      <c r="H198" t="s">
        <v>30</v>
      </c>
      <c r="I198">
        <v>12.4</v>
      </c>
      <c r="J198">
        <v>6.3</v>
      </c>
      <c r="K198">
        <v>0.5</v>
      </c>
      <c r="L198">
        <v>5</v>
      </c>
      <c r="M198">
        <v>7</v>
      </c>
      <c r="N198">
        <v>7.0000000000000007E-2</v>
      </c>
      <c r="O198">
        <v>16</v>
      </c>
      <c r="P198">
        <v>0.2</v>
      </c>
      <c r="R198">
        <v>220</v>
      </c>
      <c r="S198">
        <v>0.04</v>
      </c>
      <c r="T198">
        <v>0.2</v>
      </c>
      <c r="U198" t="s">
        <v>30</v>
      </c>
      <c r="Z198">
        <v>0.03</v>
      </c>
      <c r="AB198">
        <v>99.2</v>
      </c>
    </row>
    <row r="199" spans="1:28" ht="15" customHeight="1" x14ac:dyDescent="0.25">
      <c r="A199" s="7">
        <v>198</v>
      </c>
      <c r="B199" t="s">
        <v>301</v>
      </c>
      <c r="C199">
        <v>24.8</v>
      </c>
      <c r="D199">
        <v>269</v>
      </c>
      <c r="E199">
        <v>1125</v>
      </c>
      <c r="F199">
        <v>0.6</v>
      </c>
      <c r="G199">
        <v>0</v>
      </c>
      <c r="H199" t="s">
        <v>30</v>
      </c>
      <c r="I199">
        <v>74.099999999999994</v>
      </c>
      <c r="J199">
        <v>3.7</v>
      </c>
      <c r="K199">
        <v>0.5</v>
      </c>
      <c r="L199">
        <v>10</v>
      </c>
      <c r="M199">
        <v>6</v>
      </c>
      <c r="N199">
        <v>0.11</v>
      </c>
      <c r="O199">
        <v>54</v>
      </c>
      <c r="P199">
        <v>0.4</v>
      </c>
      <c r="Q199">
        <v>4</v>
      </c>
      <c r="R199">
        <v>165</v>
      </c>
      <c r="S199">
        <v>0.06</v>
      </c>
      <c r="T199">
        <v>0.1</v>
      </c>
      <c r="U199" t="s">
        <v>30</v>
      </c>
      <c r="V199">
        <v>136</v>
      </c>
      <c r="W199">
        <v>68</v>
      </c>
      <c r="X199">
        <v>7.0000000000000007E-2</v>
      </c>
      <c r="AB199">
        <v>23.1</v>
      </c>
    </row>
    <row r="200" spans="1:28" ht="15" customHeight="1" x14ac:dyDescent="0.25">
      <c r="A200" s="7">
        <v>199</v>
      </c>
      <c r="B200" t="s">
        <v>302</v>
      </c>
      <c r="C200">
        <v>20.3</v>
      </c>
      <c r="D200">
        <v>286</v>
      </c>
      <c r="E200">
        <v>1195</v>
      </c>
      <c r="F200">
        <v>0.4</v>
      </c>
      <c r="G200">
        <v>0.1</v>
      </c>
      <c r="H200" t="s">
        <v>30</v>
      </c>
      <c r="I200">
        <v>78.7</v>
      </c>
      <c r="J200">
        <v>4.4000000000000004</v>
      </c>
      <c r="K200">
        <v>0.5</v>
      </c>
      <c r="L200">
        <v>15</v>
      </c>
      <c r="M200">
        <v>10</v>
      </c>
      <c r="N200">
        <v>0.16</v>
      </c>
      <c r="O200">
        <v>28</v>
      </c>
      <c r="P200">
        <v>0.4</v>
      </c>
      <c r="Q200">
        <v>11</v>
      </c>
      <c r="R200">
        <v>251</v>
      </c>
      <c r="S200">
        <v>0.08</v>
      </c>
      <c r="T200">
        <v>0.1</v>
      </c>
      <c r="U200" t="s">
        <v>30</v>
      </c>
      <c r="V200">
        <v>50</v>
      </c>
      <c r="W200">
        <v>25</v>
      </c>
      <c r="AA200">
        <v>1.41</v>
      </c>
      <c r="AB200">
        <v>34.299999999999997</v>
      </c>
    </row>
    <row r="201" spans="1:28" ht="15" customHeight="1" x14ac:dyDescent="0.25">
      <c r="A201" s="7">
        <v>200</v>
      </c>
      <c r="B201" t="s">
        <v>303</v>
      </c>
      <c r="C201">
        <v>85</v>
      </c>
      <c r="D201">
        <v>54</v>
      </c>
      <c r="E201">
        <v>227</v>
      </c>
      <c r="F201">
        <v>1.1000000000000001</v>
      </c>
      <c r="G201">
        <v>0.4</v>
      </c>
      <c r="H201" t="s">
        <v>30</v>
      </c>
      <c r="I201">
        <v>13</v>
      </c>
      <c r="J201">
        <v>6.2</v>
      </c>
      <c r="K201">
        <v>0.5</v>
      </c>
      <c r="L201">
        <v>4</v>
      </c>
      <c r="M201">
        <v>7</v>
      </c>
      <c r="N201">
        <v>0.09</v>
      </c>
      <c r="O201">
        <v>15</v>
      </c>
      <c r="P201">
        <v>0.2</v>
      </c>
      <c r="R201">
        <v>198</v>
      </c>
      <c r="S201">
        <v>0.04</v>
      </c>
      <c r="T201">
        <v>0.1</v>
      </c>
      <c r="U201" t="s">
        <v>30</v>
      </c>
      <c r="V201" t="s">
        <v>253</v>
      </c>
      <c r="W201" t="s">
        <v>304</v>
      </c>
      <c r="Z201">
        <v>0.03</v>
      </c>
      <c r="AB201">
        <v>80.599999999999994</v>
      </c>
    </row>
    <row r="202" spans="1:28" ht="15" customHeight="1" x14ac:dyDescent="0.25">
      <c r="A202" s="7">
        <v>201</v>
      </c>
      <c r="B202" t="s">
        <v>305</v>
      </c>
      <c r="C202">
        <v>82.2</v>
      </c>
      <c r="D202">
        <v>62</v>
      </c>
      <c r="E202">
        <v>258</v>
      </c>
      <c r="F202">
        <v>0.8</v>
      </c>
      <c r="G202">
        <v>0.2</v>
      </c>
      <c r="H202" t="s">
        <v>30</v>
      </c>
      <c r="I202">
        <v>15.8</v>
      </c>
      <c r="J202">
        <v>1.9</v>
      </c>
      <c r="K202">
        <v>1</v>
      </c>
      <c r="L202">
        <v>40</v>
      </c>
      <c r="M202">
        <v>23</v>
      </c>
      <c r="N202">
        <v>0.08</v>
      </c>
      <c r="O202">
        <v>19</v>
      </c>
      <c r="P202">
        <v>0.2</v>
      </c>
      <c r="Q202">
        <v>4</v>
      </c>
      <c r="R202">
        <v>250</v>
      </c>
      <c r="S202">
        <v>0.04</v>
      </c>
      <c r="T202">
        <v>0.1</v>
      </c>
      <c r="U202" t="s">
        <v>30</v>
      </c>
      <c r="X202">
        <v>0.17</v>
      </c>
      <c r="Y202">
        <v>0.12</v>
      </c>
      <c r="Z202">
        <v>0.03</v>
      </c>
      <c r="AB202">
        <v>19.100000000000001</v>
      </c>
    </row>
    <row r="203" spans="1:28" ht="15" customHeight="1" x14ac:dyDescent="0.25">
      <c r="A203" s="7">
        <v>202</v>
      </c>
      <c r="B203" t="s">
        <v>306</v>
      </c>
      <c r="C203">
        <v>89.2</v>
      </c>
      <c r="D203">
        <v>38</v>
      </c>
      <c r="E203">
        <v>160</v>
      </c>
      <c r="F203">
        <v>0.6</v>
      </c>
      <c r="G203">
        <v>0.1</v>
      </c>
      <c r="H203" t="s">
        <v>30</v>
      </c>
      <c r="I203">
        <v>9.8000000000000007</v>
      </c>
      <c r="J203">
        <v>1.2</v>
      </c>
      <c r="K203">
        <v>0.4</v>
      </c>
      <c r="L203">
        <v>6</v>
      </c>
      <c r="M203">
        <v>10</v>
      </c>
      <c r="N203">
        <v>0.06</v>
      </c>
      <c r="O203">
        <v>17</v>
      </c>
      <c r="P203">
        <v>0.1</v>
      </c>
      <c r="Q203">
        <v>3</v>
      </c>
      <c r="R203">
        <v>170</v>
      </c>
      <c r="S203">
        <v>0.06</v>
      </c>
      <c r="T203">
        <v>0.1</v>
      </c>
      <c r="U203" t="s">
        <v>30</v>
      </c>
      <c r="Y203">
        <v>0.09</v>
      </c>
      <c r="AB203">
        <v>10.5</v>
      </c>
    </row>
    <row r="204" spans="1:28" ht="15" customHeight="1" x14ac:dyDescent="0.25">
      <c r="A204" s="7">
        <v>203</v>
      </c>
      <c r="B204" t="s">
        <v>307</v>
      </c>
      <c r="C204">
        <v>83.6</v>
      </c>
      <c r="D204">
        <v>58</v>
      </c>
      <c r="E204">
        <v>243</v>
      </c>
      <c r="F204">
        <v>0.6</v>
      </c>
      <c r="G204">
        <v>0.1</v>
      </c>
      <c r="H204" t="s">
        <v>30</v>
      </c>
      <c r="I204">
        <v>15.3</v>
      </c>
      <c r="J204">
        <v>2.2999999999999998</v>
      </c>
      <c r="K204">
        <v>0.4</v>
      </c>
      <c r="L204">
        <v>8</v>
      </c>
      <c r="M204">
        <v>18</v>
      </c>
      <c r="N204">
        <v>0.3</v>
      </c>
      <c r="O204">
        <v>15</v>
      </c>
      <c r="P204">
        <v>0.1</v>
      </c>
      <c r="R204">
        <v>130</v>
      </c>
      <c r="S204">
        <v>7.0000000000000007E-2</v>
      </c>
      <c r="T204">
        <v>0.3</v>
      </c>
      <c r="U204" t="s">
        <v>30</v>
      </c>
      <c r="X204">
        <v>0.06</v>
      </c>
      <c r="AB204">
        <v>16.2</v>
      </c>
    </row>
    <row r="205" spans="1:28" ht="15" customHeight="1" x14ac:dyDescent="0.25">
      <c r="A205" s="7">
        <v>204</v>
      </c>
      <c r="B205" t="s">
        <v>308</v>
      </c>
      <c r="C205">
        <v>75.099999999999994</v>
      </c>
      <c r="D205">
        <v>88</v>
      </c>
      <c r="E205">
        <v>368</v>
      </c>
      <c r="F205">
        <v>1.4</v>
      </c>
      <c r="G205">
        <v>0.3</v>
      </c>
      <c r="H205" t="s">
        <v>30</v>
      </c>
      <c r="I205">
        <v>22.5</v>
      </c>
      <c r="J205">
        <v>2.4</v>
      </c>
      <c r="K205">
        <v>0.8</v>
      </c>
      <c r="L205">
        <v>11</v>
      </c>
      <c r="M205">
        <v>40</v>
      </c>
      <c r="N205">
        <v>0.48</v>
      </c>
      <c r="O205">
        <v>14</v>
      </c>
      <c r="P205">
        <v>0.4</v>
      </c>
      <c r="Q205">
        <v>2</v>
      </c>
      <c r="R205">
        <v>234</v>
      </c>
      <c r="S205">
        <v>0.09</v>
      </c>
      <c r="T205">
        <v>0.2</v>
      </c>
      <c r="U205" t="s">
        <v>30</v>
      </c>
      <c r="X205">
        <v>0.1</v>
      </c>
      <c r="Y205">
        <v>0.04</v>
      </c>
      <c r="Z205">
        <v>0.05</v>
      </c>
      <c r="AB205">
        <v>14.8</v>
      </c>
    </row>
    <row r="206" spans="1:28" ht="15" customHeight="1" x14ac:dyDescent="0.25">
      <c r="A206" s="7">
        <v>205</v>
      </c>
      <c r="B206" t="s">
        <v>309</v>
      </c>
      <c r="C206">
        <v>92.1</v>
      </c>
      <c r="D206">
        <v>27</v>
      </c>
      <c r="E206">
        <v>113</v>
      </c>
      <c r="F206">
        <v>0.9</v>
      </c>
      <c r="G206">
        <v>0.1</v>
      </c>
      <c r="H206" t="s">
        <v>30</v>
      </c>
      <c r="I206">
        <v>6.5</v>
      </c>
      <c r="J206">
        <v>5.0999999999999996</v>
      </c>
      <c r="K206">
        <v>0.5</v>
      </c>
      <c r="L206">
        <v>14</v>
      </c>
      <c r="M206">
        <v>14</v>
      </c>
      <c r="N206">
        <v>0.05</v>
      </c>
      <c r="O206">
        <v>18</v>
      </c>
      <c r="P206">
        <v>0.1</v>
      </c>
      <c r="Q206">
        <v>22</v>
      </c>
      <c r="R206">
        <v>135</v>
      </c>
      <c r="S206">
        <v>0.02</v>
      </c>
      <c r="T206">
        <v>0.1</v>
      </c>
      <c r="U206" t="s">
        <v>30</v>
      </c>
      <c r="X206">
        <v>0.08</v>
      </c>
      <c r="AA206">
        <v>1.18</v>
      </c>
      <c r="AB206">
        <v>3.8</v>
      </c>
    </row>
    <row r="207" spans="1:28" ht="15" customHeight="1" x14ac:dyDescent="0.25">
      <c r="A207" s="7">
        <v>206</v>
      </c>
      <c r="B207" t="s">
        <v>310</v>
      </c>
      <c r="C207">
        <v>87.7</v>
      </c>
      <c r="D207">
        <v>41</v>
      </c>
      <c r="E207">
        <v>172</v>
      </c>
      <c r="F207">
        <v>0.5</v>
      </c>
      <c r="G207">
        <v>0.1</v>
      </c>
      <c r="H207" t="s">
        <v>30</v>
      </c>
      <c r="I207">
        <v>10.6</v>
      </c>
      <c r="J207">
        <v>1.8</v>
      </c>
      <c r="K207">
        <v>1</v>
      </c>
      <c r="L207">
        <v>3</v>
      </c>
      <c r="M207">
        <v>2</v>
      </c>
      <c r="O207">
        <v>4</v>
      </c>
      <c r="P207">
        <v>0</v>
      </c>
      <c r="Q207">
        <v>1</v>
      </c>
      <c r="R207">
        <v>394</v>
      </c>
      <c r="S207">
        <v>0.03</v>
      </c>
      <c r="T207">
        <v>0</v>
      </c>
      <c r="U207" t="s">
        <v>30</v>
      </c>
      <c r="V207">
        <v>8</v>
      </c>
      <c r="W207">
        <v>4</v>
      </c>
      <c r="X207">
        <v>0.17</v>
      </c>
      <c r="Z207">
        <v>0.12</v>
      </c>
      <c r="AB207">
        <v>27.1</v>
      </c>
    </row>
    <row r="208" spans="1:28" ht="15" customHeight="1" x14ac:dyDescent="0.25">
      <c r="A208" s="7">
        <v>207</v>
      </c>
      <c r="B208" t="s">
        <v>311</v>
      </c>
      <c r="C208">
        <v>85.9</v>
      </c>
      <c r="D208">
        <v>51</v>
      </c>
      <c r="E208">
        <v>214</v>
      </c>
      <c r="F208">
        <v>1.3</v>
      </c>
      <c r="G208">
        <v>0.6</v>
      </c>
      <c r="H208" t="s">
        <v>30</v>
      </c>
      <c r="I208">
        <v>11.5</v>
      </c>
      <c r="J208">
        <v>2.7</v>
      </c>
      <c r="K208">
        <v>0.7</v>
      </c>
      <c r="L208">
        <v>24</v>
      </c>
      <c r="M208">
        <v>11</v>
      </c>
      <c r="N208">
        <v>0.05</v>
      </c>
      <c r="O208">
        <v>33</v>
      </c>
      <c r="P208">
        <v>0.3</v>
      </c>
      <c r="R208">
        <v>269</v>
      </c>
      <c r="S208">
        <v>0.15</v>
      </c>
      <c r="T208">
        <v>0.1</v>
      </c>
      <c r="U208" t="s">
        <v>30</v>
      </c>
      <c r="V208">
        <v>5</v>
      </c>
      <c r="W208">
        <v>3</v>
      </c>
      <c r="Z208">
        <v>0.06</v>
      </c>
      <c r="AB208">
        <v>70.8</v>
      </c>
    </row>
    <row r="209" spans="1:28" ht="15" customHeight="1" x14ac:dyDescent="0.25">
      <c r="A209" s="7">
        <v>208</v>
      </c>
      <c r="B209" t="s">
        <v>312</v>
      </c>
      <c r="C209">
        <v>87.1</v>
      </c>
      <c r="D209">
        <v>45</v>
      </c>
      <c r="E209">
        <v>190</v>
      </c>
      <c r="F209">
        <v>1</v>
      </c>
      <c r="G209">
        <v>0.1</v>
      </c>
      <c r="H209" t="s">
        <v>30</v>
      </c>
      <c r="I209">
        <v>11.5</v>
      </c>
      <c r="J209">
        <v>1.1000000000000001</v>
      </c>
      <c r="K209">
        <v>0.4</v>
      </c>
      <c r="L209">
        <v>35</v>
      </c>
      <c r="M209">
        <v>9</v>
      </c>
      <c r="N209">
        <v>0.04</v>
      </c>
      <c r="O209">
        <v>24</v>
      </c>
      <c r="P209">
        <v>0.1</v>
      </c>
      <c r="R209">
        <v>174</v>
      </c>
      <c r="S209">
        <v>0.04</v>
      </c>
      <c r="T209">
        <v>0.1</v>
      </c>
      <c r="U209" t="s">
        <v>30</v>
      </c>
      <c r="V209">
        <v>4</v>
      </c>
      <c r="W209">
        <v>2</v>
      </c>
      <c r="X209">
        <v>0.06</v>
      </c>
      <c r="Y209">
        <v>0.02</v>
      </c>
      <c r="AB209">
        <v>56.9</v>
      </c>
    </row>
    <row r="210" spans="1:28" ht="15" customHeight="1" x14ac:dyDescent="0.25">
      <c r="A210" s="7">
        <v>209</v>
      </c>
      <c r="B210" t="s">
        <v>313</v>
      </c>
      <c r="C210">
        <v>90.2</v>
      </c>
      <c r="D210">
        <v>37</v>
      </c>
      <c r="E210">
        <v>153</v>
      </c>
      <c r="F210">
        <v>0.7</v>
      </c>
      <c r="H210" t="s">
        <v>30</v>
      </c>
      <c r="I210">
        <v>8.6999999999999993</v>
      </c>
      <c r="K210">
        <v>0.4</v>
      </c>
      <c r="L210">
        <v>6</v>
      </c>
      <c r="M210">
        <v>8</v>
      </c>
      <c r="N210">
        <v>0.02</v>
      </c>
      <c r="O210">
        <v>22</v>
      </c>
      <c r="P210">
        <v>0.1</v>
      </c>
      <c r="R210">
        <v>173</v>
      </c>
      <c r="S210">
        <v>0.02</v>
      </c>
      <c r="U210" t="s">
        <v>30</v>
      </c>
      <c r="V210">
        <v>4</v>
      </c>
      <c r="W210">
        <v>2</v>
      </c>
      <c r="X210">
        <v>0.03</v>
      </c>
      <c r="Z210">
        <v>0.02</v>
      </c>
      <c r="AB210">
        <v>94.5</v>
      </c>
    </row>
    <row r="211" spans="1:28" ht="15" customHeight="1" x14ac:dyDescent="0.25">
      <c r="A211" s="7">
        <v>210</v>
      </c>
      <c r="B211" t="s">
        <v>314</v>
      </c>
      <c r="C211">
        <v>85.4</v>
      </c>
      <c r="D211">
        <v>51</v>
      </c>
      <c r="E211">
        <v>215</v>
      </c>
      <c r="F211">
        <v>1.1000000000000001</v>
      </c>
      <c r="G211">
        <v>0.2</v>
      </c>
      <c r="H211" t="s">
        <v>30</v>
      </c>
      <c r="I211">
        <v>12.9</v>
      </c>
      <c r="J211">
        <v>4</v>
      </c>
      <c r="K211">
        <v>0.5</v>
      </c>
      <c r="L211">
        <v>51</v>
      </c>
      <c r="M211">
        <v>14</v>
      </c>
      <c r="N211">
        <v>0.04</v>
      </c>
      <c r="O211">
        <v>20</v>
      </c>
      <c r="P211">
        <v>0.1</v>
      </c>
      <c r="Q211">
        <v>1</v>
      </c>
      <c r="R211">
        <v>173</v>
      </c>
      <c r="S211">
        <v>0.04</v>
      </c>
      <c r="T211">
        <v>0.2</v>
      </c>
      <c r="U211" t="s">
        <v>30</v>
      </c>
      <c r="X211">
        <v>7.0000000000000007E-2</v>
      </c>
      <c r="Y211">
        <v>0.09</v>
      </c>
      <c r="Z211">
        <v>0.03</v>
      </c>
      <c r="AB211">
        <v>34.700000000000003</v>
      </c>
    </row>
    <row r="212" spans="1:28" ht="15" customHeight="1" x14ac:dyDescent="0.25">
      <c r="A212" s="7">
        <v>211</v>
      </c>
      <c r="B212" t="s">
        <v>315</v>
      </c>
      <c r="C212">
        <v>89.2</v>
      </c>
      <c r="D212">
        <v>41</v>
      </c>
      <c r="E212">
        <v>171</v>
      </c>
      <c r="F212">
        <v>0.7</v>
      </c>
      <c r="G212">
        <v>0.1</v>
      </c>
      <c r="H212" t="s">
        <v>30</v>
      </c>
      <c r="I212">
        <v>9.6</v>
      </c>
      <c r="J212">
        <v>1</v>
      </c>
      <c r="K212">
        <v>0.4</v>
      </c>
      <c r="L212">
        <v>13</v>
      </c>
      <c r="M212">
        <v>10</v>
      </c>
      <c r="N212">
        <v>0.02</v>
      </c>
      <c r="O212">
        <v>15</v>
      </c>
      <c r="P212">
        <v>0.1</v>
      </c>
      <c r="R212">
        <v>145</v>
      </c>
      <c r="S212">
        <v>0.02</v>
      </c>
      <c r="T212">
        <v>0.1</v>
      </c>
      <c r="U212" t="s">
        <v>30</v>
      </c>
      <c r="V212">
        <v>4</v>
      </c>
      <c r="W212">
        <v>2</v>
      </c>
      <c r="X212">
        <v>0.04</v>
      </c>
      <c r="Z212">
        <v>0.04</v>
      </c>
      <c r="AB212">
        <v>44.3</v>
      </c>
    </row>
    <row r="213" spans="1:28" ht="15" customHeight="1" x14ac:dyDescent="0.25">
      <c r="A213" s="7">
        <v>212</v>
      </c>
      <c r="B213" t="s">
        <v>316</v>
      </c>
      <c r="C213">
        <v>87</v>
      </c>
      <c r="D213">
        <v>46</v>
      </c>
      <c r="E213">
        <v>191</v>
      </c>
      <c r="F213">
        <v>1.1000000000000001</v>
      </c>
      <c r="G213">
        <v>0.1</v>
      </c>
      <c r="H213" t="s">
        <v>30</v>
      </c>
      <c r="I213">
        <v>11.5</v>
      </c>
      <c r="J213">
        <v>1.8</v>
      </c>
      <c r="K213">
        <v>0.4</v>
      </c>
      <c r="L213">
        <v>31</v>
      </c>
      <c r="M213">
        <v>10</v>
      </c>
      <c r="N213">
        <v>0.05</v>
      </c>
      <c r="O213">
        <v>15</v>
      </c>
      <c r="P213">
        <v>0.1</v>
      </c>
      <c r="Q213">
        <v>1</v>
      </c>
      <c r="R213">
        <v>130</v>
      </c>
      <c r="S213">
        <v>0.03</v>
      </c>
      <c r="T213">
        <v>0.1</v>
      </c>
      <c r="U213" t="s">
        <v>30</v>
      </c>
      <c r="X213">
        <v>0.09</v>
      </c>
      <c r="Y213">
        <v>0.05</v>
      </c>
      <c r="Z213">
        <v>0.04</v>
      </c>
      <c r="AB213">
        <v>43.5</v>
      </c>
    </row>
    <row r="214" spans="1:28" ht="15" customHeight="1" x14ac:dyDescent="0.25">
      <c r="A214" s="7">
        <v>213</v>
      </c>
      <c r="B214" t="s">
        <v>317</v>
      </c>
      <c r="C214">
        <v>89.7</v>
      </c>
      <c r="D214">
        <v>39</v>
      </c>
      <c r="E214">
        <v>165</v>
      </c>
      <c r="F214">
        <v>0.7</v>
      </c>
      <c r="G214">
        <v>0.1</v>
      </c>
      <c r="H214" t="s">
        <v>30</v>
      </c>
      <c r="I214">
        <v>9.1999999999999993</v>
      </c>
      <c r="J214">
        <v>0.4</v>
      </c>
      <c r="K214">
        <v>0.3</v>
      </c>
      <c r="L214">
        <v>8</v>
      </c>
      <c r="M214">
        <v>11</v>
      </c>
      <c r="N214">
        <v>0.02</v>
      </c>
      <c r="O214">
        <v>16</v>
      </c>
      <c r="R214">
        <v>129</v>
      </c>
      <c r="S214">
        <v>0.02</v>
      </c>
      <c r="T214">
        <v>0</v>
      </c>
      <c r="U214" t="s">
        <v>30</v>
      </c>
      <c r="X214">
        <v>0.1</v>
      </c>
      <c r="Y214">
        <v>0.03</v>
      </c>
      <c r="Z214">
        <v>0.04</v>
      </c>
      <c r="AB214">
        <v>41.3</v>
      </c>
    </row>
    <row r="215" spans="1:28" ht="15" customHeight="1" x14ac:dyDescent="0.25">
      <c r="A215" s="7">
        <v>214</v>
      </c>
      <c r="B215" t="s">
        <v>318</v>
      </c>
      <c r="C215">
        <v>89.6</v>
      </c>
      <c r="D215">
        <v>37</v>
      </c>
      <c r="E215">
        <v>154</v>
      </c>
      <c r="F215">
        <v>1</v>
      </c>
      <c r="G215">
        <v>0.1</v>
      </c>
      <c r="H215" t="s">
        <v>30</v>
      </c>
      <c r="I215">
        <v>8.9</v>
      </c>
      <c r="J215">
        <v>0.8</v>
      </c>
      <c r="K215">
        <v>0.3</v>
      </c>
      <c r="L215">
        <v>22</v>
      </c>
      <c r="M215">
        <v>9</v>
      </c>
      <c r="N215">
        <v>0.05</v>
      </c>
      <c r="O215">
        <v>23</v>
      </c>
      <c r="P215">
        <v>0.1</v>
      </c>
      <c r="R215">
        <v>163</v>
      </c>
      <c r="S215">
        <v>0.03</v>
      </c>
      <c r="T215">
        <v>0.1</v>
      </c>
      <c r="U215" t="s">
        <v>30</v>
      </c>
      <c r="V215">
        <v>1</v>
      </c>
      <c r="W215">
        <v>0</v>
      </c>
      <c r="X215">
        <v>7.0000000000000007E-2</v>
      </c>
      <c r="Y215">
        <v>0.02</v>
      </c>
      <c r="Z215">
        <v>0.02</v>
      </c>
      <c r="AB215">
        <v>53.7</v>
      </c>
    </row>
    <row r="216" spans="1:28" ht="15" customHeight="1" x14ac:dyDescent="0.25">
      <c r="A216" s="7">
        <v>215</v>
      </c>
      <c r="B216" t="s">
        <v>319</v>
      </c>
      <c r="C216">
        <v>91.3</v>
      </c>
      <c r="D216">
        <v>33</v>
      </c>
      <c r="E216">
        <v>137</v>
      </c>
      <c r="F216">
        <v>0.7</v>
      </c>
      <c r="G216">
        <v>0.1</v>
      </c>
      <c r="H216" t="s">
        <v>30</v>
      </c>
      <c r="I216">
        <v>7.6</v>
      </c>
      <c r="K216">
        <v>0.3</v>
      </c>
      <c r="L216">
        <v>7</v>
      </c>
      <c r="M216">
        <v>8</v>
      </c>
      <c r="N216">
        <v>0.03</v>
      </c>
      <c r="O216">
        <v>14</v>
      </c>
      <c r="R216">
        <v>149</v>
      </c>
      <c r="S216">
        <v>0.01</v>
      </c>
      <c r="U216" t="s">
        <v>30</v>
      </c>
      <c r="V216">
        <v>1</v>
      </c>
      <c r="W216">
        <v>1</v>
      </c>
      <c r="AB216">
        <v>73.3</v>
      </c>
    </row>
    <row r="217" spans="1:28" ht="15" customHeight="1" x14ac:dyDescent="0.25">
      <c r="A217" s="7">
        <v>216</v>
      </c>
      <c r="B217" t="s">
        <v>320</v>
      </c>
      <c r="C217">
        <v>86.9</v>
      </c>
      <c r="D217">
        <v>46</v>
      </c>
      <c r="E217">
        <v>193</v>
      </c>
      <c r="F217">
        <v>0.8</v>
      </c>
      <c r="G217">
        <v>0.2</v>
      </c>
      <c r="H217" t="s">
        <v>30</v>
      </c>
      <c r="I217">
        <v>11.7</v>
      </c>
      <c r="J217">
        <v>1.7</v>
      </c>
      <c r="K217">
        <v>0.4</v>
      </c>
      <c r="L217">
        <v>34</v>
      </c>
      <c r="M217">
        <v>14</v>
      </c>
      <c r="N217">
        <v>0.06</v>
      </c>
      <c r="O217">
        <v>20</v>
      </c>
      <c r="P217">
        <v>0.1</v>
      </c>
      <c r="Q217">
        <v>1</v>
      </c>
      <c r="R217">
        <v>158</v>
      </c>
      <c r="S217">
        <v>0.04</v>
      </c>
      <c r="T217">
        <v>0.1</v>
      </c>
      <c r="U217" t="s">
        <v>30</v>
      </c>
      <c r="X217">
        <v>7.0000000000000007E-2</v>
      </c>
      <c r="Y217">
        <v>0.04</v>
      </c>
      <c r="Z217">
        <v>0.03</v>
      </c>
      <c r="AB217">
        <v>47.8</v>
      </c>
    </row>
    <row r="218" spans="1:28" ht="15" customHeight="1" x14ac:dyDescent="0.25">
      <c r="A218" s="7">
        <v>217</v>
      </c>
      <c r="B218" t="s">
        <v>321</v>
      </c>
      <c r="C218">
        <v>90.5</v>
      </c>
      <c r="D218">
        <v>36</v>
      </c>
      <c r="E218">
        <v>151</v>
      </c>
      <c r="F218">
        <v>0.5</v>
      </c>
      <c r="G218">
        <v>0.1</v>
      </c>
      <c r="H218" t="s">
        <v>30</v>
      </c>
      <c r="I218">
        <v>8.6</v>
      </c>
      <c r="J218">
        <v>0.4</v>
      </c>
      <c r="K218">
        <v>0.3</v>
      </c>
      <c r="L218">
        <v>9</v>
      </c>
      <c r="M218">
        <v>10</v>
      </c>
      <c r="N218">
        <v>0.03</v>
      </c>
      <c r="O218">
        <v>17</v>
      </c>
      <c r="R218">
        <v>143</v>
      </c>
      <c r="S218">
        <v>0.02</v>
      </c>
      <c r="U218" t="s">
        <v>30</v>
      </c>
      <c r="V218" t="s">
        <v>322</v>
      </c>
      <c r="W218" t="s">
        <v>323</v>
      </c>
      <c r="X218" t="s">
        <v>144</v>
      </c>
      <c r="Y218" t="s">
        <v>144</v>
      </c>
      <c r="Z218">
        <v>0.03</v>
      </c>
      <c r="AB218" t="s">
        <v>144</v>
      </c>
    </row>
    <row r="219" spans="1:28" ht="15" customHeight="1" x14ac:dyDescent="0.25">
      <c r="A219" s="7">
        <v>218</v>
      </c>
      <c r="B219" t="s">
        <v>324</v>
      </c>
      <c r="C219">
        <v>94.2</v>
      </c>
      <c r="D219">
        <v>14</v>
      </c>
      <c r="E219">
        <v>59</v>
      </c>
      <c r="F219">
        <v>0.3</v>
      </c>
      <c r="H219" t="s">
        <v>30</v>
      </c>
      <c r="I219">
        <v>5.2</v>
      </c>
      <c r="K219">
        <v>0.2</v>
      </c>
      <c r="L219">
        <v>10</v>
      </c>
      <c r="M219">
        <v>9</v>
      </c>
      <c r="N219">
        <v>0.03</v>
      </c>
      <c r="O219">
        <v>11</v>
      </c>
      <c r="P219">
        <v>0.1</v>
      </c>
      <c r="R219">
        <v>120</v>
      </c>
      <c r="S219">
        <v>0.03</v>
      </c>
      <c r="U219" t="s">
        <v>30</v>
      </c>
      <c r="V219">
        <v>31</v>
      </c>
      <c r="W219">
        <v>16</v>
      </c>
      <c r="AB219">
        <v>32.799999999999997</v>
      </c>
    </row>
    <row r="220" spans="1:28" ht="15" customHeight="1" x14ac:dyDescent="0.25">
      <c r="A220" s="7">
        <v>219</v>
      </c>
      <c r="B220" t="s">
        <v>325</v>
      </c>
      <c r="C220">
        <v>91.8</v>
      </c>
      <c r="D220">
        <v>22</v>
      </c>
      <c r="E220">
        <v>93</v>
      </c>
      <c r="F220">
        <v>0.6</v>
      </c>
      <c r="G220">
        <v>0.1</v>
      </c>
      <c r="H220" t="s">
        <v>30</v>
      </c>
      <c r="I220">
        <v>7.3</v>
      </c>
      <c r="K220">
        <v>0.3</v>
      </c>
      <c r="L220">
        <v>5</v>
      </c>
      <c r="M220">
        <v>6</v>
      </c>
      <c r="N220">
        <v>0.01</v>
      </c>
      <c r="O220">
        <v>13</v>
      </c>
      <c r="P220">
        <v>0.1</v>
      </c>
      <c r="R220">
        <v>113</v>
      </c>
      <c r="S220">
        <v>0.02</v>
      </c>
      <c r="T220">
        <v>0.1</v>
      </c>
      <c r="U220" t="s">
        <v>30</v>
      </c>
      <c r="Z220">
        <v>0.03</v>
      </c>
      <c r="AB220">
        <v>34.5</v>
      </c>
    </row>
    <row r="221" spans="1:28" ht="15" customHeight="1" x14ac:dyDescent="0.25">
      <c r="A221" s="7">
        <v>220</v>
      </c>
      <c r="B221" t="s">
        <v>326</v>
      </c>
      <c r="C221">
        <v>87.4</v>
      </c>
      <c r="D221">
        <v>32</v>
      </c>
      <c r="E221">
        <v>133</v>
      </c>
      <c r="F221">
        <v>0.9</v>
      </c>
      <c r="G221">
        <v>0.1</v>
      </c>
      <c r="H221" t="s">
        <v>30</v>
      </c>
      <c r="I221">
        <v>11.1</v>
      </c>
      <c r="J221">
        <v>1.2</v>
      </c>
      <c r="K221">
        <v>0.4</v>
      </c>
      <c r="L221">
        <v>51</v>
      </c>
      <c r="M221">
        <v>10</v>
      </c>
      <c r="N221">
        <v>7.0000000000000007E-2</v>
      </c>
      <c r="O221">
        <v>24</v>
      </c>
      <c r="P221">
        <v>0.2</v>
      </c>
      <c r="Q221">
        <v>1</v>
      </c>
      <c r="R221">
        <v>128</v>
      </c>
      <c r="S221">
        <v>0.06</v>
      </c>
      <c r="T221">
        <v>0.2</v>
      </c>
      <c r="U221" t="s">
        <v>30</v>
      </c>
      <c r="X221">
        <v>0.3</v>
      </c>
      <c r="Y221">
        <v>0.04</v>
      </c>
      <c r="AB221">
        <v>38.200000000000003</v>
      </c>
    </row>
    <row r="222" spans="1:28" ht="15" customHeight="1" x14ac:dyDescent="0.25">
      <c r="A222" s="7">
        <v>221</v>
      </c>
      <c r="B222" t="s">
        <v>327</v>
      </c>
      <c r="C222">
        <v>82.6</v>
      </c>
      <c r="D222">
        <v>63</v>
      </c>
      <c r="E222">
        <v>262</v>
      </c>
      <c r="F222">
        <v>0.2</v>
      </c>
      <c r="G222">
        <v>0.2</v>
      </c>
      <c r="H222" t="s">
        <v>30</v>
      </c>
      <c r="I222">
        <v>16.600000000000001</v>
      </c>
      <c r="J222">
        <v>2</v>
      </c>
      <c r="K222">
        <v>0.3</v>
      </c>
      <c r="L222">
        <v>3</v>
      </c>
      <c r="M222">
        <v>5</v>
      </c>
      <c r="N222">
        <v>0.01</v>
      </c>
      <c r="O222">
        <v>11</v>
      </c>
      <c r="P222">
        <v>0.1</v>
      </c>
      <c r="Q222">
        <v>1</v>
      </c>
      <c r="R222">
        <v>117</v>
      </c>
      <c r="S222">
        <v>0.03</v>
      </c>
      <c r="U222" t="s">
        <v>30</v>
      </c>
      <c r="X222">
        <v>0.05</v>
      </c>
      <c r="AB222">
        <v>1.5</v>
      </c>
    </row>
    <row r="223" spans="1:28" ht="15" customHeight="1" x14ac:dyDescent="0.25">
      <c r="A223" s="7">
        <v>222</v>
      </c>
      <c r="B223" t="s">
        <v>328</v>
      </c>
      <c r="C223">
        <v>84.3</v>
      </c>
      <c r="D223">
        <v>56</v>
      </c>
      <c r="E223">
        <v>232</v>
      </c>
      <c r="F223">
        <v>0.3</v>
      </c>
      <c r="H223" t="s">
        <v>30</v>
      </c>
      <c r="I223">
        <v>15.2</v>
      </c>
      <c r="J223">
        <v>1.3</v>
      </c>
      <c r="K223">
        <v>0.2</v>
      </c>
      <c r="L223">
        <v>2</v>
      </c>
      <c r="M223">
        <v>2</v>
      </c>
      <c r="N223">
        <v>0.03</v>
      </c>
      <c r="O223">
        <v>9</v>
      </c>
      <c r="P223">
        <v>0.1</v>
      </c>
      <c r="R223">
        <v>75</v>
      </c>
      <c r="S223">
        <v>0.06</v>
      </c>
      <c r="U223" t="s">
        <v>30</v>
      </c>
      <c r="V223">
        <v>4</v>
      </c>
      <c r="W223">
        <v>2</v>
      </c>
      <c r="Z223">
        <v>0.03</v>
      </c>
      <c r="AB223">
        <v>2.4</v>
      </c>
    </row>
    <row r="224" spans="1:28" ht="15" customHeight="1" x14ac:dyDescent="0.25">
      <c r="A224" s="7">
        <v>223</v>
      </c>
      <c r="B224" t="s">
        <v>329</v>
      </c>
      <c r="C224">
        <v>41.5</v>
      </c>
      <c r="D224">
        <v>404</v>
      </c>
      <c r="E224">
        <v>1692</v>
      </c>
      <c r="F224">
        <v>2.1</v>
      </c>
      <c r="G224">
        <v>40.700000000000003</v>
      </c>
      <c r="H224" t="s">
        <v>30</v>
      </c>
      <c r="I224">
        <v>13.9</v>
      </c>
      <c r="J224">
        <v>13.4</v>
      </c>
      <c r="K224">
        <v>1.8</v>
      </c>
      <c r="L224">
        <v>67</v>
      </c>
      <c r="M224">
        <v>66</v>
      </c>
      <c r="N224">
        <v>0.08</v>
      </c>
      <c r="O224">
        <v>44</v>
      </c>
      <c r="P224">
        <v>0.8</v>
      </c>
      <c r="Q224">
        <v>1</v>
      </c>
      <c r="R224">
        <v>306</v>
      </c>
      <c r="S224">
        <v>0.35</v>
      </c>
      <c r="T224">
        <v>0.7</v>
      </c>
      <c r="U224" t="s">
        <v>30</v>
      </c>
      <c r="V224">
        <v>1020</v>
      </c>
      <c r="W224">
        <v>510</v>
      </c>
      <c r="X224">
        <v>0.11</v>
      </c>
      <c r="Y224">
        <v>0.11</v>
      </c>
      <c r="Z224">
        <v>0.03</v>
      </c>
      <c r="AB224">
        <v>13.4</v>
      </c>
    </row>
    <row r="225" spans="1:28" ht="15" customHeight="1" x14ac:dyDescent="0.25">
      <c r="A225" s="7">
        <v>224</v>
      </c>
      <c r="B225" t="s">
        <v>330</v>
      </c>
      <c r="C225">
        <v>45.5</v>
      </c>
      <c r="D225">
        <v>196</v>
      </c>
      <c r="E225">
        <v>819</v>
      </c>
      <c r="F225">
        <v>0.2</v>
      </c>
      <c r="G225">
        <v>0.1</v>
      </c>
      <c r="H225" t="s">
        <v>30</v>
      </c>
      <c r="I225">
        <v>54</v>
      </c>
      <c r="J225">
        <v>1.3</v>
      </c>
      <c r="K225">
        <v>0.2</v>
      </c>
      <c r="L225">
        <v>20</v>
      </c>
      <c r="M225">
        <v>6</v>
      </c>
      <c r="N225">
        <v>0.02</v>
      </c>
      <c r="O225">
        <v>4</v>
      </c>
      <c r="P225">
        <v>0.1</v>
      </c>
      <c r="Q225">
        <v>3</v>
      </c>
      <c r="R225">
        <v>68</v>
      </c>
      <c r="S225">
        <v>0.02</v>
      </c>
      <c r="T225">
        <v>0.1</v>
      </c>
      <c r="U225" t="s">
        <v>30</v>
      </c>
      <c r="X225">
        <v>0.03</v>
      </c>
      <c r="AB225">
        <v>3.9</v>
      </c>
    </row>
    <row r="226" spans="1:28" ht="15" customHeight="1" x14ac:dyDescent="0.25">
      <c r="A226" s="7">
        <v>225</v>
      </c>
      <c r="B226" t="s">
        <v>331</v>
      </c>
      <c r="C226">
        <v>86.9</v>
      </c>
      <c r="D226">
        <v>45</v>
      </c>
      <c r="E226">
        <v>190</v>
      </c>
      <c r="F226">
        <v>0.8</v>
      </c>
      <c r="G226">
        <v>0.1</v>
      </c>
      <c r="H226" t="s">
        <v>30</v>
      </c>
      <c r="I226">
        <v>11.6</v>
      </c>
      <c r="J226">
        <v>1.8</v>
      </c>
      <c r="K226">
        <v>0.6</v>
      </c>
      <c r="L226">
        <v>25</v>
      </c>
      <c r="M226">
        <v>17</v>
      </c>
      <c r="N226">
        <v>0.04</v>
      </c>
      <c r="O226">
        <v>11</v>
      </c>
      <c r="P226">
        <v>0.2</v>
      </c>
      <c r="Q226">
        <v>3</v>
      </c>
      <c r="R226">
        <v>222</v>
      </c>
      <c r="S226">
        <v>1.36</v>
      </c>
      <c r="T226">
        <v>0.1</v>
      </c>
      <c r="U226" t="s">
        <v>30</v>
      </c>
      <c r="V226" t="s">
        <v>332</v>
      </c>
      <c r="W226" t="s">
        <v>333</v>
      </c>
      <c r="X226">
        <v>0.03</v>
      </c>
      <c r="Y226">
        <v>0.03</v>
      </c>
      <c r="AB226">
        <v>78.5</v>
      </c>
    </row>
    <row r="227" spans="1:28" ht="15" customHeight="1" x14ac:dyDescent="0.25">
      <c r="A227" s="7">
        <v>226</v>
      </c>
      <c r="B227" t="s">
        <v>334</v>
      </c>
      <c r="C227">
        <v>88.6</v>
      </c>
      <c r="D227">
        <v>40</v>
      </c>
      <c r="E227">
        <v>168</v>
      </c>
      <c r="F227">
        <v>0.5</v>
      </c>
      <c r="G227">
        <v>0.1</v>
      </c>
      <c r="H227" t="s">
        <v>30</v>
      </c>
      <c r="I227">
        <v>10.4</v>
      </c>
      <c r="J227">
        <v>1</v>
      </c>
      <c r="K227">
        <v>0.4</v>
      </c>
      <c r="L227">
        <v>22</v>
      </c>
      <c r="M227">
        <v>22</v>
      </c>
      <c r="N227">
        <v>0.01</v>
      </c>
      <c r="O227">
        <v>11</v>
      </c>
      <c r="P227">
        <v>0.2</v>
      </c>
      <c r="Q227">
        <v>2</v>
      </c>
      <c r="R227">
        <v>126</v>
      </c>
      <c r="S227">
        <v>0.02</v>
      </c>
      <c r="T227">
        <v>0.1</v>
      </c>
      <c r="U227" t="s">
        <v>30</v>
      </c>
      <c r="V227" t="s">
        <v>335</v>
      </c>
      <c r="W227" t="s">
        <v>336</v>
      </c>
      <c r="X227">
        <v>0.03</v>
      </c>
      <c r="Y227">
        <v>0.04</v>
      </c>
      <c r="AA227">
        <v>1.03</v>
      </c>
      <c r="AB227">
        <v>82.2</v>
      </c>
    </row>
    <row r="228" spans="1:28" ht="15" customHeight="1" x14ac:dyDescent="0.25">
      <c r="A228" s="7">
        <v>227</v>
      </c>
      <c r="B228" t="s">
        <v>337</v>
      </c>
      <c r="C228">
        <v>41.9</v>
      </c>
      <c r="D228">
        <v>209</v>
      </c>
      <c r="E228">
        <v>876</v>
      </c>
      <c r="F228">
        <v>0.3</v>
      </c>
      <c r="G228">
        <v>0.1</v>
      </c>
      <c r="H228" t="s">
        <v>30</v>
      </c>
      <c r="I228">
        <v>57.6</v>
      </c>
      <c r="J228">
        <v>1.2</v>
      </c>
      <c r="K228">
        <v>0.1</v>
      </c>
      <c r="L228">
        <v>12</v>
      </c>
      <c r="M228">
        <v>5</v>
      </c>
      <c r="N228">
        <v>0.04</v>
      </c>
      <c r="O228">
        <v>3</v>
      </c>
      <c r="P228">
        <v>0.2</v>
      </c>
      <c r="Q228">
        <v>5</v>
      </c>
      <c r="R228">
        <v>9</v>
      </c>
      <c r="S228">
        <v>0.02</v>
      </c>
      <c r="T228">
        <v>0</v>
      </c>
      <c r="U228" t="s">
        <v>30</v>
      </c>
    </row>
    <row r="229" spans="1:28" ht="15" customHeight="1" x14ac:dyDescent="0.25">
      <c r="A229" s="7">
        <v>228</v>
      </c>
      <c r="B229" t="s">
        <v>338</v>
      </c>
      <c r="C229">
        <v>82.3</v>
      </c>
      <c r="D229">
        <v>64</v>
      </c>
      <c r="E229">
        <v>266</v>
      </c>
      <c r="F229">
        <v>0.4</v>
      </c>
      <c r="G229">
        <v>0.3</v>
      </c>
      <c r="H229" t="s">
        <v>30</v>
      </c>
      <c r="I229">
        <v>16.7</v>
      </c>
      <c r="J229">
        <v>1.6</v>
      </c>
      <c r="K229">
        <v>0.4</v>
      </c>
      <c r="L229">
        <v>12</v>
      </c>
      <c r="M229">
        <v>8</v>
      </c>
      <c r="N229">
        <v>0.17</v>
      </c>
      <c r="O229">
        <v>9</v>
      </c>
      <c r="P229">
        <v>0.1</v>
      </c>
      <c r="Q229">
        <v>1</v>
      </c>
      <c r="R229">
        <v>148</v>
      </c>
      <c r="S229">
        <v>0.1</v>
      </c>
      <c r="T229">
        <v>0.1</v>
      </c>
      <c r="U229" t="s">
        <v>30</v>
      </c>
      <c r="V229" t="s">
        <v>339</v>
      </c>
      <c r="W229" t="s">
        <v>340</v>
      </c>
      <c r="X229">
        <v>0.02</v>
      </c>
      <c r="Y229">
        <v>0.06</v>
      </c>
      <c r="Z229">
        <v>0.05</v>
      </c>
      <c r="AB229">
        <v>17.399999999999999</v>
      </c>
    </row>
    <row r="230" spans="1:28" ht="15" customHeight="1" x14ac:dyDescent="0.25">
      <c r="A230" s="7">
        <v>229</v>
      </c>
      <c r="B230" t="s">
        <v>341</v>
      </c>
      <c r="C230">
        <v>79.7</v>
      </c>
      <c r="D230">
        <v>72</v>
      </c>
      <c r="E230">
        <v>303</v>
      </c>
      <c r="F230">
        <v>0.4</v>
      </c>
      <c r="G230">
        <v>0.2</v>
      </c>
      <c r="H230" t="s">
        <v>30</v>
      </c>
      <c r="I230">
        <v>19.399999999999999</v>
      </c>
      <c r="J230">
        <v>1.6</v>
      </c>
      <c r="K230">
        <v>0.3</v>
      </c>
      <c r="L230">
        <v>12</v>
      </c>
      <c r="M230">
        <v>9</v>
      </c>
      <c r="N230">
        <v>0.05</v>
      </c>
      <c r="O230">
        <v>14</v>
      </c>
      <c r="P230">
        <v>0.1</v>
      </c>
      <c r="Q230">
        <v>2</v>
      </c>
      <c r="R230">
        <v>157</v>
      </c>
      <c r="S230">
        <v>0.09</v>
      </c>
      <c r="T230">
        <v>0.1</v>
      </c>
      <c r="U230" t="s">
        <v>30</v>
      </c>
      <c r="V230">
        <v>787</v>
      </c>
      <c r="W230">
        <v>393</v>
      </c>
      <c r="X230">
        <v>0.09</v>
      </c>
      <c r="Y230">
        <v>0.03</v>
      </c>
      <c r="AB230">
        <v>65.5</v>
      </c>
    </row>
    <row r="231" spans="1:28" ht="15" customHeight="1" x14ac:dyDescent="0.25">
      <c r="A231" s="7">
        <v>230</v>
      </c>
      <c r="B231" t="s">
        <v>342</v>
      </c>
      <c r="C231">
        <v>86.5</v>
      </c>
      <c r="D231">
        <v>48</v>
      </c>
      <c r="E231">
        <v>202</v>
      </c>
      <c r="F231">
        <v>0.4</v>
      </c>
      <c r="G231">
        <v>0.2</v>
      </c>
      <c r="H231" t="s">
        <v>30</v>
      </c>
      <c r="I231">
        <v>12.5</v>
      </c>
      <c r="J231">
        <v>1.1000000000000001</v>
      </c>
      <c r="K231">
        <v>0.4</v>
      </c>
      <c r="L231">
        <v>7</v>
      </c>
      <c r="M231">
        <v>9</v>
      </c>
      <c r="N231">
        <v>0.12</v>
      </c>
      <c r="O231">
        <v>9</v>
      </c>
      <c r="P231">
        <v>0.1</v>
      </c>
      <c r="Q231">
        <v>7</v>
      </c>
      <c r="R231">
        <v>131</v>
      </c>
      <c r="S231">
        <v>0.06</v>
      </c>
      <c r="T231">
        <v>0.1</v>
      </c>
      <c r="U231" t="s">
        <v>30</v>
      </c>
      <c r="Y231">
        <v>7.0000000000000007E-2</v>
      </c>
      <c r="Z231">
        <v>0.03</v>
      </c>
      <c r="AB231">
        <v>24.9</v>
      </c>
    </row>
    <row r="232" spans="1:28" ht="15" customHeight="1" x14ac:dyDescent="0.25">
      <c r="A232" s="7">
        <v>231</v>
      </c>
      <c r="B232" t="s">
        <v>343</v>
      </c>
      <c r="C232">
        <v>85.8</v>
      </c>
      <c r="D232">
        <v>51</v>
      </c>
      <c r="E232">
        <v>212</v>
      </c>
      <c r="F232">
        <v>0.9</v>
      </c>
      <c r="G232">
        <v>0.2</v>
      </c>
      <c r="H232" t="s">
        <v>30</v>
      </c>
      <c r="I232">
        <v>12.8</v>
      </c>
      <c r="J232">
        <v>2.1</v>
      </c>
      <c r="K232">
        <v>0.3</v>
      </c>
      <c r="L232">
        <v>8</v>
      </c>
      <c r="M232">
        <v>7</v>
      </c>
      <c r="N232">
        <v>0.34</v>
      </c>
      <c r="O232">
        <v>14</v>
      </c>
      <c r="P232">
        <v>0.1</v>
      </c>
      <c r="R232">
        <v>138</v>
      </c>
      <c r="S232">
        <v>0.06</v>
      </c>
      <c r="T232">
        <v>0.1</v>
      </c>
      <c r="U232" t="s">
        <v>30</v>
      </c>
      <c r="V232">
        <v>118</v>
      </c>
      <c r="W232">
        <v>59</v>
      </c>
      <c r="Y232">
        <v>0.04</v>
      </c>
      <c r="Z232">
        <v>0.03</v>
      </c>
      <c r="AB232">
        <v>7.9</v>
      </c>
    </row>
    <row r="233" spans="1:28" ht="15" customHeight="1" x14ac:dyDescent="0.25">
      <c r="A233" s="7">
        <v>232</v>
      </c>
      <c r="B233" t="s">
        <v>344</v>
      </c>
      <c r="C233">
        <v>82.9</v>
      </c>
      <c r="D233">
        <v>68</v>
      </c>
      <c r="E233">
        <v>286</v>
      </c>
      <c r="F233">
        <v>2</v>
      </c>
      <c r="G233">
        <v>2.1</v>
      </c>
      <c r="H233" t="s">
        <v>30</v>
      </c>
      <c r="I233">
        <v>12.3</v>
      </c>
      <c r="J233">
        <v>1.1000000000000001</v>
      </c>
      <c r="K233">
        <v>0.8</v>
      </c>
      <c r="L233">
        <v>5</v>
      </c>
      <c r="M233">
        <v>28</v>
      </c>
      <c r="N233">
        <v>0.12</v>
      </c>
      <c r="O233">
        <v>51</v>
      </c>
      <c r="P233">
        <v>0.6</v>
      </c>
      <c r="Q233">
        <v>2</v>
      </c>
      <c r="R233">
        <v>338</v>
      </c>
      <c r="S233">
        <v>0.19</v>
      </c>
      <c r="T233">
        <v>0.4</v>
      </c>
      <c r="U233" t="s">
        <v>30</v>
      </c>
      <c r="V233" t="s">
        <v>345</v>
      </c>
      <c r="W233" t="s">
        <v>346</v>
      </c>
      <c r="Y233">
        <v>0.05</v>
      </c>
      <c r="Z233">
        <v>0.05</v>
      </c>
      <c r="AB233">
        <v>19.8</v>
      </c>
    </row>
    <row r="234" spans="1:28" ht="15" customHeight="1" x14ac:dyDescent="0.25">
      <c r="A234" s="7">
        <v>233</v>
      </c>
      <c r="B234" t="s">
        <v>347</v>
      </c>
      <c r="C234">
        <v>88.9</v>
      </c>
      <c r="D234">
        <v>39</v>
      </c>
      <c r="E234">
        <v>162</v>
      </c>
      <c r="F234">
        <v>0.8</v>
      </c>
      <c r="G234">
        <v>0.2</v>
      </c>
      <c r="H234" t="s">
        <v>30</v>
      </c>
      <c r="I234">
        <v>9.6</v>
      </c>
      <c r="J234">
        <v>0.5</v>
      </c>
      <c r="K234">
        <v>0.5</v>
      </c>
      <c r="L234">
        <v>5</v>
      </c>
      <c r="M234">
        <v>10</v>
      </c>
      <c r="N234">
        <v>7.0000000000000007E-2</v>
      </c>
      <c r="O234">
        <v>15</v>
      </c>
      <c r="P234">
        <v>0.3</v>
      </c>
      <c r="Q234">
        <v>8</v>
      </c>
      <c r="R234">
        <v>228</v>
      </c>
      <c r="S234">
        <v>0.05</v>
      </c>
      <c r="T234">
        <v>0.2</v>
      </c>
      <c r="U234" t="s">
        <v>30</v>
      </c>
      <c r="Y234">
        <v>0.09</v>
      </c>
      <c r="Z234">
        <v>0.06</v>
      </c>
      <c r="AB234">
        <v>7.3</v>
      </c>
    </row>
    <row r="235" spans="1:28" ht="15" customHeight="1" x14ac:dyDescent="0.25">
      <c r="A235" s="7">
        <v>234</v>
      </c>
      <c r="B235" t="s">
        <v>348</v>
      </c>
      <c r="C235">
        <v>88.9</v>
      </c>
      <c r="D235">
        <v>42</v>
      </c>
      <c r="E235">
        <v>176</v>
      </c>
      <c r="F235">
        <v>0.8</v>
      </c>
      <c r="G235">
        <v>0.2</v>
      </c>
      <c r="H235" t="s">
        <v>30</v>
      </c>
      <c r="I235">
        <v>9.6</v>
      </c>
      <c r="J235">
        <v>0.4</v>
      </c>
      <c r="K235">
        <v>0.5</v>
      </c>
      <c r="L235">
        <v>4</v>
      </c>
      <c r="M235">
        <v>4</v>
      </c>
      <c r="N235">
        <v>7.0000000000000007E-2</v>
      </c>
      <c r="O235">
        <v>14</v>
      </c>
      <c r="P235">
        <v>0.3</v>
      </c>
      <c r="Q235">
        <v>22</v>
      </c>
      <c r="R235">
        <v>201</v>
      </c>
      <c r="S235">
        <v>0.05</v>
      </c>
      <c r="T235">
        <v>0.1</v>
      </c>
      <c r="U235" t="s">
        <v>30</v>
      </c>
      <c r="Y235">
        <v>0.08</v>
      </c>
      <c r="Z235">
        <v>0.05</v>
      </c>
      <c r="AA235">
        <v>1.92</v>
      </c>
      <c r="AB235">
        <v>13.7</v>
      </c>
    </row>
    <row r="236" spans="1:28" ht="15" customHeight="1" x14ac:dyDescent="0.25">
      <c r="A236" s="7">
        <v>235</v>
      </c>
      <c r="B236" t="s">
        <v>349</v>
      </c>
      <c r="C236">
        <v>90.7</v>
      </c>
      <c r="D236">
        <v>33</v>
      </c>
      <c r="E236">
        <v>136</v>
      </c>
      <c r="F236">
        <v>0.9</v>
      </c>
      <c r="H236" t="s">
        <v>30</v>
      </c>
      <c r="I236">
        <v>8.1</v>
      </c>
      <c r="J236">
        <v>0.1</v>
      </c>
      <c r="K236">
        <v>0.3</v>
      </c>
      <c r="L236">
        <v>8</v>
      </c>
      <c r="M236">
        <v>10</v>
      </c>
      <c r="N236">
        <v>0.14000000000000001</v>
      </c>
      <c r="O236">
        <v>12</v>
      </c>
      <c r="P236">
        <v>0.2</v>
      </c>
      <c r="R236">
        <v>104</v>
      </c>
      <c r="S236">
        <v>0.04</v>
      </c>
      <c r="T236">
        <v>0.1</v>
      </c>
      <c r="U236" t="s">
        <v>30</v>
      </c>
      <c r="V236" t="s">
        <v>350</v>
      </c>
      <c r="W236" t="s">
        <v>351</v>
      </c>
      <c r="AB236">
        <v>6.1</v>
      </c>
    </row>
    <row r="237" spans="1:28" ht="15" customHeight="1" x14ac:dyDescent="0.25">
      <c r="A237" s="7">
        <v>236</v>
      </c>
      <c r="B237" t="s">
        <v>352</v>
      </c>
      <c r="C237">
        <v>91.3</v>
      </c>
      <c r="D237">
        <v>29</v>
      </c>
      <c r="E237">
        <v>123</v>
      </c>
      <c r="F237">
        <v>0.7</v>
      </c>
      <c r="H237" t="s">
        <v>30</v>
      </c>
      <c r="I237">
        <v>7.5</v>
      </c>
      <c r="J237">
        <v>0.3</v>
      </c>
      <c r="K237">
        <v>0.5</v>
      </c>
      <c r="L237">
        <v>3</v>
      </c>
      <c r="M237">
        <v>6</v>
      </c>
      <c r="N237">
        <v>0.05</v>
      </c>
      <c r="O237">
        <v>10</v>
      </c>
      <c r="P237">
        <v>0.2</v>
      </c>
      <c r="Q237">
        <v>11</v>
      </c>
      <c r="R237">
        <v>216</v>
      </c>
      <c r="S237">
        <v>0.04</v>
      </c>
      <c r="T237">
        <v>0.1</v>
      </c>
      <c r="U237" t="s">
        <v>30</v>
      </c>
      <c r="V237" t="s">
        <v>322</v>
      </c>
      <c r="W237" t="s">
        <v>323</v>
      </c>
      <c r="Z237">
        <v>0.02</v>
      </c>
      <c r="AB237">
        <v>8.6999999999999993</v>
      </c>
    </row>
    <row r="238" spans="1:28" ht="15" customHeight="1" x14ac:dyDescent="0.25">
      <c r="A238" s="7">
        <v>237</v>
      </c>
      <c r="B238" t="s">
        <v>353</v>
      </c>
      <c r="C238">
        <v>83.7</v>
      </c>
      <c r="D238">
        <v>58</v>
      </c>
      <c r="E238">
        <v>241</v>
      </c>
      <c r="F238">
        <v>0.9</v>
      </c>
      <c r="G238">
        <v>0.1</v>
      </c>
      <c r="H238" t="s">
        <v>30</v>
      </c>
      <c r="I238">
        <v>14.9</v>
      </c>
      <c r="J238">
        <v>3.1</v>
      </c>
      <c r="K238">
        <v>0.5</v>
      </c>
      <c r="L238">
        <v>33</v>
      </c>
      <c r="M238">
        <v>12</v>
      </c>
      <c r="N238">
        <v>0.05</v>
      </c>
      <c r="O238">
        <v>19</v>
      </c>
      <c r="P238">
        <v>0.1</v>
      </c>
      <c r="Q238">
        <v>1</v>
      </c>
      <c r="R238">
        <v>159</v>
      </c>
      <c r="S238">
        <v>0.06</v>
      </c>
      <c r="T238">
        <v>0.1</v>
      </c>
      <c r="U238" t="s">
        <v>30</v>
      </c>
      <c r="X238">
        <v>0.08</v>
      </c>
      <c r="Y238">
        <v>7.0000000000000007E-2</v>
      </c>
      <c r="Z238">
        <v>0.05</v>
      </c>
      <c r="AB238">
        <v>21.8</v>
      </c>
    </row>
    <row r="239" spans="1:28" ht="15" customHeight="1" x14ac:dyDescent="0.25">
      <c r="A239" s="7">
        <v>238</v>
      </c>
      <c r="B239" t="s">
        <v>354</v>
      </c>
      <c r="C239">
        <v>89.6</v>
      </c>
      <c r="D239">
        <v>37</v>
      </c>
      <c r="E239">
        <v>154</v>
      </c>
      <c r="F239">
        <v>0.7</v>
      </c>
      <c r="G239">
        <v>0.1</v>
      </c>
      <c r="H239" t="s">
        <v>30</v>
      </c>
      <c r="I239">
        <v>9.3000000000000007</v>
      </c>
      <c r="J239">
        <v>2.7</v>
      </c>
      <c r="K239">
        <v>0.3</v>
      </c>
      <c r="L239">
        <v>17</v>
      </c>
      <c r="M239">
        <v>8</v>
      </c>
      <c r="N239">
        <v>0.05</v>
      </c>
      <c r="O239">
        <v>14</v>
      </c>
      <c r="P239">
        <v>0.1</v>
      </c>
      <c r="Q239">
        <v>2</v>
      </c>
      <c r="R239">
        <v>125</v>
      </c>
      <c r="S239">
        <v>7.0000000000000007E-2</v>
      </c>
      <c r="T239">
        <v>0.2</v>
      </c>
      <c r="U239" t="s">
        <v>30</v>
      </c>
      <c r="X239">
        <v>0.03</v>
      </c>
      <c r="AB239">
        <v>112</v>
      </c>
    </row>
    <row r="240" spans="1:28" ht="15" customHeight="1" x14ac:dyDescent="0.25">
      <c r="A240" s="7">
        <v>239</v>
      </c>
      <c r="B240" t="s">
        <v>355</v>
      </c>
      <c r="C240">
        <v>91.5</v>
      </c>
      <c r="D240">
        <v>30</v>
      </c>
      <c r="E240">
        <v>126</v>
      </c>
      <c r="F240">
        <v>0.9</v>
      </c>
      <c r="G240">
        <v>0.3</v>
      </c>
      <c r="H240" t="s">
        <v>30</v>
      </c>
      <c r="I240">
        <v>6.8</v>
      </c>
      <c r="J240">
        <v>1.7</v>
      </c>
      <c r="K240">
        <v>0.5</v>
      </c>
      <c r="L240">
        <v>11</v>
      </c>
      <c r="M240">
        <v>10</v>
      </c>
      <c r="N240">
        <v>0.33</v>
      </c>
      <c r="O240">
        <v>22</v>
      </c>
      <c r="P240">
        <v>0.3</v>
      </c>
      <c r="R240">
        <v>184</v>
      </c>
      <c r="S240">
        <v>0.06</v>
      </c>
      <c r="T240">
        <v>0.2</v>
      </c>
      <c r="U240" t="s">
        <v>30</v>
      </c>
      <c r="Y240">
        <v>0.03</v>
      </c>
      <c r="Z240">
        <v>0.03</v>
      </c>
      <c r="AB240">
        <v>63.6</v>
      </c>
    </row>
    <row r="241" spans="1:28" ht="15" customHeight="1" x14ac:dyDescent="0.25">
      <c r="A241" s="7">
        <v>240</v>
      </c>
      <c r="B241" t="s">
        <v>356</v>
      </c>
      <c r="C241">
        <v>87.8</v>
      </c>
      <c r="D241">
        <v>43</v>
      </c>
      <c r="E241">
        <v>178</v>
      </c>
      <c r="F241">
        <v>0.3</v>
      </c>
      <c r="H241" t="s">
        <v>30</v>
      </c>
      <c r="I241">
        <v>11.5</v>
      </c>
      <c r="J241">
        <v>3</v>
      </c>
      <c r="K241">
        <v>0.4</v>
      </c>
      <c r="L241">
        <v>20</v>
      </c>
      <c r="M241">
        <v>10</v>
      </c>
      <c r="N241">
        <v>7.0000000000000007E-2</v>
      </c>
      <c r="O241">
        <v>10</v>
      </c>
      <c r="P241">
        <v>0.1</v>
      </c>
      <c r="R241">
        <v>113</v>
      </c>
      <c r="S241">
        <v>0.12</v>
      </c>
      <c r="T241">
        <v>0.1</v>
      </c>
      <c r="U241" t="s">
        <v>30</v>
      </c>
      <c r="V241" t="s">
        <v>357</v>
      </c>
      <c r="W241" t="s">
        <v>358</v>
      </c>
      <c r="AB241">
        <v>3.2</v>
      </c>
    </row>
    <row r="242" spans="1:28" ht="15" customHeight="1" x14ac:dyDescent="0.25">
      <c r="A242" s="7">
        <v>241</v>
      </c>
      <c r="B242" t="s">
        <v>359</v>
      </c>
      <c r="C242">
        <v>65.900000000000006</v>
      </c>
      <c r="D242">
        <v>205</v>
      </c>
      <c r="E242">
        <v>858</v>
      </c>
      <c r="F242">
        <v>2.2999999999999998</v>
      </c>
      <c r="G242">
        <v>18</v>
      </c>
      <c r="H242" t="s">
        <v>30</v>
      </c>
      <c r="I242">
        <v>13</v>
      </c>
      <c r="J242">
        <v>19</v>
      </c>
      <c r="K242">
        <v>0.8</v>
      </c>
      <c r="L242">
        <v>32</v>
      </c>
      <c r="M242">
        <v>30</v>
      </c>
      <c r="N242">
        <v>0.64</v>
      </c>
      <c r="O242">
        <v>34</v>
      </c>
      <c r="P242">
        <v>0.3</v>
      </c>
      <c r="R242">
        <v>298</v>
      </c>
      <c r="S242">
        <v>0.21</v>
      </c>
      <c r="T242">
        <v>1</v>
      </c>
      <c r="U242" t="s">
        <v>30</v>
      </c>
      <c r="V242" t="s">
        <v>360</v>
      </c>
      <c r="W242" t="s">
        <v>361</v>
      </c>
      <c r="X242">
        <v>0.17</v>
      </c>
      <c r="Y242">
        <v>0.48</v>
      </c>
      <c r="Z242">
        <v>0.06</v>
      </c>
      <c r="AA242">
        <v>2.57</v>
      </c>
      <c r="AB242">
        <v>8.3000000000000007</v>
      </c>
    </row>
    <row r="243" spans="1:28" ht="15" customHeight="1" x14ac:dyDescent="0.25">
      <c r="A243" s="7">
        <v>242</v>
      </c>
      <c r="B243" t="s">
        <v>362</v>
      </c>
      <c r="C243">
        <v>83.2</v>
      </c>
      <c r="D243">
        <v>61</v>
      </c>
      <c r="E243">
        <v>254</v>
      </c>
      <c r="F243">
        <v>0.2</v>
      </c>
      <c r="G243">
        <v>0.2</v>
      </c>
      <c r="H243" t="s">
        <v>30</v>
      </c>
      <c r="I243">
        <v>16.100000000000001</v>
      </c>
      <c r="J243">
        <v>3</v>
      </c>
      <c r="K243">
        <v>0.3</v>
      </c>
      <c r="L243">
        <v>9</v>
      </c>
      <c r="M243">
        <v>6</v>
      </c>
      <c r="N243">
        <v>0.04</v>
      </c>
      <c r="O243">
        <v>12</v>
      </c>
      <c r="P243">
        <v>0.3</v>
      </c>
      <c r="Q243">
        <v>1</v>
      </c>
      <c r="R243">
        <v>102</v>
      </c>
      <c r="S243">
        <v>0.08</v>
      </c>
      <c r="T243">
        <v>0.1</v>
      </c>
      <c r="U243" t="s">
        <v>30</v>
      </c>
      <c r="X243">
        <v>0.06</v>
      </c>
      <c r="AB243">
        <v>2.4</v>
      </c>
    </row>
    <row r="244" spans="1:28" ht="15" customHeight="1" x14ac:dyDescent="0.25">
      <c r="A244" s="7">
        <v>243</v>
      </c>
      <c r="B244" t="s">
        <v>363</v>
      </c>
      <c r="C244">
        <v>85</v>
      </c>
      <c r="D244">
        <v>53</v>
      </c>
      <c r="E244">
        <v>223</v>
      </c>
      <c r="F244">
        <v>0.6</v>
      </c>
      <c r="G244">
        <v>0.1</v>
      </c>
      <c r="H244" t="s">
        <v>30</v>
      </c>
      <c r="I244">
        <v>14</v>
      </c>
      <c r="J244">
        <v>3</v>
      </c>
      <c r="K244">
        <v>0.3</v>
      </c>
      <c r="L244">
        <v>8</v>
      </c>
      <c r="M244">
        <v>6</v>
      </c>
      <c r="N244">
        <v>0.04</v>
      </c>
      <c r="O244">
        <v>12</v>
      </c>
      <c r="P244">
        <v>0.1</v>
      </c>
      <c r="R244">
        <v>116</v>
      </c>
      <c r="S244">
        <v>7.0000000000000007E-2</v>
      </c>
      <c r="T244">
        <v>0.1</v>
      </c>
      <c r="U244" t="s">
        <v>30</v>
      </c>
      <c r="AB244">
        <v>2.8</v>
      </c>
    </row>
    <row r="245" spans="1:28" ht="15" customHeight="1" x14ac:dyDescent="0.25">
      <c r="A245" s="7">
        <v>244</v>
      </c>
      <c r="B245" t="s">
        <v>364</v>
      </c>
      <c r="C245">
        <v>89.3</v>
      </c>
      <c r="D245">
        <v>36</v>
      </c>
      <c r="E245">
        <v>152</v>
      </c>
      <c r="F245">
        <v>0.8</v>
      </c>
      <c r="H245" t="s">
        <v>30</v>
      </c>
      <c r="I245">
        <v>9.3000000000000007</v>
      </c>
      <c r="J245">
        <v>1.4</v>
      </c>
      <c r="K245">
        <v>0.5</v>
      </c>
      <c r="L245">
        <v>3</v>
      </c>
      <c r="M245">
        <v>4</v>
      </c>
      <c r="N245">
        <v>0.05</v>
      </c>
      <c r="O245">
        <v>15</v>
      </c>
      <c r="P245">
        <v>0.2</v>
      </c>
      <c r="R245">
        <v>124</v>
      </c>
      <c r="S245">
        <v>0.02</v>
      </c>
      <c r="T245">
        <v>0.1</v>
      </c>
      <c r="U245" t="s">
        <v>30</v>
      </c>
      <c r="X245">
        <v>0.05</v>
      </c>
      <c r="AB245">
        <v>3.3</v>
      </c>
    </row>
    <row r="246" spans="1:28" ht="15" customHeight="1" x14ac:dyDescent="0.25">
      <c r="A246" s="7">
        <v>245</v>
      </c>
      <c r="B246" t="s">
        <v>365</v>
      </c>
      <c r="C246">
        <v>82.2</v>
      </c>
      <c r="D246">
        <v>63</v>
      </c>
      <c r="E246">
        <v>264</v>
      </c>
      <c r="F246">
        <v>0.7</v>
      </c>
      <c r="H246" t="s">
        <v>30</v>
      </c>
      <c r="I246">
        <v>16.899999999999999</v>
      </c>
      <c r="J246">
        <v>1</v>
      </c>
      <c r="K246">
        <v>0.2</v>
      </c>
      <c r="L246">
        <v>4</v>
      </c>
      <c r="M246">
        <v>4</v>
      </c>
      <c r="N246">
        <v>0.03</v>
      </c>
      <c r="O246">
        <v>9</v>
      </c>
      <c r="P246">
        <v>0.6</v>
      </c>
      <c r="Q246">
        <v>3</v>
      </c>
      <c r="R246">
        <v>95</v>
      </c>
      <c r="S246">
        <v>0.04</v>
      </c>
      <c r="T246">
        <v>0.1</v>
      </c>
      <c r="U246" t="s">
        <v>30</v>
      </c>
      <c r="V246">
        <v>48</v>
      </c>
      <c r="W246">
        <v>24</v>
      </c>
    </row>
    <row r="247" spans="1:28" ht="15" customHeight="1" x14ac:dyDescent="0.25">
      <c r="A247" s="7">
        <v>246</v>
      </c>
      <c r="B247" t="s">
        <v>366</v>
      </c>
      <c r="C247">
        <v>75</v>
      </c>
      <c r="D247">
        <v>88</v>
      </c>
      <c r="E247">
        <v>370</v>
      </c>
      <c r="F247">
        <v>1.5</v>
      </c>
      <c r="G247">
        <v>0.3</v>
      </c>
      <c r="H247" t="s">
        <v>30</v>
      </c>
      <c r="I247">
        <v>22.4</v>
      </c>
      <c r="J247">
        <v>3.4</v>
      </c>
      <c r="K247">
        <v>0.7</v>
      </c>
      <c r="L247">
        <v>21</v>
      </c>
      <c r="M247">
        <v>31</v>
      </c>
      <c r="N247">
        <v>0.15</v>
      </c>
      <c r="O247">
        <v>34</v>
      </c>
      <c r="P247">
        <v>0.2</v>
      </c>
      <c r="Q247">
        <v>1</v>
      </c>
      <c r="R247">
        <v>283</v>
      </c>
      <c r="S247">
        <v>0.11</v>
      </c>
      <c r="T247">
        <v>0.2</v>
      </c>
      <c r="U247" t="s">
        <v>30</v>
      </c>
      <c r="X247">
        <v>0.12</v>
      </c>
      <c r="Y247">
        <v>0.04</v>
      </c>
      <c r="Z247">
        <v>0.09</v>
      </c>
      <c r="AB247">
        <v>35.9</v>
      </c>
    </row>
    <row r="248" spans="1:28" ht="15" customHeight="1" x14ac:dyDescent="0.25">
      <c r="A248" s="7">
        <v>247</v>
      </c>
      <c r="B248" t="s">
        <v>367</v>
      </c>
      <c r="C248">
        <v>88.3</v>
      </c>
      <c r="D248">
        <v>41</v>
      </c>
      <c r="E248">
        <v>173</v>
      </c>
      <c r="F248">
        <v>0.9</v>
      </c>
      <c r="G248">
        <v>0.2</v>
      </c>
      <c r="H248" t="s">
        <v>30</v>
      </c>
      <c r="I248">
        <v>10.199999999999999</v>
      </c>
      <c r="J248">
        <v>3.2</v>
      </c>
      <c r="K248">
        <v>0.4</v>
      </c>
      <c r="L248">
        <v>18</v>
      </c>
      <c r="M248">
        <v>12</v>
      </c>
      <c r="N248">
        <v>0.36</v>
      </c>
      <c r="O248">
        <v>13</v>
      </c>
      <c r="P248">
        <v>0.4</v>
      </c>
      <c r="Q248">
        <v>2</v>
      </c>
      <c r="R248">
        <v>113</v>
      </c>
      <c r="S248">
        <v>0.08</v>
      </c>
      <c r="T248">
        <v>0.4</v>
      </c>
      <c r="U248" t="s">
        <v>30</v>
      </c>
      <c r="V248" t="s">
        <v>368</v>
      </c>
      <c r="W248" t="s">
        <v>369</v>
      </c>
      <c r="X248">
        <v>0.03</v>
      </c>
      <c r="Y248">
        <v>0.1</v>
      </c>
      <c r="AB248">
        <v>24.9</v>
      </c>
    </row>
    <row r="249" spans="1:28" ht="15" customHeight="1" x14ac:dyDescent="0.25">
      <c r="A249" s="7">
        <v>248</v>
      </c>
      <c r="B249" t="s">
        <v>370</v>
      </c>
      <c r="C249">
        <v>94.6</v>
      </c>
      <c r="D249">
        <v>19</v>
      </c>
      <c r="E249">
        <v>80</v>
      </c>
      <c r="F249">
        <v>0.3</v>
      </c>
      <c r="G249">
        <v>0.1</v>
      </c>
      <c r="H249" t="s">
        <v>30</v>
      </c>
      <c r="I249">
        <v>4.8</v>
      </c>
      <c r="J249">
        <v>0.7</v>
      </c>
      <c r="K249">
        <v>0.3</v>
      </c>
      <c r="L249">
        <v>8</v>
      </c>
      <c r="M249">
        <v>6</v>
      </c>
      <c r="N249">
        <v>0.05</v>
      </c>
      <c r="O249">
        <v>12</v>
      </c>
      <c r="P249">
        <v>0.4</v>
      </c>
      <c r="Q249">
        <v>5</v>
      </c>
      <c r="R249">
        <v>87</v>
      </c>
      <c r="S249">
        <v>0.06</v>
      </c>
      <c r="T249">
        <v>0.1</v>
      </c>
      <c r="U249" t="s">
        <v>30</v>
      </c>
      <c r="V249">
        <v>146</v>
      </c>
      <c r="W249">
        <v>73</v>
      </c>
    </row>
    <row r="250" spans="1:28" ht="15" customHeight="1" x14ac:dyDescent="0.25">
      <c r="A250" s="7">
        <v>249</v>
      </c>
      <c r="B250" t="s">
        <v>371</v>
      </c>
      <c r="C250">
        <v>84</v>
      </c>
      <c r="D250">
        <v>56</v>
      </c>
      <c r="E250">
        <v>233</v>
      </c>
      <c r="F250">
        <v>0.4</v>
      </c>
      <c r="H250" t="s">
        <v>30</v>
      </c>
      <c r="I250">
        <v>15.1</v>
      </c>
      <c r="J250">
        <v>0.4</v>
      </c>
      <c r="K250">
        <v>0.5</v>
      </c>
      <c r="L250">
        <v>5</v>
      </c>
      <c r="M250">
        <v>13</v>
      </c>
      <c r="N250">
        <v>0.13</v>
      </c>
      <c r="O250">
        <v>40</v>
      </c>
      <c r="P250">
        <v>0.3</v>
      </c>
      <c r="Q250">
        <v>1</v>
      </c>
      <c r="R250">
        <v>485</v>
      </c>
      <c r="S250">
        <v>0.19</v>
      </c>
      <c r="T250">
        <v>0.7</v>
      </c>
      <c r="U250" t="s">
        <v>30</v>
      </c>
      <c r="X250">
        <v>0.12</v>
      </c>
      <c r="Y250">
        <v>0.17</v>
      </c>
      <c r="Z250">
        <v>0.05</v>
      </c>
      <c r="AB250">
        <v>8.1</v>
      </c>
    </row>
    <row r="251" spans="1:28" ht="15" customHeight="1" x14ac:dyDescent="0.25">
      <c r="A251" s="7">
        <v>250</v>
      </c>
      <c r="B251" t="s">
        <v>372</v>
      </c>
      <c r="C251">
        <v>22</v>
      </c>
      <c r="D251">
        <v>276</v>
      </c>
      <c r="E251">
        <v>1154</v>
      </c>
      <c r="F251">
        <v>3.2</v>
      </c>
      <c r="G251">
        <v>0.5</v>
      </c>
      <c r="H251" t="s">
        <v>30</v>
      </c>
      <c r="I251">
        <v>72.5</v>
      </c>
      <c r="J251">
        <v>6.4</v>
      </c>
      <c r="K251">
        <v>1.9</v>
      </c>
      <c r="L251">
        <v>37</v>
      </c>
      <c r="M251">
        <v>59</v>
      </c>
      <c r="N251">
        <v>0.34</v>
      </c>
      <c r="O251">
        <v>55</v>
      </c>
      <c r="P251">
        <v>0.6</v>
      </c>
      <c r="Q251">
        <v>0</v>
      </c>
      <c r="R251">
        <v>723</v>
      </c>
      <c r="S251">
        <v>0.28999999999999998</v>
      </c>
      <c r="T251">
        <v>0.7</v>
      </c>
      <c r="U251" t="s">
        <v>30</v>
      </c>
      <c r="X251">
        <v>0.31</v>
      </c>
      <c r="Z251">
        <v>0.1</v>
      </c>
      <c r="AB251">
        <v>7.2</v>
      </c>
    </row>
    <row r="252" spans="1:28" ht="15" customHeight="1" x14ac:dyDescent="0.25">
      <c r="A252" s="7">
        <v>251</v>
      </c>
      <c r="B252" t="s">
        <v>373</v>
      </c>
      <c r="C252">
        <v>89.2</v>
      </c>
      <c r="D252">
        <v>38</v>
      </c>
      <c r="E252">
        <v>158</v>
      </c>
      <c r="F252">
        <v>0.8</v>
      </c>
      <c r="G252">
        <v>0.1</v>
      </c>
      <c r="H252" t="s">
        <v>30</v>
      </c>
      <c r="I252">
        <v>9.6</v>
      </c>
      <c r="J252">
        <v>0.9</v>
      </c>
      <c r="K252">
        <v>0.3</v>
      </c>
      <c r="L252">
        <v>13</v>
      </c>
      <c r="M252">
        <v>8</v>
      </c>
      <c r="N252">
        <v>0.04</v>
      </c>
      <c r="O252">
        <v>12</v>
      </c>
      <c r="P252">
        <v>0.1</v>
      </c>
      <c r="R252">
        <v>131</v>
      </c>
      <c r="S252">
        <v>0.03</v>
      </c>
      <c r="U252" t="s">
        <v>30</v>
      </c>
      <c r="V252">
        <v>47</v>
      </c>
      <c r="W252">
        <v>24</v>
      </c>
      <c r="X252">
        <v>0.06</v>
      </c>
      <c r="Y252">
        <v>0.02</v>
      </c>
      <c r="Z252">
        <v>0.02</v>
      </c>
      <c r="AB252">
        <v>48.8</v>
      </c>
    </row>
    <row r="253" spans="1:28" ht="15" customHeight="1" x14ac:dyDescent="0.25">
      <c r="A253" s="7">
        <v>252</v>
      </c>
      <c r="B253" t="s">
        <v>374</v>
      </c>
      <c r="C253">
        <v>90.4</v>
      </c>
      <c r="D253">
        <v>36</v>
      </c>
      <c r="E253">
        <v>151</v>
      </c>
      <c r="F253">
        <v>0.5</v>
      </c>
      <c r="H253" t="s">
        <v>30</v>
      </c>
      <c r="I253">
        <v>8.8000000000000007</v>
      </c>
      <c r="K253">
        <v>0.3</v>
      </c>
      <c r="L253">
        <v>4</v>
      </c>
      <c r="M253">
        <v>6</v>
      </c>
      <c r="N253">
        <v>0.02</v>
      </c>
      <c r="O253">
        <v>9</v>
      </c>
      <c r="R253">
        <v>119</v>
      </c>
      <c r="S253">
        <v>0.02</v>
      </c>
      <c r="U253" t="s">
        <v>30</v>
      </c>
      <c r="V253">
        <v>51</v>
      </c>
      <c r="W253">
        <v>26</v>
      </c>
      <c r="X253">
        <v>0.06</v>
      </c>
      <c r="Z253">
        <v>0.03</v>
      </c>
      <c r="AB253">
        <v>41.8</v>
      </c>
    </row>
    <row r="254" spans="1:28" ht="15" customHeight="1" x14ac:dyDescent="0.25">
      <c r="A254" s="7">
        <v>253</v>
      </c>
      <c r="B254" t="s">
        <v>375</v>
      </c>
      <c r="C254">
        <v>51.3</v>
      </c>
      <c r="D254">
        <v>262</v>
      </c>
      <c r="E254">
        <v>1096</v>
      </c>
      <c r="F254">
        <v>2.1</v>
      </c>
      <c r="G254">
        <v>19.100000000000001</v>
      </c>
      <c r="H254" t="s">
        <v>30</v>
      </c>
      <c r="I254">
        <v>26.5</v>
      </c>
      <c r="J254">
        <v>12.7</v>
      </c>
      <c r="K254">
        <v>1.1000000000000001</v>
      </c>
      <c r="L254">
        <v>46</v>
      </c>
      <c r="M254">
        <v>121</v>
      </c>
      <c r="N254">
        <v>0.55000000000000004</v>
      </c>
      <c r="O254">
        <v>53</v>
      </c>
      <c r="P254">
        <v>0.6</v>
      </c>
      <c r="Q254">
        <v>4</v>
      </c>
      <c r="R254">
        <v>401</v>
      </c>
      <c r="S254">
        <v>0.39</v>
      </c>
      <c r="T254">
        <v>0.9</v>
      </c>
      <c r="U254" t="s">
        <v>30</v>
      </c>
      <c r="V254">
        <v>2363</v>
      </c>
      <c r="W254">
        <v>1181</v>
      </c>
      <c r="X254">
        <v>0.04</v>
      </c>
      <c r="Z254">
        <v>0.11</v>
      </c>
      <c r="AB254">
        <v>18</v>
      </c>
    </row>
    <row r="255" spans="1:28" ht="15" customHeight="1" x14ac:dyDescent="0.25">
      <c r="A255" s="7">
        <v>254</v>
      </c>
      <c r="B255" t="s">
        <v>376</v>
      </c>
      <c r="C255">
        <v>89.3</v>
      </c>
      <c r="D255">
        <v>37</v>
      </c>
      <c r="E255">
        <v>155</v>
      </c>
      <c r="F255">
        <v>0.8</v>
      </c>
      <c r="H255" t="s">
        <v>30</v>
      </c>
      <c r="I255">
        <v>9.4</v>
      </c>
      <c r="J255">
        <v>2</v>
      </c>
      <c r="K255">
        <v>0.5</v>
      </c>
      <c r="L255">
        <v>12</v>
      </c>
      <c r="M255">
        <v>11</v>
      </c>
      <c r="N255">
        <v>0.03</v>
      </c>
      <c r="O255">
        <v>13</v>
      </c>
      <c r="P255">
        <v>0.1</v>
      </c>
      <c r="R255">
        <v>152</v>
      </c>
      <c r="S255">
        <v>0.04</v>
      </c>
      <c r="T255">
        <v>0.4</v>
      </c>
      <c r="U255" t="s">
        <v>30</v>
      </c>
      <c r="X255">
        <v>0.05</v>
      </c>
      <c r="Y255">
        <v>0.06</v>
      </c>
      <c r="Z255">
        <v>0.03</v>
      </c>
      <c r="AB255">
        <v>24.1</v>
      </c>
    </row>
    <row r="256" spans="1:28" ht="15" customHeight="1" x14ac:dyDescent="0.25">
      <c r="A256" s="7">
        <v>255</v>
      </c>
      <c r="B256" t="s">
        <v>377</v>
      </c>
      <c r="C256">
        <v>90.2</v>
      </c>
      <c r="D256">
        <v>34</v>
      </c>
      <c r="E256">
        <v>142</v>
      </c>
      <c r="F256">
        <v>0.5</v>
      </c>
      <c r="G256">
        <v>0.1</v>
      </c>
      <c r="H256" t="s">
        <v>30</v>
      </c>
      <c r="I256">
        <v>8.8000000000000007</v>
      </c>
      <c r="J256">
        <v>1.3</v>
      </c>
      <c r="K256">
        <v>0.4</v>
      </c>
      <c r="L256">
        <v>11</v>
      </c>
      <c r="M256">
        <v>8</v>
      </c>
      <c r="N256">
        <v>0.05</v>
      </c>
      <c r="O256">
        <v>13</v>
      </c>
      <c r="P256">
        <v>0.2</v>
      </c>
      <c r="Q256">
        <v>6</v>
      </c>
      <c r="R256">
        <v>154</v>
      </c>
      <c r="S256">
        <v>0.04</v>
      </c>
      <c r="T256">
        <v>0.1</v>
      </c>
      <c r="U256" t="s">
        <v>30</v>
      </c>
      <c r="Y256">
        <v>0.06</v>
      </c>
      <c r="AB256">
        <v>4</v>
      </c>
    </row>
    <row r="257" spans="1:28" ht="15" customHeight="1" x14ac:dyDescent="0.25">
      <c r="A257" s="7">
        <v>256</v>
      </c>
      <c r="B257" t="s">
        <v>378</v>
      </c>
      <c r="C257">
        <v>85</v>
      </c>
      <c r="D257">
        <v>53</v>
      </c>
      <c r="E257">
        <v>221</v>
      </c>
      <c r="F257">
        <v>0.7</v>
      </c>
      <c r="G257">
        <v>0.2</v>
      </c>
      <c r="H257" t="s">
        <v>30</v>
      </c>
      <c r="I257">
        <v>13.6</v>
      </c>
      <c r="J257">
        <v>0.9</v>
      </c>
      <c r="K257">
        <v>0.6</v>
      </c>
      <c r="L257">
        <v>7</v>
      </c>
      <c r="M257">
        <v>5</v>
      </c>
      <c r="N257">
        <v>0.13</v>
      </c>
      <c r="O257">
        <v>12</v>
      </c>
      <c r="P257">
        <v>0.1</v>
      </c>
      <c r="R257">
        <v>162</v>
      </c>
      <c r="S257">
        <v>0.11</v>
      </c>
      <c r="U257" t="s">
        <v>30</v>
      </c>
      <c r="V257">
        <v>5</v>
      </c>
      <c r="W257">
        <v>3</v>
      </c>
      <c r="Z257">
        <v>0.03</v>
      </c>
      <c r="AB257">
        <v>3.3</v>
      </c>
    </row>
    <row r="258" spans="1:28" ht="15" customHeight="1" x14ac:dyDescent="0.25">
      <c r="A258" s="7">
        <v>257</v>
      </c>
      <c r="B258" t="s">
        <v>379</v>
      </c>
      <c r="C258">
        <v>86.1</v>
      </c>
      <c r="D258">
        <v>49</v>
      </c>
      <c r="E258">
        <v>205</v>
      </c>
      <c r="F258">
        <v>0.6</v>
      </c>
      <c r="G258">
        <v>0.2</v>
      </c>
      <c r="H258" t="s">
        <v>30</v>
      </c>
      <c r="I258">
        <v>12.7</v>
      </c>
      <c r="J258">
        <v>0.9</v>
      </c>
      <c r="K258">
        <v>0.5</v>
      </c>
      <c r="L258">
        <v>8</v>
      </c>
      <c r="M258">
        <v>6</v>
      </c>
      <c r="N258">
        <v>7.0000000000000007E-2</v>
      </c>
      <c r="O258">
        <v>23</v>
      </c>
      <c r="P258">
        <v>0.2</v>
      </c>
      <c r="Q258">
        <v>8</v>
      </c>
      <c r="R258">
        <v>159</v>
      </c>
      <c r="S258">
        <v>0.05</v>
      </c>
      <c r="U258" t="s">
        <v>30</v>
      </c>
      <c r="X258">
        <v>0.02</v>
      </c>
      <c r="Y258">
        <v>0.02</v>
      </c>
      <c r="AB258">
        <v>1.9</v>
      </c>
    </row>
    <row r="259" spans="1:28" ht="15" customHeight="1" x14ac:dyDescent="0.25">
      <c r="A259" s="7">
        <v>258</v>
      </c>
      <c r="B259" t="s">
        <v>380</v>
      </c>
      <c r="C259">
        <v>85.1</v>
      </c>
      <c r="D259">
        <v>58</v>
      </c>
      <c r="E259">
        <v>241</v>
      </c>
      <c r="H259" t="s">
        <v>30</v>
      </c>
      <c r="I259">
        <v>14.7</v>
      </c>
      <c r="J259">
        <v>0.2</v>
      </c>
      <c r="K259">
        <v>0.2</v>
      </c>
      <c r="L259">
        <v>9</v>
      </c>
      <c r="M259">
        <v>7</v>
      </c>
      <c r="N259">
        <v>0.2</v>
      </c>
      <c r="O259">
        <v>10</v>
      </c>
      <c r="P259">
        <v>0.1</v>
      </c>
      <c r="Q259">
        <v>10</v>
      </c>
      <c r="R259">
        <v>54</v>
      </c>
      <c r="S259">
        <v>0.13</v>
      </c>
      <c r="T259">
        <v>0.1</v>
      </c>
      <c r="U259" t="s">
        <v>30</v>
      </c>
      <c r="X259">
        <v>7.0000000000000007E-2</v>
      </c>
      <c r="Y259">
        <v>0.02</v>
      </c>
      <c r="Z259">
        <v>0.05</v>
      </c>
      <c r="AB259">
        <v>21</v>
      </c>
    </row>
    <row r="260" spans="1:28" ht="15" customHeight="1" x14ac:dyDescent="0.25">
      <c r="A260" s="7">
        <v>259</v>
      </c>
      <c r="B260" t="s">
        <v>381</v>
      </c>
      <c r="C260" t="s">
        <v>30</v>
      </c>
      <c r="D260">
        <v>884</v>
      </c>
      <c r="E260">
        <v>3699</v>
      </c>
      <c r="F260" t="s">
        <v>30</v>
      </c>
      <c r="G260">
        <v>100</v>
      </c>
      <c r="H260" t="s">
        <v>30</v>
      </c>
      <c r="I260" t="s">
        <v>30</v>
      </c>
      <c r="J260" t="s">
        <v>30</v>
      </c>
      <c r="U260" t="s">
        <v>30</v>
      </c>
    </row>
    <row r="261" spans="1:28" ht="15" customHeight="1" x14ac:dyDescent="0.25">
      <c r="A261" s="7">
        <v>260</v>
      </c>
      <c r="B261" t="s">
        <v>382</v>
      </c>
      <c r="C261" t="s">
        <v>30</v>
      </c>
      <c r="D261">
        <v>884</v>
      </c>
      <c r="E261">
        <v>3699</v>
      </c>
      <c r="F261" t="s">
        <v>30</v>
      </c>
      <c r="G261">
        <v>100</v>
      </c>
      <c r="H261" t="s">
        <v>30</v>
      </c>
      <c r="I261" t="s">
        <v>30</v>
      </c>
      <c r="J261" t="s">
        <v>30</v>
      </c>
      <c r="U261" t="s">
        <v>30</v>
      </c>
    </row>
    <row r="262" spans="1:28" ht="15" customHeight="1" x14ac:dyDescent="0.25">
      <c r="A262" s="7">
        <v>261</v>
      </c>
      <c r="B262" t="s">
        <v>383</v>
      </c>
      <c r="C262">
        <v>15.8</v>
      </c>
      <c r="D262">
        <v>726</v>
      </c>
      <c r="E262">
        <v>3037</v>
      </c>
      <c r="F262">
        <v>0.4</v>
      </c>
      <c r="G262">
        <v>82.4</v>
      </c>
      <c r="H262">
        <v>201</v>
      </c>
      <c r="I262">
        <v>0.1</v>
      </c>
      <c r="J262" t="s">
        <v>30</v>
      </c>
      <c r="K262">
        <v>1.4</v>
      </c>
      <c r="L262">
        <v>9</v>
      </c>
      <c r="M262">
        <v>1</v>
      </c>
      <c r="O262">
        <v>28</v>
      </c>
      <c r="P262">
        <v>0.2</v>
      </c>
      <c r="Q262">
        <v>579</v>
      </c>
      <c r="R262">
        <v>15</v>
      </c>
      <c r="U262">
        <v>924</v>
      </c>
    </row>
    <row r="263" spans="1:28" ht="15" customHeight="1" x14ac:dyDescent="0.25">
      <c r="A263" s="7">
        <v>262</v>
      </c>
      <c r="B263" t="s">
        <v>384</v>
      </c>
      <c r="C263">
        <v>13.6</v>
      </c>
      <c r="D263">
        <v>758</v>
      </c>
      <c r="E263">
        <v>3170</v>
      </c>
      <c r="F263">
        <v>0.4</v>
      </c>
      <c r="G263">
        <v>86</v>
      </c>
      <c r="H263">
        <v>214</v>
      </c>
      <c r="I263">
        <v>0</v>
      </c>
      <c r="J263" t="s">
        <v>30</v>
      </c>
      <c r="K263">
        <v>0.1</v>
      </c>
      <c r="L263">
        <v>4</v>
      </c>
      <c r="M263">
        <v>1</v>
      </c>
      <c r="O263">
        <v>7</v>
      </c>
      <c r="Q263">
        <v>4</v>
      </c>
      <c r="R263">
        <v>5</v>
      </c>
      <c r="S263">
        <v>0.04</v>
      </c>
      <c r="U263">
        <v>1013</v>
      </c>
    </row>
    <row r="264" spans="1:28" ht="15" customHeight="1" x14ac:dyDescent="0.25">
      <c r="A264" s="7">
        <v>263</v>
      </c>
      <c r="B264" t="s">
        <v>385</v>
      </c>
      <c r="C264">
        <v>32.200000000000003</v>
      </c>
      <c r="D264">
        <v>596</v>
      </c>
      <c r="E264">
        <v>2494</v>
      </c>
      <c r="G264">
        <v>67.400000000000006</v>
      </c>
      <c r="H264" t="s">
        <v>30</v>
      </c>
      <c r="I264">
        <v>0</v>
      </c>
      <c r="J264" t="s">
        <v>30</v>
      </c>
      <c r="K264">
        <v>1.9</v>
      </c>
      <c r="L264">
        <v>6</v>
      </c>
      <c r="M264">
        <v>1</v>
      </c>
      <c r="O264">
        <v>7</v>
      </c>
      <c r="P264">
        <v>0.1</v>
      </c>
      <c r="Q264">
        <v>894</v>
      </c>
      <c r="R264">
        <v>21</v>
      </c>
      <c r="U264">
        <v>462</v>
      </c>
    </row>
    <row r="265" spans="1:28" ht="15" customHeight="1" x14ac:dyDescent="0.25">
      <c r="A265" s="7">
        <v>264</v>
      </c>
      <c r="B265" t="s">
        <v>386</v>
      </c>
      <c r="C265">
        <v>19.600000000000001</v>
      </c>
      <c r="D265">
        <v>723</v>
      </c>
      <c r="E265">
        <v>3023</v>
      </c>
      <c r="G265">
        <v>81.7</v>
      </c>
      <c r="H265" t="s">
        <v>30</v>
      </c>
      <c r="I265">
        <v>0</v>
      </c>
      <c r="J265" t="s">
        <v>30</v>
      </c>
      <c r="K265">
        <v>0.2</v>
      </c>
      <c r="L265">
        <v>3</v>
      </c>
      <c r="M265">
        <v>1</v>
      </c>
      <c r="O265">
        <v>4</v>
      </c>
      <c r="P265">
        <v>0.1</v>
      </c>
      <c r="Q265">
        <v>78</v>
      </c>
      <c r="R265">
        <v>2</v>
      </c>
      <c r="U265">
        <v>534</v>
      </c>
    </row>
    <row r="266" spans="1:28" ht="15" customHeight="1" x14ac:dyDescent="0.25">
      <c r="A266" s="7">
        <v>265</v>
      </c>
      <c r="B266" t="s">
        <v>387</v>
      </c>
      <c r="C266">
        <v>32</v>
      </c>
      <c r="D266">
        <v>594</v>
      </c>
      <c r="E266">
        <v>2487</v>
      </c>
      <c r="G266">
        <v>67.2</v>
      </c>
      <c r="H266" t="s">
        <v>30</v>
      </c>
      <c r="I266">
        <v>0</v>
      </c>
      <c r="J266" t="s">
        <v>30</v>
      </c>
      <c r="K266">
        <v>1.2</v>
      </c>
      <c r="L266">
        <v>5</v>
      </c>
      <c r="M266">
        <v>1</v>
      </c>
      <c r="O266">
        <v>6</v>
      </c>
      <c r="Q266">
        <v>561</v>
      </c>
      <c r="R266">
        <v>15</v>
      </c>
      <c r="U266">
        <v>385</v>
      </c>
    </row>
    <row r="267" spans="1:28" ht="15" customHeight="1" x14ac:dyDescent="0.25">
      <c r="A267" s="7">
        <v>266</v>
      </c>
      <c r="B267" t="s">
        <v>388</v>
      </c>
      <c r="C267">
        <v>33.4</v>
      </c>
      <c r="D267">
        <v>593</v>
      </c>
      <c r="E267">
        <v>2482</v>
      </c>
      <c r="G267">
        <v>67.099999999999994</v>
      </c>
      <c r="H267" t="s">
        <v>30</v>
      </c>
      <c r="I267">
        <v>0</v>
      </c>
      <c r="J267" t="s">
        <v>30</v>
      </c>
      <c r="K267">
        <v>0.1</v>
      </c>
      <c r="L267">
        <v>5</v>
      </c>
      <c r="M267">
        <v>1</v>
      </c>
      <c r="O267">
        <v>7</v>
      </c>
      <c r="P267">
        <v>0.1</v>
      </c>
      <c r="Q267">
        <v>33</v>
      </c>
      <c r="R267">
        <v>5</v>
      </c>
      <c r="U267">
        <v>245</v>
      </c>
    </row>
    <row r="268" spans="1:28" ht="15" customHeight="1" x14ac:dyDescent="0.25">
      <c r="A268" s="7">
        <v>267</v>
      </c>
      <c r="B268" t="s">
        <v>389</v>
      </c>
      <c r="C268" t="s">
        <v>30</v>
      </c>
      <c r="D268">
        <v>884</v>
      </c>
      <c r="E268">
        <v>3699</v>
      </c>
      <c r="F268" t="s">
        <v>30</v>
      </c>
      <c r="G268">
        <v>100</v>
      </c>
      <c r="H268" t="s">
        <v>30</v>
      </c>
      <c r="I268" t="s">
        <v>30</v>
      </c>
      <c r="J268" t="s">
        <v>30</v>
      </c>
      <c r="U268" t="s">
        <v>30</v>
      </c>
    </row>
    <row r="269" spans="1:28" ht="15" customHeight="1" x14ac:dyDescent="0.25">
      <c r="A269" s="7">
        <v>268</v>
      </c>
      <c r="B269" t="s">
        <v>390</v>
      </c>
      <c r="C269" t="s">
        <v>30</v>
      </c>
      <c r="D269">
        <v>884</v>
      </c>
      <c r="E269">
        <v>3699</v>
      </c>
      <c r="F269" t="s">
        <v>30</v>
      </c>
      <c r="G269">
        <v>100</v>
      </c>
      <c r="H269" t="s">
        <v>30</v>
      </c>
      <c r="I269" t="s">
        <v>30</v>
      </c>
      <c r="J269" t="s">
        <v>30</v>
      </c>
      <c r="U269" t="s">
        <v>30</v>
      </c>
    </row>
    <row r="270" spans="1:28" ht="15" customHeight="1" x14ac:dyDescent="0.25">
      <c r="A270" s="7">
        <v>269</v>
      </c>
      <c r="B270" t="s">
        <v>391</v>
      </c>
      <c r="C270" t="s">
        <v>30</v>
      </c>
      <c r="D270">
        <v>884</v>
      </c>
      <c r="E270">
        <v>3699</v>
      </c>
      <c r="F270" t="s">
        <v>30</v>
      </c>
      <c r="G270">
        <v>100</v>
      </c>
      <c r="H270" t="s">
        <v>30</v>
      </c>
      <c r="I270" t="s">
        <v>30</v>
      </c>
      <c r="J270" t="s">
        <v>30</v>
      </c>
      <c r="U270" t="s">
        <v>30</v>
      </c>
    </row>
    <row r="271" spans="1:28" ht="15" customHeight="1" x14ac:dyDescent="0.25">
      <c r="A271" s="7">
        <v>270</v>
      </c>
      <c r="B271" t="s">
        <v>392</v>
      </c>
      <c r="C271" t="s">
        <v>30</v>
      </c>
      <c r="D271">
        <v>884</v>
      </c>
      <c r="E271">
        <v>3699</v>
      </c>
      <c r="F271" t="s">
        <v>30</v>
      </c>
      <c r="G271">
        <v>100</v>
      </c>
      <c r="H271" t="s">
        <v>30</v>
      </c>
      <c r="I271" t="s">
        <v>30</v>
      </c>
      <c r="J271" t="s">
        <v>30</v>
      </c>
      <c r="U271" t="s">
        <v>30</v>
      </c>
    </row>
    <row r="272" spans="1:28" ht="15" customHeight="1" x14ac:dyDescent="0.25">
      <c r="A272" s="7">
        <v>271</v>
      </c>
      <c r="B272" t="s">
        <v>393</v>
      </c>
      <c r="C272" t="s">
        <v>30</v>
      </c>
      <c r="D272">
        <v>884</v>
      </c>
      <c r="E272">
        <v>3699</v>
      </c>
      <c r="F272" t="s">
        <v>30</v>
      </c>
      <c r="G272">
        <v>100</v>
      </c>
      <c r="H272" t="s">
        <v>30</v>
      </c>
      <c r="I272" t="s">
        <v>30</v>
      </c>
      <c r="J272" t="s">
        <v>30</v>
      </c>
      <c r="U272" t="s">
        <v>30</v>
      </c>
    </row>
    <row r="273" spans="1:27" ht="15" customHeight="1" x14ac:dyDescent="0.25">
      <c r="A273" s="7">
        <v>272</v>
      </c>
      <c r="B273" t="s">
        <v>394</v>
      </c>
      <c r="C273" t="s">
        <v>30</v>
      </c>
      <c r="D273">
        <v>884</v>
      </c>
      <c r="E273">
        <v>3699</v>
      </c>
      <c r="F273" t="s">
        <v>30</v>
      </c>
      <c r="G273">
        <v>100</v>
      </c>
      <c r="H273" t="s">
        <v>30</v>
      </c>
      <c r="I273" t="s">
        <v>30</v>
      </c>
      <c r="J273" t="s">
        <v>30</v>
      </c>
      <c r="U273" t="s">
        <v>30</v>
      </c>
    </row>
    <row r="274" spans="1:27" ht="15" customHeight="1" x14ac:dyDescent="0.25">
      <c r="A274" s="7">
        <v>273</v>
      </c>
      <c r="B274" t="s">
        <v>395</v>
      </c>
      <c r="C274">
        <v>74.3</v>
      </c>
      <c r="D274">
        <v>112</v>
      </c>
      <c r="E274">
        <v>467</v>
      </c>
      <c r="F274">
        <v>23.5</v>
      </c>
      <c r="G274">
        <v>1.2</v>
      </c>
      <c r="H274">
        <v>103</v>
      </c>
      <c r="I274">
        <v>0</v>
      </c>
      <c r="J274" t="s">
        <v>30</v>
      </c>
      <c r="K274">
        <v>1.6</v>
      </c>
      <c r="L274">
        <v>23</v>
      </c>
      <c r="M274">
        <v>20</v>
      </c>
      <c r="O274">
        <v>338</v>
      </c>
      <c r="P274">
        <v>0.5</v>
      </c>
      <c r="Q274">
        <v>334</v>
      </c>
      <c r="R274">
        <v>156</v>
      </c>
      <c r="S274">
        <v>0.03</v>
      </c>
      <c r="T274">
        <v>0.5</v>
      </c>
      <c r="AA274">
        <v>0.44</v>
      </c>
    </row>
    <row r="275" spans="1:27" ht="15" customHeight="1" x14ac:dyDescent="0.25">
      <c r="A275" s="7">
        <v>274</v>
      </c>
      <c r="B275" t="s">
        <v>396</v>
      </c>
      <c r="C275">
        <v>79.7</v>
      </c>
      <c r="D275">
        <v>91</v>
      </c>
      <c r="E275">
        <v>381</v>
      </c>
      <c r="F275">
        <v>19.3</v>
      </c>
      <c r="G275">
        <v>0.9</v>
      </c>
      <c r="H275">
        <v>87</v>
      </c>
      <c r="I275">
        <v>0</v>
      </c>
      <c r="J275" t="s">
        <v>30</v>
      </c>
      <c r="K275">
        <v>0.9</v>
      </c>
      <c r="L275">
        <v>17</v>
      </c>
      <c r="M275">
        <v>16</v>
      </c>
      <c r="O275">
        <v>351</v>
      </c>
      <c r="P275">
        <v>0.3</v>
      </c>
      <c r="Q275">
        <v>189</v>
      </c>
      <c r="R275">
        <v>146</v>
      </c>
      <c r="S275">
        <v>0.03</v>
      </c>
      <c r="T275">
        <v>0.4</v>
      </c>
    </row>
    <row r="276" spans="1:27" ht="15" customHeight="1" x14ac:dyDescent="0.25">
      <c r="A276" s="7">
        <v>275</v>
      </c>
      <c r="B276" t="s">
        <v>397</v>
      </c>
      <c r="C276">
        <v>86.4</v>
      </c>
      <c r="D276">
        <v>59</v>
      </c>
      <c r="E276">
        <v>247</v>
      </c>
      <c r="F276">
        <v>13.1</v>
      </c>
      <c r="G276">
        <v>0.4</v>
      </c>
      <c r="H276">
        <v>31</v>
      </c>
      <c r="I276">
        <v>0</v>
      </c>
      <c r="J276" t="s">
        <v>30</v>
      </c>
      <c r="K276">
        <v>0.6</v>
      </c>
      <c r="L276">
        <v>10</v>
      </c>
      <c r="M276">
        <v>14</v>
      </c>
      <c r="N276">
        <v>0.01</v>
      </c>
      <c r="O276">
        <v>91</v>
      </c>
      <c r="P276">
        <v>0.1</v>
      </c>
      <c r="Q276">
        <v>79</v>
      </c>
      <c r="R276">
        <v>148</v>
      </c>
      <c r="S276">
        <v>0.14000000000000001</v>
      </c>
      <c r="T276">
        <v>0.4</v>
      </c>
      <c r="X276">
        <v>0.04</v>
      </c>
      <c r="AA276">
        <v>4.5999999999999996</v>
      </c>
    </row>
    <row r="277" spans="1:27" ht="15" customHeight="1" x14ac:dyDescent="0.25">
      <c r="A277" s="7">
        <v>276</v>
      </c>
      <c r="B277" t="s">
        <v>398</v>
      </c>
      <c r="C277">
        <v>71</v>
      </c>
      <c r="D277">
        <v>130</v>
      </c>
      <c r="E277">
        <v>542</v>
      </c>
      <c r="F277">
        <v>27.6</v>
      </c>
      <c r="G277">
        <v>1.3</v>
      </c>
      <c r="H277">
        <v>136</v>
      </c>
      <c r="I277">
        <v>0</v>
      </c>
      <c r="J277" t="s">
        <v>30</v>
      </c>
      <c r="K277">
        <v>1.6</v>
      </c>
      <c r="L277">
        <v>20</v>
      </c>
      <c r="M277">
        <v>22</v>
      </c>
      <c r="O277">
        <v>581</v>
      </c>
      <c r="P277">
        <v>0.3</v>
      </c>
      <c r="Q277">
        <v>305</v>
      </c>
      <c r="R277">
        <v>279</v>
      </c>
      <c r="T277">
        <v>0.4</v>
      </c>
      <c r="U277">
        <v>6</v>
      </c>
      <c r="V277">
        <v>6</v>
      </c>
      <c r="W277">
        <v>6</v>
      </c>
      <c r="X277">
        <v>0.03</v>
      </c>
      <c r="AA277">
        <v>0.44</v>
      </c>
    </row>
    <row r="278" spans="1:27" ht="15" customHeight="1" x14ac:dyDescent="0.25">
      <c r="A278" s="7">
        <v>277</v>
      </c>
      <c r="B278" t="s">
        <v>399</v>
      </c>
      <c r="C278">
        <v>64.5</v>
      </c>
      <c r="D278">
        <v>166</v>
      </c>
      <c r="E278">
        <v>694</v>
      </c>
      <c r="F278">
        <v>26.2</v>
      </c>
      <c r="G278">
        <v>6</v>
      </c>
      <c r="H278">
        <v>53</v>
      </c>
      <c r="I278">
        <v>0</v>
      </c>
      <c r="J278" t="s">
        <v>30</v>
      </c>
      <c r="K278">
        <v>1.5</v>
      </c>
      <c r="L278">
        <v>7</v>
      </c>
      <c r="M278">
        <v>29</v>
      </c>
      <c r="O278">
        <v>211</v>
      </c>
      <c r="P278">
        <v>1.2</v>
      </c>
      <c r="Q278">
        <v>362</v>
      </c>
      <c r="R278">
        <v>280</v>
      </c>
      <c r="S278">
        <v>0.04</v>
      </c>
      <c r="T278">
        <v>0.6</v>
      </c>
      <c r="X278">
        <v>0.15</v>
      </c>
      <c r="Y278">
        <v>0.03</v>
      </c>
      <c r="AA278">
        <v>3.17</v>
      </c>
    </row>
    <row r="279" spans="1:27" ht="15" customHeight="1" x14ac:dyDescent="0.25">
      <c r="A279" s="7">
        <v>278</v>
      </c>
      <c r="B279" t="s">
        <v>400</v>
      </c>
      <c r="C279">
        <v>73.099999999999994</v>
      </c>
      <c r="D279">
        <v>118</v>
      </c>
      <c r="E279">
        <v>492</v>
      </c>
      <c r="F279">
        <v>25.7</v>
      </c>
      <c r="G279">
        <v>0.9</v>
      </c>
      <c r="H279">
        <v>48</v>
      </c>
      <c r="I279">
        <v>0</v>
      </c>
      <c r="J279" t="s">
        <v>30</v>
      </c>
      <c r="K279">
        <v>1.3</v>
      </c>
      <c r="L279">
        <v>7</v>
      </c>
      <c r="M279">
        <v>32</v>
      </c>
      <c r="O279">
        <v>254</v>
      </c>
      <c r="P279">
        <v>1.3</v>
      </c>
      <c r="Q279">
        <v>30</v>
      </c>
      <c r="R279">
        <v>308</v>
      </c>
      <c r="S279">
        <v>0.09</v>
      </c>
      <c r="T279">
        <v>0.4</v>
      </c>
      <c r="U279">
        <v>20</v>
      </c>
      <c r="V279">
        <v>20</v>
      </c>
      <c r="W279">
        <v>20</v>
      </c>
      <c r="Y279">
        <v>0.04</v>
      </c>
      <c r="AA279">
        <v>5.94</v>
      </c>
    </row>
    <row r="280" spans="1:27" ht="15" customHeight="1" x14ac:dyDescent="0.25">
      <c r="A280" s="7">
        <v>279</v>
      </c>
      <c r="B280" t="s">
        <v>401</v>
      </c>
      <c r="C280">
        <v>47.9</v>
      </c>
      <c r="D280">
        <v>136</v>
      </c>
      <c r="E280">
        <v>569</v>
      </c>
      <c r="F280">
        <v>29</v>
      </c>
      <c r="G280">
        <v>1.3</v>
      </c>
      <c r="H280">
        <v>139</v>
      </c>
      <c r="I280">
        <v>0</v>
      </c>
      <c r="J280" t="s">
        <v>30</v>
      </c>
      <c r="K280">
        <v>22.5</v>
      </c>
      <c r="L280">
        <v>157</v>
      </c>
      <c r="M280">
        <v>49</v>
      </c>
      <c r="N280">
        <v>0.03</v>
      </c>
      <c r="O280">
        <v>186</v>
      </c>
      <c r="P280">
        <v>0.9</v>
      </c>
      <c r="Q280">
        <v>13585</v>
      </c>
      <c r="R280">
        <v>434</v>
      </c>
      <c r="S280">
        <v>0.09</v>
      </c>
      <c r="T280">
        <v>0.7</v>
      </c>
      <c r="Y280">
        <v>0.21</v>
      </c>
      <c r="AA280" t="s">
        <v>144</v>
      </c>
    </row>
    <row r="281" spans="1:27" ht="15" customHeight="1" x14ac:dyDescent="0.25">
      <c r="A281" s="7">
        <v>280</v>
      </c>
      <c r="B281" t="s">
        <v>402</v>
      </c>
      <c r="C281">
        <v>65.900000000000006</v>
      </c>
      <c r="D281">
        <v>140</v>
      </c>
      <c r="E281">
        <v>584</v>
      </c>
      <c r="F281">
        <v>24</v>
      </c>
      <c r="G281">
        <v>3.6</v>
      </c>
      <c r="H281">
        <v>112</v>
      </c>
      <c r="I281">
        <v>1.2</v>
      </c>
      <c r="J281" t="s">
        <v>144</v>
      </c>
      <c r="K281">
        <v>5.3</v>
      </c>
      <c r="L281">
        <v>59</v>
      </c>
      <c r="M281">
        <v>15</v>
      </c>
      <c r="O281">
        <v>51</v>
      </c>
      <c r="P281">
        <v>0.2</v>
      </c>
      <c r="Q281">
        <v>1256</v>
      </c>
      <c r="R281">
        <v>50</v>
      </c>
      <c r="S281">
        <v>0.04</v>
      </c>
      <c r="T281">
        <v>0.6</v>
      </c>
      <c r="X281">
        <v>0.03</v>
      </c>
      <c r="Y281">
        <v>0.05</v>
      </c>
      <c r="AA281">
        <v>5.17</v>
      </c>
    </row>
    <row r="282" spans="1:27" ht="15" customHeight="1" x14ac:dyDescent="0.25">
      <c r="A282" s="7">
        <v>281</v>
      </c>
      <c r="B282" t="s">
        <v>922</v>
      </c>
      <c r="C282">
        <v>60.6</v>
      </c>
      <c r="D282">
        <v>208</v>
      </c>
      <c r="E282">
        <v>872</v>
      </c>
      <c r="F282">
        <v>25</v>
      </c>
      <c r="G282">
        <v>10</v>
      </c>
      <c r="H282">
        <v>75</v>
      </c>
      <c r="I282">
        <v>3.1</v>
      </c>
      <c r="J282">
        <v>0.5</v>
      </c>
      <c r="K282">
        <v>1.4</v>
      </c>
      <c r="L282">
        <v>30</v>
      </c>
      <c r="M282">
        <v>26</v>
      </c>
      <c r="N282">
        <v>0.06</v>
      </c>
      <c r="O282">
        <v>462</v>
      </c>
      <c r="P282">
        <v>1</v>
      </c>
      <c r="Q282">
        <v>160</v>
      </c>
      <c r="R282">
        <v>420</v>
      </c>
      <c r="T282">
        <v>0.6</v>
      </c>
      <c r="U282">
        <v>17</v>
      </c>
      <c r="V282">
        <v>17</v>
      </c>
      <c r="W282">
        <v>17</v>
      </c>
      <c r="AA282">
        <v>0.77</v>
      </c>
    </row>
    <row r="283" spans="1:27" ht="15" customHeight="1" x14ac:dyDescent="0.25">
      <c r="A283" s="7">
        <v>282</v>
      </c>
      <c r="B283" t="s">
        <v>403</v>
      </c>
      <c r="C283">
        <v>75.900000000000006</v>
      </c>
      <c r="D283">
        <v>116</v>
      </c>
      <c r="E283">
        <v>485</v>
      </c>
      <c r="F283">
        <v>25.6</v>
      </c>
      <c r="G283">
        <v>0.7</v>
      </c>
      <c r="H283">
        <v>83</v>
      </c>
      <c r="I283">
        <v>0</v>
      </c>
      <c r="J283" t="s">
        <v>30</v>
      </c>
      <c r="K283">
        <v>1.2</v>
      </c>
      <c r="L283">
        <v>10</v>
      </c>
      <c r="M283">
        <v>21</v>
      </c>
      <c r="O283">
        <v>204</v>
      </c>
      <c r="P283">
        <v>0.3</v>
      </c>
      <c r="Q283">
        <v>115</v>
      </c>
      <c r="R283">
        <v>249</v>
      </c>
      <c r="S283">
        <v>0.03</v>
      </c>
      <c r="T283">
        <v>0.6</v>
      </c>
      <c r="U283">
        <v>12</v>
      </c>
      <c r="V283">
        <v>12</v>
      </c>
      <c r="W283">
        <v>12</v>
      </c>
      <c r="Y283">
        <v>0.04</v>
      </c>
      <c r="AA283">
        <v>9.77</v>
      </c>
    </row>
    <row r="284" spans="1:27" ht="15" customHeight="1" x14ac:dyDescent="0.25">
      <c r="A284" s="7">
        <v>283</v>
      </c>
      <c r="B284" t="s">
        <v>404</v>
      </c>
      <c r="C284">
        <v>81.400000000000006</v>
      </c>
      <c r="D284">
        <v>83</v>
      </c>
      <c r="E284">
        <v>349</v>
      </c>
      <c r="F284">
        <v>17.899999999999999</v>
      </c>
      <c r="G284">
        <v>0.8</v>
      </c>
      <c r="H284">
        <v>36</v>
      </c>
      <c r="I284">
        <v>0</v>
      </c>
      <c r="J284" t="s">
        <v>30</v>
      </c>
      <c r="K284">
        <v>1.2</v>
      </c>
      <c r="L284">
        <v>9</v>
      </c>
      <c r="M284">
        <v>19</v>
      </c>
      <c r="N284">
        <v>0.04</v>
      </c>
      <c r="O284">
        <v>181</v>
      </c>
      <c r="P284">
        <v>0.2</v>
      </c>
      <c r="Q284">
        <v>176</v>
      </c>
      <c r="R284">
        <v>299</v>
      </c>
      <c r="S284">
        <v>0.13</v>
      </c>
      <c r="T284">
        <v>0.3</v>
      </c>
      <c r="U284">
        <v>6</v>
      </c>
      <c r="V284">
        <v>6</v>
      </c>
      <c r="W284">
        <v>6</v>
      </c>
      <c r="X284">
        <v>0.04</v>
      </c>
      <c r="AA284">
        <v>1.31</v>
      </c>
    </row>
    <row r="285" spans="1:27" ht="15" customHeight="1" x14ac:dyDescent="0.25">
      <c r="A285" s="7">
        <v>284</v>
      </c>
      <c r="B285" t="s">
        <v>405</v>
      </c>
      <c r="C285">
        <v>78.7</v>
      </c>
      <c r="D285">
        <v>90</v>
      </c>
      <c r="E285">
        <v>377</v>
      </c>
      <c r="F285">
        <v>19</v>
      </c>
      <c r="G285">
        <v>1</v>
      </c>
      <c r="H285">
        <v>241</v>
      </c>
      <c r="I285">
        <v>0</v>
      </c>
      <c r="J285" t="s">
        <v>30</v>
      </c>
      <c r="K285">
        <v>1.7</v>
      </c>
      <c r="L285">
        <v>90</v>
      </c>
      <c r="M285">
        <v>19</v>
      </c>
      <c r="N285">
        <v>0.06</v>
      </c>
      <c r="O285">
        <v>266</v>
      </c>
      <c r="P285">
        <v>1.3</v>
      </c>
      <c r="Q285">
        <v>367</v>
      </c>
      <c r="R285">
        <v>102</v>
      </c>
      <c r="S285">
        <v>0.17</v>
      </c>
      <c r="T285">
        <v>1.2</v>
      </c>
      <c r="AA285">
        <v>1.07</v>
      </c>
    </row>
    <row r="286" spans="1:27" ht="15" customHeight="1" x14ac:dyDescent="0.25">
      <c r="A286" s="7">
        <v>285</v>
      </c>
      <c r="B286" t="s">
        <v>406</v>
      </c>
      <c r="C286">
        <v>89.1</v>
      </c>
      <c r="D286">
        <v>47</v>
      </c>
      <c r="E286">
        <v>197</v>
      </c>
      <c r="F286">
        <v>10</v>
      </c>
      <c r="G286">
        <v>0.5</v>
      </c>
      <c r="H286">
        <v>124</v>
      </c>
      <c r="I286">
        <v>0</v>
      </c>
      <c r="J286" t="s">
        <v>30</v>
      </c>
      <c r="K286">
        <v>0.8</v>
      </c>
      <c r="L286">
        <v>51</v>
      </c>
      <c r="M286">
        <v>27</v>
      </c>
      <c r="N286">
        <v>0.04</v>
      </c>
      <c r="O286">
        <v>234</v>
      </c>
      <c r="P286">
        <v>0.7</v>
      </c>
      <c r="Q286">
        <v>201</v>
      </c>
      <c r="R286">
        <v>72</v>
      </c>
      <c r="S286">
        <v>0.11</v>
      </c>
      <c r="T286">
        <v>0.7</v>
      </c>
      <c r="U286">
        <v>20</v>
      </c>
      <c r="V286">
        <v>20</v>
      </c>
      <c r="W286">
        <v>20</v>
      </c>
    </row>
    <row r="287" spans="1:27" ht="15" customHeight="1" x14ac:dyDescent="0.25">
      <c r="A287" s="7">
        <v>286</v>
      </c>
      <c r="B287" t="s">
        <v>407</v>
      </c>
      <c r="C287">
        <v>61</v>
      </c>
      <c r="D287">
        <v>231</v>
      </c>
      <c r="E287">
        <v>968</v>
      </c>
      <c r="F287">
        <v>18.399999999999999</v>
      </c>
      <c r="G287">
        <v>15.6</v>
      </c>
      <c r="H287">
        <v>283</v>
      </c>
      <c r="I287">
        <v>2.9</v>
      </c>
      <c r="J287" t="s">
        <v>30</v>
      </c>
      <c r="K287">
        <v>2.1</v>
      </c>
      <c r="L287">
        <v>960</v>
      </c>
      <c r="M287">
        <v>74</v>
      </c>
      <c r="N287">
        <v>0.38</v>
      </c>
      <c r="O287">
        <v>337</v>
      </c>
      <c r="P287">
        <v>2.4</v>
      </c>
      <c r="Q287">
        <v>99</v>
      </c>
      <c r="R287">
        <v>107</v>
      </c>
      <c r="S287">
        <v>0.19</v>
      </c>
      <c r="T287">
        <v>1.1000000000000001</v>
      </c>
      <c r="X287">
        <v>0.05</v>
      </c>
      <c r="AA287">
        <v>0.35</v>
      </c>
    </row>
    <row r="288" spans="1:27" ht="15" customHeight="1" x14ac:dyDescent="0.25">
      <c r="A288" s="7">
        <v>287</v>
      </c>
      <c r="B288" t="s">
        <v>408</v>
      </c>
      <c r="C288">
        <v>77</v>
      </c>
      <c r="D288">
        <v>83</v>
      </c>
      <c r="E288">
        <v>346</v>
      </c>
      <c r="F288">
        <v>18.5</v>
      </c>
      <c r="G288">
        <v>0.4</v>
      </c>
      <c r="H288">
        <v>85</v>
      </c>
      <c r="I288">
        <v>0</v>
      </c>
      <c r="J288" t="s">
        <v>30</v>
      </c>
      <c r="K288">
        <v>3.5</v>
      </c>
      <c r="L288">
        <v>357</v>
      </c>
      <c r="M288">
        <v>52</v>
      </c>
      <c r="N288">
        <v>7.0000000000000007E-2</v>
      </c>
      <c r="O288">
        <v>154</v>
      </c>
      <c r="P288">
        <v>2.9</v>
      </c>
      <c r="Q288">
        <v>360</v>
      </c>
      <c r="R288">
        <v>186</v>
      </c>
      <c r="S288">
        <v>0.72</v>
      </c>
      <c r="T288">
        <v>5.7</v>
      </c>
      <c r="X288">
        <v>0.04</v>
      </c>
      <c r="Y288">
        <v>0.31</v>
      </c>
      <c r="AA288">
        <v>4.17</v>
      </c>
    </row>
    <row r="289" spans="1:27" ht="15" customHeight="1" x14ac:dyDescent="0.25">
      <c r="A289" s="7">
        <v>288</v>
      </c>
      <c r="B289" t="s">
        <v>409</v>
      </c>
      <c r="C289">
        <v>75.599999999999994</v>
      </c>
      <c r="D289">
        <v>128</v>
      </c>
      <c r="E289">
        <v>536</v>
      </c>
      <c r="F289">
        <v>17.399999999999999</v>
      </c>
      <c r="G289">
        <v>6</v>
      </c>
      <c r="H289">
        <v>40</v>
      </c>
      <c r="I289">
        <v>0</v>
      </c>
      <c r="J289" t="s">
        <v>30</v>
      </c>
      <c r="K289">
        <v>1</v>
      </c>
      <c r="L289">
        <v>40</v>
      </c>
      <c r="M289">
        <v>23</v>
      </c>
      <c r="N289">
        <v>0.02</v>
      </c>
      <c r="O289">
        <v>190</v>
      </c>
      <c r="P289">
        <v>0.5</v>
      </c>
      <c r="Q289">
        <v>47</v>
      </c>
      <c r="R289">
        <v>317</v>
      </c>
      <c r="S289">
        <v>0.03</v>
      </c>
      <c r="T289">
        <v>0.4</v>
      </c>
      <c r="AA289">
        <v>1.87</v>
      </c>
    </row>
    <row r="290" spans="1:27" ht="15" customHeight="1" x14ac:dyDescent="0.25">
      <c r="A290" s="7">
        <v>289</v>
      </c>
      <c r="B290" t="s">
        <v>410</v>
      </c>
      <c r="C290">
        <v>59.9</v>
      </c>
      <c r="D290">
        <v>261</v>
      </c>
      <c r="E290">
        <v>1094</v>
      </c>
      <c r="F290">
        <v>19.899999999999999</v>
      </c>
      <c r="G290">
        <v>19.600000000000001</v>
      </c>
      <c r="H290">
        <v>80</v>
      </c>
      <c r="I290">
        <v>0</v>
      </c>
      <c r="J290" t="s">
        <v>30</v>
      </c>
      <c r="K290">
        <v>1</v>
      </c>
      <c r="L290">
        <v>22</v>
      </c>
      <c r="M290">
        <v>24</v>
      </c>
      <c r="N290">
        <v>0.01</v>
      </c>
      <c r="O290">
        <v>221</v>
      </c>
      <c r="P290">
        <v>1</v>
      </c>
      <c r="Q290">
        <v>40</v>
      </c>
      <c r="R290">
        <v>326</v>
      </c>
      <c r="S290">
        <v>0.03</v>
      </c>
      <c r="T290">
        <v>0.7</v>
      </c>
      <c r="X290">
        <v>0.13</v>
      </c>
      <c r="Y290">
        <v>0.06</v>
      </c>
      <c r="AA290">
        <v>2.7</v>
      </c>
    </row>
    <row r="291" spans="1:27" ht="15" customHeight="1" x14ac:dyDescent="0.25">
      <c r="A291" s="7">
        <v>290</v>
      </c>
      <c r="B291" t="s">
        <v>411</v>
      </c>
      <c r="C291">
        <v>64.599999999999994</v>
      </c>
      <c r="D291">
        <v>239</v>
      </c>
      <c r="E291">
        <v>999</v>
      </c>
      <c r="F291">
        <v>20.100000000000001</v>
      </c>
      <c r="G291">
        <v>16.899999999999999</v>
      </c>
      <c r="H291">
        <v>75</v>
      </c>
      <c r="I291">
        <v>0</v>
      </c>
      <c r="J291" t="s">
        <v>30</v>
      </c>
      <c r="K291">
        <v>0.8</v>
      </c>
      <c r="L291">
        <v>65</v>
      </c>
      <c r="M291">
        <v>23</v>
      </c>
      <c r="N291">
        <v>0.02</v>
      </c>
      <c r="O291">
        <v>185</v>
      </c>
      <c r="P291">
        <v>0.6</v>
      </c>
      <c r="Q291">
        <v>37</v>
      </c>
      <c r="R291">
        <v>254</v>
      </c>
      <c r="S291">
        <v>0.05</v>
      </c>
      <c r="T291">
        <v>1</v>
      </c>
      <c r="AA291">
        <v>2.09</v>
      </c>
    </row>
    <row r="292" spans="1:27" ht="15" customHeight="1" x14ac:dyDescent="0.25">
      <c r="A292" s="7">
        <v>291</v>
      </c>
      <c r="B292" t="s">
        <v>412</v>
      </c>
      <c r="C292">
        <v>79.2</v>
      </c>
      <c r="D292">
        <v>101</v>
      </c>
      <c r="E292">
        <v>423</v>
      </c>
      <c r="F292">
        <v>18.899999999999999</v>
      </c>
      <c r="G292">
        <v>2.2000000000000002</v>
      </c>
      <c r="H292">
        <v>73</v>
      </c>
      <c r="I292">
        <v>0</v>
      </c>
      <c r="J292" t="s">
        <v>30</v>
      </c>
      <c r="K292">
        <v>1</v>
      </c>
      <c r="L292">
        <v>39</v>
      </c>
      <c r="M292">
        <v>25</v>
      </c>
      <c r="N292">
        <v>0.02</v>
      </c>
      <c r="O292">
        <v>154</v>
      </c>
      <c r="P292">
        <v>0.3</v>
      </c>
      <c r="Q292">
        <v>45</v>
      </c>
      <c r="R292">
        <v>293</v>
      </c>
      <c r="S292">
        <v>0.02</v>
      </c>
      <c r="T292">
        <v>0.4</v>
      </c>
      <c r="U292">
        <v>8</v>
      </c>
      <c r="V292">
        <v>8</v>
      </c>
      <c r="W292">
        <v>8</v>
      </c>
      <c r="Y292">
        <v>0.08</v>
      </c>
      <c r="AA292" t="s">
        <v>144</v>
      </c>
    </row>
    <row r="293" spans="1:27" ht="15" customHeight="1" x14ac:dyDescent="0.25">
      <c r="A293" s="7">
        <v>292</v>
      </c>
      <c r="B293" t="s">
        <v>413</v>
      </c>
      <c r="C293">
        <v>79.400000000000006</v>
      </c>
      <c r="D293">
        <v>94</v>
      </c>
      <c r="E293">
        <v>392</v>
      </c>
      <c r="F293">
        <v>18.600000000000001</v>
      </c>
      <c r="G293">
        <v>1.6</v>
      </c>
      <c r="H293">
        <v>67</v>
      </c>
      <c r="I293">
        <v>0</v>
      </c>
      <c r="J293" t="s">
        <v>30</v>
      </c>
      <c r="K293">
        <v>1.1000000000000001</v>
      </c>
      <c r="L293" t="s">
        <v>144</v>
      </c>
      <c r="M293">
        <v>24</v>
      </c>
      <c r="N293">
        <v>0.01</v>
      </c>
      <c r="O293">
        <v>183</v>
      </c>
      <c r="P293">
        <v>0.4</v>
      </c>
      <c r="Q293">
        <v>68</v>
      </c>
      <c r="R293">
        <v>339</v>
      </c>
      <c r="S293">
        <v>0.03</v>
      </c>
      <c r="T293">
        <v>0.4</v>
      </c>
      <c r="U293">
        <v>65</v>
      </c>
      <c r="V293">
        <v>65</v>
      </c>
      <c r="W293">
        <v>65</v>
      </c>
      <c r="X293">
        <v>0.12</v>
      </c>
      <c r="Y293">
        <v>0.05</v>
      </c>
      <c r="AA293">
        <v>2.62</v>
      </c>
    </row>
    <row r="294" spans="1:27" ht="15" customHeight="1" x14ac:dyDescent="0.25">
      <c r="A294" s="7">
        <v>293</v>
      </c>
      <c r="B294" t="s">
        <v>414</v>
      </c>
      <c r="C294">
        <v>69</v>
      </c>
      <c r="D294">
        <v>147</v>
      </c>
      <c r="E294">
        <v>613</v>
      </c>
      <c r="F294">
        <v>26.8</v>
      </c>
      <c r="G294">
        <v>3.6</v>
      </c>
      <c r="H294">
        <v>117</v>
      </c>
      <c r="I294">
        <v>0</v>
      </c>
      <c r="J294" t="s">
        <v>30</v>
      </c>
      <c r="K294">
        <v>1.3</v>
      </c>
      <c r="L294">
        <v>60</v>
      </c>
      <c r="M294">
        <v>24</v>
      </c>
      <c r="N294">
        <v>0.03</v>
      </c>
      <c r="O294">
        <v>176</v>
      </c>
      <c r="P294">
        <v>0.5</v>
      </c>
      <c r="Q294">
        <v>85</v>
      </c>
      <c r="R294">
        <v>291</v>
      </c>
      <c r="S294">
        <v>0.02</v>
      </c>
      <c r="T294">
        <v>0.7</v>
      </c>
      <c r="X294">
        <v>0.11</v>
      </c>
      <c r="Y294">
        <v>0.1</v>
      </c>
      <c r="AA294">
        <v>4.2300000000000004</v>
      </c>
    </row>
    <row r="295" spans="1:27" ht="15" customHeight="1" x14ac:dyDescent="0.25">
      <c r="A295" s="7">
        <v>294</v>
      </c>
      <c r="B295" t="s">
        <v>415</v>
      </c>
      <c r="C295">
        <v>73.599999999999994</v>
      </c>
      <c r="D295">
        <v>100</v>
      </c>
      <c r="E295">
        <v>419</v>
      </c>
      <c r="F295">
        <v>23.4</v>
      </c>
      <c r="G295">
        <v>2.6</v>
      </c>
      <c r="H295">
        <v>123</v>
      </c>
      <c r="I295">
        <v>0</v>
      </c>
      <c r="J295" t="s">
        <v>30</v>
      </c>
      <c r="K295">
        <v>0.9</v>
      </c>
      <c r="L295">
        <v>69</v>
      </c>
      <c r="M295">
        <v>22</v>
      </c>
      <c r="N295">
        <v>0.02</v>
      </c>
      <c r="O295">
        <v>164</v>
      </c>
      <c r="P295">
        <v>0.6</v>
      </c>
      <c r="Q295">
        <v>68</v>
      </c>
      <c r="R295">
        <v>194</v>
      </c>
      <c r="S295">
        <v>0.03</v>
      </c>
      <c r="T295">
        <v>0.7</v>
      </c>
      <c r="U295">
        <v>6</v>
      </c>
      <c r="V295">
        <v>6</v>
      </c>
      <c r="W295">
        <v>6</v>
      </c>
      <c r="Y295">
        <v>0.03</v>
      </c>
      <c r="AA295">
        <v>0.77</v>
      </c>
    </row>
    <row r="296" spans="1:27" ht="15" customHeight="1" x14ac:dyDescent="0.25">
      <c r="A296" s="7">
        <v>295</v>
      </c>
      <c r="B296" t="s">
        <v>416</v>
      </c>
      <c r="C296">
        <v>76.2</v>
      </c>
      <c r="D296">
        <v>131</v>
      </c>
      <c r="E296">
        <v>549</v>
      </c>
      <c r="F296">
        <v>18.8</v>
      </c>
      <c r="G296">
        <v>5.6</v>
      </c>
      <c r="H296">
        <v>52</v>
      </c>
      <c r="I296">
        <v>0</v>
      </c>
      <c r="J296" t="s">
        <v>30</v>
      </c>
      <c r="K296">
        <v>1.1000000000000001</v>
      </c>
      <c r="L296">
        <v>12</v>
      </c>
      <c r="M296">
        <v>26</v>
      </c>
      <c r="N296">
        <v>0.01</v>
      </c>
      <c r="O296">
        <v>189</v>
      </c>
      <c r="P296">
        <v>0.2</v>
      </c>
      <c r="Q296">
        <v>40</v>
      </c>
      <c r="R296">
        <v>393</v>
      </c>
      <c r="S296">
        <v>0.02</v>
      </c>
      <c r="T296">
        <v>0.5</v>
      </c>
      <c r="AA296">
        <v>3.7</v>
      </c>
    </row>
    <row r="297" spans="1:27" ht="15" customHeight="1" x14ac:dyDescent="0.25">
      <c r="A297" s="7">
        <v>296</v>
      </c>
      <c r="B297" t="s">
        <v>417</v>
      </c>
      <c r="C297">
        <v>71.900000000000006</v>
      </c>
      <c r="D297">
        <v>131</v>
      </c>
      <c r="E297">
        <v>547</v>
      </c>
      <c r="F297">
        <v>16.8</v>
      </c>
      <c r="G297">
        <v>6.5</v>
      </c>
      <c r="H297">
        <v>159</v>
      </c>
      <c r="I297">
        <v>0</v>
      </c>
      <c r="J297" t="s">
        <v>30</v>
      </c>
      <c r="K297">
        <v>3.6</v>
      </c>
      <c r="L297">
        <v>1181</v>
      </c>
      <c r="M297">
        <v>45</v>
      </c>
      <c r="N297">
        <v>0.28000000000000003</v>
      </c>
      <c r="O297">
        <v>696</v>
      </c>
      <c r="P297">
        <v>0.9</v>
      </c>
      <c r="Q297">
        <v>48</v>
      </c>
      <c r="R297">
        <v>244</v>
      </c>
      <c r="S297">
        <v>0.09</v>
      </c>
      <c r="T297">
        <v>3.3</v>
      </c>
      <c r="U297">
        <v>4</v>
      </c>
      <c r="V297">
        <v>4</v>
      </c>
      <c r="W297">
        <v>4</v>
      </c>
      <c r="X297">
        <v>0.05</v>
      </c>
      <c r="AA297">
        <v>3.3</v>
      </c>
    </row>
    <row r="298" spans="1:27" ht="15" customHeight="1" x14ac:dyDescent="0.25">
      <c r="A298" s="7">
        <v>297</v>
      </c>
      <c r="B298" t="s">
        <v>418</v>
      </c>
      <c r="C298">
        <v>40.1</v>
      </c>
      <c r="D298">
        <v>327</v>
      </c>
      <c r="E298">
        <v>1368</v>
      </c>
      <c r="F298">
        <v>28.4</v>
      </c>
      <c r="G298">
        <v>22.8</v>
      </c>
      <c r="H298">
        <v>246</v>
      </c>
      <c r="I298">
        <v>0</v>
      </c>
      <c r="J298" t="s">
        <v>30</v>
      </c>
      <c r="K298">
        <v>6.2</v>
      </c>
      <c r="L298">
        <v>1881</v>
      </c>
      <c r="M298">
        <v>66</v>
      </c>
      <c r="N298">
        <v>0.34</v>
      </c>
      <c r="O298">
        <v>1067</v>
      </c>
      <c r="P298">
        <v>0.8</v>
      </c>
      <c r="Q298">
        <v>65</v>
      </c>
      <c r="R298">
        <v>331</v>
      </c>
      <c r="S298">
        <v>0.31</v>
      </c>
      <c r="T298">
        <v>5.6</v>
      </c>
      <c r="U298">
        <v>9</v>
      </c>
      <c r="V298">
        <v>9</v>
      </c>
      <c r="W298">
        <v>9</v>
      </c>
      <c r="X298">
        <v>0.25</v>
      </c>
      <c r="Y298">
        <v>0.03</v>
      </c>
      <c r="Z298">
        <v>0.04</v>
      </c>
      <c r="AA298">
        <v>8.93</v>
      </c>
    </row>
    <row r="299" spans="1:27" ht="15" customHeight="1" x14ac:dyDescent="0.25">
      <c r="A299" s="7">
        <v>298</v>
      </c>
      <c r="B299" t="s">
        <v>419</v>
      </c>
      <c r="C299">
        <v>72.2</v>
      </c>
      <c r="D299">
        <v>152</v>
      </c>
      <c r="E299">
        <v>634</v>
      </c>
      <c r="F299">
        <v>15.7</v>
      </c>
      <c r="G299">
        <v>9.4</v>
      </c>
      <c r="H299">
        <v>144</v>
      </c>
      <c r="I299">
        <v>0</v>
      </c>
      <c r="J299" t="s">
        <v>30</v>
      </c>
      <c r="K299">
        <v>2.2000000000000002</v>
      </c>
      <c r="L299">
        <v>590</v>
      </c>
      <c r="M299">
        <v>32</v>
      </c>
      <c r="N299">
        <v>0.41</v>
      </c>
      <c r="O299">
        <v>441</v>
      </c>
      <c r="P299">
        <v>0.6</v>
      </c>
      <c r="Q299">
        <v>41</v>
      </c>
      <c r="R299">
        <v>207</v>
      </c>
      <c r="S299">
        <v>0.05</v>
      </c>
      <c r="T299">
        <v>2.4</v>
      </c>
      <c r="Y299">
        <v>0.03</v>
      </c>
      <c r="Z299">
        <v>7.0000000000000007E-2</v>
      </c>
      <c r="AA299">
        <v>1.86</v>
      </c>
    </row>
    <row r="300" spans="1:27" ht="15" customHeight="1" x14ac:dyDescent="0.25">
      <c r="A300" s="7">
        <v>299</v>
      </c>
      <c r="B300" t="s">
        <v>923</v>
      </c>
      <c r="C300">
        <v>41.3</v>
      </c>
      <c r="D300">
        <v>344</v>
      </c>
      <c r="E300">
        <v>1437</v>
      </c>
      <c r="F300">
        <v>23.5</v>
      </c>
      <c r="G300">
        <v>22.6</v>
      </c>
      <c r="H300">
        <v>282</v>
      </c>
      <c r="I300">
        <v>10.199999999999999</v>
      </c>
      <c r="J300">
        <v>0.4</v>
      </c>
      <c r="K300">
        <v>2.4</v>
      </c>
      <c r="L300">
        <v>763</v>
      </c>
      <c r="M300">
        <v>47</v>
      </c>
      <c r="N300">
        <v>0.36</v>
      </c>
      <c r="O300">
        <v>578</v>
      </c>
      <c r="P300">
        <v>3</v>
      </c>
      <c r="Q300">
        <v>37</v>
      </c>
      <c r="R300">
        <v>319</v>
      </c>
      <c r="S300">
        <v>0.15</v>
      </c>
      <c r="T300">
        <v>3.8</v>
      </c>
      <c r="U300">
        <v>30</v>
      </c>
      <c r="V300">
        <v>30</v>
      </c>
      <c r="W300">
        <v>30</v>
      </c>
      <c r="X300">
        <v>0.05</v>
      </c>
      <c r="Y300">
        <v>7.0000000000000007E-2</v>
      </c>
      <c r="AA300">
        <v>0.79</v>
      </c>
    </row>
    <row r="301" spans="1:27" ht="15" customHeight="1" x14ac:dyDescent="0.25">
      <c r="A301" s="7">
        <v>300</v>
      </c>
      <c r="B301" t="s">
        <v>420</v>
      </c>
      <c r="C301">
        <v>40.700000000000003</v>
      </c>
      <c r="D301">
        <v>349</v>
      </c>
      <c r="E301">
        <v>1462</v>
      </c>
      <c r="F301">
        <v>30.1</v>
      </c>
      <c r="G301">
        <v>24.5</v>
      </c>
      <c r="H301">
        <v>270</v>
      </c>
      <c r="I301">
        <v>0</v>
      </c>
      <c r="J301" t="s">
        <v>30</v>
      </c>
      <c r="K301">
        <v>4.2</v>
      </c>
      <c r="L301">
        <v>575</v>
      </c>
      <c r="M301">
        <v>32</v>
      </c>
      <c r="N301">
        <v>0.21</v>
      </c>
      <c r="O301">
        <v>735</v>
      </c>
      <c r="P301">
        <v>0.9</v>
      </c>
      <c r="Q301">
        <v>41</v>
      </c>
      <c r="R301">
        <v>318</v>
      </c>
      <c r="S301">
        <v>0.14000000000000001</v>
      </c>
      <c r="T301">
        <v>3.2</v>
      </c>
      <c r="U301">
        <v>12</v>
      </c>
      <c r="V301">
        <v>12</v>
      </c>
      <c r="W301">
        <v>12</v>
      </c>
      <c r="X301">
        <v>0.03</v>
      </c>
      <c r="Y301">
        <v>0.03</v>
      </c>
      <c r="AA301">
        <v>7.27</v>
      </c>
    </row>
    <row r="302" spans="1:27" ht="15" customHeight="1" x14ac:dyDescent="0.25">
      <c r="A302" s="7">
        <v>301</v>
      </c>
      <c r="B302" t="s">
        <v>421</v>
      </c>
      <c r="C302">
        <v>70.7</v>
      </c>
      <c r="D302">
        <v>122</v>
      </c>
      <c r="E302">
        <v>510</v>
      </c>
      <c r="F302">
        <v>26.6</v>
      </c>
      <c r="G302">
        <v>0.9</v>
      </c>
      <c r="H302">
        <v>91</v>
      </c>
      <c r="I302">
        <v>0</v>
      </c>
      <c r="J302" t="s">
        <v>30</v>
      </c>
      <c r="K302">
        <v>1.2</v>
      </c>
      <c r="L302">
        <v>36</v>
      </c>
      <c r="M302">
        <v>20</v>
      </c>
      <c r="N302">
        <v>0.03</v>
      </c>
      <c r="O302">
        <v>273</v>
      </c>
      <c r="P302">
        <v>0.4</v>
      </c>
      <c r="Q302">
        <v>120</v>
      </c>
      <c r="R302">
        <v>364</v>
      </c>
      <c r="S302">
        <v>0.03</v>
      </c>
      <c r="T302">
        <v>0.9</v>
      </c>
      <c r="X302">
        <v>0.05</v>
      </c>
      <c r="AA302">
        <v>7.97</v>
      </c>
    </row>
    <row r="303" spans="1:27" ht="15" customHeight="1" x14ac:dyDescent="0.25">
      <c r="A303" s="7">
        <v>302</v>
      </c>
      <c r="B303" t="s">
        <v>422</v>
      </c>
      <c r="C303">
        <v>82.1</v>
      </c>
      <c r="D303">
        <v>89</v>
      </c>
      <c r="E303">
        <v>373</v>
      </c>
      <c r="F303">
        <v>16.600000000000001</v>
      </c>
      <c r="G303">
        <v>2</v>
      </c>
      <c r="H303">
        <v>57</v>
      </c>
      <c r="I303">
        <v>0</v>
      </c>
      <c r="J303" t="s">
        <v>30</v>
      </c>
      <c r="K303">
        <v>1.1000000000000001</v>
      </c>
      <c r="L303">
        <v>20</v>
      </c>
      <c r="M303">
        <v>27</v>
      </c>
      <c r="N303">
        <v>0.01</v>
      </c>
      <c r="O303">
        <v>185</v>
      </c>
      <c r="P303">
        <v>0.2</v>
      </c>
      <c r="Q303">
        <v>80</v>
      </c>
      <c r="R303">
        <v>340</v>
      </c>
      <c r="T303">
        <v>0.3</v>
      </c>
      <c r="AA303">
        <v>1.34</v>
      </c>
    </row>
    <row r="304" spans="1:27" ht="15" customHeight="1" x14ac:dyDescent="0.25">
      <c r="A304" s="7">
        <v>303</v>
      </c>
      <c r="B304" t="s">
        <v>423</v>
      </c>
      <c r="C304">
        <v>63.5</v>
      </c>
      <c r="D304">
        <v>192</v>
      </c>
      <c r="E304">
        <v>802</v>
      </c>
      <c r="F304">
        <v>26.9</v>
      </c>
      <c r="G304">
        <v>8.5</v>
      </c>
      <c r="H304">
        <v>109</v>
      </c>
      <c r="I304">
        <v>0</v>
      </c>
      <c r="J304" t="s">
        <v>30</v>
      </c>
      <c r="K304">
        <v>1.5</v>
      </c>
      <c r="L304">
        <v>36</v>
      </c>
      <c r="M304">
        <v>38</v>
      </c>
      <c r="N304">
        <v>0.02</v>
      </c>
      <c r="O304">
        <v>279</v>
      </c>
      <c r="P304">
        <v>0.4</v>
      </c>
      <c r="Q304">
        <v>90</v>
      </c>
      <c r="R304">
        <v>447</v>
      </c>
      <c r="S304">
        <v>0.03</v>
      </c>
      <c r="T304">
        <v>0.6</v>
      </c>
      <c r="X304">
        <v>0.05</v>
      </c>
      <c r="AA304">
        <v>0.77</v>
      </c>
    </row>
    <row r="305" spans="1:27" ht="15" customHeight="1" x14ac:dyDescent="0.25">
      <c r="A305" s="7">
        <v>304</v>
      </c>
      <c r="B305" t="s">
        <v>424</v>
      </c>
      <c r="C305">
        <v>79.599999999999994</v>
      </c>
      <c r="D305">
        <v>111</v>
      </c>
      <c r="E305">
        <v>464</v>
      </c>
      <c r="F305">
        <v>16.3</v>
      </c>
      <c r="G305">
        <v>4.5999999999999996</v>
      </c>
      <c r="H305">
        <v>51</v>
      </c>
      <c r="I305">
        <v>0</v>
      </c>
      <c r="J305" t="s">
        <v>30</v>
      </c>
      <c r="K305">
        <v>0.9</v>
      </c>
      <c r="L305">
        <v>16</v>
      </c>
      <c r="M305">
        <v>19</v>
      </c>
      <c r="N305">
        <v>0.01</v>
      </c>
      <c r="O305">
        <v>136</v>
      </c>
      <c r="P305">
        <v>0.2</v>
      </c>
      <c r="Q305">
        <v>76</v>
      </c>
      <c r="R305">
        <v>261</v>
      </c>
      <c r="T305">
        <v>0.3</v>
      </c>
      <c r="U305">
        <v>3</v>
      </c>
      <c r="V305">
        <v>3</v>
      </c>
      <c r="W305">
        <v>3</v>
      </c>
      <c r="Y305">
        <v>0.04</v>
      </c>
      <c r="AA305">
        <v>0.6</v>
      </c>
    </row>
    <row r="306" spans="1:27" ht="15" customHeight="1" x14ac:dyDescent="0.25">
      <c r="A306" s="7">
        <v>305</v>
      </c>
      <c r="B306" t="s">
        <v>425</v>
      </c>
      <c r="C306">
        <v>57</v>
      </c>
      <c r="D306">
        <v>223</v>
      </c>
      <c r="E306">
        <v>933</v>
      </c>
      <c r="F306">
        <v>27.4</v>
      </c>
      <c r="G306">
        <v>11.8</v>
      </c>
      <c r="H306">
        <v>165</v>
      </c>
      <c r="I306">
        <v>0</v>
      </c>
      <c r="J306" t="s">
        <v>30</v>
      </c>
      <c r="K306">
        <v>3.2</v>
      </c>
      <c r="L306">
        <v>378</v>
      </c>
      <c r="M306">
        <v>30</v>
      </c>
      <c r="N306">
        <v>0.06</v>
      </c>
      <c r="O306">
        <v>504</v>
      </c>
      <c r="P306">
        <v>0.5</v>
      </c>
      <c r="Q306">
        <v>107</v>
      </c>
      <c r="R306">
        <v>355</v>
      </c>
      <c r="S306">
        <v>0.08</v>
      </c>
      <c r="T306">
        <v>1.1000000000000001</v>
      </c>
      <c r="U306">
        <v>39</v>
      </c>
      <c r="V306">
        <v>39</v>
      </c>
      <c r="W306">
        <v>39</v>
      </c>
      <c r="X306">
        <v>0.08</v>
      </c>
      <c r="Y306">
        <v>0.11</v>
      </c>
      <c r="AA306">
        <v>8.07</v>
      </c>
    </row>
    <row r="307" spans="1:27" ht="15" customHeight="1" x14ac:dyDescent="0.25">
      <c r="A307" s="7">
        <v>306</v>
      </c>
      <c r="B307" t="s">
        <v>924</v>
      </c>
      <c r="C307">
        <v>53.2</v>
      </c>
      <c r="D307">
        <v>283</v>
      </c>
      <c r="E307">
        <v>1186</v>
      </c>
      <c r="F307">
        <v>21.4</v>
      </c>
      <c r="G307">
        <v>19.100000000000001</v>
      </c>
      <c r="H307">
        <v>73</v>
      </c>
      <c r="I307">
        <v>5</v>
      </c>
      <c r="K307">
        <v>1.2</v>
      </c>
      <c r="L307">
        <v>26</v>
      </c>
      <c r="M307">
        <v>28</v>
      </c>
      <c r="N307">
        <v>7.0000000000000007E-2</v>
      </c>
      <c r="O307">
        <v>216</v>
      </c>
      <c r="P307">
        <v>0.9</v>
      </c>
      <c r="Q307">
        <v>91</v>
      </c>
      <c r="R307">
        <v>216</v>
      </c>
      <c r="S307">
        <v>0.03</v>
      </c>
      <c r="T307">
        <v>0.4</v>
      </c>
      <c r="U307">
        <v>18</v>
      </c>
      <c r="V307">
        <v>18</v>
      </c>
      <c r="W307">
        <v>18</v>
      </c>
      <c r="Y307">
        <v>0.03</v>
      </c>
      <c r="AA307">
        <v>0.6</v>
      </c>
    </row>
    <row r="308" spans="1:27" ht="15" customHeight="1" x14ac:dyDescent="0.25">
      <c r="A308" s="7">
        <v>307</v>
      </c>
      <c r="B308" t="s">
        <v>426</v>
      </c>
      <c r="C308">
        <v>79.5</v>
      </c>
      <c r="D308">
        <v>107</v>
      </c>
      <c r="E308">
        <v>449</v>
      </c>
      <c r="F308">
        <v>16.7</v>
      </c>
      <c r="G308">
        <v>4</v>
      </c>
      <c r="H308">
        <v>65</v>
      </c>
      <c r="I308">
        <v>0</v>
      </c>
      <c r="J308" t="s">
        <v>30</v>
      </c>
      <c r="K308">
        <v>0.9</v>
      </c>
      <c r="L308">
        <v>14</v>
      </c>
      <c r="M308">
        <v>23</v>
      </c>
      <c r="N308">
        <v>0.01</v>
      </c>
      <c r="O308">
        <v>141</v>
      </c>
      <c r="P308">
        <v>0.2</v>
      </c>
      <c r="Q308">
        <v>77</v>
      </c>
      <c r="R308">
        <v>253</v>
      </c>
      <c r="T308">
        <v>0.3</v>
      </c>
      <c r="U308">
        <v>48</v>
      </c>
      <c r="V308">
        <v>48</v>
      </c>
      <c r="W308">
        <v>48</v>
      </c>
      <c r="Y308">
        <v>0.05</v>
      </c>
      <c r="AA308">
        <v>3.1</v>
      </c>
    </row>
    <row r="309" spans="1:27" ht="15" customHeight="1" x14ac:dyDescent="0.25">
      <c r="A309" s="7">
        <v>308</v>
      </c>
      <c r="B309" t="s">
        <v>427</v>
      </c>
      <c r="C309">
        <v>66.8</v>
      </c>
      <c r="D309">
        <v>154</v>
      </c>
      <c r="E309">
        <v>645</v>
      </c>
      <c r="F309">
        <v>28.6</v>
      </c>
      <c r="G309">
        <v>3.6</v>
      </c>
      <c r="H309">
        <v>81</v>
      </c>
      <c r="I309">
        <v>0</v>
      </c>
      <c r="J309" t="s">
        <v>30</v>
      </c>
      <c r="K309">
        <v>1.7</v>
      </c>
      <c r="L309">
        <v>10</v>
      </c>
      <c r="M309">
        <v>21</v>
      </c>
      <c r="O309">
        <v>204</v>
      </c>
      <c r="P309">
        <v>0.3</v>
      </c>
      <c r="Q309">
        <v>115</v>
      </c>
      <c r="R309">
        <v>249</v>
      </c>
      <c r="S309">
        <v>0.03</v>
      </c>
      <c r="T309">
        <v>0.6</v>
      </c>
      <c r="U309">
        <v>4</v>
      </c>
      <c r="V309">
        <v>4</v>
      </c>
      <c r="W309">
        <v>4</v>
      </c>
      <c r="X309">
        <v>0.14000000000000001</v>
      </c>
      <c r="AA309">
        <v>8.8699999999999992</v>
      </c>
    </row>
    <row r="310" spans="1:27" ht="15" customHeight="1" x14ac:dyDescent="0.25">
      <c r="A310" s="7">
        <v>309</v>
      </c>
      <c r="B310" t="s">
        <v>428</v>
      </c>
      <c r="C310">
        <v>74.5</v>
      </c>
      <c r="D310">
        <v>142</v>
      </c>
      <c r="E310">
        <v>594</v>
      </c>
      <c r="F310">
        <v>11.8</v>
      </c>
      <c r="G310">
        <v>8</v>
      </c>
      <c r="H310">
        <v>43</v>
      </c>
      <c r="I310">
        <v>5</v>
      </c>
      <c r="J310">
        <v>0.8</v>
      </c>
      <c r="K310">
        <v>0.7</v>
      </c>
      <c r="L310">
        <v>20</v>
      </c>
      <c r="M310">
        <v>18</v>
      </c>
      <c r="N310">
        <v>0.08</v>
      </c>
      <c r="O310">
        <v>105</v>
      </c>
      <c r="P310">
        <v>1.5</v>
      </c>
      <c r="Q310">
        <v>51</v>
      </c>
      <c r="R310">
        <v>208</v>
      </c>
      <c r="S310">
        <v>0.36</v>
      </c>
      <c r="T310">
        <v>0.3</v>
      </c>
      <c r="U310">
        <v>19</v>
      </c>
      <c r="Y310">
        <v>0.03</v>
      </c>
      <c r="AA310">
        <v>1.1000000000000001</v>
      </c>
    </row>
    <row r="311" spans="1:27" ht="15" customHeight="1" x14ac:dyDescent="0.25">
      <c r="A311" s="7">
        <v>310</v>
      </c>
      <c r="B311" t="s">
        <v>429</v>
      </c>
      <c r="C311">
        <v>80.599999999999994</v>
      </c>
      <c r="D311">
        <v>76</v>
      </c>
      <c r="E311">
        <v>320</v>
      </c>
      <c r="F311">
        <v>15.5</v>
      </c>
      <c r="G311">
        <v>1.1000000000000001</v>
      </c>
      <c r="H311">
        <v>84</v>
      </c>
      <c r="I311">
        <v>0</v>
      </c>
      <c r="J311" t="s">
        <v>30</v>
      </c>
      <c r="K311">
        <v>2</v>
      </c>
      <c r="L311">
        <v>332</v>
      </c>
      <c r="M311">
        <v>34</v>
      </c>
      <c r="N311">
        <v>7.0000000000000007E-2</v>
      </c>
      <c r="O311">
        <v>327</v>
      </c>
      <c r="P311">
        <v>0.5</v>
      </c>
      <c r="Q311">
        <v>120</v>
      </c>
      <c r="R311">
        <v>304</v>
      </c>
      <c r="S311">
        <v>0.1</v>
      </c>
      <c r="T311">
        <v>0.6</v>
      </c>
      <c r="X311">
        <v>0.08</v>
      </c>
      <c r="AA311">
        <v>6.6</v>
      </c>
    </row>
    <row r="312" spans="1:27" ht="15" customHeight="1" x14ac:dyDescent="0.25">
      <c r="A312" s="7">
        <v>311</v>
      </c>
      <c r="B312" t="s">
        <v>430</v>
      </c>
      <c r="C312">
        <v>57</v>
      </c>
      <c r="D312">
        <v>192</v>
      </c>
      <c r="E312">
        <v>801</v>
      </c>
      <c r="F312">
        <v>36.5</v>
      </c>
      <c r="G312">
        <v>4</v>
      </c>
      <c r="H312">
        <v>126</v>
      </c>
      <c r="I312">
        <v>0</v>
      </c>
      <c r="J312" t="s">
        <v>30</v>
      </c>
      <c r="K312">
        <v>2</v>
      </c>
      <c r="L312">
        <v>114</v>
      </c>
      <c r="M312">
        <v>42</v>
      </c>
      <c r="N312">
        <v>0.08</v>
      </c>
      <c r="O312">
        <v>332</v>
      </c>
      <c r="P312">
        <v>0.8</v>
      </c>
      <c r="Q312">
        <v>81</v>
      </c>
      <c r="R312">
        <v>527</v>
      </c>
      <c r="S312">
        <v>0.04</v>
      </c>
      <c r="T312">
        <v>2.1</v>
      </c>
      <c r="U312">
        <v>7</v>
      </c>
      <c r="V312">
        <v>7</v>
      </c>
      <c r="W312">
        <v>7</v>
      </c>
      <c r="X312">
        <v>0.03</v>
      </c>
      <c r="AA312">
        <v>6.63</v>
      </c>
    </row>
    <row r="313" spans="1:27" ht="15" customHeight="1" x14ac:dyDescent="0.25">
      <c r="A313" s="7">
        <v>312</v>
      </c>
      <c r="B313" t="s">
        <v>431</v>
      </c>
      <c r="C313">
        <v>80.3</v>
      </c>
      <c r="D313">
        <v>91</v>
      </c>
      <c r="E313">
        <v>381</v>
      </c>
      <c r="F313">
        <v>18.600000000000001</v>
      </c>
      <c r="G313">
        <v>1.3</v>
      </c>
      <c r="H313">
        <v>50</v>
      </c>
      <c r="I313">
        <v>0</v>
      </c>
      <c r="J313" t="s">
        <v>30</v>
      </c>
      <c r="K313">
        <v>1.1000000000000001</v>
      </c>
      <c r="L313">
        <v>12</v>
      </c>
      <c r="M313">
        <v>24</v>
      </c>
      <c r="N313">
        <v>0.01</v>
      </c>
      <c r="O313">
        <v>174</v>
      </c>
      <c r="P313">
        <v>0.2</v>
      </c>
      <c r="Q313">
        <v>43</v>
      </c>
      <c r="R313">
        <v>294</v>
      </c>
      <c r="S313">
        <v>0.03</v>
      </c>
      <c r="T313">
        <v>0.4</v>
      </c>
      <c r="AA313">
        <v>4.95</v>
      </c>
    </row>
    <row r="314" spans="1:27" ht="15" customHeight="1" x14ac:dyDescent="0.25">
      <c r="A314" s="7">
        <v>313</v>
      </c>
      <c r="B314" t="s">
        <v>432</v>
      </c>
      <c r="C314">
        <v>65.5</v>
      </c>
      <c r="D314">
        <v>152</v>
      </c>
      <c r="E314">
        <v>637</v>
      </c>
      <c r="F314">
        <v>30.8</v>
      </c>
      <c r="G314">
        <v>2.2999999999999998</v>
      </c>
      <c r="H314">
        <v>99</v>
      </c>
      <c r="I314">
        <v>0</v>
      </c>
      <c r="J314" t="s">
        <v>30</v>
      </c>
      <c r="K314">
        <v>1.6</v>
      </c>
      <c r="L314">
        <v>69</v>
      </c>
      <c r="M314">
        <v>27</v>
      </c>
      <c r="N314">
        <v>0.03</v>
      </c>
      <c r="O314">
        <v>237</v>
      </c>
      <c r="P314">
        <v>0.5</v>
      </c>
      <c r="Q314">
        <v>53</v>
      </c>
      <c r="R314">
        <v>360</v>
      </c>
      <c r="S314">
        <v>0.04</v>
      </c>
      <c r="T314">
        <v>0.8</v>
      </c>
      <c r="U314">
        <v>5</v>
      </c>
      <c r="V314">
        <v>5</v>
      </c>
      <c r="W314">
        <v>5</v>
      </c>
      <c r="X314">
        <v>0.03</v>
      </c>
      <c r="AA314">
        <v>2.87</v>
      </c>
    </row>
    <row r="315" spans="1:27" ht="15" customHeight="1" x14ac:dyDescent="0.25">
      <c r="A315" s="7">
        <v>314</v>
      </c>
      <c r="B315" t="s">
        <v>433</v>
      </c>
      <c r="C315">
        <v>79.2</v>
      </c>
      <c r="D315">
        <v>93</v>
      </c>
      <c r="E315">
        <v>389</v>
      </c>
      <c r="F315">
        <v>20.5</v>
      </c>
      <c r="G315">
        <v>0.6</v>
      </c>
      <c r="H315">
        <v>49</v>
      </c>
      <c r="I315">
        <v>0</v>
      </c>
      <c r="J315" t="s">
        <v>30</v>
      </c>
      <c r="K315">
        <v>1.3</v>
      </c>
      <c r="L315">
        <v>26</v>
      </c>
      <c r="M315">
        <v>24</v>
      </c>
      <c r="N315">
        <v>0.05</v>
      </c>
      <c r="O315">
        <v>207</v>
      </c>
      <c r="P315">
        <v>0.4</v>
      </c>
      <c r="Q315">
        <v>67</v>
      </c>
      <c r="R315">
        <v>313</v>
      </c>
      <c r="S315">
        <v>0.04</v>
      </c>
      <c r="T315">
        <v>0.7</v>
      </c>
      <c r="U315">
        <v>5</v>
      </c>
      <c r="V315">
        <v>5</v>
      </c>
      <c r="W315">
        <v>5</v>
      </c>
      <c r="AA315">
        <v>1.19</v>
      </c>
    </row>
    <row r="316" spans="1:27" ht="15" customHeight="1" x14ac:dyDescent="0.25">
      <c r="A316" s="7">
        <v>315</v>
      </c>
      <c r="B316" t="s">
        <v>434</v>
      </c>
      <c r="C316">
        <v>60.9</v>
      </c>
      <c r="D316">
        <v>229</v>
      </c>
      <c r="E316">
        <v>957</v>
      </c>
      <c r="F316">
        <v>23.9</v>
      </c>
      <c r="G316">
        <v>14</v>
      </c>
      <c r="H316">
        <v>85</v>
      </c>
      <c r="I316">
        <v>0</v>
      </c>
      <c r="J316" t="s">
        <v>30</v>
      </c>
      <c r="K316">
        <v>1.3</v>
      </c>
      <c r="L316">
        <v>29</v>
      </c>
      <c r="M316">
        <v>28</v>
      </c>
      <c r="N316">
        <v>0.02</v>
      </c>
      <c r="O316">
        <v>300</v>
      </c>
      <c r="P316">
        <v>0.5</v>
      </c>
      <c r="Q316">
        <v>85</v>
      </c>
      <c r="R316">
        <v>384</v>
      </c>
      <c r="S316">
        <v>0.04</v>
      </c>
      <c r="T316">
        <v>0.6</v>
      </c>
      <c r="X316">
        <v>0.13</v>
      </c>
      <c r="Y316">
        <v>0.06</v>
      </c>
      <c r="AA316">
        <v>5.35</v>
      </c>
    </row>
    <row r="317" spans="1:27" ht="15" customHeight="1" x14ac:dyDescent="0.25">
      <c r="A317" s="7">
        <v>316</v>
      </c>
      <c r="B317" t="s">
        <v>435</v>
      </c>
      <c r="C317">
        <v>69</v>
      </c>
      <c r="D317">
        <v>170</v>
      </c>
      <c r="E317">
        <v>710</v>
      </c>
      <c r="F317">
        <v>19.3</v>
      </c>
      <c r="G317">
        <v>9.6999999999999993</v>
      </c>
      <c r="H317">
        <v>53</v>
      </c>
      <c r="I317">
        <v>0</v>
      </c>
      <c r="J317" t="s">
        <v>30</v>
      </c>
      <c r="K317">
        <v>1.2</v>
      </c>
      <c r="L317">
        <v>9</v>
      </c>
      <c r="M317">
        <v>27</v>
      </c>
      <c r="O317">
        <v>259</v>
      </c>
      <c r="P317">
        <v>0.2</v>
      </c>
      <c r="Q317">
        <v>64</v>
      </c>
      <c r="R317">
        <v>376</v>
      </c>
      <c r="S317">
        <v>0.02</v>
      </c>
      <c r="T317">
        <v>0.3</v>
      </c>
      <c r="X317">
        <v>0.2</v>
      </c>
      <c r="Y317">
        <v>0.03</v>
      </c>
      <c r="AA317">
        <v>3.21</v>
      </c>
    </row>
    <row r="318" spans="1:27" ht="15" customHeight="1" x14ac:dyDescent="0.25">
      <c r="A318" s="7">
        <v>317</v>
      </c>
      <c r="B318" t="s">
        <v>436</v>
      </c>
      <c r="C318">
        <v>58.1</v>
      </c>
      <c r="D318">
        <v>243</v>
      </c>
      <c r="E318">
        <v>1015</v>
      </c>
      <c r="F318">
        <v>26.1</v>
      </c>
      <c r="G318">
        <v>14.5</v>
      </c>
      <c r="H318">
        <v>73</v>
      </c>
      <c r="I318">
        <v>0</v>
      </c>
      <c r="J318" t="s">
        <v>30</v>
      </c>
      <c r="K318">
        <v>1.6</v>
      </c>
      <c r="L318">
        <v>15</v>
      </c>
      <c r="M318">
        <v>38</v>
      </c>
      <c r="N318">
        <v>0.01</v>
      </c>
      <c r="O318">
        <v>352</v>
      </c>
      <c r="P318">
        <v>0.4</v>
      </c>
      <c r="Q318">
        <v>96</v>
      </c>
      <c r="R318">
        <v>518</v>
      </c>
      <c r="S318">
        <v>0.04</v>
      </c>
      <c r="T318">
        <v>0.5</v>
      </c>
      <c r="X318">
        <v>0.23</v>
      </c>
      <c r="Y318">
        <v>0.03</v>
      </c>
      <c r="AA318">
        <v>6.3</v>
      </c>
    </row>
    <row r="319" spans="1:27" ht="15" customHeight="1" x14ac:dyDescent="0.25">
      <c r="A319" s="7">
        <v>318</v>
      </c>
      <c r="B319" t="s">
        <v>437</v>
      </c>
      <c r="C319">
        <v>60.1</v>
      </c>
      <c r="D319">
        <v>164</v>
      </c>
      <c r="E319">
        <v>688</v>
      </c>
      <c r="F319">
        <v>32.200000000000003</v>
      </c>
      <c r="G319">
        <v>3</v>
      </c>
      <c r="H319">
        <v>109</v>
      </c>
      <c r="I319">
        <v>0</v>
      </c>
      <c r="J319" t="s">
        <v>30</v>
      </c>
      <c r="K319">
        <v>4.4000000000000004</v>
      </c>
      <c r="L319">
        <v>438</v>
      </c>
      <c r="M319">
        <v>51</v>
      </c>
      <c r="N319">
        <v>0.24</v>
      </c>
      <c r="O319">
        <v>578</v>
      </c>
      <c r="P319">
        <v>1.3</v>
      </c>
      <c r="Q319">
        <v>74</v>
      </c>
      <c r="R319">
        <v>574</v>
      </c>
      <c r="S319">
        <v>0.14000000000000001</v>
      </c>
      <c r="T319">
        <v>1.8</v>
      </c>
      <c r="X319">
        <v>0.06</v>
      </c>
      <c r="AA319">
        <v>5.83</v>
      </c>
    </row>
    <row r="320" spans="1:27" ht="15" customHeight="1" x14ac:dyDescent="0.25">
      <c r="A320" s="7">
        <v>319</v>
      </c>
      <c r="B320" t="s">
        <v>438</v>
      </c>
      <c r="C320">
        <v>55.1</v>
      </c>
      <c r="D320">
        <v>285</v>
      </c>
      <c r="E320">
        <v>1192</v>
      </c>
      <c r="F320">
        <v>15.9</v>
      </c>
      <c r="G320">
        <v>24</v>
      </c>
      <c r="H320">
        <v>73</v>
      </c>
      <c r="I320">
        <v>0</v>
      </c>
      <c r="J320" t="s">
        <v>30</v>
      </c>
      <c r="K320">
        <v>2.9</v>
      </c>
      <c r="L320">
        <v>550</v>
      </c>
      <c r="M320">
        <v>35</v>
      </c>
      <c r="N320">
        <v>0.11</v>
      </c>
      <c r="O320">
        <v>496</v>
      </c>
      <c r="P320">
        <v>3.5</v>
      </c>
      <c r="Q320">
        <v>666</v>
      </c>
      <c r="R320">
        <v>367</v>
      </c>
      <c r="S320">
        <v>0.03</v>
      </c>
      <c r="T320">
        <v>1.6</v>
      </c>
      <c r="X320">
        <v>0.42</v>
      </c>
      <c r="Y320">
        <v>0.04</v>
      </c>
      <c r="AA320">
        <v>6.55</v>
      </c>
    </row>
    <row r="321" spans="1:27" ht="15" customHeight="1" x14ac:dyDescent="0.25">
      <c r="A321" s="7">
        <v>320</v>
      </c>
      <c r="B321" t="s">
        <v>439</v>
      </c>
      <c r="C321">
        <v>48.5</v>
      </c>
      <c r="D321">
        <v>257</v>
      </c>
      <c r="E321">
        <v>1075</v>
      </c>
      <c r="F321">
        <v>33.4</v>
      </c>
      <c r="G321">
        <v>12.7</v>
      </c>
      <c r="H321">
        <v>103</v>
      </c>
      <c r="I321">
        <v>0</v>
      </c>
      <c r="J321" t="s">
        <v>30</v>
      </c>
      <c r="K321">
        <v>4.3</v>
      </c>
      <c r="L321">
        <v>482</v>
      </c>
      <c r="M321">
        <v>39</v>
      </c>
      <c r="N321">
        <v>0.25</v>
      </c>
      <c r="O321">
        <v>629</v>
      </c>
      <c r="P321">
        <v>1.1000000000000001</v>
      </c>
      <c r="Q321">
        <v>60</v>
      </c>
      <c r="R321">
        <v>460</v>
      </c>
      <c r="S321">
        <v>0.14000000000000001</v>
      </c>
      <c r="T321">
        <v>1.6</v>
      </c>
      <c r="X321">
        <v>0.06</v>
      </c>
      <c r="AA321">
        <v>7.1</v>
      </c>
    </row>
    <row r="322" spans="1:27" ht="15" customHeight="1" x14ac:dyDescent="0.25">
      <c r="A322" s="7">
        <v>321</v>
      </c>
      <c r="B322" t="s">
        <v>440</v>
      </c>
      <c r="C322">
        <v>76.599999999999994</v>
      </c>
      <c r="D322">
        <v>114</v>
      </c>
      <c r="E322">
        <v>477</v>
      </c>
      <c r="F322">
        <v>21.1</v>
      </c>
      <c r="G322">
        <v>2.7</v>
      </c>
      <c r="H322">
        <v>61</v>
      </c>
      <c r="I322">
        <v>0</v>
      </c>
      <c r="J322" t="s">
        <v>30</v>
      </c>
      <c r="K322">
        <v>1.6</v>
      </c>
      <c r="L322">
        <v>167</v>
      </c>
      <c r="M322">
        <v>29</v>
      </c>
      <c r="N322">
        <v>0.1</v>
      </c>
      <c r="O322">
        <v>294</v>
      </c>
      <c r="P322">
        <v>1.3</v>
      </c>
      <c r="Q322">
        <v>60</v>
      </c>
      <c r="R322">
        <v>312</v>
      </c>
      <c r="S322">
        <v>0.13</v>
      </c>
      <c r="T322">
        <v>1.3</v>
      </c>
      <c r="Y322">
        <v>7.0000000000000007E-2</v>
      </c>
      <c r="AA322">
        <v>7.7</v>
      </c>
    </row>
    <row r="323" spans="1:27" ht="15" customHeight="1" x14ac:dyDescent="0.25">
      <c r="A323" s="7">
        <v>322</v>
      </c>
      <c r="B323" t="s">
        <v>441</v>
      </c>
      <c r="C323">
        <v>79.900000000000006</v>
      </c>
      <c r="D323">
        <v>88</v>
      </c>
      <c r="E323">
        <v>367</v>
      </c>
      <c r="F323">
        <v>18</v>
      </c>
      <c r="G323">
        <v>1.2</v>
      </c>
      <c r="H323">
        <v>47</v>
      </c>
      <c r="I323">
        <v>0</v>
      </c>
      <c r="J323" t="s">
        <v>30</v>
      </c>
      <c r="K323">
        <v>1</v>
      </c>
      <c r="L323">
        <v>19</v>
      </c>
      <c r="M323">
        <v>26</v>
      </c>
      <c r="N323">
        <v>0.01</v>
      </c>
      <c r="O323">
        <v>168</v>
      </c>
      <c r="P323">
        <v>0.3</v>
      </c>
      <c r="Q323">
        <v>57</v>
      </c>
      <c r="R323">
        <v>288</v>
      </c>
      <c r="S323">
        <v>0.1</v>
      </c>
      <c r="T323">
        <v>0.4</v>
      </c>
      <c r="Y323">
        <v>0.05</v>
      </c>
      <c r="AA323">
        <v>0.9</v>
      </c>
    </row>
    <row r="324" spans="1:27" ht="15" customHeight="1" x14ac:dyDescent="0.25">
      <c r="A324" s="7">
        <v>323</v>
      </c>
      <c r="B324" t="s">
        <v>442</v>
      </c>
      <c r="C324">
        <v>73.7</v>
      </c>
      <c r="D324">
        <v>129</v>
      </c>
      <c r="E324">
        <v>539</v>
      </c>
      <c r="F324">
        <v>13.5</v>
      </c>
      <c r="G324">
        <v>6.7</v>
      </c>
      <c r="H324">
        <v>38</v>
      </c>
      <c r="I324">
        <v>2.9</v>
      </c>
      <c r="J324" t="s">
        <v>30</v>
      </c>
      <c r="K324">
        <v>3.3</v>
      </c>
      <c r="L324">
        <v>23</v>
      </c>
      <c r="M324">
        <v>15</v>
      </c>
      <c r="N324">
        <v>0.04</v>
      </c>
      <c r="O324">
        <v>225</v>
      </c>
      <c r="P324">
        <v>0.9</v>
      </c>
      <c r="Q324">
        <v>943</v>
      </c>
      <c r="R324">
        <v>270</v>
      </c>
      <c r="S324">
        <v>0.03</v>
      </c>
      <c r="T324">
        <v>1.6</v>
      </c>
      <c r="X324">
        <v>0.62</v>
      </c>
      <c r="Y324">
        <v>0.04</v>
      </c>
      <c r="AA324">
        <v>0.7</v>
      </c>
    </row>
    <row r="325" spans="1:27" ht="15" customHeight="1" x14ac:dyDescent="0.25">
      <c r="A325" s="7">
        <v>324</v>
      </c>
      <c r="B325" t="s">
        <v>443</v>
      </c>
      <c r="C325">
        <v>2.9</v>
      </c>
      <c r="D325">
        <v>241</v>
      </c>
      <c r="E325">
        <v>1007</v>
      </c>
      <c r="F325">
        <v>7.8</v>
      </c>
      <c r="G325">
        <v>16.600000000000001</v>
      </c>
      <c r="I325">
        <v>15.1</v>
      </c>
      <c r="J325">
        <v>0.6</v>
      </c>
      <c r="K325">
        <v>57.6</v>
      </c>
      <c r="L325">
        <v>129</v>
      </c>
      <c r="M325">
        <v>22</v>
      </c>
      <c r="N325">
        <v>0.02</v>
      </c>
      <c r="O325">
        <v>123</v>
      </c>
      <c r="Q325">
        <v>22180</v>
      </c>
      <c r="R325">
        <v>218</v>
      </c>
      <c r="X325">
        <v>0.7</v>
      </c>
      <c r="Y325">
        <v>7.0000000000000007E-2</v>
      </c>
      <c r="Z325">
        <v>0.27</v>
      </c>
    </row>
    <row r="326" spans="1:27" ht="15" customHeight="1" x14ac:dyDescent="0.25">
      <c r="A326" s="7">
        <v>325</v>
      </c>
      <c r="B326" t="s">
        <v>444</v>
      </c>
      <c r="C326">
        <v>3.4</v>
      </c>
      <c r="D326">
        <v>251</v>
      </c>
      <c r="E326">
        <v>1052</v>
      </c>
      <c r="F326">
        <v>6.3</v>
      </c>
      <c r="G326">
        <v>20.399999999999999</v>
      </c>
      <c r="H326">
        <v>2</v>
      </c>
      <c r="I326">
        <v>10.6</v>
      </c>
      <c r="J326">
        <v>11.8</v>
      </c>
      <c r="K326">
        <v>59.3</v>
      </c>
      <c r="L326">
        <v>16</v>
      </c>
      <c r="M326">
        <v>13</v>
      </c>
      <c r="N326">
        <v>0.13</v>
      </c>
      <c r="O326">
        <v>48</v>
      </c>
      <c r="P326">
        <v>0.7</v>
      </c>
      <c r="Q326">
        <v>22300</v>
      </c>
      <c r="R326">
        <v>68</v>
      </c>
      <c r="T326">
        <v>0.3</v>
      </c>
      <c r="X326">
        <v>0.05</v>
      </c>
      <c r="Y326">
        <v>0.04</v>
      </c>
      <c r="AA326" t="s">
        <v>144</v>
      </c>
    </row>
    <row r="327" spans="1:27" ht="15" customHeight="1" x14ac:dyDescent="0.25">
      <c r="A327" s="7">
        <v>326</v>
      </c>
      <c r="B327" t="s">
        <v>445</v>
      </c>
      <c r="C327">
        <v>61.6</v>
      </c>
      <c r="D327">
        <v>212</v>
      </c>
      <c r="E327">
        <v>889</v>
      </c>
      <c r="F327">
        <v>26.7</v>
      </c>
      <c r="G327">
        <v>10.9</v>
      </c>
      <c r="H327">
        <v>103</v>
      </c>
      <c r="I327">
        <v>0</v>
      </c>
      <c r="J327" t="s">
        <v>30</v>
      </c>
      <c r="K327">
        <v>0.8</v>
      </c>
      <c r="L327">
        <v>4</v>
      </c>
      <c r="M327">
        <v>17</v>
      </c>
      <c r="N327">
        <v>0.01</v>
      </c>
      <c r="O327">
        <v>164</v>
      </c>
      <c r="P327">
        <v>2.7</v>
      </c>
      <c r="Q327">
        <v>52</v>
      </c>
      <c r="R327">
        <v>256</v>
      </c>
      <c r="S327">
        <v>0.06</v>
      </c>
      <c r="T327">
        <v>8.1</v>
      </c>
      <c r="Y327">
        <v>0.32</v>
      </c>
      <c r="AA327">
        <v>1.76</v>
      </c>
    </row>
    <row r="328" spans="1:27" ht="15" customHeight="1" x14ac:dyDescent="0.25">
      <c r="A328" s="7">
        <v>327</v>
      </c>
      <c r="B328" t="s">
        <v>446</v>
      </c>
      <c r="C328">
        <v>72.7</v>
      </c>
      <c r="D328">
        <v>137</v>
      </c>
      <c r="E328">
        <v>571</v>
      </c>
      <c r="F328">
        <v>19.399999999999999</v>
      </c>
      <c r="G328">
        <v>5.9</v>
      </c>
      <c r="H328">
        <v>58</v>
      </c>
      <c r="I328">
        <v>0</v>
      </c>
      <c r="J328" t="s">
        <v>30</v>
      </c>
      <c r="K328">
        <v>0.9</v>
      </c>
      <c r="L328">
        <v>3</v>
      </c>
      <c r="M328">
        <v>14</v>
      </c>
      <c r="O328">
        <v>158</v>
      </c>
      <c r="P328">
        <v>1.8</v>
      </c>
      <c r="Q328">
        <v>49</v>
      </c>
      <c r="R328">
        <v>237</v>
      </c>
      <c r="S328">
        <v>0.08</v>
      </c>
      <c r="T328">
        <v>6.3</v>
      </c>
      <c r="U328">
        <v>2</v>
      </c>
      <c r="V328">
        <v>2</v>
      </c>
      <c r="W328">
        <v>2</v>
      </c>
      <c r="X328">
        <v>0.15</v>
      </c>
      <c r="Y328">
        <v>0.21</v>
      </c>
      <c r="Z328">
        <v>0.03</v>
      </c>
      <c r="AA328">
        <v>4.33</v>
      </c>
    </row>
    <row r="329" spans="1:27" ht="15" customHeight="1" x14ac:dyDescent="0.25">
      <c r="A329" s="7">
        <v>328</v>
      </c>
      <c r="B329" t="s">
        <v>447</v>
      </c>
      <c r="C329">
        <v>60.4</v>
      </c>
      <c r="D329">
        <v>215</v>
      </c>
      <c r="E329">
        <v>898</v>
      </c>
      <c r="F329">
        <v>27.3</v>
      </c>
      <c r="G329">
        <v>10.9</v>
      </c>
      <c r="H329">
        <v>107</v>
      </c>
      <c r="I329">
        <v>0</v>
      </c>
      <c r="J329" t="s">
        <v>30</v>
      </c>
      <c r="K329">
        <v>0.8</v>
      </c>
      <c r="L329">
        <v>7</v>
      </c>
      <c r="M329">
        <v>14</v>
      </c>
      <c r="O329">
        <v>164</v>
      </c>
      <c r="P329">
        <v>2.4</v>
      </c>
      <c r="Q329">
        <v>56</v>
      </c>
      <c r="R329">
        <v>254</v>
      </c>
      <c r="S329">
        <v>7.0000000000000007E-2</v>
      </c>
      <c r="T329">
        <v>8</v>
      </c>
      <c r="Y329">
        <v>0.04</v>
      </c>
      <c r="Z329">
        <v>7.0000000000000007E-2</v>
      </c>
      <c r="AA329">
        <v>1.63</v>
      </c>
    </row>
    <row r="330" spans="1:27" ht="15" customHeight="1" x14ac:dyDescent="0.25">
      <c r="A330" s="7">
        <v>329</v>
      </c>
      <c r="B330" t="s">
        <v>448</v>
      </c>
      <c r="C330">
        <v>71.5</v>
      </c>
      <c r="D330">
        <v>144</v>
      </c>
      <c r="E330">
        <v>603</v>
      </c>
      <c r="F330">
        <v>20.8</v>
      </c>
      <c r="G330">
        <v>6.1</v>
      </c>
      <c r="H330">
        <v>53</v>
      </c>
      <c r="I330">
        <v>0</v>
      </c>
      <c r="J330" t="s">
        <v>30</v>
      </c>
      <c r="K330">
        <v>1</v>
      </c>
      <c r="L330">
        <v>5</v>
      </c>
      <c r="M330">
        <v>13</v>
      </c>
      <c r="O330">
        <v>144</v>
      </c>
      <c r="P330">
        <v>1.5</v>
      </c>
      <c r="Q330">
        <v>50</v>
      </c>
      <c r="R330">
        <v>234</v>
      </c>
      <c r="S330">
        <v>0.04</v>
      </c>
      <c r="T330">
        <v>5.2</v>
      </c>
      <c r="U330">
        <v>2</v>
      </c>
      <c r="V330">
        <v>2</v>
      </c>
      <c r="W330">
        <v>2</v>
      </c>
      <c r="X330">
        <v>0.12</v>
      </c>
      <c r="Y330">
        <v>0.12</v>
      </c>
      <c r="AA330">
        <v>2.33</v>
      </c>
    </row>
    <row r="331" spans="1:27" ht="15" customHeight="1" x14ac:dyDescent="0.25">
      <c r="A331" s="7">
        <v>330</v>
      </c>
      <c r="B331" t="s">
        <v>449</v>
      </c>
      <c r="C331">
        <v>64.3</v>
      </c>
      <c r="D331">
        <v>189</v>
      </c>
      <c r="E331">
        <v>792</v>
      </c>
      <c r="F331">
        <v>12.3</v>
      </c>
      <c r="G331">
        <v>11.2</v>
      </c>
      <c r="H331">
        <v>34</v>
      </c>
      <c r="I331">
        <v>9.8000000000000007</v>
      </c>
      <c r="J331" t="s">
        <v>144</v>
      </c>
      <c r="K331">
        <v>2.4</v>
      </c>
      <c r="L331">
        <v>22</v>
      </c>
      <c r="M331">
        <v>24</v>
      </c>
      <c r="N331">
        <v>0.17</v>
      </c>
      <c r="O331">
        <v>145</v>
      </c>
      <c r="P331">
        <v>1.6</v>
      </c>
      <c r="Q331">
        <v>621</v>
      </c>
      <c r="R331">
        <v>328</v>
      </c>
      <c r="S331">
        <v>0.15</v>
      </c>
      <c r="T331">
        <v>2.2999999999999998</v>
      </c>
      <c r="X331">
        <v>0.11</v>
      </c>
      <c r="Y331">
        <v>0.04</v>
      </c>
      <c r="AA331">
        <v>2.2000000000000002</v>
      </c>
    </row>
    <row r="332" spans="1:27" ht="15" customHeight="1" x14ac:dyDescent="0.25">
      <c r="A332" s="7">
        <v>331</v>
      </c>
      <c r="B332" t="s">
        <v>450</v>
      </c>
      <c r="C332">
        <v>48.1</v>
      </c>
      <c r="D332">
        <v>272</v>
      </c>
      <c r="E332">
        <v>1137</v>
      </c>
      <c r="F332">
        <v>18.2</v>
      </c>
      <c r="G332">
        <v>15.8</v>
      </c>
      <c r="H332">
        <v>36</v>
      </c>
      <c r="I332">
        <v>14.3</v>
      </c>
      <c r="J332" t="s">
        <v>144</v>
      </c>
      <c r="K332">
        <v>3.7</v>
      </c>
      <c r="L332">
        <v>27</v>
      </c>
      <c r="M332">
        <v>48</v>
      </c>
      <c r="N332">
        <v>0.41</v>
      </c>
      <c r="O332">
        <v>244</v>
      </c>
      <c r="P332">
        <v>1.9</v>
      </c>
      <c r="Q332">
        <v>1030</v>
      </c>
      <c r="R332">
        <v>536</v>
      </c>
      <c r="S332">
        <v>0.19</v>
      </c>
      <c r="T332">
        <v>2.6</v>
      </c>
      <c r="X332">
        <v>0.13</v>
      </c>
      <c r="Y332">
        <v>7.0000000000000007E-2</v>
      </c>
      <c r="AA332">
        <v>6.6</v>
      </c>
    </row>
    <row r="333" spans="1:27" ht="15" customHeight="1" x14ac:dyDescent="0.25">
      <c r="A333" s="7">
        <v>332</v>
      </c>
      <c r="B333" t="s">
        <v>451</v>
      </c>
      <c r="C333">
        <v>74.099999999999994</v>
      </c>
      <c r="D333">
        <v>133</v>
      </c>
      <c r="E333">
        <v>557</v>
      </c>
      <c r="F333">
        <v>21.6</v>
      </c>
      <c r="G333">
        <v>4.5</v>
      </c>
      <c r="H333">
        <v>245</v>
      </c>
      <c r="I333">
        <v>0</v>
      </c>
      <c r="J333" t="s">
        <v>30</v>
      </c>
      <c r="K333">
        <v>0.3</v>
      </c>
      <c r="L333">
        <v>13</v>
      </c>
      <c r="M333">
        <v>7</v>
      </c>
      <c r="N333">
        <v>0.01</v>
      </c>
      <c r="O333">
        <v>63</v>
      </c>
      <c r="P333">
        <v>0.6</v>
      </c>
      <c r="Q333">
        <v>38</v>
      </c>
      <c r="R333">
        <v>70</v>
      </c>
      <c r="S333">
        <v>0.05</v>
      </c>
      <c r="T333">
        <v>2.5</v>
      </c>
      <c r="AA333">
        <v>2.1800000000000002</v>
      </c>
    </row>
    <row r="334" spans="1:27" ht="15" customHeight="1" x14ac:dyDescent="0.25">
      <c r="A334" s="7">
        <v>333</v>
      </c>
      <c r="B334" t="s">
        <v>452</v>
      </c>
      <c r="C334">
        <v>75</v>
      </c>
      <c r="D334">
        <v>137</v>
      </c>
      <c r="E334">
        <v>574</v>
      </c>
      <c r="F334">
        <v>20.5</v>
      </c>
      <c r="G334">
        <v>5.5</v>
      </c>
      <c r="H334">
        <v>145</v>
      </c>
      <c r="I334">
        <v>0</v>
      </c>
      <c r="J334" t="s">
        <v>30</v>
      </c>
      <c r="K334">
        <v>0.4</v>
      </c>
      <c r="L334">
        <v>9</v>
      </c>
      <c r="M334">
        <v>6</v>
      </c>
      <c r="N334">
        <v>0.01</v>
      </c>
      <c r="O334">
        <v>61</v>
      </c>
      <c r="P334">
        <v>0.5</v>
      </c>
      <c r="Q334">
        <v>45</v>
      </c>
      <c r="R334">
        <v>85</v>
      </c>
      <c r="S334">
        <v>0.06</v>
      </c>
      <c r="T334">
        <v>2.1</v>
      </c>
      <c r="AA334">
        <v>2.13</v>
      </c>
    </row>
    <row r="335" spans="1:27" ht="15" customHeight="1" x14ac:dyDescent="0.25">
      <c r="A335" s="7">
        <v>334</v>
      </c>
      <c r="B335" t="s">
        <v>453</v>
      </c>
      <c r="C335">
        <v>64.8</v>
      </c>
      <c r="D335">
        <v>217</v>
      </c>
      <c r="E335">
        <v>908</v>
      </c>
      <c r="F335">
        <v>19.2</v>
      </c>
      <c r="G335">
        <v>15</v>
      </c>
      <c r="H335">
        <v>63</v>
      </c>
      <c r="I335">
        <v>0</v>
      </c>
      <c r="J335" t="s">
        <v>30</v>
      </c>
      <c r="K335">
        <v>0.9</v>
      </c>
      <c r="L335">
        <v>6</v>
      </c>
      <c r="M335">
        <v>17</v>
      </c>
      <c r="N335">
        <v>0.01</v>
      </c>
      <c r="O335">
        <v>144</v>
      </c>
      <c r="P335">
        <v>1.5</v>
      </c>
      <c r="Q335">
        <v>58</v>
      </c>
      <c r="R335">
        <v>267</v>
      </c>
      <c r="S335">
        <v>0.06</v>
      </c>
      <c r="T335">
        <v>3.5</v>
      </c>
      <c r="U335">
        <v>4</v>
      </c>
      <c r="V335">
        <v>4</v>
      </c>
      <c r="W335">
        <v>4</v>
      </c>
      <c r="X335">
        <v>0.09</v>
      </c>
      <c r="Y335">
        <v>0.09</v>
      </c>
      <c r="Z335">
        <v>0.12</v>
      </c>
      <c r="AA335">
        <v>1.55</v>
      </c>
    </row>
    <row r="336" spans="1:27" ht="15" customHeight="1" x14ac:dyDescent="0.25">
      <c r="A336" s="7">
        <v>335</v>
      </c>
      <c r="B336" t="s">
        <v>454</v>
      </c>
      <c r="C336">
        <v>47.9</v>
      </c>
      <c r="D336">
        <v>312</v>
      </c>
      <c r="E336">
        <v>1304</v>
      </c>
      <c r="F336">
        <v>30.7</v>
      </c>
      <c r="G336">
        <v>20</v>
      </c>
      <c r="H336">
        <v>120</v>
      </c>
      <c r="I336">
        <v>0</v>
      </c>
      <c r="J336" t="s">
        <v>30</v>
      </c>
      <c r="K336">
        <v>1.1000000000000001</v>
      </c>
      <c r="L336">
        <v>7</v>
      </c>
      <c r="M336">
        <v>18</v>
      </c>
      <c r="O336">
        <v>214</v>
      </c>
      <c r="P336">
        <v>2.6</v>
      </c>
      <c r="Q336">
        <v>81</v>
      </c>
      <c r="R336">
        <v>323</v>
      </c>
      <c r="S336">
        <v>0.13</v>
      </c>
      <c r="T336">
        <v>6.2</v>
      </c>
      <c r="Y336">
        <v>0.06</v>
      </c>
      <c r="AA336">
        <v>1.74</v>
      </c>
    </row>
    <row r="337" spans="1:27" ht="15" customHeight="1" x14ac:dyDescent="0.25">
      <c r="A337" s="7">
        <v>336</v>
      </c>
      <c r="B337" t="s">
        <v>455</v>
      </c>
      <c r="C337">
        <v>73</v>
      </c>
      <c r="D337">
        <v>131</v>
      </c>
      <c r="E337">
        <v>548</v>
      </c>
      <c r="F337">
        <v>21.5</v>
      </c>
      <c r="G337">
        <v>4.3</v>
      </c>
      <c r="H337">
        <v>58</v>
      </c>
      <c r="I337">
        <v>0</v>
      </c>
      <c r="J337" t="s">
        <v>30</v>
      </c>
      <c r="K337">
        <v>1</v>
      </c>
      <c r="L337">
        <v>6</v>
      </c>
      <c r="M337">
        <v>20</v>
      </c>
      <c r="O337">
        <v>178</v>
      </c>
      <c r="P337">
        <v>2</v>
      </c>
      <c r="Q337">
        <v>79</v>
      </c>
      <c r="R337">
        <v>325</v>
      </c>
      <c r="S337">
        <v>0.06</v>
      </c>
      <c r="T337">
        <v>4.5999999999999996</v>
      </c>
      <c r="Y337">
        <v>0.04</v>
      </c>
      <c r="AA337">
        <v>1.81</v>
      </c>
    </row>
    <row r="338" spans="1:27" ht="15" customHeight="1" x14ac:dyDescent="0.25">
      <c r="A338" s="7">
        <v>337</v>
      </c>
      <c r="B338" t="s">
        <v>456</v>
      </c>
      <c r="C338">
        <v>53.7</v>
      </c>
      <c r="D338">
        <v>239</v>
      </c>
      <c r="E338">
        <v>1002</v>
      </c>
      <c r="F338">
        <v>35.1</v>
      </c>
      <c r="G338">
        <v>10</v>
      </c>
      <c r="H338">
        <v>80</v>
      </c>
      <c r="I338">
        <v>0</v>
      </c>
      <c r="J338" t="s">
        <v>30</v>
      </c>
      <c r="K338">
        <v>1.3</v>
      </c>
      <c r="L338">
        <v>9</v>
      </c>
      <c r="M338">
        <v>26</v>
      </c>
      <c r="N338">
        <v>0.01</v>
      </c>
      <c r="O338">
        <v>287</v>
      </c>
      <c r="P338">
        <v>2.8</v>
      </c>
      <c r="Q338">
        <v>83</v>
      </c>
      <c r="R338">
        <v>385</v>
      </c>
      <c r="S338">
        <v>0.12</v>
      </c>
      <c r="T338">
        <v>7.6</v>
      </c>
      <c r="X338">
        <v>0.03</v>
      </c>
      <c r="Y338">
        <v>0.08</v>
      </c>
      <c r="AA338">
        <v>1.86</v>
      </c>
    </row>
    <row r="339" spans="1:27" ht="15" customHeight="1" x14ac:dyDescent="0.25">
      <c r="A339" s="7">
        <v>338</v>
      </c>
      <c r="B339" t="s">
        <v>457</v>
      </c>
      <c r="C339">
        <v>45.8</v>
      </c>
      <c r="D339">
        <v>263</v>
      </c>
      <c r="E339">
        <v>1099</v>
      </c>
      <c r="F339">
        <v>36.4</v>
      </c>
      <c r="G339">
        <v>11.9</v>
      </c>
      <c r="H339">
        <v>113</v>
      </c>
      <c r="I339">
        <v>0</v>
      </c>
      <c r="J339" t="s">
        <v>30</v>
      </c>
      <c r="K339">
        <v>3.6</v>
      </c>
      <c r="L339">
        <v>15</v>
      </c>
      <c r="M339">
        <v>13</v>
      </c>
      <c r="N339">
        <v>0.02</v>
      </c>
      <c r="O339">
        <v>101</v>
      </c>
      <c r="P339">
        <v>3.5</v>
      </c>
      <c r="Q339">
        <v>1443</v>
      </c>
      <c r="R339">
        <v>90</v>
      </c>
      <c r="S339">
        <v>7.0000000000000007E-2</v>
      </c>
      <c r="T339">
        <v>6.1</v>
      </c>
      <c r="X339">
        <v>0.05</v>
      </c>
      <c r="Y339">
        <v>7.0000000000000007E-2</v>
      </c>
      <c r="AA339">
        <v>1.5</v>
      </c>
    </row>
    <row r="340" spans="1:27" ht="15" customHeight="1" x14ac:dyDescent="0.25">
      <c r="A340" s="7">
        <v>339</v>
      </c>
      <c r="B340" t="s">
        <v>458</v>
      </c>
      <c r="C340">
        <v>44.5</v>
      </c>
      <c r="D340">
        <v>249</v>
      </c>
      <c r="E340">
        <v>1041</v>
      </c>
      <c r="F340">
        <v>22.7</v>
      </c>
      <c r="G340">
        <v>16.8</v>
      </c>
      <c r="H340">
        <v>81</v>
      </c>
      <c r="I340">
        <v>0</v>
      </c>
      <c r="J340" t="s">
        <v>30</v>
      </c>
      <c r="K340">
        <v>14.5</v>
      </c>
      <c r="L340">
        <v>15</v>
      </c>
      <c r="M340">
        <v>13</v>
      </c>
      <c r="O340">
        <v>122</v>
      </c>
      <c r="P340">
        <v>1.5</v>
      </c>
      <c r="Q340">
        <v>5875</v>
      </c>
      <c r="R340">
        <v>236</v>
      </c>
      <c r="S340">
        <v>0.03</v>
      </c>
      <c r="T340">
        <v>3.9</v>
      </c>
      <c r="X340">
        <v>0.12</v>
      </c>
      <c r="Y340">
        <v>7.0000000000000007E-2</v>
      </c>
      <c r="AA340">
        <v>1.63</v>
      </c>
    </row>
    <row r="341" spans="1:27" ht="15" customHeight="1" x14ac:dyDescent="0.25">
      <c r="A341" s="7">
        <v>340</v>
      </c>
      <c r="B341" t="s">
        <v>459</v>
      </c>
      <c r="C341">
        <v>42.2</v>
      </c>
      <c r="D341">
        <v>352</v>
      </c>
      <c r="E341">
        <v>1471</v>
      </c>
      <c r="F341">
        <v>20.6</v>
      </c>
      <c r="G341">
        <v>24</v>
      </c>
      <c r="H341">
        <v>99</v>
      </c>
      <c r="I341">
        <v>12.2</v>
      </c>
      <c r="J341">
        <v>0.4</v>
      </c>
      <c r="K341">
        <v>1.1000000000000001</v>
      </c>
      <c r="L341">
        <v>15</v>
      </c>
      <c r="M341">
        <v>27</v>
      </c>
      <c r="N341">
        <v>0.27</v>
      </c>
      <c r="O341">
        <v>203</v>
      </c>
      <c r="P341">
        <v>2.9</v>
      </c>
      <c r="Q341">
        <v>77</v>
      </c>
      <c r="R341">
        <v>271</v>
      </c>
      <c r="S341">
        <v>0.1</v>
      </c>
      <c r="T341">
        <v>2.9</v>
      </c>
      <c r="U341">
        <v>15</v>
      </c>
      <c r="X341">
        <v>7.0000000000000007E-2</v>
      </c>
      <c r="Y341">
        <v>0.04</v>
      </c>
      <c r="AA341">
        <v>3.02</v>
      </c>
    </row>
    <row r="342" spans="1:27" ht="15" customHeight="1" x14ac:dyDescent="0.25">
      <c r="A342" s="7">
        <v>341</v>
      </c>
      <c r="B342" t="s">
        <v>460</v>
      </c>
      <c r="C342">
        <v>66.400000000000006</v>
      </c>
      <c r="D342">
        <v>202</v>
      </c>
      <c r="E342">
        <v>847</v>
      </c>
      <c r="F342">
        <v>19.8</v>
      </c>
      <c r="G342">
        <v>13.1</v>
      </c>
      <c r="H342">
        <v>52</v>
      </c>
      <c r="I342">
        <v>0</v>
      </c>
      <c r="J342" t="s">
        <v>30</v>
      </c>
      <c r="K342">
        <v>1</v>
      </c>
      <c r="L342">
        <v>3</v>
      </c>
      <c r="M342">
        <v>14</v>
      </c>
      <c r="O342">
        <v>164</v>
      </c>
      <c r="P342">
        <v>1.6</v>
      </c>
      <c r="Q342">
        <v>39</v>
      </c>
      <c r="R342">
        <v>245</v>
      </c>
      <c r="S342">
        <v>0.04</v>
      </c>
      <c r="T342">
        <v>4.4000000000000004</v>
      </c>
      <c r="U342">
        <v>3</v>
      </c>
      <c r="V342">
        <v>3</v>
      </c>
      <c r="W342">
        <v>3</v>
      </c>
      <c r="X342">
        <v>0.14000000000000001</v>
      </c>
      <c r="Y342">
        <v>0.08</v>
      </c>
      <c r="AA342">
        <v>2.68</v>
      </c>
    </row>
    <row r="343" spans="1:27" ht="15" customHeight="1" x14ac:dyDescent="0.25">
      <c r="A343" s="7">
        <v>342</v>
      </c>
      <c r="B343" t="s">
        <v>461</v>
      </c>
      <c r="C343">
        <v>52.2</v>
      </c>
      <c r="D343">
        <v>275</v>
      </c>
      <c r="E343">
        <v>1150</v>
      </c>
      <c r="F343">
        <v>29.9</v>
      </c>
      <c r="G343">
        <v>16.3</v>
      </c>
      <c r="H343">
        <v>98</v>
      </c>
      <c r="I343">
        <v>0</v>
      </c>
      <c r="J343" t="s">
        <v>30</v>
      </c>
      <c r="K343">
        <v>1.2</v>
      </c>
      <c r="L343">
        <v>4</v>
      </c>
      <c r="M343">
        <v>24</v>
      </c>
      <c r="N343">
        <v>0.01</v>
      </c>
      <c r="O343">
        <v>252</v>
      </c>
      <c r="P343">
        <v>2.8</v>
      </c>
      <c r="Q343">
        <v>51</v>
      </c>
      <c r="R343">
        <v>383</v>
      </c>
      <c r="S343">
        <v>0.08</v>
      </c>
      <c r="T343">
        <v>6.7</v>
      </c>
      <c r="Y343">
        <v>0.19</v>
      </c>
      <c r="Z343">
        <v>0.17</v>
      </c>
      <c r="AA343">
        <v>2.75</v>
      </c>
    </row>
    <row r="344" spans="1:27" ht="15" customHeight="1" x14ac:dyDescent="0.25">
      <c r="A344" s="7">
        <v>343</v>
      </c>
      <c r="B344" t="s">
        <v>462</v>
      </c>
      <c r="C344">
        <v>65.7</v>
      </c>
      <c r="D344">
        <v>206</v>
      </c>
      <c r="E344">
        <v>861</v>
      </c>
      <c r="F344">
        <v>21.2</v>
      </c>
      <c r="G344">
        <v>12.8</v>
      </c>
      <c r="H344">
        <v>73</v>
      </c>
      <c r="I344">
        <v>0</v>
      </c>
      <c r="J344" t="s">
        <v>30</v>
      </c>
      <c r="K344">
        <v>0.9</v>
      </c>
      <c r="L344">
        <v>4</v>
      </c>
      <c r="M344">
        <v>18</v>
      </c>
      <c r="N344">
        <v>0.01</v>
      </c>
      <c r="O344">
        <v>164</v>
      </c>
      <c r="P344">
        <v>1.3</v>
      </c>
      <c r="Q344">
        <v>44</v>
      </c>
      <c r="R344">
        <v>285</v>
      </c>
      <c r="S344">
        <v>0.04</v>
      </c>
      <c r="T344">
        <v>2.8</v>
      </c>
      <c r="U344">
        <v>4</v>
      </c>
      <c r="V344">
        <v>4</v>
      </c>
      <c r="W344">
        <v>4</v>
      </c>
      <c r="X344">
        <v>0.11</v>
      </c>
      <c r="Y344">
        <v>0.08</v>
      </c>
      <c r="Z344">
        <v>0.03</v>
      </c>
      <c r="AA344">
        <v>3.79</v>
      </c>
    </row>
    <row r="345" spans="1:27" ht="15" customHeight="1" x14ac:dyDescent="0.25">
      <c r="A345" s="7">
        <v>344</v>
      </c>
      <c r="B345" t="s">
        <v>463</v>
      </c>
      <c r="C345">
        <v>51.7</v>
      </c>
      <c r="D345">
        <v>278</v>
      </c>
      <c r="E345">
        <v>1163</v>
      </c>
      <c r="F345">
        <v>32.4</v>
      </c>
      <c r="G345">
        <v>15.5</v>
      </c>
      <c r="H345">
        <v>144</v>
      </c>
      <c r="I345">
        <v>0</v>
      </c>
      <c r="J345" t="s">
        <v>30</v>
      </c>
      <c r="K345">
        <v>1.2</v>
      </c>
      <c r="L345">
        <v>4</v>
      </c>
      <c r="M345">
        <v>19</v>
      </c>
      <c r="O345">
        <v>219</v>
      </c>
      <c r="P345">
        <v>2.4</v>
      </c>
      <c r="Q345">
        <v>57</v>
      </c>
      <c r="R345">
        <v>352</v>
      </c>
      <c r="S345">
        <v>0.09</v>
      </c>
      <c r="T345">
        <v>4.8</v>
      </c>
      <c r="Y345">
        <v>0.18</v>
      </c>
      <c r="Z345">
        <v>0.13</v>
      </c>
      <c r="AA345">
        <v>4.91</v>
      </c>
    </row>
    <row r="346" spans="1:27" ht="15" customHeight="1" x14ac:dyDescent="0.25">
      <c r="A346" s="7">
        <v>345</v>
      </c>
      <c r="B346" t="s">
        <v>464</v>
      </c>
      <c r="C346">
        <v>69.099999999999994</v>
      </c>
      <c r="D346">
        <v>157</v>
      </c>
      <c r="E346">
        <v>655</v>
      </c>
      <c r="F346">
        <v>24</v>
      </c>
      <c r="G346">
        <v>6</v>
      </c>
      <c r="H346">
        <v>59</v>
      </c>
      <c r="I346">
        <v>0</v>
      </c>
      <c r="J346" t="s">
        <v>30</v>
      </c>
      <c r="K346">
        <v>1</v>
      </c>
      <c r="L346">
        <v>4</v>
      </c>
      <c r="M346">
        <v>21</v>
      </c>
      <c r="O346">
        <v>184</v>
      </c>
      <c r="P346">
        <v>1.7</v>
      </c>
      <c r="Q346">
        <v>53</v>
      </c>
      <c r="R346">
        <v>335</v>
      </c>
      <c r="S346">
        <v>0.05</v>
      </c>
      <c r="T346">
        <v>3.2</v>
      </c>
      <c r="Y346">
        <v>0.2</v>
      </c>
      <c r="AA346">
        <v>4.6399999999999997</v>
      </c>
    </row>
    <row r="347" spans="1:27" ht="15" customHeight="1" x14ac:dyDescent="0.25">
      <c r="A347" s="7">
        <v>346</v>
      </c>
      <c r="B347" t="s">
        <v>465</v>
      </c>
      <c r="C347">
        <v>57.5</v>
      </c>
      <c r="D347">
        <v>194</v>
      </c>
      <c r="E347">
        <v>810</v>
      </c>
      <c r="F347">
        <v>35.9</v>
      </c>
      <c r="G347">
        <v>4.5</v>
      </c>
      <c r="H347">
        <v>102</v>
      </c>
      <c r="I347">
        <v>0</v>
      </c>
      <c r="J347" t="s">
        <v>30</v>
      </c>
      <c r="K347">
        <v>1.3</v>
      </c>
      <c r="L347">
        <v>5</v>
      </c>
      <c r="M347">
        <v>21</v>
      </c>
      <c r="O347">
        <v>241</v>
      </c>
      <c r="P347">
        <v>2.4</v>
      </c>
      <c r="Q347">
        <v>58</v>
      </c>
      <c r="R347">
        <v>386</v>
      </c>
      <c r="S347">
        <v>0.09</v>
      </c>
      <c r="T347">
        <v>5.0999999999999996</v>
      </c>
      <c r="Y347">
        <v>0.17</v>
      </c>
      <c r="Z347">
        <v>0.16</v>
      </c>
      <c r="AA347">
        <v>4.93</v>
      </c>
    </row>
    <row r="348" spans="1:27" ht="15" customHeight="1" x14ac:dyDescent="0.25">
      <c r="A348" s="7">
        <v>347</v>
      </c>
      <c r="B348" t="s">
        <v>466</v>
      </c>
      <c r="C348">
        <v>43.2</v>
      </c>
      <c r="D348">
        <v>373</v>
      </c>
      <c r="E348">
        <v>1561</v>
      </c>
      <c r="F348">
        <v>28.8</v>
      </c>
      <c r="G348">
        <v>27.7</v>
      </c>
      <c r="H348">
        <v>95</v>
      </c>
      <c r="I348">
        <v>0</v>
      </c>
      <c r="J348" t="s">
        <v>30</v>
      </c>
      <c r="K348">
        <v>1</v>
      </c>
      <c r="L348">
        <v>28</v>
      </c>
      <c r="M348">
        <v>20</v>
      </c>
      <c r="O348">
        <v>179</v>
      </c>
      <c r="P348">
        <v>2.2000000000000002</v>
      </c>
      <c r="Q348">
        <v>92</v>
      </c>
      <c r="R348">
        <v>270</v>
      </c>
      <c r="S348">
        <v>0.08</v>
      </c>
      <c r="T348">
        <v>5.5</v>
      </c>
      <c r="Y348">
        <v>0.08</v>
      </c>
      <c r="Z348">
        <v>0.35</v>
      </c>
      <c r="AA348">
        <v>0.56000000000000005</v>
      </c>
    </row>
    <row r="349" spans="1:27" ht="15" customHeight="1" x14ac:dyDescent="0.25">
      <c r="A349" s="7">
        <v>348</v>
      </c>
      <c r="B349" t="s">
        <v>467</v>
      </c>
      <c r="C349">
        <v>52.7</v>
      </c>
      <c r="D349">
        <v>358</v>
      </c>
      <c r="E349">
        <v>1497</v>
      </c>
      <c r="F349">
        <v>16.7</v>
      </c>
      <c r="G349">
        <v>31.8</v>
      </c>
      <c r="H349">
        <v>44</v>
      </c>
      <c r="I349">
        <v>0</v>
      </c>
      <c r="J349" t="s">
        <v>30</v>
      </c>
      <c r="K349">
        <v>0.9</v>
      </c>
      <c r="L349" t="s">
        <v>144</v>
      </c>
      <c r="M349">
        <v>12</v>
      </c>
      <c r="O349">
        <v>130</v>
      </c>
      <c r="P349">
        <v>1.2</v>
      </c>
      <c r="Q349">
        <v>70</v>
      </c>
      <c r="R349">
        <v>151</v>
      </c>
      <c r="T349">
        <v>2.7</v>
      </c>
      <c r="U349">
        <v>5</v>
      </c>
      <c r="V349">
        <v>5</v>
      </c>
      <c r="W349">
        <v>5</v>
      </c>
      <c r="X349">
        <v>0.12</v>
      </c>
      <c r="Y349">
        <v>0.11</v>
      </c>
      <c r="AA349">
        <v>5.99</v>
      </c>
    </row>
    <row r="350" spans="1:27" ht="15" customHeight="1" x14ac:dyDescent="0.25">
      <c r="A350" s="7">
        <v>349</v>
      </c>
      <c r="B350" t="s">
        <v>468</v>
      </c>
      <c r="C350">
        <v>58.5</v>
      </c>
      <c r="D350">
        <v>217</v>
      </c>
      <c r="E350">
        <v>906</v>
      </c>
      <c r="F350">
        <v>31.9</v>
      </c>
      <c r="G350">
        <v>8.9</v>
      </c>
      <c r="H350">
        <v>71</v>
      </c>
      <c r="I350">
        <v>0</v>
      </c>
      <c r="J350" t="s">
        <v>30</v>
      </c>
      <c r="K350">
        <v>0.9</v>
      </c>
      <c r="L350">
        <v>4</v>
      </c>
      <c r="M350">
        <v>14</v>
      </c>
      <c r="O350">
        <v>189</v>
      </c>
      <c r="P350">
        <v>1.7</v>
      </c>
      <c r="Q350">
        <v>41</v>
      </c>
      <c r="R350">
        <v>252</v>
      </c>
      <c r="S350">
        <v>7.0000000000000007E-2</v>
      </c>
      <c r="T350">
        <v>5</v>
      </c>
      <c r="U350">
        <v>2</v>
      </c>
      <c r="V350">
        <v>2</v>
      </c>
      <c r="W350">
        <v>2</v>
      </c>
      <c r="AA350">
        <v>3.26</v>
      </c>
    </row>
    <row r="351" spans="1:27" ht="15" customHeight="1" x14ac:dyDescent="0.25">
      <c r="A351" s="7">
        <v>350</v>
      </c>
      <c r="B351" t="s">
        <v>469</v>
      </c>
      <c r="C351">
        <v>69.8</v>
      </c>
      <c r="D351">
        <v>148</v>
      </c>
      <c r="E351">
        <v>619</v>
      </c>
      <c r="F351">
        <v>21.5</v>
      </c>
      <c r="G351">
        <v>6.2</v>
      </c>
      <c r="H351">
        <v>60</v>
      </c>
      <c r="I351">
        <v>0</v>
      </c>
      <c r="J351" t="s">
        <v>30</v>
      </c>
      <c r="K351">
        <v>1.1000000000000001</v>
      </c>
      <c r="L351">
        <v>3</v>
      </c>
      <c r="M351">
        <v>21</v>
      </c>
      <c r="O351">
        <v>189</v>
      </c>
      <c r="P351">
        <v>1.9</v>
      </c>
      <c r="Q351">
        <v>49</v>
      </c>
      <c r="R351">
        <v>358</v>
      </c>
      <c r="S351">
        <v>0.05</v>
      </c>
      <c r="T351">
        <v>2.8</v>
      </c>
      <c r="U351">
        <v>2</v>
      </c>
      <c r="V351">
        <v>2</v>
      </c>
      <c r="W351">
        <v>2</v>
      </c>
      <c r="X351">
        <v>0.12</v>
      </c>
      <c r="Y351">
        <v>0.2</v>
      </c>
      <c r="AA351">
        <v>4.38</v>
      </c>
    </row>
    <row r="352" spans="1:27" ht="15" customHeight="1" x14ac:dyDescent="0.25">
      <c r="A352" s="7">
        <v>351</v>
      </c>
      <c r="B352" t="s">
        <v>470</v>
      </c>
      <c r="C352">
        <v>58</v>
      </c>
      <c r="D352">
        <v>219</v>
      </c>
      <c r="E352">
        <v>915</v>
      </c>
      <c r="F352">
        <v>32.4</v>
      </c>
      <c r="G352">
        <v>8.9</v>
      </c>
      <c r="H352">
        <v>84</v>
      </c>
      <c r="I352">
        <v>0</v>
      </c>
      <c r="J352" t="s">
        <v>30</v>
      </c>
      <c r="K352">
        <v>1.2</v>
      </c>
      <c r="L352">
        <v>4</v>
      </c>
      <c r="M352">
        <v>13</v>
      </c>
      <c r="O352">
        <v>183</v>
      </c>
      <c r="P352">
        <v>2.6</v>
      </c>
      <c r="Q352">
        <v>44</v>
      </c>
      <c r="R352">
        <v>239</v>
      </c>
      <c r="S352">
        <v>0.11</v>
      </c>
      <c r="T352">
        <v>4.7</v>
      </c>
      <c r="U352">
        <v>2</v>
      </c>
      <c r="V352">
        <v>2</v>
      </c>
      <c r="W352">
        <v>2</v>
      </c>
      <c r="AA352">
        <v>4.09</v>
      </c>
    </row>
    <row r="353" spans="1:27" ht="15" customHeight="1" x14ac:dyDescent="0.25">
      <c r="A353" s="7">
        <v>352</v>
      </c>
      <c r="B353" t="s">
        <v>471</v>
      </c>
      <c r="C353">
        <v>68.599999999999994</v>
      </c>
      <c r="D353">
        <v>169</v>
      </c>
      <c r="E353">
        <v>707</v>
      </c>
      <c r="F353">
        <v>21.2</v>
      </c>
      <c r="G353">
        <v>8.6999999999999993</v>
      </c>
      <c r="H353">
        <v>84</v>
      </c>
      <c r="I353">
        <v>0</v>
      </c>
      <c r="J353" t="s">
        <v>30</v>
      </c>
      <c r="K353">
        <v>1</v>
      </c>
      <c r="L353">
        <v>3</v>
      </c>
      <c r="M353">
        <v>21</v>
      </c>
      <c r="O353">
        <v>175</v>
      </c>
      <c r="P353">
        <v>1.9</v>
      </c>
      <c r="Q353">
        <v>61</v>
      </c>
      <c r="R353">
        <v>335</v>
      </c>
      <c r="S353">
        <v>0.05</v>
      </c>
      <c r="T353">
        <v>2.6</v>
      </c>
      <c r="U353">
        <v>3</v>
      </c>
      <c r="V353">
        <v>3</v>
      </c>
      <c r="W353">
        <v>3</v>
      </c>
      <c r="X353">
        <v>0.12</v>
      </c>
      <c r="Y353">
        <v>0.19</v>
      </c>
      <c r="AA353">
        <v>2.3199999999999998</v>
      </c>
    </row>
    <row r="354" spans="1:27" ht="15" customHeight="1" x14ac:dyDescent="0.25">
      <c r="A354" s="7">
        <v>353</v>
      </c>
      <c r="B354" t="s">
        <v>472</v>
      </c>
      <c r="C354">
        <v>48.4</v>
      </c>
      <c r="D354">
        <v>330</v>
      </c>
      <c r="E354">
        <v>1381</v>
      </c>
      <c r="F354">
        <v>28.6</v>
      </c>
      <c r="G354">
        <v>23</v>
      </c>
      <c r="H354">
        <v>91</v>
      </c>
      <c r="I354">
        <v>0</v>
      </c>
      <c r="J354" t="s">
        <v>30</v>
      </c>
      <c r="K354">
        <v>1</v>
      </c>
      <c r="L354">
        <v>8</v>
      </c>
      <c r="M354">
        <v>18</v>
      </c>
      <c r="O354">
        <v>212</v>
      </c>
      <c r="P354">
        <v>2.7</v>
      </c>
      <c r="Q354">
        <v>72</v>
      </c>
      <c r="R354">
        <v>321</v>
      </c>
      <c r="S354">
        <v>0.08</v>
      </c>
      <c r="T354">
        <v>5.3</v>
      </c>
      <c r="Y354">
        <v>0.08</v>
      </c>
      <c r="Z354">
        <v>0.14000000000000001</v>
      </c>
      <c r="AA354">
        <v>2.16</v>
      </c>
    </row>
    <row r="355" spans="1:27" ht="15" customHeight="1" x14ac:dyDescent="0.25">
      <c r="A355" s="7">
        <v>354</v>
      </c>
      <c r="B355" t="s">
        <v>473</v>
      </c>
      <c r="C355">
        <v>64.8</v>
      </c>
      <c r="D355">
        <v>221</v>
      </c>
      <c r="E355">
        <v>926</v>
      </c>
      <c r="F355">
        <v>19.5</v>
      </c>
      <c r="G355">
        <v>15.3</v>
      </c>
      <c r="H355">
        <v>51</v>
      </c>
      <c r="I355">
        <v>0</v>
      </c>
      <c r="J355" t="s">
        <v>30</v>
      </c>
      <c r="K355">
        <v>0.9</v>
      </c>
      <c r="L355">
        <v>4</v>
      </c>
      <c r="M355">
        <v>13</v>
      </c>
      <c r="O355">
        <v>220</v>
      </c>
      <c r="P355">
        <v>1.1000000000000001</v>
      </c>
      <c r="Q355">
        <v>47</v>
      </c>
      <c r="R355">
        <v>151</v>
      </c>
      <c r="S355">
        <v>0.03</v>
      </c>
      <c r="T355">
        <v>2.4</v>
      </c>
      <c r="U355">
        <v>3</v>
      </c>
      <c r="V355">
        <v>3</v>
      </c>
      <c r="W355">
        <v>3</v>
      </c>
      <c r="X355">
        <v>0.11</v>
      </c>
      <c r="Y355">
        <v>0.05</v>
      </c>
      <c r="Z355">
        <v>0.03</v>
      </c>
      <c r="AA355">
        <v>3.33</v>
      </c>
    </row>
    <row r="356" spans="1:27" ht="15" customHeight="1" x14ac:dyDescent="0.25">
      <c r="A356" s="7">
        <v>355</v>
      </c>
      <c r="B356" t="s">
        <v>474</v>
      </c>
      <c r="C356">
        <v>71.3</v>
      </c>
      <c r="D356">
        <v>141</v>
      </c>
      <c r="E356">
        <v>590</v>
      </c>
      <c r="F356">
        <v>20.7</v>
      </c>
      <c r="G356">
        <v>5.4</v>
      </c>
      <c r="H356">
        <v>393</v>
      </c>
      <c r="I356">
        <v>1.1000000000000001</v>
      </c>
      <c r="J356" t="s">
        <v>30</v>
      </c>
      <c r="K356">
        <v>1.5</v>
      </c>
      <c r="L356">
        <v>4</v>
      </c>
      <c r="M356">
        <v>12</v>
      </c>
      <c r="N356">
        <v>0.26</v>
      </c>
      <c r="O356">
        <v>334</v>
      </c>
      <c r="P356">
        <v>5.6</v>
      </c>
      <c r="Q356">
        <v>76</v>
      </c>
      <c r="R356">
        <v>265</v>
      </c>
      <c r="S356">
        <v>9.01</v>
      </c>
      <c r="T356">
        <v>3.5</v>
      </c>
      <c r="U356">
        <v>7937</v>
      </c>
      <c r="V356">
        <v>7937</v>
      </c>
      <c r="W356">
        <v>7937</v>
      </c>
      <c r="X356">
        <v>0.14000000000000001</v>
      </c>
      <c r="Y356">
        <v>0.9</v>
      </c>
      <c r="AA356">
        <v>10.66</v>
      </c>
    </row>
    <row r="357" spans="1:27" ht="15" customHeight="1" x14ac:dyDescent="0.25">
      <c r="A357" s="7">
        <v>356</v>
      </c>
      <c r="B357" t="s">
        <v>475</v>
      </c>
      <c r="C357">
        <v>55</v>
      </c>
      <c r="D357">
        <v>225</v>
      </c>
      <c r="E357">
        <v>942</v>
      </c>
      <c r="F357">
        <v>29.9</v>
      </c>
      <c r="G357">
        <v>9</v>
      </c>
      <c r="H357">
        <v>601</v>
      </c>
      <c r="I357">
        <v>4.2</v>
      </c>
      <c r="J357" t="s">
        <v>30</v>
      </c>
      <c r="K357">
        <v>2</v>
      </c>
      <c r="L357">
        <v>6</v>
      </c>
      <c r="M357">
        <v>10</v>
      </c>
      <c r="N357">
        <v>0.22</v>
      </c>
      <c r="O357">
        <v>420</v>
      </c>
      <c r="P357">
        <v>5.8</v>
      </c>
      <c r="Q357">
        <v>82</v>
      </c>
      <c r="R357">
        <v>309</v>
      </c>
      <c r="S357">
        <v>12.58</v>
      </c>
      <c r="T357">
        <v>4</v>
      </c>
      <c r="U357">
        <v>14574</v>
      </c>
      <c r="V357">
        <v>14574</v>
      </c>
      <c r="W357">
        <v>14574</v>
      </c>
      <c r="X357">
        <v>0.21</v>
      </c>
      <c r="Y357">
        <v>2.69</v>
      </c>
      <c r="AA357">
        <v>11.92</v>
      </c>
    </row>
    <row r="358" spans="1:27" ht="15" customHeight="1" x14ac:dyDescent="0.25">
      <c r="A358" s="7">
        <v>357</v>
      </c>
      <c r="B358" t="s">
        <v>476</v>
      </c>
      <c r="C358">
        <v>71.900000000000006</v>
      </c>
      <c r="D358">
        <v>143</v>
      </c>
      <c r="E358">
        <v>598</v>
      </c>
      <c r="F358">
        <v>21.6</v>
      </c>
      <c r="G358">
        <v>5.6</v>
      </c>
      <c r="H358">
        <v>55</v>
      </c>
      <c r="I358">
        <v>0</v>
      </c>
      <c r="J358" t="s">
        <v>30</v>
      </c>
      <c r="K358">
        <v>1.1000000000000001</v>
      </c>
      <c r="L358">
        <v>3</v>
      </c>
      <c r="M358">
        <v>21</v>
      </c>
      <c r="N358">
        <v>0.01</v>
      </c>
      <c r="O358">
        <v>193</v>
      </c>
      <c r="P358">
        <v>1.9</v>
      </c>
      <c r="Q358">
        <v>49</v>
      </c>
      <c r="R358">
        <v>322</v>
      </c>
      <c r="S358">
        <v>0.08</v>
      </c>
      <c r="T358">
        <v>2.8</v>
      </c>
      <c r="U358">
        <v>4</v>
      </c>
      <c r="V358">
        <v>4</v>
      </c>
      <c r="W358">
        <v>4</v>
      </c>
      <c r="X358">
        <v>0.12</v>
      </c>
      <c r="Y358">
        <v>0.1</v>
      </c>
      <c r="Z358">
        <v>0.04</v>
      </c>
      <c r="AA358">
        <v>1.78</v>
      </c>
    </row>
    <row r="359" spans="1:27" ht="15" customHeight="1" x14ac:dyDescent="0.25">
      <c r="A359" s="7">
        <v>358</v>
      </c>
      <c r="B359" t="s">
        <v>477</v>
      </c>
      <c r="C359">
        <v>57</v>
      </c>
      <c r="D359">
        <v>220</v>
      </c>
      <c r="E359">
        <v>919</v>
      </c>
      <c r="F359">
        <v>32.799999999999997</v>
      </c>
      <c r="G359">
        <v>8.8000000000000007</v>
      </c>
      <c r="H359">
        <v>103</v>
      </c>
      <c r="I359">
        <v>0</v>
      </c>
      <c r="J359" t="s">
        <v>30</v>
      </c>
      <c r="K359">
        <v>1.3</v>
      </c>
      <c r="L359">
        <v>4</v>
      </c>
      <c r="M359">
        <v>28</v>
      </c>
      <c r="N359">
        <v>0.02</v>
      </c>
      <c r="O359">
        <v>308</v>
      </c>
      <c r="P359">
        <v>2.9</v>
      </c>
      <c r="Q359">
        <v>58</v>
      </c>
      <c r="R359">
        <v>326</v>
      </c>
      <c r="S359">
        <v>0.14000000000000001</v>
      </c>
      <c r="T359">
        <v>4.0999999999999996</v>
      </c>
      <c r="X359">
        <v>0.03</v>
      </c>
      <c r="Y359">
        <v>0.08</v>
      </c>
      <c r="Z359">
        <v>0.05</v>
      </c>
      <c r="AA359">
        <v>4.2699999999999996</v>
      </c>
    </row>
    <row r="360" spans="1:27" ht="15" customHeight="1" x14ac:dyDescent="0.25">
      <c r="A360" s="7">
        <v>359</v>
      </c>
      <c r="B360" t="s">
        <v>478</v>
      </c>
      <c r="C360">
        <v>62</v>
      </c>
      <c r="D360">
        <v>196</v>
      </c>
      <c r="E360">
        <v>818</v>
      </c>
      <c r="F360">
        <v>29.4</v>
      </c>
      <c r="G360">
        <v>7.8</v>
      </c>
      <c r="H360">
        <v>62</v>
      </c>
      <c r="I360">
        <v>0</v>
      </c>
      <c r="J360" t="s">
        <v>30</v>
      </c>
      <c r="K360">
        <v>0.9</v>
      </c>
      <c r="L360">
        <v>4</v>
      </c>
      <c r="M360">
        <v>14</v>
      </c>
      <c r="O360">
        <v>181</v>
      </c>
      <c r="P360">
        <v>2.8</v>
      </c>
      <c r="Q360">
        <v>42</v>
      </c>
      <c r="R360">
        <v>249</v>
      </c>
      <c r="S360">
        <v>7.0000000000000007E-2</v>
      </c>
      <c r="T360">
        <v>5.6</v>
      </c>
      <c r="U360">
        <v>2</v>
      </c>
      <c r="V360">
        <v>2</v>
      </c>
      <c r="W360">
        <v>2</v>
      </c>
      <c r="AA360">
        <v>2.3199999999999998</v>
      </c>
    </row>
    <row r="361" spans="1:27" ht="15" customHeight="1" x14ac:dyDescent="0.25">
      <c r="A361" s="7">
        <v>360</v>
      </c>
      <c r="B361" t="s">
        <v>479</v>
      </c>
      <c r="C361">
        <v>72.099999999999994</v>
      </c>
      <c r="D361">
        <v>141</v>
      </c>
      <c r="E361">
        <v>592</v>
      </c>
      <c r="F361">
        <v>20</v>
      </c>
      <c r="G361">
        <v>6.2</v>
      </c>
      <c r="H361">
        <v>50</v>
      </c>
      <c r="I361">
        <v>0</v>
      </c>
      <c r="J361" t="s">
        <v>30</v>
      </c>
      <c r="K361">
        <v>1</v>
      </c>
      <c r="L361">
        <v>3</v>
      </c>
      <c r="M361">
        <v>18</v>
      </c>
      <c r="O361">
        <v>167</v>
      </c>
      <c r="P361">
        <v>1.6</v>
      </c>
      <c r="Q361">
        <v>54</v>
      </c>
      <c r="R361">
        <v>324</v>
      </c>
      <c r="S361">
        <v>0.05</v>
      </c>
      <c r="T361">
        <v>4.5</v>
      </c>
      <c r="U361">
        <v>2</v>
      </c>
      <c r="V361">
        <v>2</v>
      </c>
      <c r="W361">
        <v>2</v>
      </c>
      <c r="X361">
        <v>0.11</v>
      </c>
      <c r="Y361">
        <v>0.16</v>
      </c>
      <c r="AA361">
        <v>3.28</v>
      </c>
    </row>
    <row r="362" spans="1:27" ht="15" customHeight="1" x14ac:dyDescent="0.25">
      <c r="A362" s="7">
        <v>361</v>
      </c>
      <c r="B362" t="s">
        <v>480</v>
      </c>
      <c r="C362">
        <v>49.7</v>
      </c>
      <c r="D362">
        <v>338</v>
      </c>
      <c r="E362">
        <v>1416</v>
      </c>
      <c r="F362">
        <v>24.2</v>
      </c>
      <c r="G362">
        <v>26</v>
      </c>
      <c r="H362">
        <v>65</v>
      </c>
      <c r="I362">
        <v>0</v>
      </c>
      <c r="J362" t="s">
        <v>30</v>
      </c>
      <c r="K362">
        <v>0.7</v>
      </c>
      <c r="L362">
        <v>3</v>
      </c>
      <c r="M362">
        <v>14</v>
      </c>
      <c r="O362">
        <v>161</v>
      </c>
      <c r="P362">
        <v>2</v>
      </c>
      <c r="Q362">
        <v>39</v>
      </c>
      <c r="R362">
        <v>207</v>
      </c>
      <c r="S362">
        <v>7.0000000000000007E-2</v>
      </c>
      <c r="T362">
        <v>6.5</v>
      </c>
      <c r="Y362">
        <v>0.05</v>
      </c>
      <c r="Z362">
        <v>7.0000000000000007E-2</v>
      </c>
      <c r="AA362">
        <v>1.61</v>
      </c>
    </row>
    <row r="363" spans="1:27" ht="15" customHeight="1" x14ac:dyDescent="0.25">
      <c r="A363" s="7">
        <v>362</v>
      </c>
      <c r="B363" t="s">
        <v>481</v>
      </c>
      <c r="C363">
        <v>65.400000000000006</v>
      </c>
      <c r="D363">
        <v>221</v>
      </c>
      <c r="E363">
        <v>924</v>
      </c>
      <c r="F363">
        <v>17.600000000000001</v>
      </c>
      <c r="G363">
        <v>16.100000000000001</v>
      </c>
      <c r="H363">
        <v>54</v>
      </c>
      <c r="I363">
        <v>0</v>
      </c>
      <c r="J363" t="s">
        <v>30</v>
      </c>
      <c r="K363">
        <v>0.9</v>
      </c>
      <c r="L363">
        <v>3</v>
      </c>
      <c r="M363">
        <v>16</v>
      </c>
      <c r="N363">
        <v>0</v>
      </c>
      <c r="O363">
        <v>131</v>
      </c>
      <c r="P363">
        <v>1.5</v>
      </c>
      <c r="Q363">
        <v>51</v>
      </c>
      <c r="R363">
        <v>274</v>
      </c>
      <c r="S363">
        <v>0.04</v>
      </c>
      <c r="T363">
        <v>4.2</v>
      </c>
      <c r="U363">
        <v>5</v>
      </c>
      <c r="V363">
        <v>5</v>
      </c>
      <c r="W363">
        <v>5</v>
      </c>
      <c r="X363">
        <v>0.08</v>
      </c>
      <c r="Y363">
        <v>7.0000000000000007E-2</v>
      </c>
      <c r="Z363">
        <v>0.03</v>
      </c>
      <c r="AA363">
        <v>3.56</v>
      </c>
    </row>
    <row r="364" spans="1:27" ht="15" customHeight="1" x14ac:dyDescent="0.25">
      <c r="A364" s="7">
        <v>363</v>
      </c>
      <c r="B364" t="s">
        <v>482</v>
      </c>
      <c r="C364">
        <v>57.6</v>
      </c>
      <c r="D364">
        <v>222</v>
      </c>
      <c r="E364">
        <v>931</v>
      </c>
      <c r="F364">
        <v>32.9</v>
      </c>
      <c r="G364">
        <v>9.1</v>
      </c>
      <c r="H364">
        <v>56</v>
      </c>
      <c r="I364">
        <v>0</v>
      </c>
      <c r="J364" t="s">
        <v>30</v>
      </c>
      <c r="K364">
        <v>0.9</v>
      </c>
      <c r="L364">
        <v>4</v>
      </c>
      <c r="M364">
        <v>13</v>
      </c>
      <c r="O364">
        <v>167</v>
      </c>
      <c r="P364">
        <v>1.9</v>
      </c>
      <c r="Q364">
        <v>48</v>
      </c>
      <c r="R364">
        <v>254</v>
      </c>
      <c r="S364">
        <v>0.05</v>
      </c>
      <c r="T364">
        <v>7</v>
      </c>
      <c r="U364">
        <v>3</v>
      </c>
      <c r="V364">
        <v>3</v>
      </c>
      <c r="W364">
        <v>3</v>
      </c>
      <c r="AA364">
        <v>2.5499999999999998</v>
      </c>
    </row>
    <row r="365" spans="1:27" ht="15" customHeight="1" x14ac:dyDescent="0.25">
      <c r="A365" s="7">
        <v>364</v>
      </c>
      <c r="B365" t="s">
        <v>483</v>
      </c>
      <c r="C365">
        <v>71</v>
      </c>
      <c r="D365">
        <v>135</v>
      </c>
      <c r="E365">
        <v>564</v>
      </c>
      <c r="F365">
        <v>20.5</v>
      </c>
      <c r="G365">
        <v>5.2</v>
      </c>
      <c r="H365">
        <v>56</v>
      </c>
      <c r="I365">
        <v>0</v>
      </c>
      <c r="J365" t="s">
        <v>30</v>
      </c>
      <c r="K365">
        <v>1.1000000000000001</v>
      </c>
      <c r="L365">
        <v>3</v>
      </c>
      <c r="M365">
        <v>20</v>
      </c>
      <c r="O365">
        <v>185</v>
      </c>
      <c r="P365">
        <v>1.3</v>
      </c>
      <c r="Q365">
        <v>54</v>
      </c>
      <c r="R365">
        <v>362</v>
      </c>
      <c r="S365">
        <v>0.05</v>
      </c>
      <c r="T365">
        <v>2.4</v>
      </c>
      <c r="U365">
        <v>2</v>
      </c>
      <c r="V365">
        <v>2</v>
      </c>
      <c r="W365">
        <v>2</v>
      </c>
      <c r="X365">
        <v>0.1</v>
      </c>
      <c r="Y365">
        <v>0.14000000000000001</v>
      </c>
      <c r="Z365">
        <v>0.03</v>
      </c>
      <c r="AA365">
        <v>2.19</v>
      </c>
    </row>
    <row r="366" spans="1:27" ht="15" customHeight="1" x14ac:dyDescent="0.25">
      <c r="A366" s="7">
        <v>365</v>
      </c>
      <c r="B366" t="s">
        <v>484</v>
      </c>
      <c r="C366">
        <v>53.4</v>
      </c>
      <c r="D366">
        <v>315</v>
      </c>
      <c r="E366">
        <v>1318</v>
      </c>
      <c r="F366">
        <v>21.4</v>
      </c>
      <c r="G366">
        <v>24.8</v>
      </c>
      <c r="H366">
        <v>105</v>
      </c>
      <c r="I366">
        <v>0</v>
      </c>
      <c r="J366" t="s">
        <v>30</v>
      </c>
      <c r="K366">
        <v>0.7</v>
      </c>
      <c r="L366">
        <v>6</v>
      </c>
      <c r="M366">
        <v>12</v>
      </c>
      <c r="N366">
        <v>0.01</v>
      </c>
      <c r="O366">
        <v>136</v>
      </c>
      <c r="P366">
        <v>2.1</v>
      </c>
      <c r="Q366">
        <v>59</v>
      </c>
      <c r="R366">
        <v>175</v>
      </c>
      <c r="S366">
        <v>0.08</v>
      </c>
      <c r="T366">
        <v>4.0999999999999996</v>
      </c>
      <c r="Y366">
        <v>0.08</v>
      </c>
      <c r="AA366">
        <v>1.83</v>
      </c>
    </row>
    <row r="367" spans="1:27" ht="15" customHeight="1" x14ac:dyDescent="0.25">
      <c r="A367" s="7">
        <v>366</v>
      </c>
      <c r="B367" t="s">
        <v>485</v>
      </c>
      <c r="C367">
        <v>65</v>
      </c>
      <c r="D367">
        <v>215</v>
      </c>
      <c r="E367">
        <v>901</v>
      </c>
      <c r="F367">
        <v>17.100000000000001</v>
      </c>
      <c r="G367">
        <v>15.8</v>
      </c>
      <c r="H367">
        <v>118</v>
      </c>
      <c r="I367">
        <v>0</v>
      </c>
      <c r="J367" t="s">
        <v>30</v>
      </c>
      <c r="K367">
        <v>0.8</v>
      </c>
      <c r="L367">
        <v>5</v>
      </c>
      <c r="M367">
        <v>15</v>
      </c>
      <c r="N367">
        <v>0.02</v>
      </c>
      <c r="O367">
        <v>164</v>
      </c>
      <c r="P367">
        <v>1.7</v>
      </c>
      <c r="Q367">
        <v>73</v>
      </c>
      <c r="R367">
        <v>251</v>
      </c>
      <c r="S367">
        <v>0.09</v>
      </c>
      <c r="T367">
        <v>2.9</v>
      </c>
      <c r="X367">
        <v>0.05</v>
      </c>
      <c r="Y367">
        <v>0.04</v>
      </c>
      <c r="AA367">
        <v>1.18</v>
      </c>
    </row>
    <row r="368" spans="1:27" ht="15" customHeight="1" x14ac:dyDescent="0.25">
      <c r="A368" s="7">
        <v>367</v>
      </c>
      <c r="B368" t="s">
        <v>486</v>
      </c>
      <c r="C368">
        <v>70</v>
      </c>
      <c r="D368">
        <v>153</v>
      </c>
      <c r="E368">
        <v>639</v>
      </c>
      <c r="F368">
        <v>20.9</v>
      </c>
      <c r="G368">
        <v>7</v>
      </c>
      <c r="H368">
        <v>51</v>
      </c>
      <c r="I368">
        <v>0</v>
      </c>
      <c r="J368" t="s">
        <v>30</v>
      </c>
      <c r="K368">
        <v>1</v>
      </c>
      <c r="L368">
        <v>3</v>
      </c>
      <c r="M368">
        <v>16</v>
      </c>
      <c r="O368">
        <v>181</v>
      </c>
      <c r="P368">
        <v>1.1000000000000001</v>
      </c>
      <c r="Q368">
        <v>37</v>
      </c>
      <c r="R368">
        <v>274</v>
      </c>
      <c r="S368">
        <v>0.03</v>
      </c>
      <c r="T368">
        <v>3.5</v>
      </c>
      <c r="U368">
        <v>3</v>
      </c>
      <c r="V368">
        <v>3</v>
      </c>
      <c r="W368">
        <v>3</v>
      </c>
      <c r="X368">
        <v>0.12</v>
      </c>
      <c r="Y368">
        <v>0.08</v>
      </c>
      <c r="Z368">
        <v>0.03</v>
      </c>
      <c r="AA368">
        <v>4.2699999999999996</v>
      </c>
    </row>
    <row r="369" spans="1:27" ht="15" customHeight="1" x14ac:dyDescent="0.25">
      <c r="A369" s="7">
        <v>368</v>
      </c>
      <c r="B369" t="s">
        <v>487</v>
      </c>
      <c r="C369">
        <v>65.3</v>
      </c>
      <c r="D369">
        <v>153</v>
      </c>
      <c r="E369">
        <v>641</v>
      </c>
      <c r="F369">
        <v>30.7</v>
      </c>
      <c r="G369">
        <v>2.4</v>
      </c>
      <c r="H369">
        <v>88</v>
      </c>
      <c r="I369">
        <v>0</v>
      </c>
      <c r="J369" t="s">
        <v>30</v>
      </c>
      <c r="K369">
        <v>1.4</v>
      </c>
      <c r="L369">
        <v>4</v>
      </c>
      <c r="M369">
        <v>21</v>
      </c>
      <c r="O369">
        <v>237</v>
      </c>
      <c r="P369">
        <v>2.4</v>
      </c>
      <c r="Q369">
        <v>58</v>
      </c>
      <c r="R369">
        <v>386</v>
      </c>
      <c r="S369">
        <v>0.08</v>
      </c>
      <c r="T369">
        <v>5.6</v>
      </c>
      <c r="Y369">
        <v>0.04</v>
      </c>
      <c r="Z369">
        <v>0.13</v>
      </c>
      <c r="AA369">
        <v>1.46</v>
      </c>
    </row>
    <row r="370" spans="1:27" ht="15" customHeight="1" x14ac:dyDescent="0.25">
      <c r="A370" s="7">
        <v>369</v>
      </c>
      <c r="B370" t="s">
        <v>488</v>
      </c>
      <c r="C370">
        <v>69.5</v>
      </c>
      <c r="D370">
        <v>163</v>
      </c>
      <c r="E370">
        <v>681</v>
      </c>
      <c r="F370">
        <v>21.6</v>
      </c>
      <c r="G370">
        <v>7.8</v>
      </c>
      <c r="H370">
        <v>60</v>
      </c>
      <c r="I370">
        <v>0</v>
      </c>
      <c r="J370" t="s">
        <v>30</v>
      </c>
      <c r="K370">
        <v>1</v>
      </c>
      <c r="L370">
        <v>3</v>
      </c>
      <c r="M370">
        <v>20</v>
      </c>
      <c r="N370">
        <v>0.01</v>
      </c>
      <c r="O370">
        <v>165</v>
      </c>
      <c r="P370">
        <v>2</v>
      </c>
      <c r="Q370">
        <v>43</v>
      </c>
      <c r="R370">
        <v>299</v>
      </c>
      <c r="S370">
        <v>0.06</v>
      </c>
      <c r="T370">
        <v>3</v>
      </c>
      <c r="U370">
        <v>4</v>
      </c>
      <c r="V370">
        <v>4</v>
      </c>
      <c r="W370">
        <v>4</v>
      </c>
      <c r="X370">
        <v>0.12</v>
      </c>
      <c r="Y370">
        <v>7.0000000000000007E-2</v>
      </c>
      <c r="AA370">
        <v>3.59</v>
      </c>
    </row>
    <row r="371" spans="1:27" ht="15" customHeight="1" x14ac:dyDescent="0.25">
      <c r="A371" s="7">
        <v>370</v>
      </c>
      <c r="B371" t="s">
        <v>489</v>
      </c>
      <c r="C371">
        <v>52.4</v>
      </c>
      <c r="D371">
        <v>241</v>
      </c>
      <c r="E371">
        <v>1010</v>
      </c>
      <c r="F371">
        <v>31.9</v>
      </c>
      <c r="G371">
        <v>11.6</v>
      </c>
      <c r="H371">
        <v>92</v>
      </c>
      <c r="I371">
        <v>0</v>
      </c>
      <c r="J371" t="s">
        <v>30</v>
      </c>
      <c r="K371">
        <v>1.2</v>
      </c>
      <c r="L371">
        <v>5</v>
      </c>
      <c r="M371">
        <v>26</v>
      </c>
      <c r="N371">
        <v>0.02</v>
      </c>
      <c r="O371">
        <v>279</v>
      </c>
      <c r="P371">
        <v>3.2</v>
      </c>
      <c r="Q371">
        <v>52</v>
      </c>
      <c r="R371">
        <v>385</v>
      </c>
      <c r="S371">
        <v>0.11</v>
      </c>
      <c r="T371">
        <v>4.8</v>
      </c>
      <c r="X371">
        <v>0.03</v>
      </c>
      <c r="Y371">
        <v>0.05</v>
      </c>
      <c r="Z371">
        <v>0.05</v>
      </c>
      <c r="AA371">
        <v>4.66</v>
      </c>
    </row>
    <row r="372" spans="1:27" ht="15" customHeight="1" x14ac:dyDescent="0.25">
      <c r="A372" s="7">
        <v>371</v>
      </c>
      <c r="B372" t="s">
        <v>490</v>
      </c>
      <c r="C372">
        <v>62.8</v>
      </c>
      <c r="D372">
        <v>194</v>
      </c>
      <c r="E372">
        <v>811</v>
      </c>
      <c r="F372">
        <v>31.2</v>
      </c>
      <c r="G372">
        <v>6.7</v>
      </c>
      <c r="H372">
        <v>56</v>
      </c>
      <c r="I372">
        <v>0</v>
      </c>
      <c r="J372" t="s">
        <v>30</v>
      </c>
      <c r="K372">
        <v>0.9</v>
      </c>
      <c r="L372">
        <v>5</v>
      </c>
      <c r="M372">
        <v>13</v>
      </c>
      <c r="O372">
        <v>176</v>
      </c>
      <c r="P372">
        <v>2.4</v>
      </c>
      <c r="Q372">
        <v>62</v>
      </c>
      <c r="R372">
        <v>253</v>
      </c>
      <c r="S372">
        <v>0.08</v>
      </c>
      <c r="T372">
        <v>6.4</v>
      </c>
      <c r="U372">
        <v>2</v>
      </c>
      <c r="V372">
        <v>2</v>
      </c>
      <c r="W372">
        <v>2</v>
      </c>
      <c r="AA372">
        <v>1.97</v>
      </c>
    </row>
    <row r="373" spans="1:27" ht="15" customHeight="1" x14ac:dyDescent="0.25">
      <c r="A373" s="7">
        <v>372</v>
      </c>
      <c r="B373" t="s">
        <v>491</v>
      </c>
      <c r="C373">
        <v>72.400000000000006</v>
      </c>
      <c r="D373">
        <v>142</v>
      </c>
      <c r="E373">
        <v>592</v>
      </c>
      <c r="F373">
        <v>21.6</v>
      </c>
      <c r="G373">
        <v>5.5</v>
      </c>
      <c r="H373">
        <v>51</v>
      </c>
      <c r="I373">
        <v>0</v>
      </c>
      <c r="J373" t="s">
        <v>30</v>
      </c>
      <c r="K373">
        <v>1</v>
      </c>
      <c r="L373">
        <v>4</v>
      </c>
      <c r="M373">
        <v>17</v>
      </c>
      <c r="O373">
        <v>162</v>
      </c>
      <c r="P373">
        <v>1.9</v>
      </c>
      <c r="Q373">
        <v>66</v>
      </c>
      <c r="R373">
        <v>296</v>
      </c>
      <c r="S373">
        <v>0.05</v>
      </c>
      <c r="T373">
        <v>3.7</v>
      </c>
      <c r="U373">
        <v>2</v>
      </c>
      <c r="V373">
        <v>2</v>
      </c>
      <c r="W373">
        <v>2</v>
      </c>
      <c r="X373">
        <v>0.09</v>
      </c>
      <c r="Y373">
        <v>0.19</v>
      </c>
      <c r="Z373">
        <v>0.04</v>
      </c>
      <c r="AA373">
        <v>2.79</v>
      </c>
    </row>
    <row r="374" spans="1:27" ht="15" customHeight="1" x14ac:dyDescent="0.25">
      <c r="A374" s="7">
        <v>373</v>
      </c>
      <c r="B374" t="s">
        <v>492</v>
      </c>
      <c r="C374">
        <v>70.599999999999994</v>
      </c>
      <c r="D374">
        <v>159</v>
      </c>
      <c r="E374">
        <v>664</v>
      </c>
      <c r="F374">
        <v>21.4</v>
      </c>
      <c r="G374">
        <v>7.5</v>
      </c>
      <c r="H374">
        <v>58</v>
      </c>
      <c r="I374">
        <v>0</v>
      </c>
      <c r="J374" t="s">
        <v>30</v>
      </c>
      <c r="K374">
        <v>0.9</v>
      </c>
      <c r="L374">
        <v>4</v>
      </c>
      <c r="M374">
        <v>14</v>
      </c>
      <c r="O374">
        <v>158</v>
      </c>
      <c r="P374">
        <v>1.8</v>
      </c>
      <c r="Q374">
        <v>65</v>
      </c>
      <c r="R374">
        <v>250</v>
      </c>
      <c r="S374">
        <v>0.08</v>
      </c>
      <c r="T374">
        <v>3.7</v>
      </c>
      <c r="Y374">
        <v>0.04</v>
      </c>
      <c r="Z374">
        <v>0.02</v>
      </c>
      <c r="AA374">
        <v>0.91</v>
      </c>
    </row>
    <row r="375" spans="1:27" ht="15" customHeight="1" x14ac:dyDescent="0.25">
      <c r="A375" s="7">
        <v>374</v>
      </c>
      <c r="B375" t="s">
        <v>493</v>
      </c>
      <c r="C375">
        <v>62.9</v>
      </c>
      <c r="D375">
        <v>194</v>
      </c>
      <c r="E375">
        <v>810</v>
      </c>
      <c r="F375">
        <v>29.7</v>
      </c>
      <c r="G375">
        <v>7.4</v>
      </c>
      <c r="H375">
        <v>56</v>
      </c>
      <c r="I375">
        <v>0</v>
      </c>
      <c r="J375" t="s">
        <v>30</v>
      </c>
      <c r="K375">
        <v>0.8</v>
      </c>
      <c r="L375">
        <v>6</v>
      </c>
      <c r="M375">
        <v>18</v>
      </c>
      <c r="O375">
        <v>197</v>
      </c>
      <c r="P375">
        <v>2.2000000000000002</v>
      </c>
      <c r="Q375">
        <v>58</v>
      </c>
      <c r="R375">
        <v>250</v>
      </c>
      <c r="S375">
        <v>0.1</v>
      </c>
      <c r="T375">
        <v>6.8</v>
      </c>
      <c r="X375">
        <v>0.03</v>
      </c>
      <c r="Y375">
        <v>0.04</v>
      </c>
      <c r="AA375">
        <v>2.16</v>
      </c>
    </row>
    <row r="376" spans="1:27" ht="15" customHeight="1" x14ac:dyDescent="0.25">
      <c r="A376" s="7">
        <v>375</v>
      </c>
      <c r="B376" t="s">
        <v>494</v>
      </c>
      <c r="C376">
        <v>72.099999999999994</v>
      </c>
      <c r="D376">
        <v>141</v>
      </c>
      <c r="E376">
        <v>590</v>
      </c>
      <c r="F376">
        <v>21</v>
      </c>
      <c r="G376">
        <v>5.7</v>
      </c>
      <c r="H376">
        <v>42</v>
      </c>
      <c r="I376">
        <v>0</v>
      </c>
      <c r="J376" t="s">
        <v>30</v>
      </c>
      <c r="K376">
        <v>1</v>
      </c>
      <c r="L376">
        <v>4</v>
      </c>
      <c r="M376">
        <v>18</v>
      </c>
      <c r="O376">
        <v>163</v>
      </c>
      <c r="P376">
        <v>1.9</v>
      </c>
      <c r="Q376">
        <v>66</v>
      </c>
      <c r="R376">
        <v>319</v>
      </c>
      <c r="S376">
        <v>0.05</v>
      </c>
      <c r="T376">
        <v>3.3</v>
      </c>
      <c r="U376">
        <v>3</v>
      </c>
      <c r="V376">
        <v>3</v>
      </c>
      <c r="W376">
        <v>3</v>
      </c>
      <c r="X376">
        <v>0.13</v>
      </c>
      <c r="Y376">
        <v>0.21</v>
      </c>
      <c r="AA376">
        <v>2.67</v>
      </c>
    </row>
    <row r="377" spans="1:27" ht="15" customHeight="1" x14ac:dyDescent="0.25">
      <c r="A377" s="7">
        <v>376</v>
      </c>
      <c r="B377" t="s">
        <v>495</v>
      </c>
      <c r="C377">
        <v>72.900000000000006</v>
      </c>
      <c r="D377">
        <v>133</v>
      </c>
      <c r="E377">
        <v>558</v>
      </c>
      <c r="F377">
        <v>21.7</v>
      </c>
      <c r="G377">
        <v>4.5</v>
      </c>
      <c r="H377">
        <v>56</v>
      </c>
      <c r="I377">
        <v>0</v>
      </c>
      <c r="J377" t="s">
        <v>30</v>
      </c>
      <c r="K377">
        <v>1</v>
      </c>
      <c r="L377">
        <v>3</v>
      </c>
      <c r="M377">
        <v>20</v>
      </c>
      <c r="N377">
        <v>0.01</v>
      </c>
      <c r="O377">
        <v>170</v>
      </c>
      <c r="P377">
        <v>1.8</v>
      </c>
      <c r="Q377">
        <v>49</v>
      </c>
      <c r="R377">
        <v>318</v>
      </c>
      <c r="S377">
        <v>0.05</v>
      </c>
      <c r="T377">
        <v>4.5</v>
      </c>
      <c r="U377">
        <v>2</v>
      </c>
      <c r="V377">
        <v>2</v>
      </c>
      <c r="W377">
        <v>2</v>
      </c>
      <c r="X377">
        <v>0.11</v>
      </c>
      <c r="Y377">
        <v>0.08</v>
      </c>
      <c r="AA377">
        <v>3.61</v>
      </c>
    </row>
    <row r="378" spans="1:27" ht="15" customHeight="1" x14ac:dyDescent="0.25">
      <c r="A378" s="7">
        <v>377</v>
      </c>
      <c r="B378" t="s">
        <v>496</v>
      </c>
      <c r="C378">
        <v>55.2</v>
      </c>
      <c r="D378">
        <v>219</v>
      </c>
      <c r="E378">
        <v>917</v>
      </c>
      <c r="F378">
        <v>35.9</v>
      </c>
      <c r="G378">
        <v>7.3</v>
      </c>
      <c r="H378">
        <v>126</v>
      </c>
      <c r="I378">
        <v>0</v>
      </c>
      <c r="J378" t="s">
        <v>30</v>
      </c>
      <c r="K378">
        <v>1.3</v>
      </c>
      <c r="L378">
        <v>5</v>
      </c>
      <c r="M378">
        <v>27</v>
      </c>
      <c r="N378">
        <v>0.02</v>
      </c>
      <c r="O378">
        <v>289</v>
      </c>
      <c r="P378">
        <v>3</v>
      </c>
      <c r="Q378">
        <v>60</v>
      </c>
      <c r="R378">
        <v>421</v>
      </c>
      <c r="S378">
        <v>0.12</v>
      </c>
      <c r="T378">
        <v>8.1</v>
      </c>
      <c r="X378">
        <v>0.04</v>
      </c>
      <c r="Y378">
        <v>0.03</v>
      </c>
      <c r="AA378">
        <v>3.01</v>
      </c>
    </row>
    <row r="379" spans="1:27" ht="15" customHeight="1" x14ac:dyDescent="0.25">
      <c r="A379" s="7">
        <v>378</v>
      </c>
      <c r="B379" t="s">
        <v>497</v>
      </c>
      <c r="C379">
        <v>51.2</v>
      </c>
      <c r="D379">
        <v>338</v>
      </c>
      <c r="E379">
        <v>1416</v>
      </c>
      <c r="F379">
        <v>22.2</v>
      </c>
      <c r="G379">
        <v>27</v>
      </c>
      <c r="H379">
        <v>100</v>
      </c>
      <c r="I379">
        <v>0</v>
      </c>
      <c r="J379" t="s">
        <v>30</v>
      </c>
      <c r="K379">
        <v>0.7</v>
      </c>
      <c r="L379">
        <v>4</v>
      </c>
      <c r="M379">
        <v>14</v>
      </c>
      <c r="O379">
        <v>136</v>
      </c>
      <c r="P379">
        <v>1.6</v>
      </c>
      <c r="Q379">
        <v>56</v>
      </c>
      <c r="R379">
        <v>204</v>
      </c>
      <c r="S379">
        <v>0.05</v>
      </c>
      <c r="T379">
        <v>3.9</v>
      </c>
      <c r="Y379">
        <v>0.3</v>
      </c>
      <c r="AA379">
        <v>4.54</v>
      </c>
    </row>
    <row r="380" spans="1:27" ht="15" customHeight="1" x14ac:dyDescent="0.25">
      <c r="A380" s="7">
        <v>379</v>
      </c>
      <c r="B380" t="s">
        <v>498</v>
      </c>
      <c r="C380">
        <v>61.5</v>
      </c>
      <c r="D380">
        <v>259</v>
      </c>
      <c r="E380">
        <v>1085</v>
      </c>
      <c r="F380">
        <v>17.600000000000001</v>
      </c>
      <c r="G380">
        <v>20.399999999999999</v>
      </c>
      <c r="H380">
        <v>59</v>
      </c>
      <c r="I380">
        <v>0</v>
      </c>
      <c r="J380" t="s">
        <v>30</v>
      </c>
      <c r="K380">
        <v>0.9</v>
      </c>
      <c r="L380">
        <v>4</v>
      </c>
      <c r="M380">
        <v>15</v>
      </c>
      <c r="O380">
        <v>124</v>
      </c>
      <c r="P380">
        <v>1.3</v>
      </c>
      <c r="Q380">
        <v>64</v>
      </c>
      <c r="R380">
        <v>241</v>
      </c>
      <c r="S380">
        <v>0.06</v>
      </c>
      <c r="T380">
        <v>2.6</v>
      </c>
      <c r="U380">
        <v>4</v>
      </c>
      <c r="V380">
        <v>4</v>
      </c>
      <c r="W380">
        <v>4</v>
      </c>
      <c r="X380">
        <v>0.11</v>
      </c>
      <c r="Y380">
        <v>7.0000000000000007E-2</v>
      </c>
      <c r="Z380">
        <v>0.03</v>
      </c>
      <c r="AA380">
        <v>3.91</v>
      </c>
    </row>
    <row r="381" spans="1:27" ht="15" customHeight="1" x14ac:dyDescent="0.25">
      <c r="A381" s="7">
        <v>380</v>
      </c>
      <c r="B381" t="s">
        <v>499</v>
      </c>
      <c r="C381">
        <v>65.599999999999994</v>
      </c>
      <c r="D381">
        <v>213</v>
      </c>
      <c r="E381">
        <v>891</v>
      </c>
      <c r="F381">
        <v>18.8</v>
      </c>
      <c r="G381">
        <v>14.7</v>
      </c>
      <c r="H381">
        <v>60</v>
      </c>
      <c r="I381">
        <v>0</v>
      </c>
      <c r="J381" t="s">
        <v>30</v>
      </c>
      <c r="K381">
        <v>0.9</v>
      </c>
      <c r="L381">
        <v>2</v>
      </c>
      <c r="M381">
        <v>14</v>
      </c>
      <c r="O381">
        <v>165</v>
      </c>
      <c r="P381">
        <v>1.7</v>
      </c>
      <c r="Q381">
        <v>38</v>
      </c>
      <c r="R381">
        <v>232</v>
      </c>
      <c r="S381">
        <v>0.06</v>
      </c>
      <c r="T381">
        <v>3.8</v>
      </c>
      <c r="U381">
        <v>3</v>
      </c>
      <c r="V381">
        <v>3</v>
      </c>
      <c r="W381">
        <v>3</v>
      </c>
      <c r="X381">
        <v>0.13</v>
      </c>
      <c r="Y381">
        <v>0.16</v>
      </c>
      <c r="AA381">
        <v>4.7699999999999996</v>
      </c>
    </row>
    <row r="382" spans="1:27" ht="15" customHeight="1" x14ac:dyDescent="0.25">
      <c r="A382" s="7">
        <v>381</v>
      </c>
      <c r="B382" t="s">
        <v>500</v>
      </c>
      <c r="C382">
        <v>53.4</v>
      </c>
      <c r="D382">
        <v>289</v>
      </c>
      <c r="E382">
        <v>1208</v>
      </c>
      <c r="F382">
        <v>26.4</v>
      </c>
      <c r="G382">
        <v>19.5</v>
      </c>
      <c r="H382">
        <v>92</v>
      </c>
      <c r="I382">
        <v>0</v>
      </c>
      <c r="J382" t="s">
        <v>30</v>
      </c>
      <c r="K382">
        <v>1.1000000000000001</v>
      </c>
      <c r="L382">
        <v>4</v>
      </c>
      <c r="M382">
        <v>24</v>
      </c>
      <c r="O382">
        <v>246</v>
      </c>
      <c r="P382">
        <v>3.2</v>
      </c>
      <c r="Q382">
        <v>60</v>
      </c>
      <c r="R382">
        <v>355</v>
      </c>
      <c r="S382">
        <v>0.14000000000000001</v>
      </c>
      <c r="T382">
        <v>5.5</v>
      </c>
      <c r="X382">
        <v>0.03</v>
      </c>
      <c r="Y382">
        <v>0.06</v>
      </c>
      <c r="Z382">
        <v>0.13</v>
      </c>
      <c r="AA382">
        <v>1.6</v>
      </c>
    </row>
    <row r="383" spans="1:27" ht="15" customHeight="1" x14ac:dyDescent="0.25">
      <c r="A383" s="7">
        <v>382</v>
      </c>
      <c r="B383" t="s">
        <v>501</v>
      </c>
      <c r="C383">
        <v>72.400000000000006</v>
      </c>
      <c r="D383">
        <v>134</v>
      </c>
      <c r="E383">
        <v>559</v>
      </c>
      <c r="F383">
        <v>21.3</v>
      </c>
      <c r="G383">
        <v>4.7</v>
      </c>
      <c r="H383">
        <v>75</v>
      </c>
      <c r="I383">
        <v>0</v>
      </c>
      <c r="J383" t="s">
        <v>30</v>
      </c>
      <c r="K383">
        <v>1</v>
      </c>
      <c r="L383">
        <v>3</v>
      </c>
      <c r="M383">
        <v>20</v>
      </c>
      <c r="O383">
        <v>183</v>
      </c>
      <c r="P383">
        <v>2.1</v>
      </c>
      <c r="Q383">
        <v>61</v>
      </c>
      <c r="R383">
        <v>322</v>
      </c>
      <c r="S383">
        <v>0.08</v>
      </c>
      <c r="T383">
        <v>4.2</v>
      </c>
      <c r="Y383">
        <v>0.05</v>
      </c>
      <c r="AA383">
        <v>1.89</v>
      </c>
    </row>
    <row r="384" spans="1:27" ht="15" customHeight="1" x14ac:dyDescent="0.25">
      <c r="A384" s="7">
        <v>383</v>
      </c>
      <c r="B384" t="s">
        <v>502</v>
      </c>
      <c r="C384">
        <v>54.6</v>
      </c>
      <c r="D384">
        <v>238</v>
      </c>
      <c r="E384">
        <v>998</v>
      </c>
      <c r="F384">
        <v>31.9</v>
      </c>
      <c r="G384">
        <v>11.3</v>
      </c>
      <c r="H384">
        <v>100</v>
      </c>
      <c r="I384">
        <v>0</v>
      </c>
      <c r="J384" t="s">
        <v>30</v>
      </c>
      <c r="K384">
        <v>1.2</v>
      </c>
      <c r="L384">
        <v>4</v>
      </c>
      <c r="M384">
        <v>25</v>
      </c>
      <c r="N384">
        <v>0.02</v>
      </c>
      <c r="O384">
        <v>282</v>
      </c>
      <c r="P384">
        <v>3.6</v>
      </c>
      <c r="Q384">
        <v>61</v>
      </c>
      <c r="R384">
        <v>377</v>
      </c>
      <c r="S384">
        <v>0.17</v>
      </c>
      <c r="T384">
        <v>6.7</v>
      </c>
      <c r="Y384">
        <v>0.08</v>
      </c>
      <c r="Z384">
        <v>0.03</v>
      </c>
      <c r="AA384">
        <v>1.82</v>
      </c>
    </row>
    <row r="385" spans="1:27" ht="15" customHeight="1" x14ac:dyDescent="0.25">
      <c r="A385" s="7">
        <v>384</v>
      </c>
      <c r="B385" t="s">
        <v>503</v>
      </c>
      <c r="C385">
        <v>47.2</v>
      </c>
      <c r="D385">
        <v>313</v>
      </c>
      <c r="E385">
        <v>1309</v>
      </c>
      <c r="F385">
        <v>26.9</v>
      </c>
      <c r="G385">
        <v>21.9</v>
      </c>
      <c r="H385">
        <v>100</v>
      </c>
      <c r="I385">
        <v>0</v>
      </c>
      <c r="J385" t="s">
        <v>30</v>
      </c>
      <c r="K385">
        <v>4.7</v>
      </c>
      <c r="L385">
        <v>13</v>
      </c>
      <c r="M385">
        <v>12</v>
      </c>
      <c r="N385">
        <v>0.02</v>
      </c>
      <c r="O385">
        <v>82</v>
      </c>
      <c r="P385">
        <v>1.9</v>
      </c>
      <c r="Q385">
        <v>1943</v>
      </c>
      <c r="R385">
        <v>86</v>
      </c>
      <c r="S385">
        <v>0.03</v>
      </c>
      <c r="T385">
        <v>7.7</v>
      </c>
      <c r="Y385">
        <v>0.06</v>
      </c>
      <c r="AA385">
        <v>2.3199999999999998</v>
      </c>
    </row>
    <row r="386" spans="1:27" ht="15" customHeight="1" x14ac:dyDescent="0.25">
      <c r="A386" s="7">
        <v>385</v>
      </c>
      <c r="B386" t="s">
        <v>504</v>
      </c>
      <c r="C386">
        <v>39.200000000000003</v>
      </c>
      <c r="D386">
        <v>313</v>
      </c>
      <c r="E386">
        <v>1309</v>
      </c>
      <c r="F386">
        <v>19.7</v>
      </c>
      <c r="G386">
        <v>25.4</v>
      </c>
      <c r="H386">
        <v>92</v>
      </c>
      <c r="I386">
        <v>0</v>
      </c>
      <c r="J386" t="s">
        <v>30</v>
      </c>
      <c r="K386">
        <v>15.3</v>
      </c>
      <c r="L386">
        <v>14</v>
      </c>
      <c r="M386">
        <v>12</v>
      </c>
      <c r="N386">
        <v>0.01</v>
      </c>
      <c r="O386">
        <v>100</v>
      </c>
      <c r="P386">
        <v>1.3</v>
      </c>
      <c r="Q386">
        <v>4440</v>
      </c>
      <c r="R386">
        <v>190</v>
      </c>
      <c r="T386">
        <v>3.7</v>
      </c>
      <c r="Y386">
        <v>7.0000000000000007E-2</v>
      </c>
      <c r="AA386">
        <v>2.83</v>
      </c>
    </row>
    <row r="387" spans="1:27" ht="15" customHeight="1" x14ac:dyDescent="0.25">
      <c r="A387" s="7">
        <v>386</v>
      </c>
      <c r="B387" t="s">
        <v>505</v>
      </c>
      <c r="C387">
        <v>42.2</v>
      </c>
      <c r="D387">
        <v>283</v>
      </c>
      <c r="E387">
        <v>1184</v>
      </c>
      <c r="F387">
        <v>9.6</v>
      </c>
      <c r="G387">
        <v>11.8</v>
      </c>
      <c r="H387">
        <v>15</v>
      </c>
      <c r="I387">
        <v>34.5</v>
      </c>
      <c r="J387">
        <v>5</v>
      </c>
      <c r="K387">
        <v>1.8</v>
      </c>
      <c r="L387">
        <v>18</v>
      </c>
      <c r="M387">
        <v>17</v>
      </c>
      <c r="N387">
        <v>0.28000000000000003</v>
      </c>
      <c r="O387">
        <v>93</v>
      </c>
      <c r="P387">
        <v>1.3</v>
      </c>
      <c r="Q387">
        <v>532</v>
      </c>
      <c r="R387">
        <v>166</v>
      </c>
      <c r="S387">
        <v>0.09</v>
      </c>
      <c r="T387">
        <v>0.5</v>
      </c>
      <c r="X387">
        <v>0.09</v>
      </c>
      <c r="AA387">
        <v>2.6</v>
      </c>
    </row>
    <row r="388" spans="1:27" ht="15" customHeight="1" x14ac:dyDescent="0.25">
      <c r="A388" s="7">
        <v>387</v>
      </c>
      <c r="B388" t="s">
        <v>506</v>
      </c>
      <c r="C388">
        <v>56</v>
      </c>
      <c r="D388">
        <v>246</v>
      </c>
      <c r="E388">
        <v>1028</v>
      </c>
      <c r="F388">
        <v>12</v>
      </c>
      <c r="G388">
        <v>15.6</v>
      </c>
      <c r="H388">
        <v>30</v>
      </c>
      <c r="I388">
        <v>13.9</v>
      </c>
      <c r="K388">
        <v>2.5</v>
      </c>
      <c r="L388">
        <v>15</v>
      </c>
      <c r="M388">
        <v>24</v>
      </c>
      <c r="N388">
        <v>0.34</v>
      </c>
      <c r="O388">
        <v>144</v>
      </c>
      <c r="P388">
        <v>2.5</v>
      </c>
      <c r="Q388">
        <v>711</v>
      </c>
      <c r="R388">
        <v>221</v>
      </c>
      <c r="S388">
        <v>0.1</v>
      </c>
      <c r="T388">
        <v>2.7</v>
      </c>
      <c r="X388">
        <v>0.11</v>
      </c>
      <c r="Y388">
        <v>0.04</v>
      </c>
      <c r="AA388">
        <v>1.95</v>
      </c>
    </row>
    <row r="389" spans="1:27" ht="15" customHeight="1" x14ac:dyDescent="0.25">
      <c r="A389" s="7">
        <v>388</v>
      </c>
      <c r="B389" t="s">
        <v>507</v>
      </c>
      <c r="C389">
        <v>39.200000000000003</v>
      </c>
      <c r="D389">
        <v>347</v>
      </c>
      <c r="E389">
        <v>1451</v>
      </c>
      <c r="F389">
        <v>16.899999999999999</v>
      </c>
      <c r="G389">
        <v>22.7</v>
      </c>
      <c r="H389">
        <v>38</v>
      </c>
      <c r="I389">
        <v>18.100000000000001</v>
      </c>
      <c r="K389">
        <v>3.1</v>
      </c>
      <c r="L389">
        <v>18</v>
      </c>
      <c r="M389">
        <v>30</v>
      </c>
      <c r="N389">
        <v>0.39</v>
      </c>
      <c r="O389">
        <v>176</v>
      </c>
      <c r="P389">
        <v>2.2999999999999998</v>
      </c>
      <c r="Q389">
        <v>916</v>
      </c>
      <c r="R389">
        <v>313</v>
      </c>
      <c r="S389">
        <v>0.09</v>
      </c>
      <c r="T389">
        <v>3.3</v>
      </c>
      <c r="X389">
        <v>0.14000000000000001</v>
      </c>
      <c r="Y389">
        <v>0.04</v>
      </c>
      <c r="AA389">
        <v>4.7699999999999996</v>
      </c>
    </row>
    <row r="390" spans="1:27" ht="15" customHeight="1" x14ac:dyDescent="0.25">
      <c r="A390" s="7">
        <v>389</v>
      </c>
      <c r="B390" t="s">
        <v>508</v>
      </c>
      <c r="C390">
        <v>28.2</v>
      </c>
      <c r="D390">
        <v>358</v>
      </c>
      <c r="E390">
        <v>1499</v>
      </c>
      <c r="F390">
        <v>6.9</v>
      </c>
      <c r="G390">
        <v>15.6</v>
      </c>
      <c r="H390">
        <v>23</v>
      </c>
      <c r="I390">
        <v>47.5</v>
      </c>
      <c r="J390">
        <v>2.2000000000000002</v>
      </c>
      <c r="K390">
        <v>1.8</v>
      </c>
      <c r="L390">
        <v>16</v>
      </c>
      <c r="M390">
        <v>18</v>
      </c>
      <c r="N390">
        <v>0.32</v>
      </c>
      <c r="O390">
        <v>78</v>
      </c>
      <c r="P390">
        <v>1.2</v>
      </c>
      <c r="Q390">
        <v>525</v>
      </c>
      <c r="R390">
        <v>138</v>
      </c>
      <c r="S390">
        <v>7.0000000000000007E-2</v>
      </c>
      <c r="T390">
        <v>0.6</v>
      </c>
      <c r="X390">
        <v>0.12</v>
      </c>
    </row>
    <row r="391" spans="1:27" ht="15" customHeight="1" x14ac:dyDescent="0.25">
      <c r="A391" s="7">
        <v>390</v>
      </c>
      <c r="B391" t="s">
        <v>509</v>
      </c>
      <c r="C391">
        <v>32</v>
      </c>
      <c r="D391">
        <v>377</v>
      </c>
      <c r="E391">
        <v>1579</v>
      </c>
      <c r="F391">
        <v>7.3</v>
      </c>
      <c r="G391">
        <v>22.9</v>
      </c>
      <c r="H391">
        <v>23</v>
      </c>
      <c r="I391">
        <v>35.5</v>
      </c>
      <c r="J391">
        <v>2.2000000000000002</v>
      </c>
      <c r="K391">
        <v>2.2000000000000002</v>
      </c>
      <c r="L391">
        <v>14</v>
      </c>
      <c r="M391">
        <v>17</v>
      </c>
      <c r="N391">
        <v>0.25</v>
      </c>
      <c r="O391">
        <v>78</v>
      </c>
      <c r="P391">
        <v>0.7</v>
      </c>
      <c r="Q391">
        <v>771</v>
      </c>
      <c r="R391">
        <v>156</v>
      </c>
      <c r="S391">
        <v>0.09</v>
      </c>
      <c r="T391">
        <v>0.5</v>
      </c>
      <c r="X391">
        <v>0.11</v>
      </c>
      <c r="Z391">
        <v>0.03</v>
      </c>
    </row>
    <row r="392" spans="1:27" ht="15" customHeight="1" x14ac:dyDescent="0.25">
      <c r="A392" s="7">
        <v>391</v>
      </c>
      <c r="B392" t="s">
        <v>510</v>
      </c>
      <c r="C392">
        <v>67.5</v>
      </c>
      <c r="D392">
        <v>213</v>
      </c>
      <c r="E392">
        <v>892</v>
      </c>
      <c r="F392">
        <v>18.100000000000001</v>
      </c>
      <c r="G392">
        <v>15.1</v>
      </c>
      <c r="H392">
        <v>113</v>
      </c>
      <c r="I392">
        <v>0</v>
      </c>
      <c r="J392" t="s">
        <v>30</v>
      </c>
      <c r="K392">
        <v>0.7</v>
      </c>
      <c r="L392">
        <v>11</v>
      </c>
      <c r="M392">
        <v>23</v>
      </c>
      <c r="N392">
        <v>0.01</v>
      </c>
      <c r="O392">
        <v>155</v>
      </c>
      <c r="P392">
        <v>0.6</v>
      </c>
      <c r="Q392">
        <v>96</v>
      </c>
      <c r="R392">
        <v>211</v>
      </c>
      <c r="S392">
        <v>0.02</v>
      </c>
      <c r="T392">
        <v>1.2</v>
      </c>
      <c r="U392">
        <v>10</v>
      </c>
      <c r="V392">
        <v>10</v>
      </c>
      <c r="W392">
        <v>10</v>
      </c>
      <c r="X392">
        <v>0.11</v>
      </c>
      <c r="Y392">
        <v>0.04</v>
      </c>
      <c r="AA392">
        <v>2.58</v>
      </c>
    </row>
    <row r="393" spans="1:27" ht="15" customHeight="1" x14ac:dyDescent="0.25">
      <c r="A393" s="7">
        <v>392</v>
      </c>
      <c r="B393" t="s">
        <v>511</v>
      </c>
      <c r="C393">
        <v>59.7</v>
      </c>
      <c r="D393">
        <v>243</v>
      </c>
      <c r="E393">
        <v>1016</v>
      </c>
      <c r="F393">
        <v>23.9</v>
      </c>
      <c r="G393">
        <v>15.6</v>
      </c>
      <c r="H393">
        <v>110</v>
      </c>
      <c r="I393">
        <v>0</v>
      </c>
      <c r="J393" t="s">
        <v>30</v>
      </c>
      <c r="K393">
        <v>0.8</v>
      </c>
      <c r="L393">
        <v>17</v>
      </c>
      <c r="M393">
        <v>18</v>
      </c>
      <c r="N393">
        <v>0.01</v>
      </c>
      <c r="O393">
        <v>162</v>
      </c>
      <c r="P393">
        <v>1.7</v>
      </c>
      <c r="Q393">
        <v>56</v>
      </c>
      <c r="R393">
        <v>210</v>
      </c>
      <c r="S393">
        <v>0.08</v>
      </c>
      <c r="T393">
        <v>1.7</v>
      </c>
      <c r="U393">
        <v>16</v>
      </c>
      <c r="V393">
        <v>16</v>
      </c>
      <c r="W393">
        <v>16</v>
      </c>
      <c r="X393">
        <v>0.03</v>
      </c>
      <c r="AA393">
        <v>6.33</v>
      </c>
    </row>
    <row r="394" spans="1:27" ht="15" customHeight="1" x14ac:dyDescent="0.25">
      <c r="A394" s="7">
        <v>393</v>
      </c>
      <c r="B394" t="s">
        <v>512</v>
      </c>
      <c r="C394">
        <v>61.4</v>
      </c>
      <c r="D394">
        <v>196</v>
      </c>
      <c r="E394">
        <v>819</v>
      </c>
      <c r="F394">
        <v>29.6</v>
      </c>
      <c r="G394">
        <v>7.7</v>
      </c>
      <c r="H394">
        <v>106</v>
      </c>
      <c r="I394">
        <v>0</v>
      </c>
      <c r="J394" t="s">
        <v>30</v>
      </c>
      <c r="K394">
        <v>1.1000000000000001</v>
      </c>
      <c r="L394">
        <v>66</v>
      </c>
      <c r="M394">
        <v>23</v>
      </c>
      <c r="N394">
        <v>0.02</v>
      </c>
      <c r="O394">
        <v>210</v>
      </c>
      <c r="P394">
        <v>2.1</v>
      </c>
      <c r="Q394">
        <v>53</v>
      </c>
      <c r="R394">
        <v>224</v>
      </c>
      <c r="S394">
        <v>0.15</v>
      </c>
      <c r="T394">
        <v>2.7</v>
      </c>
      <c r="U394">
        <v>6</v>
      </c>
      <c r="V394">
        <v>6</v>
      </c>
      <c r="W394">
        <v>6</v>
      </c>
      <c r="X394">
        <v>0.03</v>
      </c>
      <c r="Y394">
        <v>0.03</v>
      </c>
      <c r="AA394">
        <v>9.1999999999999993</v>
      </c>
    </row>
    <row r="395" spans="1:27" ht="15" customHeight="1" x14ac:dyDescent="0.25">
      <c r="A395" s="7">
        <v>394</v>
      </c>
      <c r="B395" t="s">
        <v>513</v>
      </c>
      <c r="C395">
        <v>69.099999999999994</v>
      </c>
      <c r="D395">
        <v>222</v>
      </c>
      <c r="E395">
        <v>927</v>
      </c>
      <c r="F395">
        <v>12.6</v>
      </c>
      <c r="G395">
        <v>18.600000000000001</v>
      </c>
      <c r="H395">
        <v>159</v>
      </c>
      <c r="I395">
        <v>0</v>
      </c>
      <c r="J395" t="s">
        <v>30</v>
      </c>
      <c r="K395">
        <v>0.8</v>
      </c>
      <c r="L395">
        <v>6</v>
      </c>
      <c r="M395">
        <v>20</v>
      </c>
      <c r="N395">
        <v>0.05</v>
      </c>
      <c r="O395">
        <v>193</v>
      </c>
      <c r="P395">
        <v>4.0999999999999996</v>
      </c>
      <c r="Q395">
        <v>95</v>
      </c>
      <c r="R395">
        <v>220</v>
      </c>
      <c r="S395">
        <v>0.2</v>
      </c>
      <c r="T395">
        <v>2</v>
      </c>
      <c r="U395">
        <v>9</v>
      </c>
      <c r="V395">
        <v>9</v>
      </c>
      <c r="W395">
        <v>9</v>
      </c>
      <c r="X395">
        <v>0.23</v>
      </c>
      <c r="Y395">
        <v>0.35</v>
      </c>
      <c r="AA395">
        <v>3.39</v>
      </c>
    </row>
    <row r="396" spans="1:27" ht="15" customHeight="1" x14ac:dyDescent="0.25">
      <c r="A396" s="7">
        <v>395</v>
      </c>
      <c r="B396" t="s">
        <v>514</v>
      </c>
      <c r="C396">
        <v>63.5</v>
      </c>
      <c r="D396">
        <v>207</v>
      </c>
      <c r="E396">
        <v>867</v>
      </c>
      <c r="F396">
        <v>22.4</v>
      </c>
      <c r="G396">
        <v>12.1</v>
      </c>
      <c r="H396">
        <v>280</v>
      </c>
      <c r="I396">
        <v>0.6</v>
      </c>
      <c r="J396" t="s">
        <v>30</v>
      </c>
      <c r="K396">
        <v>1.3</v>
      </c>
      <c r="L396">
        <v>8</v>
      </c>
      <c r="M396">
        <v>20</v>
      </c>
      <c r="N396">
        <v>0.06</v>
      </c>
      <c r="O396">
        <v>276</v>
      </c>
      <c r="P396">
        <v>6.5</v>
      </c>
      <c r="Q396">
        <v>128</v>
      </c>
      <c r="R396">
        <v>243</v>
      </c>
      <c r="S396">
        <v>0.3</v>
      </c>
      <c r="T396">
        <v>3.4</v>
      </c>
      <c r="X396">
        <v>0.2</v>
      </c>
      <c r="Y396">
        <v>0.19</v>
      </c>
      <c r="AA396">
        <v>9.6999999999999993</v>
      </c>
    </row>
    <row r="397" spans="1:27" ht="15" customHeight="1" x14ac:dyDescent="0.25">
      <c r="A397" s="7">
        <v>396</v>
      </c>
      <c r="B397" t="s">
        <v>515</v>
      </c>
      <c r="C397">
        <v>59.8</v>
      </c>
      <c r="D397">
        <v>215</v>
      </c>
      <c r="E397">
        <v>900</v>
      </c>
      <c r="F397">
        <v>28.5</v>
      </c>
      <c r="G397">
        <v>10.4</v>
      </c>
      <c r="H397">
        <v>145</v>
      </c>
      <c r="I397">
        <v>0.1</v>
      </c>
      <c r="J397" t="s">
        <v>30</v>
      </c>
      <c r="K397">
        <v>1.3</v>
      </c>
      <c r="L397">
        <v>8</v>
      </c>
      <c r="M397">
        <v>14</v>
      </c>
      <c r="O397">
        <v>251</v>
      </c>
      <c r="P397">
        <v>1.2</v>
      </c>
      <c r="Q397">
        <v>95</v>
      </c>
      <c r="R397">
        <v>318</v>
      </c>
      <c r="S397">
        <v>0.05</v>
      </c>
      <c r="T397">
        <v>2.6</v>
      </c>
      <c r="U397">
        <v>6</v>
      </c>
      <c r="V397">
        <v>6</v>
      </c>
      <c r="W397">
        <v>6</v>
      </c>
      <c r="X397">
        <v>0.05</v>
      </c>
      <c r="Y397">
        <v>0.05</v>
      </c>
      <c r="AA397">
        <v>10.4</v>
      </c>
    </row>
    <row r="398" spans="1:27" ht="15" customHeight="1" x14ac:dyDescent="0.25">
      <c r="A398" s="7">
        <v>397</v>
      </c>
      <c r="B398" t="s">
        <v>516</v>
      </c>
      <c r="C398">
        <v>72.900000000000006</v>
      </c>
      <c r="D398">
        <v>161</v>
      </c>
      <c r="E398">
        <v>676</v>
      </c>
      <c r="F398">
        <v>17.100000000000001</v>
      </c>
      <c r="G398">
        <v>9.8000000000000007</v>
      </c>
      <c r="H398">
        <v>97</v>
      </c>
      <c r="I398">
        <v>0</v>
      </c>
      <c r="J398" t="s">
        <v>30</v>
      </c>
      <c r="K398">
        <v>0.8</v>
      </c>
      <c r="L398">
        <v>8</v>
      </c>
      <c r="M398">
        <v>26</v>
      </c>
      <c r="N398">
        <v>0.02</v>
      </c>
      <c r="O398">
        <v>185</v>
      </c>
      <c r="P398">
        <v>0.7</v>
      </c>
      <c r="Q398">
        <v>95</v>
      </c>
      <c r="R398">
        <v>275</v>
      </c>
      <c r="S398">
        <v>0.03</v>
      </c>
      <c r="T398">
        <v>2</v>
      </c>
      <c r="U398">
        <v>10</v>
      </c>
      <c r="V398">
        <v>10</v>
      </c>
      <c r="W398">
        <v>10</v>
      </c>
      <c r="X398">
        <v>0.16</v>
      </c>
      <c r="Y398">
        <v>0.05</v>
      </c>
      <c r="AA398">
        <v>2.04</v>
      </c>
    </row>
    <row r="399" spans="1:27" ht="15" customHeight="1" x14ac:dyDescent="0.25">
      <c r="A399" s="7">
        <v>398</v>
      </c>
      <c r="B399" t="s">
        <v>517</v>
      </c>
      <c r="C399">
        <v>66.7</v>
      </c>
      <c r="D399">
        <v>167</v>
      </c>
      <c r="E399">
        <v>701</v>
      </c>
      <c r="F399">
        <v>26.9</v>
      </c>
      <c r="G399">
        <v>5.8</v>
      </c>
      <c r="H399">
        <v>133</v>
      </c>
      <c r="I399">
        <v>0</v>
      </c>
      <c r="J399" t="s">
        <v>30</v>
      </c>
      <c r="K399">
        <v>0.9</v>
      </c>
      <c r="L399">
        <v>12</v>
      </c>
      <c r="M399">
        <v>11</v>
      </c>
      <c r="O399">
        <v>187</v>
      </c>
      <c r="P399">
        <v>0.8</v>
      </c>
      <c r="Q399">
        <v>64</v>
      </c>
      <c r="R399">
        <v>191</v>
      </c>
      <c r="S399">
        <v>0.03</v>
      </c>
      <c r="T399">
        <v>2.8</v>
      </c>
      <c r="X399">
        <v>7.0000000000000007E-2</v>
      </c>
      <c r="AA399">
        <v>8.1999999999999993</v>
      </c>
    </row>
    <row r="400" spans="1:27" ht="15" customHeight="1" x14ac:dyDescent="0.25">
      <c r="A400" s="7">
        <v>399</v>
      </c>
      <c r="B400" t="s">
        <v>518</v>
      </c>
      <c r="C400">
        <v>76.400000000000006</v>
      </c>
      <c r="D400">
        <v>120</v>
      </c>
      <c r="E400">
        <v>502</v>
      </c>
      <c r="F400">
        <v>17.8</v>
      </c>
      <c r="G400">
        <v>4.9000000000000004</v>
      </c>
      <c r="H400">
        <v>91</v>
      </c>
      <c r="I400">
        <v>0</v>
      </c>
      <c r="J400" t="s">
        <v>30</v>
      </c>
      <c r="K400">
        <v>0.9</v>
      </c>
      <c r="L400">
        <v>8</v>
      </c>
      <c r="M400">
        <v>27</v>
      </c>
      <c r="N400">
        <v>0.02</v>
      </c>
      <c r="O400">
        <v>196</v>
      </c>
      <c r="P400">
        <v>0.8</v>
      </c>
      <c r="Q400">
        <v>98</v>
      </c>
      <c r="R400">
        <v>291</v>
      </c>
      <c r="S400">
        <v>0.03</v>
      </c>
      <c r="T400">
        <v>2.2000000000000002</v>
      </c>
      <c r="U400">
        <v>12</v>
      </c>
      <c r="V400">
        <v>12</v>
      </c>
      <c r="W400">
        <v>12</v>
      </c>
      <c r="X400">
        <v>0.17</v>
      </c>
      <c r="Y400">
        <v>0.05</v>
      </c>
      <c r="AA400">
        <v>3.53</v>
      </c>
    </row>
    <row r="401" spans="1:27" ht="15" customHeight="1" x14ac:dyDescent="0.25">
      <c r="A401" s="7">
        <v>400</v>
      </c>
      <c r="B401" t="s">
        <v>519</v>
      </c>
      <c r="C401">
        <v>77.8</v>
      </c>
      <c r="D401">
        <v>106</v>
      </c>
      <c r="E401">
        <v>446</v>
      </c>
      <c r="F401">
        <v>17.600000000000001</v>
      </c>
      <c r="G401">
        <v>3.5</v>
      </c>
      <c r="H401">
        <v>341</v>
      </c>
      <c r="I401">
        <v>0</v>
      </c>
      <c r="J401" t="s">
        <v>30</v>
      </c>
      <c r="K401">
        <v>1.2</v>
      </c>
      <c r="L401">
        <v>6</v>
      </c>
      <c r="M401">
        <v>28</v>
      </c>
      <c r="N401">
        <v>0.35</v>
      </c>
      <c r="O401">
        <v>344</v>
      </c>
      <c r="P401">
        <v>9.5</v>
      </c>
      <c r="Q401">
        <v>82</v>
      </c>
      <c r="R401">
        <v>281</v>
      </c>
      <c r="S401">
        <v>0.26</v>
      </c>
      <c r="T401">
        <v>3.7</v>
      </c>
      <c r="U401">
        <v>3863</v>
      </c>
      <c r="V401">
        <v>3863</v>
      </c>
      <c r="W401">
        <v>3863</v>
      </c>
      <c r="X401">
        <v>0.62</v>
      </c>
      <c r="Y401">
        <v>0.56000000000000005</v>
      </c>
      <c r="AA401">
        <v>6.36</v>
      </c>
    </row>
    <row r="402" spans="1:27" ht="15" customHeight="1" x14ac:dyDescent="0.25">
      <c r="A402" s="7">
        <v>401</v>
      </c>
      <c r="B402" t="s">
        <v>520</v>
      </c>
      <c r="C402">
        <v>54.9</v>
      </c>
      <c r="D402">
        <v>221</v>
      </c>
      <c r="E402">
        <v>924</v>
      </c>
      <c r="F402">
        <v>28.5</v>
      </c>
      <c r="G402">
        <v>7.8</v>
      </c>
      <c r="H402">
        <v>84</v>
      </c>
      <c r="I402">
        <v>7.5</v>
      </c>
      <c r="J402">
        <v>1.1000000000000001</v>
      </c>
      <c r="K402">
        <v>1.3</v>
      </c>
      <c r="L402">
        <v>9</v>
      </c>
      <c r="M402">
        <v>35</v>
      </c>
      <c r="N402">
        <v>0.06</v>
      </c>
      <c r="O402">
        <v>249</v>
      </c>
      <c r="P402">
        <v>1.1000000000000001</v>
      </c>
      <c r="Q402">
        <v>122</v>
      </c>
      <c r="R402">
        <v>408</v>
      </c>
      <c r="S402">
        <v>0.05</v>
      </c>
      <c r="T402">
        <v>0.8</v>
      </c>
      <c r="U402">
        <v>7</v>
      </c>
      <c r="V402">
        <v>7</v>
      </c>
      <c r="W402">
        <v>7</v>
      </c>
      <c r="X402">
        <v>0.05</v>
      </c>
      <c r="Y402">
        <v>0.04</v>
      </c>
      <c r="Z402">
        <v>0.52</v>
      </c>
      <c r="AA402">
        <v>11.07</v>
      </c>
    </row>
    <row r="403" spans="1:27" ht="15" customHeight="1" x14ac:dyDescent="0.25">
      <c r="A403" s="7">
        <v>402</v>
      </c>
      <c r="B403" t="s">
        <v>521</v>
      </c>
      <c r="C403">
        <v>66.5</v>
      </c>
      <c r="D403">
        <v>226</v>
      </c>
      <c r="E403">
        <v>947</v>
      </c>
      <c r="F403">
        <v>16.399999999999999</v>
      </c>
      <c r="G403">
        <v>17.3</v>
      </c>
      <c r="H403">
        <v>85</v>
      </c>
      <c r="I403">
        <v>0</v>
      </c>
      <c r="J403" t="s">
        <v>30</v>
      </c>
      <c r="K403">
        <v>0.7</v>
      </c>
      <c r="L403">
        <v>6</v>
      </c>
      <c r="M403">
        <v>24</v>
      </c>
      <c r="N403">
        <v>0.01</v>
      </c>
      <c r="O403">
        <v>174</v>
      </c>
      <c r="P403">
        <v>0.6</v>
      </c>
      <c r="Q403">
        <v>63</v>
      </c>
      <c r="R403">
        <v>217</v>
      </c>
      <c r="S403">
        <v>0.04</v>
      </c>
      <c r="T403">
        <v>1.1000000000000001</v>
      </c>
      <c r="U403">
        <v>7</v>
      </c>
      <c r="V403">
        <v>7</v>
      </c>
      <c r="W403">
        <v>7</v>
      </c>
      <c r="X403">
        <v>0.08</v>
      </c>
      <c r="Y403">
        <v>0.03</v>
      </c>
      <c r="AA403">
        <v>3.28</v>
      </c>
    </row>
    <row r="404" spans="1:27" ht="15" customHeight="1" x14ac:dyDescent="0.25">
      <c r="A404" s="7">
        <v>403</v>
      </c>
      <c r="B404" t="s">
        <v>522</v>
      </c>
      <c r="C404">
        <v>63.2</v>
      </c>
      <c r="D404">
        <v>187</v>
      </c>
      <c r="E404">
        <v>784</v>
      </c>
      <c r="F404">
        <v>28</v>
      </c>
      <c r="G404">
        <v>7.5</v>
      </c>
      <c r="H404">
        <v>111</v>
      </c>
      <c r="I404">
        <v>0</v>
      </c>
      <c r="J404" t="s">
        <v>30</v>
      </c>
      <c r="K404">
        <v>1.2</v>
      </c>
      <c r="L404">
        <v>9</v>
      </c>
      <c r="M404">
        <v>14</v>
      </c>
      <c r="O404">
        <v>233</v>
      </c>
      <c r="P404">
        <v>0.6</v>
      </c>
      <c r="Q404">
        <v>70</v>
      </c>
      <c r="R404">
        <v>283</v>
      </c>
      <c r="S404">
        <v>0.03</v>
      </c>
      <c r="T404">
        <v>1.6</v>
      </c>
      <c r="X404">
        <v>0.09</v>
      </c>
      <c r="AA404">
        <v>11.2</v>
      </c>
    </row>
    <row r="405" spans="1:27" ht="15" customHeight="1" x14ac:dyDescent="0.25">
      <c r="A405" s="7">
        <v>404</v>
      </c>
      <c r="B405" t="s">
        <v>523</v>
      </c>
      <c r="C405">
        <v>67.5</v>
      </c>
      <c r="D405">
        <v>170</v>
      </c>
      <c r="E405">
        <v>713</v>
      </c>
      <c r="F405">
        <v>25</v>
      </c>
      <c r="G405">
        <v>7.1</v>
      </c>
      <c r="H405">
        <v>99</v>
      </c>
      <c r="I405">
        <v>0</v>
      </c>
      <c r="J405" t="s">
        <v>30</v>
      </c>
      <c r="K405">
        <v>0.9</v>
      </c>
      <c r="L405">
        <v>8</v>
      </c>
      <c r="M405">
        <v>12</v>
      </c>
      <c r="O405">
        <v>194</v>
      </c>
      <c r="P405">
        <v>0.5</v>
      </c>
      <c r="Q405">
        <v>51</v>
      </c>
      <c r="R405">
        <v>217</v>
      </c>
      <c r="S405">
        <v>0.04</v>
      </c>
      <c r="T405">
        <v>1.2</v>
      </c>
      <c r="X405">
        <v>0.1</v>
      </c>
      <c r="AA405">
        <v>12.83</v>
      </c>
    </row>
    <row r="406" spans="1:27" ht="15" customHeight="1" x14ac:dyDescent="0.25">
      <c r="A406" s="7">
        <v>405</v>
      </c>
      <c r="B406" t="s">
        <v>524</v>
      </c>
      <c r="C406">
        <v>74.900000000000006</v>
      </c>
      <c r="D406">
        <v>129</v>
      </c>
      <c r="E406">
        <v>540</v>
      </c>
      <c r="F406">
        <v>20.6</v>
      </c>
      <c r="G406">
        <v>4.5999999999999996</v>
      </c>
      <c r="H406">
        <v>78</v>
      </c>
      <c r="I406">
        <v>0</v>
      </c>
      <c r="J406" t="s">
        <v>30</v>
      </c>
      <c r="K406">
        <v>0.9</v>
      </c>
      <c r="L406">
        <v>7</v>
      </c>
      <c r="M406">
        <v>27</v>
      </c>
      <c r="N406">
        <v>0.01</v>
      </c>
      <c r="O406">
        <v>190</v>
      </c>
      <c r="P406">
        <v>0.5</v>
      </c>
      <c r="Q406">
        <v>73</v>
      </c>
      <c r="R406">
        <v>238</v>
      </c>
      <c r="S406">
        <v>0.03</v>
      </c>
      <c r="T406">
        <v>1.2</v>
      </c>
      <c r="U406">
        <v>4</v>
      </c>
      <c r="V406">
        <v>4</v>
      </c>
      <c r="W406">
        <v>4</v>
      </c>
      <c r="X406">
        <v>0.12</v>
      </c>
      <c r="Y406">
        <v>0.03</v>
      </c>
      <c r="AA406">
        <v>3.28</v>
      </c>
    </row>
    <row r="407" spans="1:27" ht="15" customHeight="1" x14ac:dyDescent="0.25">
      <c r="A407" s="7">
        <v>406</v>
      </c>
      <c r="B407" t="s">
        <v>525</v>
      </c>
      <c r="C407">
        <v>58.5</v>
      </c>
      <c r="D407">
        <v>212</v>
      </c>
      <c r="E407">
        <v>886</v>
      </c>
      <c r="F407">
        <v>33.4</v>
      </c>
      <c r="G407">
        <v>7.6</v>
      </c>
      <c r="H407">
        <v>109</v>
      </c>
      <c r="I407">
        <v>0</v>
      </c>
      <c r="J407" t="s">
        <v>30</v>
      </c>
      <c r="K407">
        <v>1.5</v>
      </c>
      <c r="L407">
        <v>8</v>
      </c>
      <c r="M407">
        <v>18</v>
      </c>
      <c r="N407">
        <v>0.01</v>
      </c>
      <c r="O407">
        <v>297</v>
      </c>
      <c r="P407">
        <v>0.5</v>
      </c>
      <c r="Q407">
        <v>56</v>
      </c>
      <c r="R407">
        <v>380</v>
      </c>
      <c r="S407">
        <v>0.01</v>
      </c>
      <c r="T407">
        <v>1</v>
      </c>
      <c r="U407">
        <v>6</v>
      </c>
      <c r="V407">
        <v>6</v>
      </c>
      <c r="W407">
        <v>6</v>
      </c>
      <c r="X407">
        <v>0.12</v>
      </c>
      <c r="AA407">
        <v>15.8</v>
      </c>
    </row>
    <row r="408" spans="1:27" ht="15" customHeight="1" x14ac:dyDescent="0.25">
      <c r="A408" s="7">
        <v>407</v>
      </c>
      <c r="B408" t="s">
        <v>526</v>
      </c>
      <c r="C408">
        <v>71.900000000000006</v>
      </c>
      <c r="D408">
        <v>149</v>
      </c>
      <c r="E408">
        <v>625</v>
      </c>
      <c r="F408">
        <v>20.8</v>
      </c>
      <c r="G408">
        <v>6.7</v>
      </c>
      <c r="H408">
        <v>80</v>
      </c>
      <c r="I408">
        <v>0</v>
      </c>
      <c r="J408" t="s">
        <v>30</v>
      </c>
      <c r="K408">
        <v>0.9</v>
      </c>
      <c r="L408">
        <v>8</v>
      </c>
      <c r="M408">
        <v>28</v>
      </c>
      <c r="N408">
        <v>0.01</v>
      </c>
      <c r="O408">
        <v>213</v>
      </c>
      <c r="P408">
        <v>0.4</v>
      </c>
      <c r="Q408">
        <v>62</v>
      </c>
      <c r="R408">
        <v>252</v>
      </c>
      <c r="S408">
        <v>0.05</v>
      </c>
      <c r="T408">
        <v>0.6</v>
      </c>
      <c r="U408">
        <v>4</v>
      </c>
      <c r="V408">
        <v>4</v>
      </c>
      <c r="W408">
        <v>4</v>
      </c>
      <c r="X408">
        <v>0.09</v>
      </c>
      <c r="AA408">
        <v>2.58</v>
      </c>
    </row>
    <row r="409" spans="1:27" ht="15" customHeight="1" x14ac:dyDescent="0.25">
      <c r="A409" s="7">
        <v>408</v>
      </c>
      <c r="B409" t="s">
        <v>527</v>
      </c>
      <c r="C409">
        <v>65.599999999999994</v>
      </c>
      <c r="D409">
        <v>163</v>
      </c>
      <c r="E409">
        <v>681</v>
      </c>
      <c r="F409">
        <v>31.5</v>
      </c>
      <c r="G409">
        <v>3.2</v>
      </c>
      <c r="H409">
        <v>89</v>
      </c>
      <c r="I409">
        <v>0</v>
      </c>
      <c r="J409" t="s">
        <v>30</v>
      </c>
      <c r="K409">
        <v>1</v>
      </c>
      <c r="L409">
        <v>6</v>
      </c>
      <c r="M409">
        <v>14</v>
      </c>
      <c r="O409">
        <v>224</v>
      </c>
      <c r="P409">
        <v>0.3</v>
      </c>
      <c r="Q409">
        <v>36</v>
      </c>
      <c r="R409">
        <v>231</v>
      </c>
      <c r="S409">
        <v>0.02</v>
      </c>
      <c r="T409">
        <v>0.9</v>
      </c>
      <c r="X409">
        <v>0.1</v>
      </c>
      <c r="AA409">
        <v>7.6</v>
      </c>
    </row>
    <row r="410" spans="1:27" ht="15" customHeight="1" x14ac:dyDescent="0.25">
      <c r="A410" s="7">
        <v>409</v>
      </c>
      <c r="B410" t="s">
        <v>528</v>
      </c>
      <c r="C410">
        <v>74.8</v>
      </c>
      <c r="D410">
        <v>119</v>
      </c>
      <c r="E410">
        <v>499</v>
      </c>
      <c r="F410">
        <v>21.5</v>
      </c>
      <c r="G410">
        <v>3</v>
      </c>
      <c r="H410">
        <v>59</v>
      </c>
      <c r="I410">
        <v>0</v>
      </c>
      <c r="J410" t="s">
        <v>30</v>
      </c>
      <c r="K410">
        <v>1</v>
      </c>
      <c r="L410">
        <v>7</v>
      </c>
      <c r="M410">
        <v>31</v>
      </c>
      <c r="N410">
        <v>0.01</v>
      </c>
      <c r="O410">
        <v>222</v>
      </c>
      <c r="P410">
        <v>0.4</v>
      </c>
      <c r="Q410">
        <v>56</v>
      </c>
      <c r="R410">
        <v>267</v>
      </c>
      <c r="S410">
        <v>0.03</v>
      </c>
      <c r="T410">
        <v>0.7</v>
      </c>
      <c r="U410">
        <v>2</v>
      </c>
      <c r="V410">
        <v>2</v>
      </c>
      <c r="W410">
        <v>2</v>
      </c>
      <c r="X410">
        <v>0.1</v>
      </c>
      <c r="AA410">
        <v>5.86</v>
      </c>
    </row>
    <row r="411" spans="1:27" ht="15" customHeight="1" x14ac:dyDescent="0.25">
      <c r="A411" s="7">
        <v>410</v>
      </c>
      <c r="B411" t="s">
        <v>529</v>
      </c>
      <c r="C411">
        <v>63.8</v>
      </c>
      <c r="D411">
        <v>159</v>
      </c>
      <c r="E411">
        <v>666</v>
      </c>
      <c r="F411">
        <v>32</v>
      </c>
      <c r="G411">
        <v>2.5</v>
      </c>
      <c r="H411">
        <v>89</v>
      </c>
      <c r="I411">
        <v>0</v>
      </c>
      <c r="J411" t="s">
        <v>30</v>
      </c>
      <c r="K411">
        <v>1.4</v>
      </c>
      <c r="L411">
        <v>5</v>
      </c>
      <c r="M411">
        <v>18</v>
      </c>
      <c r="O411">
        <v>295</v>
      </c>
      <c r="P411">
        <v>0.3</v>
      </c>
      <c r="Q411">
        <v>50</v>
      </c>
      <c r="R411">
        <v>387</v>
      </c>
      <c r="S411">
        <v>0.02</v>
      </c>
      <c r="T411">
        <v>0.8</v>
      </c>
      <c r="X411">
        <v>0.11</v>
      </c>
      <c r="AA411">
        <v>24.83</v>
      </c>
    </row>
    <row r="412" spans="1:27" ht="15" customHeight="1" x14ac:dyDescent="0.25">
      <c r="A412" s="7">
        <v>411</v>
      </c>
      <c r="B412" t="s">
        <v>530</v>
      </c>
      <c r="C412">
        <v>55</v>
      </c>
      <c r="D412">
        <v>260</v>
      </c>
      <c r="E412">
        <v>1086</v>
      </c>
      <c r="F412">
        <v>28.7</v>
      </c>
      <c r="G412">
        <v>15.2</v>
      </c>
      <c r="H412">
        <v>158</v>
      </c>
      <c r="I412">
        <v>0</v>
      </c>
      <c r="J412" t="s">
        <v>30</v>
      </c>
      <c r="K412">
        <v>1.3</v>
      </c>
      <c r="L412">
        <v>11</v>
      </c>
      <c r="M412">
        <v>15</v>
      </c>
      <c r="O412">
        <v>252</v>
      </c>
      <c r="P412">
        <v>1.2</v>
      </c>
      <c r="Q412">
        <v>96</v>
      </c>
      <c r="R412">
        <v>323</v>
      </c>
      <c r="S412">
        <v>0.06</v>
      </c>
      <c r="T412">
        <v>2.2000000000000002</v>
      </c>
      <c r="U412">
        <v>8</v>
      </c>
      <c r="V412">
        <v>8</v>
      </c>
      <c r="W412">
        <v>8</v>
      </c>
      <c r="X412">
        <v>0.1</v>
      </c>
      <c r="Y412">
        <v>0.05</v>
      </c>
      <c r="AA412">
        <v>11.2</v>
      </c>
    </row>
    <row r="413" spans="1:27" ht="15" customHeight="1" x14ac:dyDescent="0.25">
      <c r="A413" s="7">
        <v>412</v>
      </c>
      <c r="B413" t="s">
        <v>531</v>
      </c>
      <c r="C413">
        <v>63.6</v>
      </c>
      <c r="D413">
        <v>255</v>
      </c>
      <c r="E413">
        <v>1065</v>
      </c>
      <c r="F413">
        <v>15.5</v>
      </c>
      <c r="G413">
        <v>20.9</v>
      </c>
      <c r="H413">
        <v>88</v>
      </c>
      <c r="I413">
        <v>0</v>
      </c>
      <c r="J413" t="s">
        <v>30</v>
      </c>
      <c r="K413">
        <v>0.8</v>
      </c>
      <c r="L413">
        <v>7</v>
      </c>
      <c r="M413">
        <v>22</v>
      </c>
      <c r="N413">
        <v>0.01</v>
      </c>
      <c r="O413">
        <v>154</v>
      </c>
      <c r="P413">
        <v>0.7</v>
      </c>
      <c r="Q413">
        <v>68</v>
      </c>
      <c r="R413">
        <v>190</v>
      </c>
      <c r="S413">
        <v>0.05</v>
      </c>
      <c r="T413">
        <v>1.3</v>
      </c>
      <c r="U413">
        <v>7</v>
      </c>
      <c r="V413">
        <v>7</v>
      </c>
      <c r="W413">
        <v>7</v>
      </c>
      <c r="X413">
        <v>0.09</v>
      </c>
      <c r="Y413">
        <v>0.06</v>
      </c>
      <c r="AA413">
        <v>3.4</v>
      </c>
    </row>
    <row r="414" spans="1:27" ht="15" customHeight="1" x14ac:dyDescent="0.25">
      <c r="A414" s="7">
        <v>413</v>
      </c>
      <c r="B414" t="s">
        <v>532</v>
      </c>
      <c r="C414">
        <v>55.6</v>
      </c>
      <c r="D414">
        <v>233</v>
      </c>
      <c r="E414">
        <v>974</v>
      </c>
      <c r="F414">
        <v>29.2</v>
      </c>
      <c r="G414">
        <v>12</v>
      </c>
      <c r="H414">
        <v>145</v>
      </c>
      <c r="I414">
        <v>0</v>
      </c>
      <c r="J414" t="s">
        <v>30</v>
      </c>
      <c r="K414">
        <v>1.5</v>
      </c>
      <c r="L414">
        <v>12</v>
      </c>
      <c r="M414">
        <v>17</v>
      </c>
      <c r="O414">
        <v>281</v>
      </c>
      <c r="P414">
        <v>1.2</v>
      </c>
      <c r="Q414">
        <v>106</v>
      </c>
      <c r="R414">
        <v>382</v>
      </c>
      <c r="S414">
        <v>7.0000000000000007E-2</v>
      </c>
      <c r="T414">
        <v>2.2000000000000002</v>
      </c>
      <c r="U414">
        <v>11</v>
      </c>
      <c r="V414">
        <v>11</v>
      </c>
      <c r="W414">
        <v>11</v>
      </c>
      <c r="X414">
        <v>0.1</v>
      </c>
      <c r="Y414">
        <v>0.05</v>
      </c>
      <c r="AA414">
        <v>10.199999999999999</v>
      </c>
    </row>
    <row r="415" spans="1:27" ht="15" customHeight="1" x14ac:dyDescent="0.25">
      <c r="A415" s="7">
        <v>414</v>
      </c>
      <c r="B415" t="s">
        <v>533</v>
      </c>
      <c r="C415">
        <v>72.7</v>
      </c>
      <c r="D415">
        <v>162</v>
      </c>
      <c r="E415">
        <v>677</v>
      </c>
      <c r="F415">
        <v>17.600000000000001</v>
      </c>
      <c r="G415">
        <v>9.6</v>
      </c>
      <c r="H415">
        <v>84</v>
      </c>
      <c r="I415">
        <v>0</v>
      </c>
      <c r="J415" t="s">
        <v>30</v>
      </c>
      <c r="K415">
        <v>0.9</v>
      </c>
      <c r="L415">
        <v>6</v>
      </c>
      <c r="M415">
        <v>26</v>
      </c>
      <c r="N415">
        <v>0.02</v>
      </c>
      <c r="O415">
        <v>187</v>
      </c>
      <c r="P415">
        <v>0.9</v>
      </c>
      <c r="Q415">
        <v>80</v>
      </c>
      <c r="R415">
        <v>241</v>
      </c>
      <c r="S415">
        <v>0.06</v>
      </c>
      <c r="T415">
        <v>1.7</v>
      </c>
      <c r="U415">
        <v>4</v>
      </c>
      <c r="V415">
        <v>4</v>
      </c>
      <c r="W415">
        <v>4</v>
      </c>
      <c r="X415">
        <v>0.12</v>
      </c>
      <c r="Y415">
        <v>0.06</v>
      </c>
      <c r="AA415">
        <v>4.0599999999999996</v>
      </c>
    </row>
    <row r="416" spans="1:27" ht="15" customHeight="1" x14ac:dyDescent="0.25">
      <c r="A416" s="7">
        <v>415</v>
      </c>
      <c r="B416" t="s">
        <v>534</v>
      </c>
      <c r="C416">
        <v>63.6</v>
      </c>
      <c r="D416">
        <v>215</v>
      </c>
      <c r="E416">
        <v>899</v>
      </c>
      <c r="F416">
        <v>13.2</v>
      </c>
      <c r="G416">
        <v>16.2</v>
      </c>
      <c r="H416">
        <v>70</v>
      </c>
      <c r="I416">
        <v>4.2</v>
      </c>
      <c r="J416" t="s">
        <v>144</v>
      </c>
      <c r="K416">
        <v>2.9</v>
      </c>
      <c r="L416">
        <v>34</v>
      </c>
      <c r="M416">
        <v>25</v>
      </c>
      <c r="N416">
        <v>0.36</v>
      </c>
      <c r="O416">
        <v>141</v>
      </c>
      <c r="P416">
        <v>1.9</v>
      </c>
      <c r="Q416">
        <v>869</v>
      </c>
      <c r="R416">
        <v>383</v>
      </c>
      <c r="S416">
        <v>0.16</v>
      </c>
      <c r="T416">
        <v>1.7</v>
      </c>
      <c r="X416">
        <v>0.06</v>
      </c>
      <c r="Y416">
        <v>0.08</v>
      </c>
      <c r="Z416">
        <v>0.04</v>
      </c>
      <c r="AA416">
        <v>3.53</v>
      </c>
    </row>
    <row r="417" spans="1:27" ht="15" customHeight="1" x14ac:dyDescent="0.25">
      <c r="A417" s="7">
        <v>416</v>
      </c>
      <c r="B417" t="s">
        <v>535</v>
      </c>
      <c r="C417">
        <v>52.5</v>
      </c>
      <c r="D417">
        <v>258</v>
      </c>
      <c r="E417">
        <v>1081</v>
      </c>
      <c r="F417">
        <v>20</v>
      </c>
      <c r="G417">
        <v>17</v>
      </c>
      <c r="H417">
        <v>49</v>
      </c>
      <c r="I417">
        <v>6.3</v>
      </c>
      <c r="J417" t="s">
        <v>144</v>
      </c>
      <c r="K417">
        <v>4.2</v>
      </c>
      <c r="L417">
        <v>62</v>
      </c>
      <c r="M417">
        <v>60</v>
      </c>
      <c r="N417">
        <v>0.52</v>
      </c>
      <c r="O417">
        <v>324</v>
      </c>
      <c r="P417">
        <v>3</v>
      </c>
      <c r="Q417">
        <v>1252</v>
      </c>
      <c r="R417">
        <v>660</v>
      </c>
      <c r="S417">
        <v>0.17</v>
      </c>
      <c r="T417">
        <v>3.2</v>
      </c>
      <c r="X417">
        <v>0.13</v>
      </c>
      <c r="Y417">
        <v>0.06</v>
      </c>
      <c r="AA417">
        <v>2.73</v>
      </c>
    </row>
    <row r="418" spans="1:27" ht="15" customHeight="1" x14ac:dyDescent="0.25">
      <c r="A418" s="7">
        <v>417</v>
      </c>
      <c r="B418" t="s">
        <v>536</v>
      </c>
      <c r="C418">
        <v>59.2</v>
      </c>
      <c r="D418">
        <v>210</v>
      </c>
      <c r="E418">
        <v>878</v>
      </c>
      <c r="F418">
        <v>13.2</v>
      </c>
      <c r="G418">
        <v>12.4</v>
      </c>
      <c r="H418">
        <v>59</v>
      </c>
      <c r="I418">
        <v>11.3</v>
      </c>
      <c r="J418" t="s">
        <v>144</v>
      </c>
      <c r="K418">
        <v>3.9</v>
      </c>
      <c r="L418">
        <v>56</v>
      </c>
      <c r="M418">
        <v>48</v>
      </c>
      <c r="N418">
        <v>0.4</v>
      </c>
      <c r="O418">
        <v>263</v>
      </c>
      <c r="P418">
        <v>2.6</v>
      </c>
      <c r="Q418">
        <v>1090</v>
      </c>
      <c r="R418">
        <v>538</v>
      </c>
      <c r="S418">
        <v>0.18</v>
      </c>
      <c r="T418">
        <v>3</v>
      </c>
      <c r="X418">
        <v>0.18</v>
      </c>
      <c r="Y418">
        <v>0.06</v>
      </c>
      <c r="AA418">
        <v>5.77</v>
      </c>
    </row>
    <row r="419" spans="1:27" ht="15" customHeight="1" x14ac:dyDescent="0.25">
      <c r="A419" s="7">
        <v>418</v>
      </c>
      <c r="B419" t="s">
        <v>537</v>
      </c>
      <c r="C419">
        <v>64.8</v>
      </c>
      <c r="D419">
        <v>218</v>
      </c>
      <c r="E419">
        <v>913</v>
      </c>
      <c r="F419">
        <v>14.2</v>
      </c>
      <c r="G419">
        <v>17.399999999999999</v>
      </c>
      <c r="H419">
        <v>64</v>
      </c>
      <c r="I419">
        <v>0</v>
      </c>
      <c r="J419" t="s">
        <v>30</v>
      </c>
      <c r="K419">
        <v>3.3</v>
      </c>
      <c r="L419">
        <v>11</v>
      </c>
      <c r="M419">
        <v>19</v>
      </c>
      <c r="N419">
        <v>0.05</v>
      </c>
      <c r="O419">
        <v>182</v>
      </c>
      <c r="P419">
        <v>0.5</v>
      </c>
      <c r="Q419">
        <v>1126</v>
      </c>
      <c r="R419">
        <v>280</v>
      </c>
      <c r="S419">
        <v>0.05</v>
      </c>
      <c r="T419">
        <v>0.7</v>
      </c>
      <c r="X419">
        <v>0.11</v>
      </c>
      <c r="Y419">
        <v>0.05</v>
      </c>
      <c r="AA419">
        <v>4.5999999999999996</v>
      </c>
    </row>
    <row r="420" spans="1:27" ht="15" customHeight="1" x14ac:dyDescent="0.25">
      <c r="A420" s="7">
        <v>419</v>
      </c>
      <c r="B420" t="s">
        <v>538</v>
      </c>
      <c r="C420">
        <v>59.6</v>
      </c>
      <c r="D420">
        <v>245</v>
      </c>
      <c r="E420">
        <v>1027</v>
      </c>
      <c r="F420">
        <v>18.3</v>
      </c>
      <c r="G420">
        <v>18.5</v>
      </c>
      <c r="H420">
        <v>76</v>
      </c>
      <c r="I420">
        <v>0</v>
      </c>
      <c r="J420" t="s">
        <v>30</v>
      </c>
      <c r="K420">
        <v>3.8</v>
      </c>
      <c r="L420">
        <v>15</v>
      </c>
      <c r="M420">
        <v>29</v>
      </c>
      <c r="N420">
        <v>0.1</v>
      </c>
      <c r="O420">
        <v>262</v>
      </c>
      <c r="P420">
        <v>0.8</v>
      </c>
      <c r="Q420">
        <v>1374</v>
      </c>
      <c r="R420">
        <v>364</v>
      </c>
      <c r="S420">
        <v>0.04</v>
      </c>
      <c r="T420">
        <v>1.2</v>
      </c>
      <c r="X420">
        <v>0.11</v>
      </c>
      <c r="Y420">
        <v>0.05</v>
      </c>
      <c r="AA420">
        <v>5.67</v>
      </c>
    </row>
    <row r="421" spans="1:27" ht="15" customHeight="1" x14ac:dyDescent="0.25">
      <c r="A421" s="7">
        <v>420</v>
      </c>
      <c r="B421" t="s">
        <v>539</v>
      </c>
      <c r="C421">
        <v>58.6</v>
      </c>
      <c r="D421">
        <v>244</v>
      </c>
      <c r="E421">
        <v>1019</v>
      </c>
      <c r="F421">
        <v>18.2</v>
      </c>
      <c r="G421">
        <v>18.399999999999999</v>
      </c>
      <c r="H421">
        <v>80</v>
      </c>
      <c r="I421">
        <v>0</v>
      </c>
      <c r="J421" t="s">
        <v>30</v>
      </c>
      <c r="K421">
        <v>3.8</v>
      </c>
      <c r="L421">
        <v>14</v>
      </c>
      <c r="M421">
        <v>21</v>
      </c>
      <c r="N421">
        <v>0.1</v>
      </c>
      <c r="O421">
        <v>228</v>
      </c>
      <c r="P421">
        <v>0.7</v>
      </c>
      <c r="Q421">
        <v>1351</v>
      </c>
      <c r="R421">
        <v>356</v>
      </c>
      <c r="S421">
        <v>0.09</v>
      </c>
      <c r="T421">
        <v>1</v>
      </c>
      <c r="X421">
        <v>0.12</v>
      </c>
      <c r="Y421">
        <v>0.04</v>
      </c>
      <c r="AA421">
        <v>5.97</v>
      </c>
    </row>
    <row r="422" spans="1:27" ht="15" customHeight="1" x14ac:dyDescent="0.25">
      <c r="A422" s="7">
        <v>421</v>
      </c>
      <c r="B422" t="s">
        <v>540</v>
      </c>
      <c r="C422">
        <v>62.5</v>
      </c>
      <c r="D422">
        <v>227</v>
      </c>
      <c r="E422">
        <v>951</v>
      </c>
      <c r="F422">
        <v>16.100000000000001</v>
      </c>
      <c r="G422">
        <v>17.600000000000001</v>
      </c>
      <c r="H422">
        <v>53</v>
      </c>
      <c r="I422">
        <v>0</v>
      </c>
      <c r="J422" t="s">
        <v>30</v>
      </c>
      <c r="K422">
        <v>3.2</v>
      </c>
      <c r="L422">
        <v>6</v>
      </c>
      <c r="M422">
        <v>14</v>
      </c>
      <c r="N422">
        <v>0.01</v>
      </c>
      <c r="O422">
        <v>157</v>
      </c>
      <c r="P422">
        <v>0.4</v>
      </c>
      <c r="Q422">
        <v>1176</v>
      </c>
      <c r="R422">
        <v>316</v>
      </c>
      <c r="S422">
        <v>0.04</v>
      </c>
      <c r="T422">
        <v>1.4</v>
      </c>
      <c r="X422">
        <v>0.49</v>
      </c>
      <c r="Y422">
        <v>0.05</v>
      </c>
      <c r="AA422">
        <v>2.6</v>
      </c>
    </row>
    <row r="423" spans="1:27" ht="15" customHeight="1" x14ac:dyDescent="0.25">
      <c r="A423" s="7">
        <v>422</v>
      </c>
      <c r="B423" t="s">
        <v>541</v>
      </c>
      <c r="C423">
        <v>54.6</v>
      </c>
      <c r="D423">
        <v>280</v>
      </c>
      <c r="E423">
        <v>1170</v>
      </c>
      <c r="F423">
        <v>20.5</v>
      </c>
      <c r="G423">
        <v>21.3</v>
      </c>
      <c r="H423">
        <v>75</v>
      </c>
      <c r="I423">
        <v>0</v>
      </c>
      <c r="J423" t="s">
        <v>30</v>
      </c>
      <c r="K423">
        <v>3.9</v>
      </c>
      <c r="L423">
        <v>8</v>
      </c>
      <c r="M423">
        <v>18</v>
      </c>
      <c r="N423">
        <v>0.01</v>
      </c>
      <c r="O423">
        <v>211</v>
      </c>
      <c r="P423">
        <v>0.9</v>
      </c>
      <c r="Q423">
        <v>1432</v>
      </c>
      <c r="R423">
        <v>409</v>
      </c>
      <c r="S423">
        <v>0.06</v>
      </c>
      <c r="T423">
        <v>3.1</v>
      </c>
      <c r="X423">
        <v>0.41</v>
      </c>
      <c r="Y423">
        <v>7.0000000000000007E-2</v>
      </c>
      <c r="AA423">
        <v>5.83</v>
      </c>
    </row>
    <row r="424" spans="1:27" ht="15" customHeight="1" x14ac:dyDescent="0.25">
      <c r="A424" s="7">
        <v>423</v>
      </c>
      <c r="B424" t="s">
        <v>542</v>
      </c>
      <c r="C424">
        <v>50.5</v>
      </c>
      <c r="D424">
        <v>296</v>
      </c>
      <c r="E424">
        <v>1241</v>
      </c>
      <c r="F424">
        <v>23.2</v>
      </c>
      <c r="G424">
        <v>21.9</v>
      </c>
      <c r="H424">
        <v>82</v>
      </c>
      <c r="I424">
        <v>0</v>
      </c>
      <c r="J424" t="s">
        <v>30</v>
      </c>
      <c r="K424">
        <v>4</v>
      </c>
      <c r="L424">
        <v>8</v>
      </c>
      <c r="M424">
        <v>19</v>
      </c>
      <c r="N424">
        <v>0.01</v>
      </c>
      <c r="O424">
        <v>210</v>
      </c>
      <c r="P424">
        <v>1</v>
      </c>
      <c r="Q424">
        <v>1456</v>
      </c>
      <c r="R424">
        <v>427</v>
      </c>
      <c r="S424">
        <v>7.0000000000000007E-2</v>
      </c>
      <c r="T424">
        <v>3.5</v>
      </c>
      <c r="X424">
        <v>0.4</v>
      </c>
      <c r="Y424">
        <v>7.0000000000000007E-2</v>
      </c>
      <c r="AA424">
        <v>6.6</v>
      </c>
    </row>
    <row r="425" spans="1:27" ht="15" customHeight="1" x14ac:dyDescent="0.25">
      <c r="A425" s="7">
        <v>424</v>
      </c>
      <c r="B425" t="s">
        <v>543</v>
      </c>
      <c r="C425">
        <v>56.4</v>
      </c>
      <c r="D425">
        <v>269</v>
      </c>
      <c r="E425">
        <v>1125</v>
      </c>
      <c r="F425">
        <v>12</v>
      </c>
      <c r="G425">
        <v>21.6</v>
      </c>
      <c r="H425">
        <v>83</v>
      </c>
      <c r="I425">
        <v>5.8</v>
      </c>
      <c r="J425" t="s">
        <v>30</v>
      </c>
      <c r="K425">
        <v>4.0999999999999996</v>
      </c>
      <c r="L425">
        <v>67</v>
      </c>
      <c r="M425">
        <v>19</v>
      </c>
      <c r="N425">
        <v>0.11</v>
      </c>
      <c r="O425">
        <v>216</v>
      </c>
      <c r="P425">
        <v>1.5</v>
      </c>
      <c r="Q425">
        <v>1212</v>
      </c>
      <c r="R425">
        <v>247</v>
      </c>
      <c r="S425">
        <v>0.08</v>
      </c>
      <c r="T425">
        <v>1</v>
      </c>
      <c r="U425">
        <v>25</v>
      </c>
      <c r="X425">
        <v>0.14000000000000001</v>
      </c>
      <c r="Y425">
        <v>0.06</v>
      </c>
      <c r="AA425">
        <v>3</v>
      </c>
    </row>
    <row r="426" spans="1:27" ht="15" customHeight="1" x14ac:dyDescent="0.25">
      <c r="A426" s="7">
        <v>425</v>
      </c>
      <c r="B426" t="s">
        <v>544</v>
      </c>
      <c r="C426">
        <v>65.3</v>
      </c>
      <c r="D426">
        <v>163</v>
      </c>
      <c r="E426">
        <v>682</v>
      </c>
      <c r="F426">
        <v>26.2</v>
      </c>
      <c r="G426">
        <v>5.7</v>
      </c>
      <c r="H426">
        <v>91</v>
      </c>
      <c r="I426">
        <v>0</v>
      </c>
      <c r="J426" t="s">
        <v>30</v>
      </c>
      <c r="K426">
        <v>2.2000000000000002</v>
      </c>
      <c r="L426">
        <v>14</v>
      </c>
      <c r="M426">
        <v>12</v>
      </c>
      <c r="N426">
        <v>0.02</v>
      </c>
      <c r="O426">
        <v>197</v>
      </c>
      <c r="P426">
        <v>0.6</v>
      </c>
      <c r="Q426">
        <v>628</v>
      </c>
      <c r="R426">
        <v>175</v>
      </c>
      <c r="S426">
        <v>0.03</v>
      </c>
      <c r="T426">
        <v>1.2</v>
      </c>
      <c r="X426">
        <v>0.06</v>
      </c>
      <c r="AA426">
        <v>6.23</v>
      </c>
    </row>
    <row r="427" spans="1:27" ht="15" customHeight="1" x14ac:dyDescent="0.25">
      <c r="A427" s="7">
        <v>426</v>
      </c>
      <c r="B427" t="s">
        <v>545</v>
      </c>
      <c r="C427">
        <v>78.2</v>
      </c>
      <c r="D427">
        <v>94</v>
      </c>
      <c r="E427">
        <v>392</v>
      </c>
      <c r="F427">
        <v>18.100000000000001</v>
      </c>
      <c r="G427">
        <v>1.8</v>
      </c>
      <c r="H427">
        <v>68</v>
      </c>
      <c r="I427">
        <v>0</v>
      </c>
      <c r="J427" t="s">
        <v>30</v>
      </c>
      <c r="K427">
        <v>2.5</v>
      </c>
      <c r="L427">
        <v>10</v>
      </c>
      <c r="M427">
        <v>19</v>
      </c>
      <c r="O427">
        <v>217</v>
      </c>
      <c r="P427">
        <v>0.9</v>
      </c>
      <c r="Q427">
        <v>711</v>
      </c>
      <c r="R427">
        <v>281</v>
      </c>
      <c r="S427">
        <v>0.36</v>
      </c>
      <c r="T427">
        <v>1.4</v>
      </c>
      <c r="X427">
        <v>0.06</v>
      </c>
      <c r="AA427">
        <v>4.2300000000000004</v>
      </c>
    </row>
    <row r="428" spans="1:27" ht="15" customHeight="1" x14ac:dyDescent="0.25">
      <c r="A428" s="7">
        <v>427</v>
      </c>
      <c r="B428" t="s">
        <v>546</v>
      </c>
      <c r="C428">
        <v>67.7</v>
      </c>
      <c r="D428">
        <v>164</v>
      </c>
      <c r="E428">
        <v>687</v>
      </c>
      <c r="F428">
        <v>21.5</v>
      </c>
      <c r="G428">
        <v>8</v>
      </c>
      <c r="H428">
        <v>56</v>
      </c>
      <c r="I428">
        <v>0</v>
      </c>
      <c r="J428" t="s">
        <v>30</v>
      </c>
      <c r="K428">
        <v>1</v>
      </c>
      <c r="L428">
        <v>6</v>
      </c>
      <c r="M428">
        <v>24</v>
      </c>
      <c r="O428">
        <v>195</v>
      </c>
      <c r="P428">
        <v>0.5</v>
      </c>
      <c r="Q428">
        <v>54</v>
      </c>
      <c r="R428">
        <v>335</v>
      </c>
      <c r="S428">
        <v>7.0000000000000007E-2</v>
      </c>
      <c r="T428">
        <v>1.4</v>
      </c>
      <c r="X428">
        <v>0.9</v>
      </c>
      <c r="AA428">
        <v>2.65</v>
      </c>
    </row>
    <row r="429" spans="1:27" ht="15" customHeight="1" x14ac:dyDescent="0.25">
      <c r="A429" s="7">
        <v>428</v>
      </c>
      <c r="B429" t="s">
        <v>547</v>
      </c>
      <c r="C429">
        <v>47.3</v>
      </c>
      <c r="D429">
        <v>311</v>
      </c>
      <c r="E429">
        <v>1302</v>
      </c>
      <c r="F429">
        <v>33.700000000000003</v>
      </c>
      <c r="G429">
        <v>18.5</v>
      </c>
      <c r="H429">
        <v>126</v>
      </c>
      <c r="I429">
        <v>0</v>
      </c>
      <c r="J429" t="s">
        <v>30</v>
      </c>
      <c r="K429">
        <v>1.6</v>
      </c>
      <c r="L429">
        <v>69</v>
      </c>
      <c r="M429">
        <v>29</v>
      </c>
      <c r="N429">
        <v>0.01</v>
      </c>
      <c r="O429">
        <v>290</v>
      </c>
      <c r="P429">
        <v>0.8</v>
      </c>
      <c r="Q429">
        <v>63</v>
      </c>
      <c r="R429">
        <v>404</v>
      </c>
      <c r="S429">
        <v>7.0000000000000007E-2</v>
      </c>
      <c r="T429">
        <v>2.2000000000000002</v>
      </c>
      <c r="U429">
        <v>10</v>
      </c>
      <c r="V429">
        <v>10</v>
      </c>
      <c r="W429">
        <v>10</v>
      </c>
      <c r="X429">
        <v>0.34</v>
      </c>
      <c r="AA429">
        <v>3.25</v>
      </c>
    </row>
    <row r="430" spans="1:27" ht="15" customHeight="1" x14ac:dyDescent="0.25">
      <c r="A430" s="7">
        <v>429</v>
      </c>
      <c r="B430" t="s">
        <v>548</v>
      </c>
      <c r="C430">
        <v>51.8</v>
      </c>
      <c r="D430">
        <v>280</v>
      </c>
      <c r="E430">
        <v>1172</v>
      </c>
      <c r="F430">
        <v>28.9</v>
      </c>
      <c r="G430">
        <v>17.399999999999999</v>
      </c>
      <c r="H430">
        <v>82</v>
      </c>
      <c r="I430">
        <v>0</v>
      </c>
      <c r="J430" t="s">
        <v>30</v>
      </c>
      <c r="K430">
        <v>1.2</v>
      </c>
      <c r="L430">
        <v>34</v>
      </c>
      <c r="M430">
        <v>25</v>
      </c>
      <c r="O430">
        <v>229</v>
      </c>
      <c r="P430">
        <v>0.9</v>
      </c>
      <c r="Q430">
        <v>51</v>
      </c>
      <c r="R430">
        <v>366</v>
      </c>
      <c r="S430">
        <v>0.06</v>
      </c>
      <c r="T430">
        <v>2.2999999999999998</v>
      </c>
      <c r="X430">
        <v>0.77</v>
      </c>
      <c r="Y430">
        <v>0.14000000000000001</v>
      </c>
      <c r="Z430">
        <v>0.03</v>
      </c>
      <c r="AA430">
        <v>1.92</v>
      </c>
    </row>
    <row r="431" spans="1:27" ht="15" customHeight="1" x14ac:dyDescent="0.25">
      <c r="A431" s="7">
        <v>430</v>
      </c>
      <c r="B431" t="s">
        <v>549</v>
      </c>
      <c r="C431">
        <v>36.9</v>
      </c>
      <c r="D431">
        <v>402</v>
      </c>
      <c r="E431">
        <v>1683</v>
      </c>
      <c r="F431">
        <v>30.2</v>
      </c>
      <c r="G431">
        <v>30.3</v>
      </c>
      <c r="H431">
        <v>113</v>
      </c>
      <c r="I431">
        <v>0</v>
      </c>
      <c r="J431" t="s">
        <v>30</v>
      </c>
      <c r="K431">
        <v>1.4</v>
      </c>
      <c r="L431">
        <v>17</v>
      </c>
      <c r="M431">
        <v>14</v>
      </c>
      <c r="O431">
        <v>201</v>
      </c>
      <c r="P431">
        <v>1</v>
      </c>
      <c r="Q431">
        <v>63</v>
      </c>
      <c r="R431">
        <v>246</v>
      </c>
      <c r="S431">
        <v>7.0000000000000007E-2</v>
      </c>
      <c r="T431">
        <v>3.1</v>
      </c>
      <c r="X431">
        <v>0.71</v>
      </c>
      <c r="Y431">
        <v>0.05</v>
      </c>
      <c r="AA431">
        <v>10.63</v>
      </c>
    </row>
    <row r="432" spans="1:27" ht="15" customHeight="1" x14ac:dyDescent="0.25">
      <c r="A432" s="7">
        <v>431</v>
      </c>
      <c r="B432" t="s">
        <v>550</v>
      </c>
      <c r="C432">
        <v>61.2</v>
      </c>
      <c r="D432">
        <v>256</v>
      </c>
      <c r="E432">
        <v>1069</v>
      </c>
      <c r="F432">
        <v>18</v>
      </c>
      <c r="G432">
        <v>19.8</v>
      </c>
      <c r="H432">
        <v>69</v>
      </c>
      <c r="I432">
        <v>0</v>
      </c>
      <c r="J432" t="s">
        <v>30</v>
      </c>
      <c r="K432">
        <v>0.9</v>
      </c>
      <c r="L432">
        <v>15</v>
      </c>
      <c r="M432">
        <v>18</v>
      </c>
      <c r="O432">
        <v>159</v>
      </c>
      <c r="P432">
        <v>0.9</v>
      </c>
      <c r="Q432">
        <v>88</v>
      </c>
      <c r="R432">
        <v>248</v>
      </c>
      <c r="S432">
        <v>0.05</v>
      </c>
      <c r="T432">
        <v>2.2999999999999998</v>
      </c>
      <c r="X432">
        <v>0.62</v>
      </c>
      <c r="AA432">
        <v>8.27</v>
      </c>
    </row>
    <row r="433" spans="1:28" ht="15" customHeight="1" x14ac:dyDescent="0.25">
      <c r="A433" s="7">
        <v>432</v>
      </c>
      <c r="B433" t="s">
        <v>551</v>
      </c>
      <c r="C433">
        <v>56.6</v>
      </c>
      <c r="D433">
        <v>210</v>
      </c>
      <c r="E433">
        <v>880</v>
      </c>
      <c r="F433">
        <v>35.700000000000003</v>
      </c>
      <c r="G433">
        <v>6.4</v>
      </c>
      <c r="H433">
        <v>103</v>
      </c>
      <c r="I433">
        <v>0</v>
      </c>
      <c r="J433" t="s">
        <v>30</v>
      </c>
      <c r="K433">
        <v>1.4</v>
      </c>
      <c r="L433">
        <v>20</v>
      </c>
      <c r="M433">
        <v>18</v>
      </c>
      <c r="O433">
        <v>238</v>
      </c>
      <c r="P433">
        <v>0.5</v>
      </c>
      <c r="Q433">
        <v>39</v>
      </c>
      <c r="R433">
        <v>311</v>
      </c>
      <c r="S433">
        <v>0.03</v>
      </c>
      <c r="T433">
        <v>1.8</v>
      </c>
      <c r="X433">
        <v>0.75</v>
      </c>
      <c r="Y433">
        <v>7.0000000000000007E-2</v>
      </c>
      <c r="Z433">
        <v>0.11</v>
      </c>
      <c r="AA433">
        <v>12.43</v>
      </c>
    </row>
    <row r="434" spans="1:28" ht="15" customHeight="1" x14ac:dyDescent="0.25">
      <c r="A434" s="7">
        <v>433</v>
      </c>
      <c r="B434" t="s">
        <v>552</v>
      </c>
      <c r="C434">
        <v>67.7</v>
      </c>
      <c r="D434">
        <v>176</v>
      </c>
      <c r="E434">
        <v>735</v>
      </c>
      <c r="F434">
        <v>22.6</v>
      </c>
      <c r="G434">
        <v>8.8000000000000007</v>
      </c>
      <c r="H434">
        <v>55</v>
      </c>
      <c r="I434">
        <v>0</v>
      </c>
      <c r="J434" t="s">
        <v>30</v>
      </c>
      <c r="K434">
        <v>1</v>
      </c>
      <c r="L434">
        <v>4</v>
      </c>
      <c r="M434">
        <v>24</v>
      </c>
      <c r="O434">
        <v>195</v>
      </c>
      <c r="P434">
        <v>0.5</v>
      </c>
      <c r="Q434">
        <v>53</v>
      </c>
      <c r="R434">
        <v>334</v>
      </c>
      <c r="S434">
        <v>0.01</v>
      </c>
      <c r="T434">
        <v>0.9</v>
      </c>
      <c r="X434">
        <v>0.95</v>
      </c>
      <c r="AA434">
        <v>13.83</v>
      </c>
    </row>
    <row r="435" spans="1:28" ht="15" customHeight="1" x14ac:dyDescent="0.25">
      <c r="A435" s="7">
        <v>434</v>
      </c>
      <c r="B435" t="s">
        <v>553</v>
      </c>
      <c r="C435">
        <v>59.7</v>
      </c>
      <c r="D435">
        <v>258</v>
      </c>
      <c r="E435">
        <v>1082</v>
      </c>
      <c r="F435">
        <v>18.5</v>
      </c>
      <c r="G435">
        <v>19.899999999999999</v>
      </c>
      <c r="H435">
        <v>83</v>
      </c>
      <c r="I435">
        <v>0</v>
      </c>
      <c r="J435" t="s">
        <v>30</v>
      </c>
      <c r="K435">
        <v>2</v>
      </c>
      <c r="L435">
        <v>5</v>
      </c>
      <c r="M435">
        <v>2</v>
      </c>
      <c r="N435">
        <v>0.01</v>
      </c>
      <c r="O435">
        <v>31</v>
      </c>
      <c r="P435">
        <v>1.4</v>
      </c>
      <c r="Q435">
        <v>616</v>
      </c>
      <c r="R435">
        <v>228</v>
      </c>
      <c r="S435">
        <v>0.23</v>
      </c>
      <c r="T435">
        <v>0.6</v>
      </c>
      <c r="X435">
        <v>7.0000000000000007E-2</v>
      </c>
      <c r="Y435">
        <v>0.03</v>
      </c>
    </row>
    <row r="436" spans="1:28" ht="15" customHeight="1" x14ac:dyDescent="0.25">
      <c r="A436" s="7">
        <v>435</v>
      </c>
      <c r="B436" t="s">
        <v>554</v>
      </c>
      <c r="C436">
        <v>49.3</v>
      </c>
      <c r="D436">
        <v>262</v>
      </c>
      <c r="E436">
        <v>1097</v>
      </c>
      <c r="F436">
        <v>32.1</v>
      </c>
      <c r="G436">
        <v>13.9</v>
      </c>
      <c r="H436">
        <v>110</v>
      </c>
      <c r="I436">
        <v>0</v>
      </c>
      <c r="J436" t="s">
        <v>30</v>
      </c>
      <c r="K436">
        <v>1.4</v>
      </c>
      <c r="L436">
        <v>18</v>
      </c>
      <c r="M436">
        <v>27</v>
      </c>
      <c r="N436">
        <v>0.01</v>
      </c>
      <c r="O436">
        <v>247</v>
      </c>
      <c r="P436">
        <v>1.3</v>
      </c>
      <c r="Q436">
        <v>62</v>
      </c>
      <c r="R436">
        <v>395</v>
      </c>
      <c r="S436">
        <v>0.09</v>
      </c>
      <c r="T436">
        <v>3.3</v>
      </c>
      <c r="X436">
        <v>0.77</v>
      </c>
      <c r="Y436">
        <v>0.09</v>
      </c>
      <c r="AA436">
        <v>6.57</v>
      </c>
    </row>
    <row r="437" spans="1:28" ht="15" customHeight="1" x14ac:dyDescent="0.25">
      <c r="A437" s="7">
        <v>436</v>
      </c>
      <c r="B437" t="s">
        <v>555</v>
      </c>
      <c r="C437">
        <v>67.099999999999994</v>
      </c>
      <c r="D437">
        <v>186</v>
      </c>
      <c r="E437">
        <v>778</v>
      </c>
      <c r="F437">
        <v>20.100000000000001</v>
      </c>
      <c r="G437">
        <v>11.1</v>
      </c>
      <c r="H437">
        <v>59</v>
      </c>
      <c r="I437">
        <v>0</v>
      </c>
      <c r="J437" t="s">
        <v>30</v>
      </c>
      <c r="K437">
        <v>1</v>
      </c>
      <c r="L437">
        <v>13</v>
      </c>
      <c r="M437">
        <v>23</v>
      </c>
      <c r="O437">
        <v>192</v>
      </c>
      <c r="P437">
        <v>0.9</v>
      </c>
      <c r="Q437">
        <v>102</v>
      </c>
      <c r="R437">
        <v>256</v>
      </c>
      <c r="S437">
        <v>0.16</v>
      </c>
      <c r="T437">
        <v>1.7</v>
      </c>
      <c r="X437">
        <v>1.06</v>
      </c>
      <c r="Y437">
        <v>0.06</v>
      </c>
      <c r="AA437">
        <v>5.67</v>
      </c>
    </row>
    <row r="438" spans="1:28" ht="15" customHeight="1" x14ac:dyDescent="0.25">
      <c r="A438" s="7">
        <v>437</v>
      </c>
      <c r="B438" t="s">
        <v>556</v>
      </c>
      <c r="C438">
        <v>43.8</v>
      </c>
      <c r="D438">
        <v>377</v>
      </c>
      <c r="E438">
        <v>1579</v>
      </c>
      <c r="F438">
        <v>15.6</v>
      </c>
      <c r="G438">
        <v>34.5</v>
      </c>
      <c r="H438">
        <v>89</v>
      </c>
      <c r="I438">
        <v>0</v>
      </c>
      <c r="J438" t="s">
        <v>30</v>
      </c>
      <c r="K438">
        <v>3.5</v>
      </c>
      <c r="L438">
        <v>22</v>
      </c>
      <c r="M438">
        <v>4</v>
      </c>
      <c r="N438">
        <v>0.01</v>
      </c>
      <c r="O438">
        <v>42</v>
      </c>
      <c r="P438">
        <v>0.6</v>
      </c>
      <c r="Q438">
        <v>1158</v>
      </c>
      <c r="R438">
        <v>24</v>
      </c>
      <c r="S438">
        <v>0.05</v>
      </c>
      <c r="T438">
        <v>1.4</v>
      </c>
      <c r="X438">
        <v>0.2</v>
      </c>
      <c r="Y438">
        <v>0.06</v>
      </c>
      <c r="AA438">
        <v>1.43</v>
      </c>
    </row>
    <row r="439" spans="1:28" ht="15" customHeight="1" x14ac:dyDescent="0.25">
      <c r="A439" s="7">
        <v>438</v>
      </c>
      <c r="B439" t="s">
        <v>557</v>
      </c>
      <c r="C439">
        <v>73.900000000000006</v>
      </c>
      <c r="D439">
        <v>128</v>
      </c>
      <c r="E439">
        <v>535</v>
      </c>
      <c r="F439">
        <v>14.4</v>
      </c>
      <c r="G439">
        <v>6.8</v>
      </c>
      <c r="H439">
        <v>40</v>
      </c>
      <c r="I439">
        <v>1.4</v>
      </c>
      <c r="J439" t="s">
        <v>30</v>
      </c>
      <c r="K439">
        <v>3.5</v>
      </c>
      <c r="L439">
        <v>12</v>
      </c>
      <c r="M439">
        <v>17</v>
      </c>
      <c r="N439">
        <v>0.04</v>
      </c>
      <c r="O439">
        <v>274</v>
      </c>
      <c r="P439">
        <v>0.7</v>
      </c>
      <c r="Q439">
        <v>1021</v>
      </c>
      <c r="R439">
        <v>295</v>
      </c>
      <c r="S439">
        <v>0.04</v>
      </c>
      <c r="T439">
        <v>1.3</v>
      </c>
      <c r="X439">
        <v>0.62</v>
      </c>
      <c r="Y439">
        <v>0.03</v>
      </c>
      <c r="AA439">
        <v>3.78</v>
      </c>
    </row>
    <row r="440" spans="1:28" ht="15" customHeight="1" x14ac:dyDescent="0.25">
      <c r="A440" s="7">
        <v>439</v>
      </c>
      <c r="B440" t="s">
        <v>558</v>
      </c>
      <c r="C440">
        <v>77.2</v>
      </c>
      <c r="D440">
        <v>94</v>
      </c>
      <c r="E440">
        <v>392</v>
      </c>
      <c r="F440">
        <v>14.3</v>
      </c>
      <c r="G440">
        <v>2.7</v>
      </c>
      <c r="H440">
        <v>36</v>
      </c>
      <c r="I440">
        <v>2.1</v>
      </c>
      <c r="J440" t="s">
        <v>30</v>
      </c>
      <c r="K440">
        <v>3.7</v>
      </c>
      <c r="L440">
        <v>23</v>
      </c>
      <c r="M440">
        <v>18</v>
      </c>
      <c r="N440">
        <v>0.04</v>
      </c>
      <c r="O440">
        <v>244</v>
      </c>
      <c r="P440">
        <v>0.8</v>
      </c>
      <c r="Q440">
        <v>1039</v>
      </c>
      <c r="R440">
        <v>307</v>
      </c>
      <c r="S440">
        <v>0.04</v>
      </c>
      <c r="T440">
        <v>1.5</v>
      </c>
      <c r="X440">
        <v>0.5</v>
      </c>
      <c r="Y440">
        <v>0.03</v>
      </c>
      <c r="AA440">
        <v>4</v>
      </c>
    </row>
    <row r="441" spans="1:28" ht="15" customHeight="1" x14ac:dyDescent="0.25">
      <c r="A441" s="7">
        <v>440</v>
      </c>
      <c r="B441" t="s">
        <v>559</v>
      </c>
      <c r="C441">
        <v>69</v>
      </c>
      <c r="D441">
        <v>136</v>
      </c>
      <c r="E441">
        <v>570</v>
      </c>
      <c r="F441">
        <v>14.6</v>
      </c>
      <c r="G441">
        <v>2.7</v>
      </c>
      <c r="H441">
        <v>34</v>
      </c>
      <c r="I441">
        <v>12.9</v>
      </c>
      <c r="J441">
        <v>1.9</v>
      </c>
      <c r="K441">
        <v>0.9</v>
      </c>
      <c r="L441">
        <v>16</v>
      </c>
      <c r="M441">
        <v>36</v>
      </c>
      <c r="N441">
        <v>0.76</v>
      </c>
      <c r="O441">
        <v>174</v>
      </c>
      <c r="P441">
        <v>2.2000000000000002</v>
      </c>
      <c r="Q441">
        <v>40</v>
      </c>
      <c r="R441">
        <v>288</v>
      </c>
      <c r="S441">
        <v>0.51</v>
      </c>
      <c r="T441">
        <v>4.0999999999999996</v>
      </c>
      <c r="X441">
        <v>0.04</v>
      </c>
      <c r="Y441">
        <v>0.04</v>
      </c>
      <c r="AA441">
        <v>1.81</v>
      </c>
    </row>
    <row r="442" spans="1:28" ht="15" customHeight="1" x14ac:dyDescent="0.25">
      <c r="A442" s="7">
        <v>441</v>
      </c>
      <c r="B442" t="s">
        <v>560</v>
      </c>
      <c r="C442">
        <v>74.5</v>
      </c>
      <c r="D442">
        <v>109</v>
      </c>
      <c r="E442">
        <v>458</v>
      </c>
      <c r="F442">
        <v>12.4</v>
      </c>
      <c r="G442">
        <v>1.7</v>
      </c>
      <c r="H442">
        <v>27</v>
      </c>
      <c r="I442">
        <v>10.8</v>
      </c>
      <c r="J442">
        <v>1.6</v>
      </c>
      <c r="K442">
        <v>0.7</v>
      </c>
      <c r="L442">
        <v>12</v>
      </c>
      <c r="M442">
        <v>26</v>
      </c>
      <c r="N442">
        <v>0.39</v>
      </c>
      <c r="O442">
        <v>126</v>
      </c>
      <c r="P442">
        <v>1.7</v>
      </c>
      <c r="Q442">
        <v>39</v>
      </c>
      <c r="R442">
        <v>242</v>
      </c>
      <c r="S442">
        <v>0.13</v>
      </c>
      <c r="T442">
        <v>2.8</v>
      </c>
      <c r="X442">
        <v>0.09</v>
      </c>
      <c r="Y442">
        <v>0.03</v>
      </c>
      <c r="AA442">
        <v>1.2</v>
      </c>
    </row>
    <row r="443" spans="1:28" ht="15" customHeight="1" x14ac:dyDescent="0.25">
      <c r="A443" s="7">
        <v>442</v>
      </c>
      <c r="B443" t="s">
        <v>561</v>
      </c>
      <c r="C443">
        <v>54</v>
      </c>
      <c r="D443">
        <v>254</v>
      </c>
      <c r="E443">
        <v>1062</v>
      </c>
      <c r="F443">
        <v>14.9</v>
      </c>
      <c r="G443">
        <v>15.8</v>
      </c>
      <c r="H443">
        <v>38</v>
      </c>
      <c r="I443">
        <v>12.3</v>
      </c>
      <c r="K443">
        <v>3</v>
      </c>
      <c r="L443">
        <v>22</v>
      </c>
      <c r="M443">
        <v>39</v>
      </c>
      <c r="N443">
        <v>0.72</v>
      </c>
      <c r="O443">
        <v>166</v>
      </c>
      <c r="P443">
        <v>2</v>
      </c>
      <c r="Q443">
        <v>836</v>
      </c>
      <c r="R443">
        <v>322</v>
      </c>
      <c r="S443">
        <v>0.16</v>
      </c>
      <c r="T443">
        <v>2.8</v>
      </c>
      <c r="X443">
        <v>0.12</v>
      </c>
      <c r="Y443">
        <v>0.1</v>
      </c>
      <c r="AA443">
        <v>1.5</v>
      </c>
    </row>
    <row r="444" spans="1:28" ht="15" customHeight="1" x14ac:dyDescent="0.25">
      <c r="A444" s="7">
        <v>443</v>
      </c>
      <c r="B444" t="s">
        <v>562</v>
      </c>
      <c r="C444">
        <v>34.700000000000003</v>
      </c>
      <c r="D444">
        <v>398</v>
      </c>
      <c r="E444">
        <v>1665</v>
      </c>
      <c r="F444">
        <v>25.8</v>
      </c>
      <c r="G444">
        <v>30.6</v>
      </c>
      <c r="H444">
        <v>85</v>
      </c>
      <c r="I444">
        <v>2.9</v>
      </c>
      <c r="J444" t="s">
        <v>30</v>
      </c>
      <c r="K444">
        <v>5.9</v>
      </c>
      <c r="L444">
        <v>87</v>
      </c>
      <c r="M444">
        <v>30</v>
      </c>
      <c r="N444">
        <v>0.03</v>
      </c>
      <c r="O444">
        <v>354</v>
      </c>
      <c r="P444">
        <v>1.3</v>
      </c>
      <c r="Q444">
        <v>1574</v>
      </c>
      <c r="R444">
        <v>548</v>
      </c>
      <c r="S444">
        <v>0.05</v>
      </c>
      <c r="T444">
        <v>3.2</v>
      </c>
      <c r="X444">
        <v>0.88</v>
      </c>
      <c r="Y444">
        <v>0.23</v>
      </c>
      <c r="AA444">
        <v>12.49</v>
      </c>
    </row>
    <row r="445" spans="1:28" ht="15" customHeight="1" x14ac:dyDescent="0.25">
      <c r="A445" s="7">
        <v>444</v>
      </c>
      <c r="B445" t="s">
        <v>563</v>
      </c>
      <c r="C445">
        <v>27.6</v>
      </c>
      <c r="D445">
        <v>593</v>
      </c>
      <c r="E445">
        <v>2479</v>
      </c>
      <c r="F445">
        <v>11.5</v>
      </c>
      <c r="G445">
        <v>60.3</v>
      </c>
      <c r="H445">
        <v>73</v>
      </c>
      <c r="I445">
        <v>0</v>
      </c>
      <c r="J445" t="s">
        <v>30</v>
      </c>
      <c r="K445">
        <v>0.3</v>
      </c>
      <c r="L445">
        <v>2</v>
      </c>
      <c r="M445">
        <v>4</v>
      </c>
      <c r="O445">
        <v>35</v>
      </c>
      <c r="P445">
        <v>0.4</v>
      </c>
      <c r="Q445">
        <v>50</v>
      </c>
      <c r="R445">
        <v>58</v>
      </c>
      <c r="S445">
        <v>0.11</v>
      </c>
      <c r="T445">
        <v>0.2</v>
      </c>
      <c r="AA445">
        <v>5.0999999999999996</v>
      </c>
    </row>
    <row r="446" spans="1:28" ht="15" customHeight="1" x14ac:dyDescent="0.25">
      <c r="A446" s="7">
        <v>445</v>
      </c>
      <c r="B446" t="s">
        <v>564</v>
      </c>
      <c r="C446">
        <v>6.3</v>
      </c>
      <c r="D446">
        <v>697</v>
      </c>
      <c r="E446">
        <v>2914</v>
      </c>
      <c r="F446">
        <v>27.3</v>
      </c>
      <c r="G446">
        <v>64.3</v>
      </c>
      <c r="H446">
        <v>89</v>
      </c>
      <c r="I446">
        <v>0</v>
      </c>
      <c r="J446" t="s">
        <v>30</v>
      </c>
      <c r="K446">
        <v>0.7</v>
      </c>
      <c r="L446">
        <v>9</v>
      </c>
      <c r="M446">
        <v>9</v>
      </c>
      <c r="N446">
        <v>0.01</v>
      </c>
      <c r="O446">
        <v>95</v>
      </c>
      <c r="P446">
        <v>0.9</v>
      </c>
      <c r="Q446">
        <v>125</v>
      </c>
      <c r="R446">
        <v>171</v>
      </c>
      <c r="S446">
        <v>0.1</v>
      </c>
      <c r="T446">
        <v>0.8</v>
      </c>
      <c r="AA446">
        <v>5.03</v>
      </c>
    </row>
    <row r="447" spans="1:28" ht="15" customHeight="1" x14ac:dyDescent="0.25">
      <c r="A447" s="7">
        <v>446</v>
      </c>
      <c r="B447" t="s">
        <v>565</v>
      </c>
      <c r="C447">
        <v>87.7</v>
      </c>
      <c r="D447">
        <v>55</v>
      </c>
      <c r="E447">
        <v>231</v>
      </c>
      <c r="F447">
        <v>2.1</v>
      </c>
      <c r="G447">
        <v>1.9</v>
      </c>
      <c r="H447">
        <v>5</v>
      </c>
      <c r="I447">
        <v>7.6</v>
      </c>
      <c r="J447">
        <v>0.3</v>
      </c>
      <c r="K447">
        <v>0.7</v>
      </c>
      <c r="L447">
        <v>89</v>
      </c>
      <c r="M447">
        <v>9</v>
      </c>
      <c r="O447">
        <v>63</v>
      </c>
      <c r="Q447">
        <v>46</v>
      </c>
      <c r="R447">
        <v>62</v>
      </c>
      <c r="S447">
        <v>0.02</v>
      </c>
      <c r="T447">
        <v>0.2</v>
      </c>
      <c r="X447">
        <v>0.03</v>
      </c>
      <c r="Y447">
        <v>0.14000000000000001</v>
      </c>
      <c r="AA447">
        <v>0.33</v>
      </c>
      <c r="AB447">
        <v>2.1</v>
      </c>
    </row>
    <row r="448" spans="1:28" ht="15" customHeight="1" x14ac:dyDescent="0.25">
      <c r="A448" s="7">
        <v>447</v>
      </c>
      <c r="B448" t="s">
        <v>566</v>
      </c>
      <c r="C448">
        <v>70.900000000000006</v>
      </c>
      <c r="D448">
        <v>221</v>
      </c>
      <c r="E448">
        <v>927</v>
      </c>
      <c r="F448">
        <v>1.5</v>
      </c>
      <c r="G448">
        <v>22.5</v>
      </c>
      <c r="H448">
        <v>66</v>
      </c>
      <c r="I448">
        <v>4.5</v>
      </c>
      <c r="J448" t="s">
        <v>30</v>
      </c>
      <c r="K448">
        <v>0.6</v>
      </c>
      <c r="L448">
        <v>83</v>
      </c>
      <c r="M448">
        <v>8</v>
      </c>
      <c r="N448">
        <v>0.01</v>
      </c>
      <c r="O448">
        <v>118</v>
      </c>
      <c r="P448">
        <v>0.3</v>
      </c>
      <c r="Q448">
        <v>52</v>
      </c>
      <c r="R448">
        <v>119</v>
      </c>
      <c r="S448">
        <v>0.02</v>
      </c>
      <c r="T448">
        <v>0.3</v>
      </c>
      <c r="U448">
        <v>128</v>
      </c>
      <c r="Y448">
        <v>0.1</v>
      </c>
      <c r="AA448">
        <v>0</v>
      </c>
    </row>
    <row r="449" spans="1:28" ht="15" customHeight="1" x14ac:dyDescent="0.25">
      <c r="A449" s="7">
        <v>448</v>
      </c>
      <c r="B449" t="s">
        <v>567</v>
      </c>
      <c r="C449">
        <v>90</v>
      </c>
      <c r="D449">
        <v>51</v>
      </c>
      <c r="E449">
        <v>215</v>
      </c>
      <c r="F449">
        <v>4.0999999999999996</v>
      </c>
      <c r="G449">
        <v>3</v>
      </c>
      <c r="H449">
        <v>14</v>
      </c>
      <c r="I449">
        <v>1.9</v>
      </c>
      <c r="J449" t="s">
        <v>30</v>
      </c>
      <c r="K449">
        <v>0.9</v>
      </c>
      <c r="L449">
        <v>143</v>
      </c>
      <c r="M449">
        <v>11</v>
      </c>
      <c r="O449">
        <v>119</v>
      </c>
      <c r="Q449">
        <v>52</v>
      </c>
      <c r="R449">
        <v>71</v>
      </c>
      <c r="S449">
        <v>0.02</v>
      </c>
      <c r="T449">
        <v>0.4</v>
      </c>
      <c r="U449">
        <v>23</v>
      </c>
      <c r="X449">
        <v>0.04</v>
      </c>
      <c r="Y449">
        <v>0.22</v>
      </c>
      <c r="AB449">
        <v>0.9</v>
      </c>
    </row>
    <row r="450" spans="1:28" ht="15" customHeight="1" x14ac:dyDescent="0.25">
      <c r="A450" s="7">
        <v>449</v>
      </c>
      <c r="B450" t="s">
        <v>568</v>
      </c>
      <c r="C450">
        <v>89.2</v>
      </c>
      <c r="D450">
        <v>41</v>
      </c>
      <c r="E450">
        <v>174</v>
      </c>
      <c r="F450">
        <v>3.8</v>
      </c>
      <c r="G450">
        <v>0.3</v>
      </c>
      <c r="H450">
        <v>3</v>
      </c>
      <c r="I450">
        <v>5.8</v>
      </c>
      <c r="J450" t="s">
        <v>30</v>
      </c>
      <c r="K450">
        <v>0.9</v>
      </c>
      <c r="L450">
        <v>157</v>
      </c>
      <c r="M450">
        <v>12</v>
      </c>
      <c r="O450">
        <v>110</v>
      </c>
      <c r="Q450">
        <v>60</v>
      </c>
      <c r="R450">
        <v>182</v>
      </c>
      <c r="T450">
        <v>0.5</v>
      </c>
      <c r="U450" t="s">
        <v>144</v>
      </c>
      <c r="Y450">
        <v>0.22</v>
      </c>
      <c r="AB450">
        <v>0.3</v>
      </c>
    </row>
    <row r="451" spans="1:28" ht="15" customHeight="1" x14ac:dyDescent="0.25">
      <c r="A451" s="7">
        <v>450</v>
      </c>
      <c r="B451" t="s">
        <v>569</v>
      </c>
      <c r="C451" t="s">
        <v>144</v>
      </c>
      <c r="D451" t="s">
        <v>144</v>
      </c>
      <c r="E451" t="s">
        <v>144</v>
      </c>
      <c r="F451" t="s">
        <v>144</v>
      </c>
      <c r="G451" t="s">
        <v>144</v>
      </c>
      <c r="H451">
        <v>6</v>
      </c>
      <c r="I451" t="s">
        <v>144</v>
      </c>
      <c r="J451" t="s">
        <v>144</v>
      </c>
      <c r="K451" t="s">
        <v>144</v>
      </c>
      <c r="L451" t="s">
        <v>144</v>
      </c>
      <c r="M451" t="s">
        <v>144</v>
      </c>
      <c r="N451" t="s">
        <v>144</v>
      </c>
      <c r="O451" t="s">
        <v>144</v>
      </c>
      <c r="P451" t="s">
        <v>144</v>
      </c>
      <c r="Q451" t="s">
        <v>144</v>
      </c>
      <c r="R451" t="s">
        <v>144</v>
      </c>
      <c r="S451" t="s">
        <v>144</v>
      </c>
      <c r="T451" t="s">
        <v>144</v>
      </c>
      <c r="U451" t="s">
        <v>144</v>
      </c>
      <c r="X451" t="s">
        <v>144</v>
      </c>
      <c r="Y451" t="s">
        <v>144</v>
      </c>
      <c r="Z451" t="s">
        <v>144</v>
      </c>
      <c r="AA451" t="s">
        <v>144</v>
      </c>
    </row>
    <row r="452" spans="1:28" ht="15" customHeight="1" x14ac:dyDescent="0.25">
      <c r="A452" s="7">
        <v>451</v>
      </c>
      <c r="B452" t="s">
        <v>570</v>
      </c>
      <c r="C452">
        <v>84.6</v>
      </c>
      <c r="D452">
        <v>70</v>
      </c>
      <c r="E452">
        <v>291</v>
      </c>
      <c r="F452">
        <v>2.7</v>
      </c>
      <c r="G452">
        <v>2.2999999999999998</v>
      </c>
      <c r="H452">
        <v>7</v>
      </c>
      <c r="I452">
        <v>9.6999999999999993</v>
      </c>
      <c r="J452">
        <v>0.2</v>
      </c>
      <c r="K452">
        <v>0.6</v>
      </c>
      <c r="L452">
        <v>101</v>
      </c>
      <c r="M452">
        <v>8</v>
      </c>
      <c r="O452">
        <v>73</v>
      </c>
      <c r="Q452">
        <v>38</v>
      </c>
      <c r="R452">
        <v>52</v>
      </c>
      <c r="S452">
        <v>0.02</v>
      </c>
      <c r="T452">
        <v>0.3</v>
      </c>
      <c r="U452">
        <v>27</v>
      </c>
      <c r="X452">
        <v>0.03</v>
      </c>
      <c r="Y452">
        <v>0.12</v>
      </c>
      <c r="Z452">
        <v>0.02</v>
      </c>
    </row>
    <row r="453" spans="1:28" ht="15" customHeight="1" x14ac:dyDescent="0.25">
      <c r="A453" s="7">
        <v>452</v>
      </c>
      <c r="B453" t="s">
        <v>571</v>
      </c>
      <c r="C453">
        <v>85.1</v>
      </c>
      <c r="D453">
        <v>68</v>
      </c>
      <c r="E453">
        <v>284</v>
      </c>
      <c r="F453">
        <v>2.5</v>
      </c>
      <c r="G453">
        <v>2.2999999999999998</v>
      </c>
      <c r="H453">
        <v>8</v>
      </c>
      <c r="I453">
        <v>9.4</v>
      </c>
      <c r="J453">
        <v>0.7</v>
      </c>
      <c r="K453">
        <v>0.6</v>
      </c>
      <c r="L453">
        <v>95</v>
      </c>
      <c r="M453">
        <v>8</v>
      </c>
      <c r="O453">
        <v>66</v>
      </c>
      <c r="P453">
        <v>0.1</v>
      </c>
      <c r="Q453">
        <v>37</v>
      </c>
      <c r="R453">
        <v>52</v>
      </c>
      <c r="S453">
        <v>0.02</v>
      </c>
      <c r="T453">
        <v>0.3</v>
      </c>
      <c r="U453">
        <v>21</v>
      </c>
      <c r="X453">
        <v>0.02</v>
      </c>
      <c r="Y453">
        <v>0.1</v>
      </c>
      <c r="AA453">
        <v>0.38</v>
      </c>
    </row>
    <row r="454" spans="1:28" ht="15" customHeight="1" x14ac:dyDescent="0.25">
      <c r="A454" s="7">
        <v>453</v>
      </c>
      <c r="B454" t="s">
        <v>572</v>
      </c>
      <c r="C454">
        <v>27</v>
      </c>
      <c r="D454">
        <v>313</v>
      </c>
      <c r="E454">
        <v>1308</v>
      </c>
      <c r="F454">
        <v>7.7</v>
      </c>
      <c r="G454">
        <v>6.7</v>
      </c>
      <c r="H454">
        <v>28</v>
      </c>
      <c r="I454">
        <v>57</v>
      </c>
      <c r="J454" t="s">
        <v>30</v>
      </c>
      <c r="K454">
        <v>1.6</v>
      </c>
      <c r="L454">
        <v>246</v>
      </c>
      <c r="M454">
        <v>22</v>
      </c>
      <c r="O454">
        <v>187</v>
      </c>
      <c r="P454">
        <v>0.1</v>
      </c>
      <c r="Q454">
        <v>94</v>
      </c>
      <c r="R454">
        <v>329</v>
      </c>
      <c r="S454">
        <v>0.03</v>
      </c>
      <c r="T454">
        <v>0.9</v>
      </c>
      <c r="U454">
        <v>53</v>
      </c>
      <c r="X454">
        <v>0.06</v>
      </c>
      <c r="Y454">
        <v>0.33</v>
      </c>
      <c r="Z454">
        <v>0.56999999999999995</v>
      </c>
      <c r="AB454">
        <v>2.1</v>
      </c>
    </row>
    <row r="455" spans="1:28" ht="15" customHeight="1" x14ac:dyDescent="0.25">
      <c r="A455" s="7">
        <v>454</v>
      </c>
      <c r="B455" t="s">
        <v>573</v>
      </c>
      <c r="C455">
        <v>87.1</v>
      </c>
      <c r="D455">
        <v>66</v>
      </c>
      <c r="E455">
        <v>278</v>
      </c>
      <c r="F455">
        <v>3.1</v>
      </c>
      <c r="G455">
        <v>3.8</v>
      </c>
      <c r="H455">
        <v>14</v>
      </c>
      <c r="I455">
        <v>5.2</v>
      </c>
      <c r="J455" t="s">
        <v>30</v>
      </c>
      <c r="K455">
        <v>0.9</v>
      </c>
      <c r="L455">
        <v>112</v>
      </c>
      <c r="M455">
        <v>10</v>
      </c>
      <c r="O455">
        <v>113</v>
      </c>
      <c r="P455">
        <v>0.1</v>
      </c>
      <c r="Q455">
        <v>74</v>
      </c>
      <c r="R455">
        <v>140</v>
      </c>
      <c r="S455">
        <v>0.04</v>
      </c>
      <c r="T455">
        <v>0.4</v>
      </c>
      <c r="U455">
        <v>35</v>
      </c>
      <c r="Y455">
        <v>0.14000000000000001</v>
      </c>
    </row>
    <row r="456" spans="1:28" ht="15" customHeight="1" x14ac:dyDescent="0.25">
      <c r="A456" s="7">
        <v>455</v>
      </c>
      <c r="B456" t="s">
        <v>574</v>
      </c>
      <c r="C456">
        <v>80.900000000000006</v>
      </c>
      <c r="D456">
        <v>83</v>
      </c>
      <c r="E456">
        <v>347</v>
      </c>
      <c r="F456">
        <v>2.1</v>
      </c>
      <c r="G456">
        <v>2.2000000000000002</v>
      </c>
      <c r="H456">
        <v>6</v>
      </c>
      <c r="I456">
        <v>14.2</v>
      </c>
      <c r="J456">
        <v>0.6</v>
      </c>
      <c r="K456">
        <v>0.7</v>
      </c>
      <c r="L456">
        <v>70</v>
      </c>
      <c r="M456">
        <v>13</v>
      </c>
      <c r="N456">
        <v>0.05</v>
      </c>
      <c r="O456">
        <v>71</v>
      </c>
      <c r="P456">
        <v>0.5</v>
      </c>
      <c r="Q456">
        <v>72</v>
      </c>
      <c r="R456">
        <v>155</v>
      </c>
      <c r="S456">
        <v>0.04</v>
      </c>
      <c r="T456">
        <v>0.3</v>
      </c>
      <c r="U456">
        <v>39</v>
      </c>
      <c r="X456">
        <v>7.0000000000000007E-2</v>
      </c>
      <c r="Y456">
        <v>0.28999999999999998</v>
      </c>
      <c r="Z456">
        <v>0.14000000000000001</v>
      </c>
      <c r="AA456">
        <v>1.23</v>
      </c>
      <c r="AB456">
        <v>3.3</v>
      </c>
    </row>
    <row r="457" spans="1:28" ht="15" customHeight="1" x14ac:dyDescent="0.25">
      <c r="A457" s="7">
        <v>456</v>
      </c>
      <c r="B457" t="s">
        <v>575</v>
      </c>
      <c r="C457">
        <v>3.1</v>
      </c>
      <c r="D457">
        <v>362</v>
      </c>
      <c r="E457">
        <v>1513</v>
      </c>
      <c r="F457">
        <v>34.700000000000003</v>
      </c>
      <c r="G457">
        <v>0.9</v>
      </c>
      <c r="H457">
        <v>25</v>
      </c>
      <c r="I457">
        <v>53</v>
      </c>
      <c r="J457" t="s">
        <v>30</v>
      </c>
      <c r="K457">
        <v>8.1999999999999993</v>
      </c>
      <c r="L457">
        <v>1363</v>
      </c>
      <c r="M457">
        <v>109</v>
      </c>
      <c r="O457">
        <v>1673</v>
      </c>
      <c r="P457">
        <v>0.9</v>
      </c>
      <c r="Q457">
        <v>432</v>
      </c>
      <c r="R457">
        <v>1556</v>
      </c>
      <c r="S457">
        <v>0.16</v>
      </c>
      <c r="T457">
        <v>3.8</v>
      </c>
      <c r="U457">
        <v>299</v>
      </c>
      <c r="X457">
        <v>0.32</v>
      </c>
      <c r="Y457">
        <v>1.2</v>
      </c>
      <c r="AA457">
        <v>0.81</v>
      </c>
    </row>
    <row r="458" spans="1:28" ht="15" customHeight="1" x14ac:dyDescent="0.25">
      <c r="A458" s="7">
        <v>457</v>
      </c>
      <c r="B458" t="s">
        <v>576</v>
      </c>
      <c r="C458" t="s">
        <v>144</v>
      </c>
      <c r="D458" t="s">
        <v>144</v>
      </c>
      <c r="E458" t="s">
        <v>144</v>
      </c>
      <c r="F458" t="s">
        <v>144</v>
      </c>
      <c r="G458" t="s">
        <v>144</v>
      </c>
      <c r="H458">
        <v>4</v>
      </c>
      <c r="I458" t="s">
        <v>144</v>
      </c>
      <c r="J458" t="s">
        <v>30</v>
      </c>
      <c r="K458">
        <v>0.8</v>
      </c>
      <c r="L458">
        <v>134</v>
      </c>
      <c r="M458">
        <v>10</v>
      </c>
      <c r="O458">
        <v>85</v>
      </c>
      <c r="Q458">
        <v>51</v>
      </c>
      <c r="R458">
        <v>140</v>
      </c>
      <c r="S458">
        <v>0.02</v>
      </c>
      <c r="T458">
        <v>0.4</v>
      </c>
      <c r="X458">
        <v>0.04</v>
      </c>
      <c r="Y458">
        <v>0.26</v>
      </c>
      <c r="AA458">
        <v>1.49</v>
      </c>
    </row>
    <row r="459" spans="1:28" ht="15" customHeight="1" x14ac:dyDescent="0.25">
      <c r="A459" s="7">
        <v>458</v>
      </c>
      <c r="B459" t="s">
        <v>577</v>
      </c>
      <c r="H459">
        <v>10</v>
      </c>
      <c r="J459" t="s">
        <v>30</v>
      </c>
      <c r="K459">
        <v>0.8</v>
      </c>
      <c r="L459">
        <v>123</v>
      </c>
      <c r="M459">
        <v>10</v>
      </c>
      <c r="O459">
        <v>82</v>
      </c>
      <c r="Q459">
        <v>64</v>
      </c>
      <c r="R459">
        <v>133</v>
      </c>
      <c r="S459">
        <v>0.02</v>
      </c>
      <c r="T459">
        <v>0.4</v>
      </c>
      <c r="U459">
        <v>21</v>
      </c>
      <c r="X459">
        <v>0.04</v>
      </c>
      <c r="Y459">
        <v>0.24</v>
      </c>
      <c r="AA459">
        <v>1.52</v>
      </c>
    </row>
    <row r="460" spans="1:28" ht="15" customHeight="1" x14ac:dyDescent="0.25">
      <c r="A460" s="7">
        <v>459</v>
      </c>
      <c r="B460" t="s">
        <v>578</v>
      </c>
      <c r="C460">
        <v>2.7</v>
      </c>
      <c r="D460">
        <v>497</v>
      </c>
      <c r="E460">
        <v>2078</v>
      </c>
      <c r="F460">
        <v>25.4</v>
      </c>
      <c r="G460">
        <v>26.9</v>
      </c>
      <c r="H460">
        <v>85</v>
      </c>
      <c r="I460">
        <v>39.200000000000003</v>
      </c>
      <c r="J460" t="s">
        <v>30</v>
      </c>
      <c r="K460">
        <v>5.8</v>
      </c>
      <c r="L460">
        <v>890</v>
      </c>
      <c r="M460">
        <v>77</v>
      </c>
      <c r="O460">
        <v>1242</v>
      </c>
      <c r="P460">
        <v>0.5</v>
      </c>
      <c r="Q460">
        <v>323</v>
      </c>
      <c r="R460">
        <v>1132</v>
      </c>
      <c r="S460">
        <v>0.11</v>
      </c>
      <c r="T460">
        <v>2.7</v>
      </c>
      <c r="U460">
        <v>361</v>
      </c>
      <c r="X460">
        <v>0.24</v>
      </c>
      <c r="Y460">
        <v>1.03</v>
      </c>
      <c r="AB460" t="s">
        <v>144</v>
      </c>
    </row>
    <row r="461" spans="1:28" ht="15" customHeight="1" x14ac:dyDescent="0.25">
      <c r="A461" s="7">
        <v>460</v>
      </c>
      <c r="B461" t="s">
        <v>579</v>
      </c>
      <c r="C461">
        <v>81.900000000000006</v>
      </c>
      <c r="D461">
        <v>70</v>
      </c>
      <c r="E461">
        <v>291</v>
      </c>
      <c r="F461">
        <v>1.9</v>
      </c>
      <c r="G461">
        <v>0.1</v>
      </c>
      <c r="H461">
        <v>2</v>
      </c>
      <c r="I461">
        <v>15.7</v>
      </c>
      <c r="J461" t="s">
        <v>30</v>
      </c>
      <c r="K461">
        <v>0.5</v>
      </c>
      <c r="L461">
        <v>72</v>
      </c>
      <c r="M461">
        <v>6</v>
      </c>
      <c r="N461">
        <v>0.02</v>
      </c>
      <c r="O461">
        <v>63</v>
      </c>
      <c r="Q461">
        <v>33</v>
      </c>
      <c r="R461">
        <v>94</v>
      </c>
      <c r="S461">
        <v>0.01</v>
      </c>
      <c r="T461">
        <v>0.3</v>
      </c>
      <c r="X461">
        <v>0.08</v>
      </c>
      <c r="Y461">
        <v>0.11</v>
      </c>
      <c r="AB461">
        <v>0.5</v>
      </c>
    </row>
    <row r="462" spans="1:28" ht="15" customHeight="1" x14ac:dyDescent="0.25">
      <c r="A462" s="7">
        <v>461</v>
      </c>
      <c r="B462" t="s">
        <v>580</v>
      </c>
      <c r="C462">
        <v>56.1</v>
      </c>
      <c r="D462">
        <v>264</v>
      </c>
      <c r="E462">
        <v>1106</v>
      </c>
      <c r="F462">
        <v>17.399999999999999</v>
      </c>
      <c r="G462">
        <v>20.2</v>
      </c>
      <c r="H462">
        <v>62</v>
      </c>
      <c r="I462">
        <v>3.2</v>
      </c>
      <c r="J462" t="s">
        <v>30</v>
      </c>
      <c r="K462">
        <v>3</v>
      </c>
      <c r="L462">
        <v>579</v>
      </c>
      <c r="M462">
        <v>7</v>
      </c>
      <c r="N462">
        <v>0.02</v>
      </c>
      <c r="O462">
        <v>123</v>
      </c>
      <c r="P462">
        <v>0.9</v>
      </c>
      <c r="Q462">
        <v>31</v>
      </c>
      <c r="R462">
        <v>105</v>
      </c>
      <c r="T462">
        <v>0.3</v>
      </c>
      <c r="U462">
        <v>161</v>
      </c>
      <c r="Y462">
        <v>0.25</v>
      </c>
    </row>
    <row r="463" spans="1:28" ht="15" customHeight="1" x14ac:dyDescent="0.25">
      <c r="A463" s="7">
        <v>462</v>
      </c>
      <c r="B463" t="s">
        <v>581</v>
      </c>
      <c r="C463">
        <v>47.1</v>
      </c>
      <c r="D463">
        <v>321</v>
      </c>
      <c r="E463">
        <v>1342</v>
      </c>
      <c r="F463">
        <v>21.2</v>
      </c>
      <c r="G463">
        <v>24.6</v>
      </c>
      <c r="H463">
        <v>76</v>
      </c>
      <c r="I463">
        <v>3.6</v>
      </c>
      <c r="J463" t="s">
        <v>30</v>
      </c>
      <c r="K463">
        <v>3.5</v>
      </c>
      <c r="L463">
        <v>696</v>
      </c>
      <c r="M463">
        <v>27</v>
      </c>
      <c r="N463">
        <v>0.02</v>
      </c>
      <c r="O463">
        <v>403</v>
      </c>
      <c r="P463">
        <v>0.2</v>
      </c>
      <c r="Q463">
        <v>501</v>
      </c>
      <c r="R463">
        <v>120</v>
      </c>
      <c r="S463">
        <v>7.0000000000000007E-2</v>
      </c>
      <c r="T463">
        <v>2.7</v>
      </c>
      <c r="U463">
        <v>111</v>
      </c>
      <c r="X463">
        <v>0.03</v>
      </c>
      <c r="Y463">
        <v>0.32</v>
      </c>
    </row>
    <row r="464" spans="1:28" ht="15" customHeight="1" x14ac:dyDescent="0.25">
      <c r="A464" s="7">
        <v>463</v>
      </c>
      <c r="B464" t="s">
        <v>582</v>
      </c>
      <c r="C464">
        <v>45.3</v>
      </c>
      <c r="D464">
        <v>330</v>
      </c>
      <c r="E464">
        <v>1380</v>
      </c>
      <c r="F464">
        <v>22.6</v>
      </c>
      <c r="G464">
        <v>25.2</v>
      </c>
      <c r="H464">
        <v>80</v>
      </c>
      <c r="I464">
        <v>3</v>
      </c>
      <c r="J464" t="s">
        <v>30</v>
      </c>
      <c r="K464">
        <v>3.8</v>
      </c>
      <c r="L464">
        <v>875</v>
      </c>
      <c r="M464">
        <v>24</v>
      </c>
      <c r="N464">
        <v>0.03</v>
      </c>
      <c r="O464">
        <v>470</v>
      </c>
      <c r="P464">
        <v>0.3</v>
      </c>
      <c r="Q464">
        <v>581</v>
      </c>
      <c r="R464">
        <v>62</v>
      </c>
      <c r="S464">
        <v>0.08</v>
      </c>
      <c r="T464">
        <v>3.5</v>
      </c>
      <c r="U464">
        <v>109</v>
      </c>
      <c r="Y464">
        <v>0.2</v>
      </c>
    </row>
    <row r="465" spans="1:26" ht="15" customHeight="1" x14ac:dyDescent="0.25">
      <c r="A465" s="7">
        <v>464</v>
      </c>
      <c r="B465" t="s">
        <v>583</v>
      </c>
      <c r="C465">
        <v>21.2</v>
      </c>
      <c r="D465">
        <v>453</v>
      </c>
      <c r="E465">
        <v>1895</v>
      </c>
      <c r="F465">
        <v>35.6</v>
      </c>
      <c r="G465">
        <v>33.5</v>
      </c>
      <c r="H465">
        <v>106</v>
      </c>
      <c r="I465">
        <v>1.7</v>
      </c>
      <c r="J465" t="s">
        <v>30</v>
      </c>
      <c r="K465">
        <v>8</v>
      </c>
      <c r="L465">
        <v>992</v>
      </c>
      <c r="M465">
        <v>33</v>
      </c>
      <c r="N465">
        <v>0.05</v>
      </c>
      <c r="O465">
        <v>745</v>
      </c>
      <c r="P465">
        <v>0.5</v>
      </c>
      <c r="Q465">
        <v>1844</v>
      </c>
      <c r="R465">
        <v>96</v>
      </c>
      <c r="S465">
        <v>0.17</v>
      </c>
      <c r="T465">
        <v>4.4000000000000004</v>
      </c>
      <c r="U465">
        <v>66</v>
      </c>
      <c r="Y465">
        <v>0.44</v>
      </c>
      <c r="Z465">
        <v>0.23</v>
      </c>
    </row>
    <row r="466" spans="1:26" ht="15" customHeight="1" x14ac:dyDescent="0.25">
      <c r="A466" s="7">
        <v>465</v>
      </c>
      <c r="B466" t="s">
        <v>584</v>
      </c>
      <c r="C466">
        <v>54.4</v>
      </c>
      <c r="D466">
        <v>303</v>
      </c>
      <c r="E466">
        <v>1268</v>
      </c>
      <c r="F466">
        <v>9.4</v>
      </c>
      <c r="G466">
        <v>27.4</v>
      </c>
      <c r="H466">
        <v>82</v>
      </c>
      <c r="I466">
        <v>5.7</v>
      </c>
      <c r="J466" t="s">
        <v>30</v>
      </c>
      <c r="K466">
        <v>3.1</v>
      </c>
      <c r="L466">
        <v>323</v>
      </c>
      <c r="M466">
        <v>16</v>
      </c>
      <c r="N466">
        <v>0.01</v>
      </c>
      <c r="O466">
        <v>578</v>
      </c>
      <c r="P466">
        <v>0.3</v>
      </c>
      <c r="Q466">
        <v>780</v>
      </c>
      <c r="R466">
        <v>194</v>
      </c>
      <c r="S466">
        <v>0.05</v>
      </c>
      <c r="T466">
        <v>1.3</v>
      </c>
      <c r="U466">
        <v>57</v>
      </c>
      <c r="Y466">
        <v>0.2</v>
      </c>
    </row>
    <row r="467" spans="1:26" ht="15" customHeight="1" x14ac:dyDescent="0.25">
      <c r="A467" s="7">
        <v>466</v>
      </c>
      <c r="B467" t="s">
        <v>585</v>
      </c>
      <c r="C467">
        <v>72.2</v>
      </c>
      <c r="D467">
        <v>121</v>
      </c>
      <c r="E467">
        <v>507</v>
      </c>
      <c r="F467">
        <v>5.8</v>
      </c>
      <c r="G467">
        <v>2.8</v>
      </c>
      <c r="H467">
        <v>12</v>
      </c>
      <c r="I467">
        <v>18.5</v>
      </c>
      <c r="J467" t="s">
        <v>30</v>
      </c>
      <c r="K467">
        <v>0.7</v>
      </c>
      <c r="L467">
        <v>731</v>
      </c>
      <c r="M467">
        <v>27</v>
      </c>
      <c r="N467">
        <v>0.02</v>
      </c>
      <c r="O467">
        <v>448</v>
      </c>
      <c r="P467">
        <v>0.1</v>
      </c>
      <c r="Q467">
        <v>412</v>
      </c>
      <c r="R467">
        <v>121</v>
      </c>
      <c r="S467">
        <v>0.01</v>
      </c>
      <c r="T467">
        <v>2.7</v>
      </c>
      <c r="U467">
        <v>273</v>
      </c>
      <c r="X467">
        <v>0.22</v>
      </c>
      <c r="Y467">
        <v>0.27</v>
      </c>
      <c r="Z467">
        <v>0.21</v>
      </c>
    </row>
    <row r="468" spans="1:26" ht="15" customHeight="1" x14ac:dyDescent="0.25">
      <c r="A468" s="7">
        <v>467</v>
      </c>
      <c r="B468" t="s">
        <v>586</v>
      </c>
      <c r="C468">
        <v>42.4</v>
      </c>
      <c r="D468">
        <v>360</v>
      </c>
      <c r="E468">
        <v>1506</v>
      </c>
      <c r="F468">
        <v>22.7</v>
      </c>
      <c r="G468">
        <v>29.1</v>
      </c>
      <c r="H468">
        <v>91</v>
      </c>
      <c r="I468">
        <v>1.9</v>
      </c>
      <c r="J468" t="s">
        <v>30</v>
      </c>
      <c r="K468">
        <v>3.9</v>
      </c>
      <c r="L468">
        <v>940</v>
      </c>
      <c r="M468">
        <v>28</v>
      </c>
      <c r="N468">
        <v>0.03</v>
      </c>
      <c r="O468">
        <v>461</v>
      </c>
      <c r="P468">
        <v>0.3</v>
      </c>
      <c r="Q468">
        <v>580</v>
      </c>
      <c r="R468">
        <v>73</v>
      </c>
      <c r="S468">
        <v>0.1</v>
      </c>
      <c r="T468">
        <v>3.5</v>
      </c>
      <c r="U468">
        <v>123</v>
      </c>
      <c r="W468">
        <v>0.22</v>
      </c>
    </row>
    <row r="469" spans="1:26" ht="15" customHeight="1" x14ac:dyDescent="0.25">
      <c r="A469" s="7">
        <v>468</v>
      </c>
      <c r="B469" t="s">
        <v>587</v>
      </c>
      <c r="C469">
        <v>62.5</v>
      </c>
      <c r="D469">
        <v>257</v>
      </c>
      <c r="E469">
        <v>1074</v>
      </c>
      <c r="F469">
        <v>9.6</v>
      </c>
      <c r="G469">
        <v>23.4</v>
      </c>
      <c r="H469">
        <v>74</v>
      </c>
      <c r="I469">
        <v>2.4</v>
      </c>
      <c r="J469" t="s">
        <v>30</v>
      </c>
      <c r="K469">
        <v>2</v>
      </c>
      <c r="L469">
        <v>259</v>
      </c>
      <c r="M469">
        <v>12</v>
      </c>
      <c r="N469">
        <v>0.02</v>
      </c>
      <c r="O469">
        <v>448</v>
      </c>
      <c r="P469">
        <v>0.1</v>
      </c>
      <c r="Q469">
        <v>558</v>
      </c>
      <c r="R469">
        <v>93</v>
      </c>
      <c r="S469">
        <v>0.05</v>
      </c>
      <c r="T469">
        <v>1.3</v>
      </c>
      <c r="U469">
        <v>195</v>
      </c>
      <c r="W469">
        <v>0.19</v>
      </c>
    </row>
    <row r="470" spans="1:26" ht="15" customHeight="1" x14ac:dyDescent="0.25">
      <c r="A470" s="7">
        <v>469</v>
      </c>
      <c r="B470" t="s">
        <v>588</v>
      </c>
      <c r="C470">
        <v>73.599999999999994</v>
      </c>
      <c r="D470">
        <v>140</v>
      </c>
      <c r="E470">
        <v>585</v>
      </c>
      <c r="F470">
        <v>12.6</v>
      </c>
      <c r="G470">
        <v>8.1</v>
      </c>
      <c r="H470">
        <v>49</v>
      </c>
      <c r="I470">
        <v>3.8</v>
      </c>
      <c r="J470" t="s">
        <v>30</v>
      </c>
      <c r="K470">
        <v>1.9</v>
      </c>
      <c r="L470">
        <v>253</v>
      </c>
      <c r="M470">
        <v>12</v>
      </c>
      <c r="O470">
        <v>162</v>
      </c>
      <c r="P470">
        <v>0.1</v>
      </c>
      <c r="Q470">
        <v>283</v>
      </c>
      <c r="R470">
        <v>112</v>
      </c>
      <c r="T470">
        <v>0.5</v>
      </c>
      <c r="U470">
        <v>53</v>
      </c>
      <c r="W470">
        <v>0.15</v>
      </c>
    </row>
    <row r="471" spans="1:26" ht="15" customHeight="1" x14ac:dyDescent="0.25">
      <c r="A471" s="7">
        <v>470</v>
      </c>
      <c r="B471" t="s">
        <v>589</v>
      </c>
      <c r="C471">
        <v>93.5</v>
      </c>
      <c r="D471">
        <v>26</v>
      </c>
      <c r="E471">
        <v>107</v>
      </c>
      <c r="F471">
        <v>0</v>
      </c>
      <c r="G471">
        <v>0</v>
      </c>
      <c r="H471" t="s">
        <v>30</v>
      </c>
      <c r="I471">
        <v>6.4</v>
      </c>
      <c r="J471" t="s">
        <v>30</v>
      </c>
      <c r="K471">
        <v>0.1</v>
      </c>
      <c r="L471">
        <v>1</v>
      </c>
      <c r="O471">
        <v>9</v>
      </c>
      <c r="P471">
        <v>0.7</v>
      </c>
      <c r="Q471">
        <v>44</v>
      </c>
      <c r="R471">
        <v>13</v>
      </c>
      <c r="U471" t="s">
        <v>30</v>
      </c>
    </row>
    <row r="472" spans="1:26" ht="15" customHeight="1" x14ac:dyDescent="0.25">
      <c r="A472" s="7">
        <v>471</v>
      </c>
      <c r="B472" t="s">
        <v>590</v>
      </c>
      <c r="C472">
        <v>97.4</v>
      </c>
      <c r="D472">
        <v>9</v>
      </c>
      <c r="E472">
        <v>38</v>
      </c>
      <c r="F472">
        <v>0.7</v>
      </c>
      <c r="G472">
        <v>0.1</v>
      </c>
      <c r="H472" t="s">
        <v>30</v>
      </c>
      <c r="I472">
        <v>1.5</v>
      </c>
      <c r="J472" t="s">
        <v>30</v>
      </c>
      <c r="K472">
        <v>0.4</v>
      </c>
      <c r="L472">
        <v>3</v>
      </c>
      <c r="M472">
        <v>10</v>
      </c>
      <c r="N472">
        <v>0.04</v>
      </c>
      <c r="O472">
        <v>9</v>
      </c>
      <c r="Q472">
        <v>1</v>
      </c>
      <c r="R472">
        <v>156</v>
      </c>
      <c r="S472">
        <v>0.01</v>
      </c>
      <c r="U472" t="s">
        <v>30</v>
      </c>
    </row>
    <row r="473" spans="1:26" ht="15" customHeight="1" x14ac:dyDescent="0.25">
      <c r="A473" s="7">
        <v>472</v>
      </c>
      <c r="B473" t="s">
        <v>591</v>
      </c>
      <c r="C473" t="s">
        <v>144</v>
      </c>
      <c r="D473">
        <v>216</v>
      </c>
      <c r="E473">
        <v>902</v>
      </c>
      <c r="H473" t="s">
        <v>30</v>
      </c>
      <c r="J473" t="s">
        <v>30</v>
      </c>
      <c r="Q473">
        <v>3</v>
      </c>
      <c r="S473">
        <v>0.06</v>
      </c>
      <c r="U473" t="s">
        <v>30</v>
      </c>
    </row>
    <row r="474" spans="1:26" ht="15" customHeight="1" x14ac:dyDescent="0.25">
      <c r="A474" s="7">
        <v>473</v>
      </c>
      <c r="B474" t="s">
        <v>592</v>
      </c>
      <c r="C474">
        <v>81.7</v>
      </c>
      <c r="D474">
        <v>65</v>
      </c>
      <c r="E474">
        <v>273</v>
      </c>
      <c r="H474" t="s">
        <v>30</v>
      </c>
      <c r="I474">
        <v>18.2</v>
      </c>
      <c r="J474">
        <v>0.1</v>
      </c>
      <c r="K474">
        <v>0.1</v>
      </c>
      <c r="L474">
        <v>9</v>
      </c>
      <c r="M474">
        <v>12</v>
      </c>
      <c r="N474">
        <v>0.21</v>
      </c>
      <c r="O474">
        <v>5</v>
      </c>
      <c r="P474">
        <v>0.8</v>
      </c>
      <c r="R474">
        <v>18</v>
      </c>
      <c r="S474">
        <v>0.01</v>
      </c>
      <c r="T474">
        <v>0.1</v>
      </c>
      <c r="U474" t="s">
        <v>30</v>
      </c>
      <c r="X474">
        <v>0.03</v>
      </c>
      <c r="Z474" t="s">
        <v>593</v>
      </c>
    </row>
    <row r="475" spans="1:26" ht="15" customHeight="1" x14ac:dyDescent="0.25">
      <c r="A475" s="7">
        <v>474</v>
      </c>
      <c r="B475" t="s">
        <v>594</v>
      </c>
      <c r="C475">
        <v>92.4</v>
      </c>
      <c r="D475">
        <v>41</v>
      </c>
      <c r="E475">
        <v>170</v>
      </c>
      <c r="F475">
        <v>0.6</v>
      </c>
      <c r="H475" t="s">
        <v>30</v>
      </c>
      <c r="I475">
        <v>3.3</v>
      </c>
      <c r="J475" t="s">
        <v>30</v>
      </c>
      <c r="K475">
        <v>0.1</v>
      </c>
      <c r="L475">
        <v>5</v>
      </c>
      <c r="M475">
        <v>7</v>
      </c>
      <c r="N475">
        <v>0.01</v>
      </c>
      <c r="O475">
        <v>19</v>
      </c>
      <c r="Q475">
        <v>4</v>
      </c>
      <c r="R475">
        <v>29</v>
      </c>
      <c r="U475" t="s">
        <v>30</v>
      </c>
      <c r="X475">
        <v>0.14000000000000001</v>
      </c>
      <c r="Y475" t="s">
        <v>595</v>
      </c>
    </row>
    <row r="476" spans="1:26" ht="15" customHeight="1" x14ac:dyDescent="0.25">
      <c r="A476" s="7">
        <v>475</v>
      </c>
      <c r="B476" t="s">
        <v>596</v>
      </c>
      <c r="C476">
        <v>99.6</v>
      </c>
      <c r="D476">
        <v>1</v>
      </c>
      <c r="E476">
        <v>6</v>
      </c>
      <c r="F476">
        <v>0</v>
      </c>
      <c r="G476">
        <v>0</v>
      </c>
      <c r="H476" t="s">
        <v>30</v>
      </c>
      <c r="I476">
        <v>0.4</v>
      </c>
      <c r="J476" t="s">
        <v>30</v>
      </c>
      <c r="K476">
        <v>0</v>
      </c>
      <c r="L476">
        <v>2</v>
      </c>
      <c r="M476">
        <v>1</v>
      </c>
      <c r="N476">
        <v>0.01</v>
      </c>
      <c r="O476">
        <v>1</v>
      </c>
      <c r="Q476">
        <v>1</v>
      </c>
      <c r="R476">
        <v>10</v>
      </c>
      <c r="S476">
        <v>0.01</v>
      </c>
      <c r="U476" t="s">
        <v>30</v>
      </c>
      <c r="X476">
        <v>1.23</v>
      </c>
      <c r="Y476">
        <v>0.23</v>
      </c>
    </row>
    <row r="477" spans="1:26" ht="15" customHeight="1" x14ac:dyDescent="0.25">
      <c r="A477" s="7">
        <v>476</v>
      </c>
      <c r="B477" t="s">
        <v>597</v>
      </c>
      <c r="C477">
        <v>99.3</v>
      </c>
      <c r="D477">
        <v>3</v>
      </c>
      <c r="E477">
        <v>11</v>
      </c>
      <c r="F477">
        <v>0</v>
      </c>
      <c r="G477">
        <v>0.1</v>
      </c>
      <c r="H477" t="s">
        <v>30</v>
      </c>
      <c r="I477">
        <v>0.6</v>
      </c>
      <c r="J477" t="s">
        <v>30</v>
      </c>
      <c r="K477">
        <v>0</v>
      </c>
      <c r="L477">
        <v>1</v>
      </c>
      <c r="M477">
        <v>2</v>
      </c>
      <c r="N477">
        <v>0.27</v>
      </c>
      <c r="R477">
        <v>5</v>
      </c>
      <c r="U477" t="s">
        <v>30</v>
      </c>
      <c r="X477">
        <v>0.89</v>
      </c>
    </row>
    <row r="478" spans="1:26" ht="15" customHeight="1" x14ac:dyDescent="0.25">
      <c r="A478" s="7">
        <v>477</v>
      </c>
      <c r="B478" t="s">
        <v>598</v>
      </c>
      <c r="C478">
        <v>99.4</v>
      </c>
      <c r="D478">
        <v>2</v>
      </c>
      <c r="E478">
        <v>9</v>
      </c>
      <c r="F478">
        <v>0</v>
      </c>
      <c r="G478">
        <v>0</v>
      </c>
      <c r="H478" t="s">
        <v>30</v>
      </c>
      <c r="I478">
        <v>0.6</v>
      </c>
      <c r="J478" t="s">
        <v>30</v>
      </c>
      <c r="K478">
        <v>0</v>
      </c>
      <c r="L478">
        <v>0</v>
      </c>
      <c r="M478">
        <v>1</v>
      </c>
      <c r="N478">
        <v>0.09</v>
      </c>
      <c r="O478">
        <v>2</v>
      </c>
      <c r="R478">
        <v>13</v>
      </c>
      <c r="U478" t="s">
        <v>30</v>
      </c>
      <c r="X478">
        <v>3.11</v>
      </c>
      <c r="Y478">
        <v>0.48</v>
      </c>
    </row>
    <row r="479" spans="1:26" ht="15" customHeight="1" x14ac:dyDescent="0.25">
      <c r="A479" s="7">
        <v>478</v>
      </c>
      <c r="B479" t="s">
        <v>599</v>
      </c>
      <c r="C479">
        <v>94.3</v>
      </c>
      <c r="D479">
        <v>22</v>
      </c>
      <c r="E479">
        <v>90</v>
      </c>
      <c r="F479">
        <v>0</v>
      </c>
      <c r="G479">
        <v>0</v>
      </c>
      <c r="H479" t="s">
        <v>30</v>
      </c>
      <c r="I479">
        <v>5.3</v>
      </c>
      <c r="J479">
        <v>0.1</v>
      </c>
      <c r="K479">
        <v>0.5</v>
      </c>
      <c r="L479">
        <v>19</v>
      </c>
      <c r="M479">
        <v>5</v>
      </c>
      <c r="N479">
        <v>0.25</v>
      </c>
      <c r="O479">
        <v>4</v>
      </c>
      <c r="Q479">
        <v>2</v>
      </c>
      <c r="R479">
        <v>162</v>
      </c>
      <c r="U479" t="s">
        <v>30</v>
      </c>
      <c r="V479">
        <v>0.01</v>
      </c>
      <c r="Z479" t="s">
        <v>600</v>
      </c>
    </row>
    <row r="480" spans="1:26" ht="15" customHeight="1" x14ac:dyDescent="0.25">
      <c r="A480" s="7">
        <v>479</v>
      </c>
      <c r="B480" t="s">
        <v>601</v>
      </c>
      <c r="C480">
        <v>92</v>
      </c>
      <c r="D480">
        <v>31</v>
      </c>
      <c r="E480">
        <v>129</v>
      </c>
      <c r="F480">
        <v>0</v>
      </c>
      <c r="G480">
        <v>0</v>
      </c>
      <c r="H480" t="s">
        <v>30</v>
      </c>
      <c r="I480">
        <v>8</v>
      </c>
      <c r="J480" t="s">
        <v>30</v>
      </c>
      <c r="K480">
        <v>0</v>
      </c>
      <c r="L480">
        <v>1</v>
      </c>
      <c r="O480">
        <v>0</v>
      </c>
      <c r="Q480">
        <v>8</v>
      </c>
      <c r="R480">
        <v>2</v>
      </c>
      <c r="U480" t="s">
        <v>30</v>
      </c>
    </row>
    <row r="481" spans="1:27" ht="15" customHeight="1" x14ac:dyDescent="0.25">
      <c r="A481" s="7">
        <v>480</v>
      </c>
      <c r="B481" t="s">
        <v>602</v>
      </c>
      <c r="C481">
        <v>91.3</v>
      </c>
      <c r="D481">
        <v>34</v>
      </c>
      <c r="E481">
        <v>140</v>
      </c>
      <c r="F481">
        <v>0</v>
      </c>
      <c r="G481">
        <v>0</v>
      </c>
      <c r="H481" t="s">
        <v>30</v>
      </c>
      <c r="I481">
        <v>8.6999999999999993</v>
      </c>
      <c r="J481" t="s">
        <v>30</v>
      </c>
      <c r="K481">
        <v>0.1</v>
      </c>
      <c r="L481">
        <v>1</v>
      </c>
      <c r="O481">
        <v>17</v>
      </c>
      <c r="Q481">
        <v>7</v>
      </c>
      <c r="R481">
        <v>1</v>
      </c>
      <c r="U481" t="s">
        <v>30</v>
      </c>
    </row>
    <row r="482" spans="1:27" ht="15" customHeight="1" x14ac:dyDescent="0.25">
      <c r="A482" s="7">
        <v>481</v>
      </c>
      <c r="B482" t="s">
        <v>603</v>
      </c>
      <c r="C482">
        <v>90</v>
      </c>
      <c r="D482">
        <v>39</v>
      </c>
      <c r="E482">
        <v>162</v>
      </c>
      <c r="F482">
        <v>0</v>
      </c>
      <c r="G482">
        <v>0</v>
      </c>
      <c r="H482" t="s">
        <v>30</v>
      </c>
      <c r="I482">
        <v>10</v>
      </c>
      <c r="J482" t="s">
        <v>30</v>
      </c>
      <c r="K482">
        <v>0</v>
      </c>
      <c r="L482">
        <v>1</v>
      </c>
      <c r="Q482">
        <v>9</v>
      </c>
      <c r="R482">
        <v>1</v>
      </c>
      <c r="U482" t="s">
        <v>30</v>
      </c>
    </row>
    <row r="483" spans="1:27" ht="15" customHeight="1" x14ac:dyDescent="0.25">
      <c r="A483" s="7">
        <v>482</v>
      </c>
      <c r="B483" t="s">
        <v>604</v>
      </c>
      <c r="C483">
        <v>88.2</v>
      </c>
      <c r="D483">
        <v>46</v>
      </c>
      <c r="E483">
        <v>191</v>
      </c>
      <c r="F483">
        <v>0</v>
      </c>
      <c r="G483">
        <v>0</v>
      </c>
      <c r="H483" t="s">
        <v>30</v>
      </c>
      <c r="I483">
        <v>11.8</v>
      </c>
      <c r="J483" t="s">
        <v>30</v>
      </c>
      <c r="K483">
        <v>0</v>
      </c>
      <c r="L483">
        <v>2</v>
      </c>
      <c r="M483">
        <v>1</v>
      </c>
      <c r="O483">
        <v>1</v>
      </c>
      <c r="Q483">
        <v>9</v>
      </c>
      <c r="R483">
        <v>16</v>
      </c>
      <c r="U483" t="s">
        <v>30</v>
      </c>
    </row>
    <row r="484" spans="1:27" ht="15" customHeight="1" x14ac:dyDescent="0.25">
      <c r="A484" s="7">
        <v>483</v>
      </c>
      <c r="B484" t="s">
        <v>605</v>
      </c>
      <c r="C484">
        <v>89.7</v>
      </c>
      <c r="D484">
        <v>40</v>
      </c>
      <c r="E484">
        <v>166</v>
      </c>
      <c r="F484">
        <v>0</v>
      </c>
      <c r="G484">
        <v>0</v>
      </c>
      <c r="H484" t="s">
        <v>30</v>
      </c>
      <c r="I484">
        <v>10.3</v>
      </c>
      <c r="J484" t="s">
        <v>30</v>
      </c>
      <c r="K484">
        <v>0</v>
      </c>
      <c r="L484">
        <v>2</v>
      </c>
      <c r="M484">
        <v>1</v>
      </c>
      <c r="Q484">
        <v>9</v>
      </c>
      <c r="R484">
        <v>4</v>
      </c>
      <c r="U484" t="s">
        <v>30</v>
      </c>
    </row>
    <row r="485" spans="1:27" ht="15" customHeight="1" x14ac:dyDescent="0.25">
      <c r="A485" s="7">
        <v>484</v>
      </c>
      <c r="B485" t="s">
        <v>606</v>
      </c>
      <c r="C485">
        <v>60.5</v>
      </c>
      <c r="D485">
        <v>268</v>
      </c>
      <c r="E485">
        <v>1121</v>
      </c>
      <c r="F485">
        <v>15.6</v>
      </c>
      <c r="G485">
        <v>22</v>
      </c>
      <c r="H485">
        <v>384</v>
      </c>
      <c r="I485">
        <v>0.4</v>
      </c>
      <c r="J485" t="s">
        <v>30</v>
      </c>
      <c r="K485">
        <v>1.5</v>
      </c>
      <c r="L485">
        <v>166</v>
      </c>
      <c r="M485">
        <v>14</v>
      </c>
      <c r="N485">
        <v>0.03</v>
      </c>
      <c r="O485">
        <v>314</v>
      </c>
      <c r="P485">
        <v>1.4</v>
      </c>
      <c r="Q485">
        <v>216</v>
      </c>
      <c r="R485">
        <v>127</v>
      </c>
      <c r="S485">
        <v>0.03</v>
      </c>
      <c r="T485">
        <v>1.4</v>
      </c>
      <c r="U485">
        <v>59</v>
      </c>
      <c r="V485">
        <v>0.03</v>
      </c>
      <c r="W485">
        <v>0.24</v>
      </c>
    </row>
    <row r="486" spans="1:27" ht="15" customHeight="1" x14ac:dyDescent="0.25">
      <c r="A486" s="7">
        <v>485</v>
      </c>
      <c r="B486" t="s">
        <v>607</v>
      </c>
      <c r="C486">
        <v>71.7</v>
      </c>
      <c r="D486">
        <v>177</v>
      </c>
      <c r="E486">
        <v>740</v>
      </c>
      <c r="F486">
        <v>13.7</v>
      </c>
      <c r="G486">
        <v>12.7</v>
      </c>
      <c r="H486">
        <v>568</v>
      </c>
      <c r="I486">
        <v>0.8</v>
      </c>
      <c r="J486" t="s">
        <v>30</v>
      </c>
      <c r="K486">
        <v>1.2</v>
      </c>
      <c r="L486">
        <v>79</v>
      </c>
      <c r="M486">
        <v>11</v>
      </c>
      <c r="O486">
        <v>279</v>
      </c>
      <c r="P486">
        <v>3.3</v>
      </c>
      <c r="Q486">
        <v>129</v>
      </c>
      <c r="R486">
        <v>79</v>
      </c>
      <c r="S486">
        <v>0.04</v>
      </c>
      <c r="T486">
        <v>2.1</v>
      </c>
      <c r="U486">
        <v>305</v>
      </c>
      <c r="V486">
        <v>0.11</v>
      </c>
      <c r="W486">
        <v>0.12</v>
      </c>
      <c r="Y486" t="s">
        <v>608</v>
      </c>
    </row>
    <row r="487" spans="1:27" ht="15" customHeight="1" x14ac:dyDescent="0.25">
      <c r="A487" s="7">
        <v>486</v>
      </c>
      <c r="B487" t="s">
        <v>609</v>
      </c>
      <c r="C487">
        <v>85.2</v>
      </c>
      <c r="D487">
        <v>59</v>
      </c>
      <c r="E487">
        <v>249</v>
      </c>
      <c r="F487">
        <v>13.4</v>
      </c>
      <c r="G487">
        <v>0.1</v>
      </c>
      <c r="H487" t="s">
        <v>30</v>
      </c>
      <c r="I487">
        <v>0</v>
      </c>
      <c r="J487" t="s">
        <v>30</v>
      </c>
      <c r="K487">
        <v>0.7</v>
      </c>
      <c r="L487">
        <v>6</v>
      </c>
      <c r="M487">
        <v>11</v>
      </c>
      <c r="O487">
        <v>15</v>
      </c>
      <c r="P487">
        <v>0.1</v>
      </c>
      <c r="Q487">
        <v>181</v>
      </c>
      <c r="R487">
        <v>146</v>
      </c>
      <c r="S487">
        <v>0.03</v>
      </c>
      <c r="U487" t="s">
        <v>30</v>
      </c>
      <c r="W487">
        <v>0.08</v>
      </c>
    </row>
    <row r="488" spans="1:27" ht="15" customHeight="1" x14ac:dyDescent="0.25">
      <c r="A488" s="7">
        <v>487</v>
      </c>
      <c r="B488" t="s">
        <v>610</v>
      </c>
      <c r="C488">
        <v>50</v>
      </c>
      <c r="D488">
        <v>353</v>
      </c>
      <c r="E488">
        <v>1476</v>
      </c>
      <c r="F488">
        <v>15.9</v>
      </c>
      <c r="G488">
        <v>30.8</v>
      </c>
      <c r="H488">
        <v>1272</v>
      </c>
      <c r="I488">
        <v>1.6</v>
      </c>
      <c r="J488" t="s">
        <v>30</v>
      </c>
      <c r="K488">
        <v>1.7</v>
      </c>
      <c r="L488">
        <v>114</v>
      </c>
      <c r="M488">
        <v>9</v>
      </c>
      <c r="N488">
        <v>0.06</v>
      </c>
      <c r="O488">
        <v>386</v>
      </c>
      <c r="P488">
        <v>2.9</v>
      </c>
      <c r="Q488">
        <v>45</v>
      </c>
      <c r="R488">
        <v>87</v>
      </c>
      <c r="T488">
        <v>2.9</v>
      </c>
      <c r="U488">
        <v>148</v>
      </c>
      <c r="V488">
        <v>0.18</v>
      </c>
      <c r="W488">
        <v>0.22</v>
      </c>
    </row>
    <row r="489" spans="1:27" ht="15" customHeight="1" x14ac:dyDescent="0.25">
      <c r="A489" s="7">
        <v>488</v>
      </c>
      <c r="B489" t="s">
        <v>611</v>
      </c>
      <c r="C489">
        <v>75.8</v>
      </c>
      <c r="D489">
        <v>146</v>
      </c>
      <c r="E489">
        <v>610</v>
      </c>
      <c r="F489">
        <v>13.3</v>
      </c>
      <c r="G489">
        <v>9.5</v>
      </c>
      <c r="H489">
        <v>397</v>
      </c>
      <c r="I489">
        <v>0.6</v>
      </c>
      <c r="J489" t="s">
        <v>30</v>
      </c>
      <c r="K489">
        <v>0.8</v>
      </c>
      <c r="L489">
        <v>49</v>
      </c>
      <c r="M489">
        <v>11</v>
      </c>
      <c r="N489">
        <v>0.02</v>
      </c>
      <c r="O489">
        <v>184</v>
      </c>
      <c r="P489">
        <v>1.5</v>
      </c>
      <c r="Q489">
        <v>146</v>
      </c>
      <c r="R489">
        <v>139</v>
      </c>
      <c r="S489">
        <v>0.04</v>
      </c>
      <c r="T489">
        <v>1.2</v>
      </c>
      <c r="U489">
        <v>32</v>
      </c>
      <c r="V489">
        <v>0.08</v>
      </c>
      <c r="W489">
        <v>0.3</v>
      </c>
    </row>
    <row r="490" spans="1:27" ht="15" customHeight="1" x14ac:dyDescent="0.25">
      <c r="A490" s="7">
        <v>489</v>
      </c>
      <c r="B490" t="s">
        <v>612</v>
      </c>
      <c r="C490">
        <v>75.599999999999994</v>
      </c>
      <c r="D490">
        <v>143</v>
      </c>
      <c r="E490">
        <v>599</v>
      </c>
      <c r="F490">
        <v>13</v>
      </c>
      <c r="G490">
        <v>8.9</v>
      </c>
      <c r="H490">
        <v>356</v>
      </c>
      <c r="I490">
        <v>1.6</v>
      </c>
      <c r="J490" t="s">
        <v>30</v>
      </c>
      <c r="K490">
        <v>0.8</v>
      </c>
      <c r="L490">
        <v>42</v>
      </c>
      <c r="M490">
        <v>13</v>
      </c>
      <c r="O490">
        <v>164</v>
      </c>
      <c r="P490">
        <v>1.6</v>
      </c>
      <c r="Q490">
        <v>168</v>
      </c>
      <c r="R490">
        <v>150</v>
      </c>
      <c r="S490">
        <v>0.06</v>
      </c>
      <c r="T490">
        <v>1.1000000000000001</v>
      </c>
      <c r="U490">
        <v>79</v>
      </c>
      <c r="V490">
        <v>7.0000000000000007E-2</v>
      </c>
      <c r="W490">
        <v>0.57999999999999996</v>
      </c>
      <c r="Y490" t="s">
        <v>613</v>
      </c>
    </row>
    <row r="491" spans="1:27" ht="15" customHeight="1" x14ac:dyDescent="0.25">
      <c r="A491" s="7">
        <v>490</v>
      </c>
      <c r="B491" t="s">
        <v>614</v>
      </c>
      <c r="C491">
        <v>63.5</v>
      </c>
      <c r="D491">
        <v>240</v>
      </c>
      <c r="E491">
        <v>1005</v>
      </c>
      <c r="F491">
        <v>15.6</v>
      </c>
      <c r="G491">
        <v>18.600000000000001</v>
      </c>
      <c r="H491">
        <v>516</v>
      </c>
      <c r="I491">
        <v>1.2</v>
      </c>
      <c r="J491" t="s">
        <v>30</v>
      </c>
      <c r="K491">
        <v>1.1000000000000001</v>
      </c>
      <c r="L491">
        <v>73</v>
      </c>
      <c r="M491">
        <v>16</v>
      </c>
      <c r="N491">
        <v>0.03</v>
      </c>
      <c r="O491">
        <v>422</v>
      </c>
      <c r="P491">
        <v>2.1</v>
      </c>
      <c r="Q491">
        <v>166</v>
      </c>
      <c r="R491">
        <v>184</v>
      </c>
      <c r="S491">
        <v>0.04</v>
      </c>
      <c r="T491">
        <v>1.5</v>
      </c>
      <c r="U491">
        <v>94</v>
      </c>
      <c r="V491">
        <v>0.06</v>
      </c>
      <c r="W491">
        <v>0.32</v>
      </c>
    </row>
    <row r="492" spans="1:27" ht="15" customHeight="1" x14ac:dyDescent="0.25">
      <c r="A492" s="7">
        <v>491</v>
      </c>
      <c r="B492" t="s">
        <v>615</v>
      </c>
      <c r="C492">
        <v>1.1000000000000001</v>
      </c>
      <c r="D492">
        <v>401</v>
      </c>
      <c r="E492">
        <v>1678</v>
      </c>
      <c r="F492">
        <v>4.2</v>
      </c>
      <c r="G492">
        <v>2.2000000000000002</v>
      </c>
      <c r="I492">
        <v>91.2</v>
      </c>
      <c r="J492">
        <v>3.9</v>
      </c>
      <c r="K492">
        <v>1.4</v>
      </c>
      <c r="L492">
        <v>44</v>
      </c>
      <c r="M492">
        <v>77</v>
      </c>
      <c r="N492">
        <v>0.55000000000000004</v>
      </c>
      <c r="O492">
        <v>200</v>
      </c>
      <c r="P492">
        <v>5.4</v>
      </c>
      <c r="Q492">
        <v>65</v>
      </c>
      <c r="R492">
        <v>496</v>
      </c>
      <c r="S492">
        <v>0.56000000000000005</v>
      </c>
      <c r="T492">
        <v>1</v>
      </c>
      <c r="U492">
        <v>796</v>
      </c>
      <c r="V492">
        <v>1.38</v>
      </c>
      <c r="W492">
        <v>1.02</v>
      </c>
      <c r="X492">
        <v>1.52</v>
      </c>
      <c r="Y492" t="s">
        <v>616</v>
      </c>
    </row>
    <row r="493" spans="1:27" ht="15" customHeight="1" x14ac:dyDescent="0.25">
      <c r="A493" s="7">
        <v>492</v>
      </c>
      <c r="B493" t="s">
        <v>617</v>
      </c>
      <c r="C493">
        <v>0.1</v>
      </c>
      <c r="D493">
        <v>387</v>
      </c>
      <c r="E493">
        <v>1619</v>
      </c>
      <c r="F493">
        <v>0.3</v>
      </c>
      <c r="H493" t="s">
        <v>30</v>
      </c>
      <c r="I493">
        <v>99.6</v>
      </c>
      <c r="J493" t="s">
        <v>30</v>
      </c>
      <c r="L493">
        <v>8</v>
      </c>
      <c r="M493">
        <v>1</v>
      </c>
      <c r="P493">
        <v>0.2</v>
      </c>
      <c r="R493">
        <v>3</v>
      </c>
      <c r="U493" t="s">
        <v>30</v>
      </c>
    </row>
    <row r="494" spans="1:27" ht="15" customHeight="1" x14ac:dyDescent="0.25">
      <c r="A494" s="7">
        <v>493</v>
      </c>
      <c r="B494" t="s">
        <v>618</v>
      </c>
      <c r="C494">
        <v>3.3</v>
      </c>
      <c r="D494">
        <v>369</v>
      </c>
      <c r="E494">
        <v>1542</v>
      </c>
      <c r="F494">
        <v>0.8</v>
      </c>
      <c r="G494">
        <v>0.1</v>
      </c>
      <c r="H494" t="s">
        <v>30</v>
      </c>
      <c r="I494">
        <v>94.5</v>
      </c>
      <c r="J494" t="s">
        <v>30</v>
      </c>
      <c r="K494">
        <v>1.4</v>
      </c>
      <c r="L494">
        <v>127</v>
      </c>
      <c r="M494">
        <v>80</v>
      </c>
      <c r="N494">
        <v>2.0299999999999998</v>
      </c>
      <c r="O494">
        <v>38</v>
      </c>
      <c r="P494">
        <v>8.3000000000000007</v>
      </c>
      <c r="Q494">
        <v>25</v>
      </c>
      <c r="R494">
        <v>522</v>
      </c>
      <c r="S494">
        <v>0.17</v>
      </c>
      <c r="T494">
        <v>0.5</v>
      </c>
      <c r="U494" t="s">
        <v>30</v>
      </c>
      <c r="Y494">
        <v>0.03</v>
      </c>
    </row>
    <row r="495" spans="1:27" ht="15" customHeight="1" x14ac:dyDescent="0.25">
      <c r="A495" s="7">
        <v>494</v>
      </c>
      <c r="B495" t="s">
        <v>619</v>
      </c>
      <c r="C495">
        <v>0.1</v>
      </c>
      <c r="D495">
        <v>387</v>
      </c>
      <c r="E495">
        <v>1617</v>
      </c>
      <c r="F495">
        <v>0.3</v>
      </c>
      <c r="H495" t="s">
        <v>30</v>
      </c>
      <c r="I495">
        <v>99.5</v>
      </c>
      <c r="J495" t="s">
        <v>30</v>
      </c>
      <c r="L495">
        <v>4</v>
      </c>
      <c r="M495">
        <v>1</v>
      </c>
      <c r="P495">
        <v>0.1</v>
      </c>
      <c r="Q495">
        <v>12</v>
      </c>
      <c r="R495">
        <v>6</v>
      </c>
      <c r="U495" t="s">
        <v>30</v>
      </c>
    </row>
    <row r="496" spans="1:27" ht="15" customHeight="1" x14ac:dyDescent="0.25">
      <c r="A496" s="7">
        <v>495</v>
      </c>
      <c r="B496" t="s">
        <v>620</v>
      </c>
      <c r="C496">
        <v>1.3</v>
      </c>
      <c r="D496">
        <v>540</v>
      </c>
      <c r="E496">
        <v>2258</v>
      </c>
      <c r="F496">
        <v>7.2</v>
      </c>
      <c r="G496">
        <v>30.3</v>
      </c>
      <c r="H496">
        <v>17</v>
      </c>
      <c r="I496">
        <v>59.6</v>
      </c>
      <c r="J496">
        <v>2.2000000000000002</v>
      </c>
      <c r="K496">
        <v>1.7</v>
      </c>
      <c r="L496">
        <v>191</v>
      </c>
      <c r="M496">
        <v>57</v>
      </c>
      <c r="N496">
        <v>0.3</v>
      </c>
      <c r="O496">
        <v>212</v>
      </c>
      <c r="P496">
        <v>1.6</v>
      </c>
      <c r="Q496">
        <v>77</v>
      </c>
      <c r="R496">
        <v>355</v>
      </c>
      <c r="S496">
        <v>0.31</v>
      </c>
      <c r="T496">
        <v>1.1000000000000001</v>
      </c>
      <c r="X496">
        <v>0.05</v>
      </c>
      <c r="Y496">
        <v>0.22</v>
      </c>
      <c r="Z496">
        <v>0.59</v>
      </c>
      <c r="AA496">
        <v>0.63</v>
      </c>
    </row>
    <row r="497" spans="1:28" ht="15" customHeight="1" x14ac:dyDescent="0.25">
      <c r="A497" s="7">
        <v>496</v>
      </c>
      <c r="B497" t="s">
        <v>621</v>
      </c>
      <c r="C497">
        <v>1.2</v>
      </c>
      <c r="D497">
        <v>559</v>
      </c>
      <c r="E497">
        <v>2338</v>
      </c>
      <c r="F497">
        <v>7.4</v>
      </c>
      <c r="G497">
        <v>34.200000000000003</v>
      </c>
      <c r="H497">
        <v>16</v>
      </c>
      <c r="I497">
        <v>55.4</v>
      </c>
      <c r="J497">
        <v>2.5</v>
      </c>
      <c r="K497">
        <v>1.8</v>
      </c>
      <c r="L497">
        <v>171</v>
      </c>
      <c r="M497">
        <v>80</v>
      </c>
      <c r="N497">
        <v>0.36</v>
      </c>
      <c r="O497">
        <v>303</v>
      </c>
      <c r="P497">
        <v>1.5</v>
      </c>
      <c r="Q497">
        <v>64</v>
      </c>
      <c r="R497">
        <v>431</v>
      </c>
      <c r="S497">
        <v>0.45</v>
      </c>
      <c r="T497">
        <v>1.3</v>
      </c>
      <c r="U497">
        <v>36</v>
      </c>
      <c r="X497">
        <v>0.04</v>
      </c>
      <c r="Y497">
        <v>0.24</v>
      </c>
      <c r="AA497">
        <v>1.37</v>
      </c>
      <c r="AB497">
        <v>1.4</v>
      </c>
    </row>
    <row r="498" spans="1:28" ht="15" customHeight="1" x14ac:dyDescent="0.25">
      <c r="A498" s="7">
        <v>497</v>
      </c>
      <c r="B498" t="s">
        <v>622</v>
      </c>
      <c r="C498">
        <v>1.7</v>
      </c>
      <c r="D498">
        <v>557</v>
      </c>
      <c r="E498">
        <v>2330</v>
      </c>
      <c r="F498">
        <v>6.9</v>
      </c>
      <c r="G498">
        <v>33.799999999999997</v>
      </c>
      <c r="H498">
        <v>13</v>
      </c>
      <c r="I498">
        <v>56.3</v>
      </c>
      <c r="J498">
        <v>2.8</v>
      </c>
      <c r="K498">
        <v>1.3</v>
      </c>
      <c r="L498">
        <v>188</v>
      </c>
      <c r="M498">
        <v>67</v>
      </c>
      <c r="N498">
        <v>0.41</v>
      </c>
      <c r="O498">
        <v>276</v>
      </c>
      <c r="P498">
        <v>3.3</v>
      </c>
      <c r="Q498">
        <v>85</v>
      </c>
      <c r="R498">
        <v>458</v>
      </c>
      <c r="S498">
        <v>0.43</v>
      </c>
      <c r="T498">
        <v>1.1000000000000001</v>
      </c>
      <c r="U498">
        <v>7</v>
      </c>
      <c r="X498">
        <v>0.31</v>
      </c>
      <c r="Y498">
        <v>0.25</v>
      </c>
      <c r="AA498">
        <v>0.79</v>
      </c>
      <c r="AB498">
        <v>2</v>
      </c>
    </row>
    <row r="499" spans="1:28" ht="15" customHeight="1" x14ac:dyDescent="0.25">
      <c r="A499" s="7">
        <v>498</v>
      </c>
      <c r="B499" t="s">
        <v>623</v>
      </c>
      <c r="C499">
        <v>1</v>
      </c>
      <c r="D499">
        <v>475</v>
      </c>
      <c r="E499">
        <v>1987</v>
      </c>
      <c r="F499">
        <v>4.9000000000000004</v>
      </c>
      <c r="G499">
        <v>29.9</v>
      </c>
      <c r="H499">
        <v>2</v>
      </c>
      <c r="I499">
        <v>62.4</v>
      </c>
      <c r="J499">
        <v>4.9000000000000004</v>
      </c>
      <c r="K499">
        <v>1.8</v>
      </c>
      <c r="L499">
        <v>45</v>
      </c>
      <c r="M499">
        <v>107</v>
      </c>
      <c r="N499">
        <v>0.83</v>
      </c>
      <c r="O499">
        <v>220</v>
      </c>
      <c r="P499">
        <v>3.6</v>
      </c>
      <c r="Q499">
        <v>9</v>
      </c>
      <c r="R499">
        <v>432</v>
      </c>
      <c r="S499">
        <v>0.77</v>
      </c>
      <c r="T499">
        <v>1.5</v>
      </c>
      <c r="X499">
        <v>0.2</v>
      </c>
      <c r="Y499">
        <v>0.04</v>
      </c>
      <c r="AA499">
        <v>1.06</v>
      </c>
      <c r="AB499">
        <v>2.1</v>
      </c>
    </row>
    <row r="500" spans="1:28" ht="15" customHeight="1" x14ac:dyDescent="0.25">
      <c r="A500" s="7">
        <v>499</v>
      </c>
      <c r="B500" t="s">
        <v>624</v>
      </c>
      <c r="C500">
        <v>3.4</v>
      </c>
      <c r="D500">
        <v>449</v>
      </c>
      <c r="E500">
        <v>1878</v>
      </c>
      <c r="F500">
        <v>1.1000000000000001</v>
      </c>
      <c r="G500">
        <v>13.6</v>
      </c>
      <c r="H500" t="s">
        <v>30</v>
      </c>
      <c r="I500">
        <v>81.400000000000006</v>
      </c>
      <c r="J500">
        <v>3.6</v>
      </c>
      <c r="K500">
        <v>0.5</v>
      </c>
      <c r="L500">
        <v>7</v>
      </c>
      <c r="M500">
        <v>17</v>
      </c>
      <c r="N500">
        <v>0.36</v>
      </c>
      <c r="O500">
        <v>396</v>
      </c>
      <c r="P500">
        <v>1.2</v>
      </c>
      <c r="Q500">
        <v>29</v>
      </c>
      <c r="R500">
        <v>183</v>
      </c>
      <c r="S500">
        <v>0.2</v>
      </c>
      <c r="T500">
        <v>0.4</v>
      </c>
      <c r="U500" t="s">
        <v>30</v>
      </c>
      <c r="Z500">
        <v>0.16</v>
      </c>
      <c r="AA500">
        <v>0.47</v>
      </c>
    </row>
    <row r="501" spans="1:28" ht="15" customHeight="1" x14ac:dyDescent="0.25">
      <c r="A501" s="7">
        <v>500</v>
      </c>
      <c r="B501" t="s">
        <v>625</v>
      </c>
      <c r="C501">
        <v>43.9</v>
      </c>
      <c r="D501">
        <v>199</v>
      </c>
      <c r="E501">
        <v>832</v>
      </c>
      <c r="F501">
        <v>0.9</v>
      </c>
      <c r="G501">
        <v>0.2</v>
      </c>
      <c r="H501" t="s">
        <v>30</v>
      </c>
      <c r="I501">
        <v>54.6</v>
      </c>
      <c r="J501">
        <v>2.2999999999999998</v>
      </c>
      <c r="K501">
        <v>0.4</v>
      </c>
      <c r="L501">
        <v>13</v>
      </c>
      <c r="M501">
        <v>6</v>
      </c>
      <c r="N501">
        <v>0.01</v>
      </c>
      <c r="O501">
        <v>14</v>
      </c>
      <c r="P501">
        <v>0.9</v>
      </c>
      <c r="R501">
        <v>137</v>
      </c>
      <c r="U501" t="s">
        <v>30</v>
      </c>
      <c r="X501">
        <v>0.08</v>
      </c>
      <c r="Z501">
        <v>0.04</v>
      </c>
      <c r="AB501">
        <v>0.1</v>
      </c>
    </row>
    <row r="502" spans="1:28" ht="15" customHeight="1" x14ac:dyDescent="0.25">
      <c r="A502" s="7">
        <v>501</v>
      </c>
      <c r="B502" t="s">
        <v>626</v>
      </c>
      <c r="C502">
        <v>27.5</v>
      </c>
      <c r="D502">
        <v>306</v>
      </c>
      <c r="E502">
        <v>1282</v>
      </c>
      <c r="F502">
        <v>5.5</v>
      </c>
      <c r="G502">
        <v>6</v>
      </c>
      <c r="H502">
        <v>20</v>
      </c>
      <c r="I502">
        <v>59.5</v>
      </c>
      <c r="J502" t="s">
        <v>30</v>
      </c>
      <c r="K502">
        <v>1.5</v>
      </c>
      <c r="L502">
        <v>195</v>
      </c>
      <c r="M502">
        <v>16</v>
      </c>
      <c r="N502">
        <v>0.01</v>
      </c>
      <c r="O502">
        <v>141</v>
      </c>
      <c r="P502">
        <v>0.1</v>
      </c>
      <c r="Q502">
        <v>120</v>
      </c>
      <c r="R502">
        <v>259</v>
      </c>
      <c r="S502">
        <v>0.02</v>
      </c>
      <c r="T502">
        <v>0.5</v>
      </c>
      <c r="U502">
        <v>36</v>
      </c>
      <c r="V502">
        <v>36</v>
      </c>
      <c r="W502">
        <v>36</v>
      </c>
      <c r="X502">
        <v>0.05</v>
      </c>
      <c r="Y502">
        <v>0.26</v>
      </c>
    </row>
    <row r="503" spans="1:28" ht="15" customHeight="1" x14ac:dyDescent="0.25">
      <c r="A503" s="7">
        <v>502</v>
      </c>
      <c r="B503" t="s">
        <v>627</v>
      </c>
      <c r="C503">
        <v>73.5</v>
      </c>
      <c r="D503">
        <v>106</v>
      </c>
      <c r="E503">
        <v>444</v>
      </c>
      <c r="F503">
        <v>2.1</v>
      </c>
      <c r="G503">
        <v>0.1</v>
      </c>
      <c r="I503">
        <v>24.2</v>
      </c>
      <c r="J503" t="s">
        <v>30</v>
      </c>
      <c r="K503">
        <v>0.1</v>
      </c>
      <c r="L503">
        <v>4</v>
      </c>
      <c r="M503">
        <v>1</v>
      </c>
      <c r="P503">
        <v>0.1</v>
      </c>
      <c r="Q503">
        <v>43</v>
      </c>
      <c r="R503">
        <v>2</v>
      </c>
      <c r="X503">
        <v>0.19</v>
      </c>
      <c r="Z503">
        <v>0.22</v>
      </c>
    </row>
    <row r="504" spans="1:28" ht="15" customHeight="1" x14ac:dyDescent="0.25">
      <c r="A504" s="7">
        <v>503</v>
      </c>
      <c r="B504" t="s">
        <v>628</v>
      </c>
      <c r="C504">
        <v>20.399999999999999</v>
      </c>
      <c r="D504">
        <v>292</v>
      </c>
      <c r="E504">
        <v>1222</v>
      </c>
      <c r="F504">
        <v>0</v>
      </c>
      <c r="G504">
        <v>0</v>
      </c>
      <c r="H504" t="s">
        <v>30</v>
      </c>
      <c r="I504">
        <v>79.400000000000006</v>
      </c>
      <c r="J504" t="s">
        <v>30</v>
      </c>
      <c r="K504">
        <v>0.2</v>
      </c>
      <c r="L504">
        <v>6</v>
      </c>
      <c r="M504">
        <v>2</v>
      </c>
      <c r="O504">
        <v>5</v>
      </c>
      <c r="P504">
        <v>0.1</v>
      </c>
      <c r="Q504">
        <v>59</v>
      </c>
      <c r="R504">
        <v>5</v>
      </c>
      <c r="U504" t="s">
        <v>30</v>
      </c>
    </row>
    <row r="505" spans="1:28" ht="15" customHeight="1" x14ac:dyDescent="0.25">
      <c r="A505" s="7">
        <v>504</v>
      </c>
      <c r="B505" t="s">
        <v>629</v>
      </c>
      <c r="C505">
        <v>21.6</v>
      </c>
      <c r="D505">
        <v>301</v>
      </c>
      <c r="E505">
        <v>1260</v>
      </c>
      <c r="F505">
        <v>3.8</v>
      </c>
      <c r="G505">
        <v>0.2</v>
      </c>
      <c r="H505" t="s">
        <v>30</v>
      </c>
      <c r="I505">
        <v>73.599999999999994</v>
      </c>
      <c r="J505">
        <v>0.7</v>
      </c>
      <c r="K505">
        <v>0.9</v>
      </c>
      <c r="L505">
        <v>13</v>
      </c>
      <c r="M505">
        <v>7</v>
      </c>
      <c r="N505">
        <v>0.06</v>
      </c>
      <c r="O505">
        <v>4</v>
      </c>
      <c r="P505">
        <v>0.4</v>
      </c>
      <c r="Q505">
        <v>15</v>
      </c>
      <c r="R505">
        <v>24</v>
      </c>
      <c r="S505">
        <v>0.2</v>
      </c>
      <c r="T505">
        <v>0.1</v>
      </c>
      <c r="U505" t="s">
        <v>30</v>
      </c>
      <c r="X505">
        <v>0.04</v>
      </c>
    </row>
    <row r="506" spans="1:28" ht="15" customHeight="1" x14ac:dyDescent="0.25">
      <c r="A506" s="7">
        <v>505</v>
      </c>
      <c r="B506" t="s">
        <v>630</v>
      </c>
      <c r="C506">
        <v>20.7</v>
      </c>
      <c r="D506">
        <v>307</v>
      </c>
      <c r="E506">
        <v>1283</v>
      </c>
      <c r="F506">
        <v>3.9</v>
      </c>
      <c r="G506">
        <v>0.1</v>
      </c>
      <c r="H506" t="s">
        <v>30</v>
      </c>
      <c r="I506">
        <v>75.099999999999994</v>
      </c>
      <c r="J506">
        <v>0.6</v>
      </c>
      <c r="K506">
        <v>0.2</v>
      </c>
      <c r="L506">
        <v>19</v>
      </c>
      <c r="M506">
        <v>6</v>
      </c>
      <c r="N506">
        <v>0.09</v>
      </c>
      <c r="O506">
        <v>5</v>
      </c>
      <c r="P506">
        <v>0.5</v>
      </c>
      <c r="Q506">
        <v>14</v>
      </c>
      <c r="R506">
        <v>36</v>
      </c>
      <c r="S506">
        <v>0.03</v>
      </c>
      <c r="T506">
        <v>0.1</v>
      </c>
      <c r="U506" t="s">
        <v>30</v>
      </c>
      <c r="X506">
        <v>0.04</v>
      </c>
    </row>
    <row r="507" spans="1:28" ht="15" customHeight="1" x14ac:dyDescent="0.25">
      <c r="A507" s="7">
        <v>506</v>
      </c>
      <c r="B507" t="s">
        <v>631</v>
      </c>
      <c r="C507">
        <v>28.5</v>
      </c>
      <c r="D507">
        <v>257</v>
      </c>
      <c r="E507">
        <v>1076</v>
      </c>
      <c r="F507">
        <v>0.4</v>
      </c>
      <c r="G507">
        <v>0.1</v>
      </c>
      <c r="H507" t="s">
        <v>30</v>
      </c>
      <c r="I507">
        <v>70.8</v>
      </c>
      <c r="J507">
        <v>4.0999999999999996</v>
      </c>
      <c r="K507">
        <v>0.2</v>
      </c>
      <c r="L507">
        <v>11</v>
      </c>
      <c r="M507">
        <v>6</v>
      </c>
      <c r="N507">
        <v>0.06</v>
      </c>
      <c r="O507">
        <v>20</v>
      </c>
      <c r="P507">
        <v>0.7</v>
      </c>
      <c r="Q507">
        <v>11</v>
      </c>
      <c r="R507">
        <v>83</v>
      </c>
      <c r="S507">
        <v>0.09</v>
      </c>
      <c r="T507">
        <v>0.1</v>
      </c>
      <c r="U507" t="s">
        <v>30</v>
      </c>
    </row>
    <row r="508" spans="1:28" ht="15" customHeight="1" x14ac:dyDescent="0.25">
      <c r="A508" s="7">
        <v>507</v>
      </c>
      <c r="B508" t="s">
        <v>632</v>
      </c>
      <c r="C508">
        <v>15.8</v>
      </c>
      <c r="D508">
        <v>309</v>
      </c>
      <c r="E508">
        <v>1294</v>
      </c>
      <c r="F508">
        <v>0</v>
      </c>
      <c r="G508">
        <v>0</v>
      </c>
      <c r="H508" t="s">
        <v>30</v>
      </c>
      <c r="I508">
        <v>84</v>
      </c>
      <c r="J508" t="s">
        <v>30</v>
      </c>
      <c r="K508">
        <v>0.1</v>
      </c>
      <c r="L508">
        <v>10</v>
      </c>
      <c r="M508">
        <v>6</v>
      </c>
      <c r="N508">
        <v>0.38</v>
      </c>
      <c r="O508">
        <v>4</v>
      </c>
      <c r="P508">
        <v>0.3</v>
      </c>
      <c r="Q508">
        <v>6</v>
      </c>
      <c r="R508">
        <v>99</v>
      </c>
      <c r="T508">
        <v>0.2</v>
      </c>
      <c r="U508" t="s">
        <v>30</v>
      </c>
      <c r="X508">
        <v>0.11</v>
      </c>
      <c r="AB508">
        <v>0.7</v>
      </c>
    </row>
    <row r="509" spans="1:28" ht="15" customHeight="1" x14ac:dyDescent="0.25">
      <c r="A509" s="7">
        <v>508</v>
      </c>
      <c r="B509" t="s">
        <v>633</v>
      </c>
      <c r="C509">
        <v>22.1</v>
      </c>
      <c r="D509">
        <v>297</v>
      </c>
      <c r="E509">
        <v>1241</v>
      </c>
      <c r="F509">
        <v>0</v>
      </c>
      <c r="G509">
        <v>0</v>
      </c>
      <c r="H509" t="s">
        <v>30</v>
      </c>
      <c r="I509">
        <v>76.599999999999994</v>
      </c>
      <c r="J509" t="s">
        <v>30</v>
      </c>
      <c r="K509">
        <v>1.3</v>
      </c>
      <c r="L509">
        <v>102</v>
      </c>
      <c r="M509">
        <v>115</v>
      </c>
      <c r="N509">
        <v>2.62</v>
      </c>
      <c r="O509">
        <v>74</v>
      </c>
      <c r="P509">
        <v>5.4</v>
      </c>
      <c r="Q509">
        <v>4</v>
      </c>
      <c r="R509">
        <v>395</v>
      </c>
      <c r="S509">
        <v>0.84</v>
      </c>
      <c r="T509">
        <v>0.3</v>
      </c>
      <c r="U509" t="s">
        <v>30</v>
      </c>
      <c r="Y509">
        <v>0.05</v>
      </c>
      <c r="Z509">
        <v>0.2</v>
      </c>
    </row>
    <row r="510" spans="1:28" ht="15" customHeight="1" x14ac:dyDescent="0.25">
      <c r="A510" s="7">
        <v>509</v>
      </c>
      <c r="B510" t="s">
        <v>634</v>
      </c>
      <c r="C510">
        <v>23.9</v>
      </c>
      <c r="D510">
        <v>411</v>
      </c>
      <c r="E510">
        <v>1721</v>
      </c>
      <c r="F510">
        <v>4.7</v>
      </c>
      <c r="G510">
        <v>24.4</v>
      </c>
      <c r="H510">
        <v>271</v>
      </c>
      <c r="I510">
        <v>46.3</v>
      </c>
      <c r="J510">
        <v>3.2</v>
      </c>
      <c r="K510">
        <v>0.6</v>
      </c>
      <c r="L510">
        <v>37</v>
      </c>
      <c r="M510">
        <v>15</v>
      </c>
      <c r="N510">
        <v>0.25</v>
      </c>
      <c r="O510">
        <v>168</v>
      </c>
      <c r="P510">
        <v>1.4</v>
      </c>
      <c r="Q510">
        <v>27</v>
      </c>
      <c r="R510">
        <v>111</v>
      </c>
      <c r="S510">
        <v>0.1</v>
      </c>
      <c r="T510">
        <v>1.1000000000000001</v>
      </c>
      <c r="U510">
        <v>76</v>
      </c>
      <c r="Y510">
        <v>0.04</v>
      </c>
      <c r="Z510">
        <v>0.04</v>
      </c>
      <c r="AA510">
        <v>1.1399999999999999</v>
      </c>
    </row>
    <row r="511" spans="1:28" ht="15" customHeight="1" x14ac:dyDescent="0.25">
      <c r="A511" s="7">
        <v>510</v>
      </c>
      <c r="B511" t="s">
        <v>635</v>
      </c>
      <c r="C511">
        <v>7.1</v>
      </c>
      <c r="D511">
        <v>352</v>
      </c>
      <c r="E511">
        <v>1473</v>
      </c>
      <c r="F511">
        <v>1</v>
      </c>
      <c r="G511">
        <v>0.1</v>
      </c>
      <c r="H511" t="s">
        <v>30</v>
      </c>
      <c r="I511">
        <v>90.8</v>
      </c>
      <c r="J511" t="s">
        <v>30</v>
      </c>
      <c r="K511">
        <v>1.1000000000000001</v>
      </c>
      <c r="L511">
        <v>30</v>
      </c>
      <c r="M511">
        <v>47</v>
      </c>
      <c r="N511">
        <v>1.66</v>
      </c>
      <c r="O511">
        <v>21</v>
      </c>
      <c r="P511">
        <v>4.4000000000000004</v>
      </c>
      <c r="Q511">
        <v>22</v>
      </c>
      <c r="R511">
        <v>459</v>
      </c>
      <c r="S511">
        <v>0.17</v>
      </c>
      <c r="T511">
        <v>0.6</v>
      </c>
      <c r="U511" t="s">
        <v>30</v>
      </c>
      <c r="Z511">
        <v>0.04</v>
      </c>
    </row>
    <row r="512" spans="1:28" ht="15" customHeight="1" x14ac:dyDescent="0.25">
      <c r="A512" s="7">
        <v>511</v>
      </c>
      <c r="B512" t="s">
        <v>636</v>
      </c>
      <c r="C512">
        <v>2.9</v>
      </c>
      <c r="D512">
        <v>419</v>
      </c>
      <c r="E512">
        <v>1752</v>
      </c>
      <c r="F512">
        <v>14.7</v>
      </c>
      <c r="G512">
        <v>11.9</v>
      </c>
      <c r="H512" t="s">
        <v>30</v>
      </c>
      <c r="I512">
        <v>65.8</v>
      </c>
      <c r="J512">
        <v>51.2</v>
      </c>
      <c r="K512">
        <v>4.7</v>
      </c>
      <c r="L512">
        <v>107</v>
      </c>
      <c r="M512">
        <v>165</v>
      </c>
      <c r="N512">
        <v>2.58</v>
      </c>
      <c r="O512">
        <v>169</v>
      </c>
      <c r="P512">
        <v>8.1</v>
      </c>
      <c r="Q512">
        <v>1</v>
      </c>
      <c r="R512">
        <v>1609</v>
      </c>
      <c r="S512">
        <v>1.3</v>
      </c>
      <c r="T512">
        <v>0.5</v>
      </c>
      <c r="U512" t="s">
        <v>30</v>
      </c>
      <c r="AA512">
        <v>11.89</v>
      </c>
    </row>
    <row r="513" spans="1:28" ht="15" customHeight="1" x14ac:dyDescent="0.25">
      <c r="A513" s="7">
        <v>512</v>
      </c>
      <c r="B513" t="s">
        <v>637</v>
      </c>
      <c r="C513">
        <v>2.6</v>
      </c>
      <c r="D513">
        <v>417</v>
      </c>
      <c r="E513">
        <v>1746</v>
      </c>
      <c r="F513">
        <v>11.3</v>
      </c>
      <c r="G513">
        <v>8.6</v>
      </c>
      <c r="H513">
        <v>29</v>
      </c>
      <c r="I513">
        <v>73.599999999999994</v>
      </c>
      <c r="J513">
        <v>2.4</v>
      </c>
      <c r="K513">
        <v>3.8</v>
      </c>
      <c r="L513">
        <v>467</v>
      </c>
      <c r="M513">
        <v>71</v>
      </c>
      <c r="N513">
        <v>0.17</v>
      </c>
      <c r="O513">
        <v>358</v>
      </c>
      <c r="P513">
        <v>2.2999999999999998</v>
      </c>
      <c r="Q513">
        <v>382</v>
      </c>
      <c r="R513">
        <v>886</v>
      </c>
      <c r="T513">
        <v>1.1000000000000001</v>
      </c>
      <c r="U513">
        <v>52</v>
      </c>
      <c r="Y513">
        <v>1.41</v>
      </c>
    </row>
    <row r="514" spans="1:28" ht="15" customHeight="1" x14ac:dyDescent="0.25">
      <c r="A514" s="7">
        <v>513</v>
      </c>
      <c r="B514" t="s">
        <v>638</v>
      </c>
      <c r="C514">
        <v>7.1</v>
      </c>
      <c r="D514">
        <v>90</v>
      </c>
      <c r="E514">
        <v>375</v>
      </c>
      <c r="F514">
        <v>0.5</v>
      </c>
      <c r="G514">
        <v>0.1</v>
      </c>
      <c r="H514" t="s">
        <v>30</v>
      </c>
      <c r="I514">
        <v>43.9</v>
      </c>
      <c r="J514" t="s">
        <v>30</v>
      </c>
      <c r="K514">
        <v>48.5</v>
      </c>
      <c r="Q514">
        <v>10052</v>
      </c>
      <c r="U514" t="s">
        <v>30</v>
      </c>
    </row>
    <row r="515" spans="1:28" ht="15" customHeight="1" x14ac:dyDescent="0.25">
      <c r="A515" s="7">
        <v>514</v>
      </c>
      <c r="B515" t="s">
        <v>639</v>
      </c>
      <c r="C515">
        <v>71.900000000000006</v>
      </c>
      <c r="D515">
        <v>90</v>
      </c>
      <c r="E515">
        <v>376</v>
      </c>
      <c r="F515">
        <v>17</v>
      </c>
      <c r="G515">
        <v>1.5</v>
      </c>
      <c r="H515" t="s">
        <v>30</v>
      </c>
      <c r="I515">
        <v>7.7</v>
      </c>
      <c r="J515">
        <v>4.2</v>
      </c>
      <c r="K515">
        <v>1.9</v>
      </c>
      <c r="L515">
        <v>18</v>
      </c>
      <c r="M515">
        <v>38</v>
      </c>
      <c r="N515">
        <v>0.2</v>
      </c>
      <c r="O515">
        <v>419</v>
      </c>
      <c r="P515">
        <v>2.6</v>
      </c>
      <c r="Q515">
        <v>40</v>
      </c>
      <c r="R515">
        <v>576</v>
      </c>
      <c r="S515">
        <v>0.28999999999999998</v>
      </c>
      <c r="T515">
        <v>11</v>
      </c>
      <c r="U515" t="s">
        <v>30</v>
      </c>
      <c r="X515">
        <v>0.3</v>
      </c>
      <c r="Y515">
        <v>0.36</v>
      </c>
    </row>
    <row r="516" spans="1:28" ht="15" customHeight="1" x14ac:dyDescent="0.25">
      <c r="A516" s="7">
        <v>515</v>
      </c>
      <c r="B516" t="s">
        <v>640</v>
      </c>
      <c r="C516">
        <v>1.2</v>
      </c>
      <c r="D516">
        <v>380</v>
      </c>
      <c r="E516">
        <v>1591</v>
      </c>
      <c r="F516">
        <v>8.9</v>
      </c>
      <c r="H516" t="s">
        <v>30</v>
      </c>
      <c r="I516">
        <v>89.2</v>
      </c>
      <c r="J516" t="s">
        <v>30</v>
      </c>
      <c r="K516">
        <v>0.6</v>
      </c>
      <c r="L516">
        <v>27</v>
      </c>
      <c r="M516">
        <v>2</v>
      </c>
      <c r="N516">
        <v>0.03</v>
      </c>
      <c r="O516">
        <v>2</v>
      </c>
      <c r="P516">
        <v>0.3</v>
      </c>
      <c r="Q516">
        <v>235</v>
      </c>
      <c r="R516">
        <v>7</v>
      </c>
      <c r="U516" t="s">
        <v>30</v>
      </c>
      <c r="AB516">
        <v>40</v>
      </c>
    </row>
    <row r="517" spans="1:28" ht="15" customHeight="1" x14ac:dyDescent="0.25">
      <c r="A517" s="7">
        <v>516</v>
      </c>
      <c r="B517" t="s">
        <v>641</v>
      </c>
      <c r="C517">
        <v>0.6</v>
      </c>
      <c r="D517" t="s">
        <v>30</v>
      </c>
      <c r="E517" t="s">
        <v>30</v>
      </c>
      <c r="F517" t="s">
        <v>30</v>
      </c>
      <c r="G517" t="s">
        <v>30</v>
      </c>
      <c r="H517" t="s">
        <v>30</v>
      </c>
      <c r="I517" t="s">
        <v>30</v>
      </c>
      <c r="J517" t="s">
        <v>30</v>
      </c>
      <c r="K517">
        <v>99.4</v>
      </c>
      <c r="Q517">
        <v>23432</v>
      </c>
      <c r="R517">
        <v>20468</v>
      </c>
      <c r="U517" t="s">
        <v>30</v>
      </c>
    </row>
    <row r="518" spans="1:28" ht="15" customHeight="1" x14ac:dyDescent="0.25">
      <c r="A518" s="7">
        <v>517</v>
      </c>
      <c r="B518" t="s">
        <v>642</v>
      </c>
      <c r="C518">
        <v>0.4</v>
      </c>
      <c r="D518" t="s">
        <v>30</v>
      </c>
      <c r="E518" t="s">
        <v>30</v>
      </c>
      <c r="F518" t="s">
        <v>30</v>
      </c>
      <c r="G518" t="s">
        <v>30</v>
      </c>
      <c r="H518" t="s">
        <v>30</v>
      </c>
      <c r="I518" t="s">
        <v>30</v>
      </c>
      <c r="J518" t="s">
        <v>30</v>
      </c>
      <c r="Q518">
        <v>39943</v>
      </c>
      <c r="U518" t="s">
        <v>30</v>
      </c>
    </row>
    <row r="519" spans="1:28" ht="15" customHeight="1" x14ac:dyDescent="0.25">
      <c r="A519" s="7">
        <v>518</v>
      </c>
      <c r="B519" t="s">
        <v>643</v>
      </c>
      <c r="C519">
        <v>70.599999999999994</v>
      </c>
      <c r="D519">
        <v>61</v>
      </c>
      <c r="E519">
        <v>255</v>
      </c>
      <c r="F519">
        <v>3.3</v>
      </c>
      <c r="G519">
        <v>0.3</v>
      </c>
      <c r="H519" t="s">
        <v>30</v>
      </c>
      <c r="I519">
        <v>11.6</v>
      </c>
      <c r="J519" t="s">
        <v>30</v>
      </c>
      <c r="K519">
        <v>14.1</v>
      </c>
      <c r="L519">
        <v>15</v>
      </c>
      <c r="M519">
        <v>24</v>
      </c>
      <c r="N519">
        <v>7.0000000000000007E-2</v>
      </c>
      <c r="O519">
        <v>47</v>
      </c>
      <c r="P519">
        <v>0.5</v>
      </c>
      <c r="Q519">
        <v>5024</v>
      </c>
      <c r="R519">
        <v>165</v>
      </c>
      <c r="T519">
        <v>0.2</v>
      </c>
      <c r="U519" t="s">
        <v>30</v>
      </c>
      <c r="X519">
        <v>0.83</v>
      </c>
      <c r="Y519">
        <v>0.06</v>
      </c>
      <c r="Z519">
        <v>0.15</v>
      </c>
      <c r="AA519">
        <v>2.1</v>
      </c>
    </row>
    <row r="520" spans="1:28" ht="15" customHeight="1" x14ac:dyDescent="0.25">
      <c r="A520" s="7">
        <v>519</v>
      </c>
      <c r="B520" t="s">
        <v>644</v>
      </c>
      <c r="C520">
        <v>7.7</v>
      </c>
      <c r="D520">
        <v>21</v>
      </c>
      <c r="E520">
        <v>89</v>
      </c>
      <c r="F520">
        <v>2.7</v>
      </c>
      <c r="G520">
        <v>0.3</v>
      </c>
      <c r="H520" t="s">
        <v>30</v>
      </c>
      <c r="I520">
        <v>2.1</v>
      </c>
      <c r="J520">
        <v>0.6</v>
      </c>
      <c r="K520">
        <v>87.3</v>
      </c>
      <c r="Q520">
        <v>32560</v>
      </c>
      <c r="U520" t="s">
        <v>30</v>
      </c>
    </row>
    <row r="521" spans="1:28" ht="15" customHeight="1" x14ac:dyDescent="0.25">
      <c r="A521" s="7">
        <v>520</v>
      </c>
      <c r="B521" t="s">
        <v>645</v>
      </c>
      <c r="C521">
        <v>68.5</v>
      </c>
      <c r="D521">
        <v>194</v>
      </c>
      <c r="E521">
        <v>812</v>
      </c>
      <c r="F521">
        <v>1.2</v>
      </c>
      <c r="G521">
        <v>20.3</v>
      </c>
      <c r="H521" t="s">
        <v>30</v>
      </c>
      <c r="I521">
        <v>5.5</v>
      </c>
      <c r="J521">
        <v>4.5999999999999996</v>
      </c>
      <c r="K521">
        <v>4.5</v>
      </c>
      <c r="L521">
        <v>59</v>
      </c>
      <c r="M521">
        <v>5</v>
      </c>
      <c r="N521">
        <v>0.06</v>
      </c>
      <c r="O521">
        <v>16</v>
      </c>
      <c r="P521">
        <v>5.5</v>
      </c>
      <c r="Q521">
        <v>1567</v>
      </c>
      <c r="R521">
        <v>79</v>
      </c>
      <c r="S521">
        <v>0.25</v>
      </c>
      <c r="T521">
        <v>0.3</v>
      </c>
      <c r="U521" t="s">
        <v>30</v>
      </c>
      <c r="Z521">
        <v>0.04</v>
      </c>
    </row>
    <row r="522" spans="1:28" ht="15" customHeight="1" x14ac:dyDescent="0.25">
      <c r="A522" s="7">
        <v>521</v>
      </c>
      <c r="B522" t="s">
        <v>646</v>
      </c>
      <c r="C522">
        <v>76.3</v>
      </c>
      <c r="D522">
        <v>137</v>
      </c>
      <c r="E522">
        <v>573</v>
      </c>
      <c r="F522">
        <v>0.9</v>
      </c>
      <c r="G522">
        <v>14.2</v>
      </c>
      <c r="H522" t="s">
        <v>30</v>
      </c>
      <c r="I522">
        <v>4.0999999999999996</v>
      </c>
      <c r="J522">
        <v>3.8</v>
      </c>
      <c r="K522">
        <v>4.5</v>
      </c>
      <c r="L522">
        <v>46</v>
      </c>
      <c r="M522">
        <v>4</v>
      </c>
      <c r="N522">
        <v>0.03</v>
      </c>
      <c r="O522">
        <v>5</v>
      </c>
      <c r="P522">
        <v>0.2</v>
      </c>
      <c r="Q522">
        <v>1347</v>
      </c>
      <c r="R522">
        <v>20</v>
      </c>
      <c r="S522">
        <v>0.14000000000000001</v>
      </c>
      <c r="T522">
        <v>0.1</v>
      </c>
      <c r="U522" t="s">
        <v>30</v>
      </c>
    </row>
    <row r="523" spans="1:28" ht="15" customHeight="1" x14ac:dyDescent="0.25">
      <c r="A523" s="7">
        <v>522</v>
      </c>
      <c r="B523" t="s">
        <v>647</v>
      </c>
      <c r="C523">
        <v>55.1</v>
      </c>
      <c r="D523">
        <v>315</v>
      </c>
      <c r="E523">
        <v>1318</v>
      </c>
      <c r="F523">
        <v>0.5</v>
      </c>
      <c r="G523">
        <v>27.3</v>
      </c>
      <c r="I523">
        <v>16.899999999999999</v>
      </c>
      <c r="J523" t="s">
        <v>30</v>
      </c>
      <c r="K523">
        <v>0.2</v>
      </c>
      <c r="L523">
        <v>2</v>
      </c>
      <c r="M523">
        <v>1</v>
      </c>
      <c r="O523">
        <v>16</v>
      </c>
      <c r="Q523">
        <v>110</v>
      </c>
      <c r="R523">
        <v>5</v>
      </c>
      <c r="S523">
        <v>0.01</v>
      </c>
      <c r="T523">
        <v>0.1</v>
      </c>
      <c r="X523">
        <v>7.0000000000000007E-2</v>
      </c>
    </row>
    <row r="524" spans="1:28" ht="15" customHeight="1" x14ac:dyDescent="0.25">
      <c r="A524" s="7">
        <v>523</v>
      </c>
      <c r="B524" t="s">
        <v>648</v>
      </c>
      <c r="C524">
        <v>78</v>
      </c>
      <c r="D524">
        <v>166</v>
      </c>
      <c r="E524">
        <v>695</v>
      </c>
      <c r="F524">
        <v>1</v>
      </c>
      <c r="G524">
        <v>18.399999999999999</v>
      </c>
      <c r="H524" t="s">
        <v>30</v>
      </c>
      <c r="I524">
        <v>2.2000000000000002</v>
      </c>
      <c r="J524">
        <v>0.7</v>
      </c>
      <c r="K524">
        <v>0.4</v>
      </c>
      <c r="L524">
        <v>6</v>
      </c>
      <c r="M524">
        <v>17</v>
      </c>
      <c r="N524">
        <v>0.24</v>
      </c>
      <c r="O524">
        <v>26</v>
      </c>
      <c r="P524">
        <v>0.5</v>
      </c>
      <c r="Q524">
        <v>44</v>
      </c>
      <c r="R524">
        <v>144</v>
      </c>
      <c r="S524">
        <v>0.16</v>
      </c>
      <c r="T524">
        <v>0.3</v>
      </c>
      <c r="U524" t="s">
        <v>30</v>
      </c>
    </row>
    <row r="525" spans="1:28" ht="15" customHeight="1" x14ac:dyDescent="0.25">
      <c r="A525" s="7">
        <v>524</v>
      </c>
      <c r="B525" t="s">
        <v>649</v>
      </c>
      <c r="C525">
        <v>58.4</v>
      </c>
      <c r="D525">
        <v>302</v>
      </c>
      <c r="E525">
        <v>1264</v>
      </c>
      <c r="F525">
        <v>0.6</v>
      </c>
      <c r="G525">
        <v>30.5</v>
      </c>
      <c r="H525">
        <v>42</v>
      </c>
      <c r="I525">
        <v>7.9</v>
      </c>
      <c r="J525" t="s">
        <v>30</v>
      </c>
      <c r="K525">
        <v>2.6</v>
      </c>
      <c r="L525">
        <v>3</v>
      </c>
      <c r="M525">
        <v>1</v>
      </c>
      <c r="O525">
        <v>14</v>
      </c>
      <c r="P525">
        <v>0.1</v>
      </c>
      <c r="Q525">
        <v>787</v>
      </c>
      <c r="R525">
        <v>16</v>
      </c>
      <c r="T525">
        <v>0.1</v>
      </c>
      <c r="U525">
        <v>8</v>
      </c>
      <c r="Y525">
        <v>0.05</v>
      </c>
    </row>
    <row r="526" spans="1:28" ht="15" customHeight="1" x14ac:dyDescent="0.25">
      <c r="A526" s="7">
        <v>525</v>
      </c>
      <c r="B526" t="s">
        <v>650</v>
      </c>
      <c r="C526">
        <v>50.5</v>
      </c>
      <c r="D526">
        <v>289</v>
      </c>
      <c r="E526">
        <v>1210</v>
      </c>
      <c r="F526">
        <v>8.3000000000000007</v>
      </c>
      <c r="G526">
        <v>19.899999999999999</v>
      </c>
      <c r="H526">
        <v>25</v>
      </c>
      <c r="I526">
        <v>19.100000000000001</v>
      </c>
      <c r="J526">
        <v>9.4</v>
      </c>
      <c r="K526">
        <v>2.1</v>
      </c>
      <c r="L526">
        <v>124</v>
      </c>
      <c r="M526">
        <v>51</v>
      </c>
      <c r="N526">
        <v>0.59</v>
      </c>
      <c r="O526">
        <v>142</v>
      </c>
      <c r="P526">
        <v>1.9</v>
      </c>
      <c r="Q526">
        <v>305</v>
      </c>
      <c r="R526">
        <v>354</v>
      </c>
      <c r="S526">
        <v>0.23</v>
      </c>
      <c r="T526">
        <v>1.2</v>
      </c>
      <c r="V526">
        <v>0.06</v>
      </c>
    </row>
    <row r="527" spans="1:28" ht="15" customHeight="1" x14ac:dyDescent="0.25">
      <c r="A527" s="7">
        <v>526</v>
      </c>
      <c r="B527" t="s">
        <v>651</v>
      </c>
      <c r="C527">
        <v>68</v>
      </c>
      <c r="D527">
        <v>154</v>
      </c>
      <c r="E527">
        <v>643</v>
      </c>
      <c r="F527">
        <v>10.8</v>
      </c>
      <c r="G527">
        <v>7.1</v>
      </c>
      <c r="H527">
        <v>36</v>
      </c>
      <c r="I527">
        <v>11.6</v>
      </c>
      <c r="J527">
        <v>1.5</v>
      </c>
      <c r="K527">
        <v>2.4</v>
      </c>
      <c r="L527">
        <v>13</v>
      </c>
      <c r="M527">
        <v>9</v>
      </c>
      <c r="N527">
        <v>0.18</v>
      </c>
      <c r="O527">
        <v>48</v>
      </c>
      <c r="P527">
        <v>1</v>
      </c>
      <c r="Q527">
        <v>1622</v>
      </c>
      <c r="R527">
        <v>87</v>
      </c>
      <c r="S527">
        <v>0.08</v>
      </c>
      <c r="T527">
        <v>2.7</v>
      </c>
      <c r="V527">
        <v>0.03</v>
      </c>
      <c r="Y527">
        <v>7.0000000000000007E-2</v>
      </c>
      <c r="AA527" t="s">
        <v>652</v>
      </c>
    </row>
    <row r="528" spans="1:28" ht="15" customHeight="1" x14ac:dyDescent="0.25">
      <c r="A528" s="7">
        <v>527</v>
      </c>
      <c r="B528" t="s">
        <v>653</v>
      </c>
      <c r="C528">
        <v>69.099999999999994</v>
      </c>
      <c r="D528">
        <v>136</v>
      </c>
      <c r="E528">
        <v>568</v>
      </c>
      <c r="F528">
        <v>6.2</v>
      </c>
      <c r="G528">
        <v>3.2</v>
      </c>
      <c r="H528">
        <v>4</v>
      </c>
      <c r="I528">
        <v>20.399999999999999</v>
      </c>
      <c r="J528">
        <v>5.0999999999999996</v>
      </c>
      <c r="K528">
        <v>1.1000000000000001</v>
      </c>
      <c r="L528">
        <v>33</v>
      </c>
      <c r="M528">
        <v>19</v>
      </c>
      <c r="N528">
        <v>0.27</v>
      </c>
      <c r="O528">
        <v>72</v>
      </c>
      <c r="P528">
        <v>0.6</v>
      </c>
      <c r="Q528">
        <v>93</v>
      </c>
      <c r="R528">
        <v>157</v>
      </c>
      <c r="S528">
        <v>0.08</v>
      </c>
      <c r="T528">
        <v>0.6</v>
      </c>
      <c r="V528">
        <v>0.04</v>
      </c>
      <c r="Y528">
        <v>0.04</v>
      </c>
    </row>
    <row r="529" spans="1:28" ht="15" customHeight="1" x14ac:dyDescent="0.25">
      <c r="A529" s="7">
        <v>528</v>
      </c>
      <c r="B529" t="s">
        <v>654</v>
      </c>
      <c r="C529">
        <v>71.2</v>
      </c>
      <c r="D529">
        <v>165</v>
      </c>
      <c r="E529">
        <v>690</v>
      </c>
      <c r="F529">
        <v>18.3</v>
      </c>
      <c r="G529">
        <v>9.5</v>
      </c>
      <c r="H529">
        <v>60</v>
      </c>
      <c r="I529">
        <v>0.2</v>
      </c>
      <c r="J529">
        <v>0.1</v>
      </c>
      <c r="K529">
        <v>0.8</v>
      </c>
      <c r="L529">
        <v>15</v>
      </c>
      <c r="M529">
        <v>21</v>
      </c>
      <c r="N529">
        <v>0.05</v>
      </c>
      <c r="O529">
        <v>169</v>
      </c>
      <c r="P529">
        <v>2.4</v>
      </c>
      <c r="Q529">
        <v>48</v>
      </c>
      <c r="R529">
        <v>295</v>
      </c>
      <c r="S529">
        <v>0.17</v>
      </c>
      <c r="T529">
        <v>4.8</v>
      </c>
      <c r="V529">
        <v>0.03</v>
      </c>
      <c r="W529">
        <v>0.04</v>
      </c>
      <c r="AA529" t="s">
        <v>655</v>
      </c>
    </row>
    <row r="530" spans="1:28" ht="15" customHeight="1" x14ac:dyDescent="0.25">
      <c r="A530" s="7">
        <v>529</v>
      </c>
      <c r="B530" t="s">
        <v>656</v>
      </c>
      <c r="C530">
        <v>54.2</v>
      </c>
      <c r="D530">
        <v>291</v>
      </c>
      <c r="E530">
        <v>1219</v>
      </c>
      <c r="F530">
        <v>23.7</v>
      </c>
      <c r="G530">
        <v>21.1</v>
      </c>
      <c r="H530">
        <v>257</v>
      </c>
      <c r="I530">
        <v>0</v>
      </c>
      <c r="J530" t="s">
        <v>30</v>
      </c>
      <c r="K530">
        <v>1.1000000000000001</v>
      </c>
      <c r="L530">
        <v>26</v>
      </c>
      <c r="M530">
        <v>19</v>
      </c>
      <c r="N530">
        <v>0.02</v>
      </c>
      <c r="O530">
        <v>216</v>
      </c>
      <c r="P530">
        <v>2.1</v>
      </c>
      <c r="Q530">
        <v>83</v>
      </c>
      <c r="R530">
        <v>272</v>
      </c>
      <c r="S530">
        <v>0.06</v>
      </c>
      <c r="T530">
        <v>3.2</v>
      </c>
      <c r="U530">
        <v>37</v>
      </c>
      <c r="V530">
        <v>0.05</v>
      </c>
      <c r="W530">
        <v>0.1</v>
      </c>
      <c r="AA530" t="s">
        <v>595</v>
      </c>
    </row>
    <row r="531" spans="1:28" ht="15" customHeight="1" x14ac:dyDescent="0.25">
      <c r="A531" s="7">
        <v>530</v>
      </c>
      <c r="B531" t="s">
        <v>657</v>
      </c>
      <c r="C531">
        <v>41.5</v>
      </c>
      <c r="D531">
        <v>274</v>
      </c>
      <c r="E531">
        <v>1144</v>
      </c>
      <c r="F531">
        <v>8</v>
      </c>
      <c r="G531">
        <v>8.3000000000000007</v>
      </c>
      <c r="H531">
        <v>70</v>
      </c>
      <c r="I531">
        <v>41.7</v>
      </c>
      <c r="J531">
        <v>2.7</v>
      </c>
      <c r="K531">
        <v>0.5</v>
      </c>
      <c r="L531">
        <v>24</v>
      </c>
      <c r="M531">
        <v>13</v>
      </c>
      <c r="N531">
        <v>0.42</v>
      </c>
      <c r="O531">
        <v>87</v>
      </c>
      <c r="P531">
        <v>2.1</v>
      </c>
      <c r="Q531">
        <v>59</v>
      </c>
      <c r="R531">
        <v>96</v>
      </c>
      <c r="S531">
        <v>0.13</v>
      </c>
      <c r="T531">
        <v>0.9</v>
      </c>
      <c r="V531">
        <v>0.08</v>
      </c>
      <c r="W531">
        <v>0.05</v>
      </c>
    </row>
    <row r="532" spans="1:28" ht="15" customHeight="1" x14ac:dyDescent="0.25">
      <c r="A532" s="7">
        <v>531</v>
      </c>
      <c r="B532" t="s">
        <v>658</v>
      </c>
      <c r="C532">
        <v>82</v>
      </c>
      <c r="D532">
        <v>101</v>
      </c>
      <c r="E532">
        <v>422</v>
      </c>
      <c r="F532">
        <v>7.9</v>
      </c>
      <c r="G532">
        <v>6</v>
      </c>
      <c r="H532">
        <v>117</v>
      </c>
      <c r="I532">
        <v>3.2</v>
      </c>
      <c r="J532">
        <v>0.4</v>
      </c>
      <c r="K532">
        <v>0.9</v>
      </c>
      <c r="L532">
        <v>43</v>
      </c>
      <c r="M532">
        <v>15</v>
      </c>
      <c r="N532">
        <v>0.11</v>
      </c>
      <c r="O532">
        <v>244</v>
      </c>
      <c r="P532">
        <v>1.4</v>
      </c>
      <c r="Q532">
        <v>85</v>
      </c>
      <c r="R532">
        <v>139</v>
      </c>
      <c r="S532">
        <v>7.0000000000000007E-2</v>
      </c>
      <c r="T532">
        <v>0.5</v>
      </c>
      <c r="AA532" t="s">
        <v>659</v>
      </c>
      <c r="AB532" t="s">
        <v>660</v>
      </c>
    </row>
    <row r="533" spans="1:28" ht="15" customHeight="1" x14ac:dyDescent="0.25">
      <c r="A533" s="7">
        <v>532</v>
      </c>
      <c r="B533" t="s">
        <v>661</v>
      </c>
      <c r="C533">
        <v>81.5</v>
      </c>
      <c r="D533">
        <v>78</v>
      </c>
      <c r="E533">
        <v>327</v>
      </c>
      <c r="F533">
        <v>6.8</v>
      </c>
      <c r="G533">
        <v>1.1000000000000001</v>
      </c>
      <c r="H533">
        <v>21</v>
      </c>
      <c r="I533">
        <v>10.1</v>
      </c>
      <c r="J533">
        <v>1.5</v>
      </c>
      <c r="K533">
        <v>0.4</v>
      </c>
      <c r="L533">
        <v>23</v>
      </c>
      <c r="M533">
        <v>13</v>
      </c>
      <c r="N533">
        <v>0.22</v>
      </c>
      <c r="O533">
        <v>68</v>
      </c>
      <c r="P533">
        <v>0.9</v>
      </c>
      <c r="Q533">
        <v>12</v>
      </c>
      <c r="R533">
        <v>184</v>
      </c>
      <c r="S533">
        <v>1.45</v>
      </c>
      <c r="T533">
        <v>1.8</v>
      </c>
      <c r="V533">
        <v>0.03</v>
      </c>
      <c r="AA533" t="s">
        <v>662</v>
      </c>
      <c r="AB533" t="s">
        <v>663</v>
      </c>
    </row>
    <row r="534" spans="1:28" ht="15" customHeight="1" x14ac:dyDescent="0.25">
      <c r="A534" s="7">
        <v>533</v>
      </c>
      <c r="B534" t="s">
        <v>664</v>
      </c>
      <c r="C534">
        <v>71.099999999999994</v>
      </c>
      <c r="D534">
        <v>113</v>
      </c>
      <c r="E534">
        <v>475</v>
      </c>
      <c r="F534">
        <v>2.2000000000000002</v>
      </c>
      <c r="G534">
        <v>0.7</v>
      </c>
      <c r="H534" t="s">
        <v>30</v>
      </c>
      <c r="I534">
        <v>25.3</v>
      </c>
      <c r="J534">
        <v>2.1</v>
      </c>
      <c r="K534">
        <v>0.7</v>
      </c>
      <c r="L534">
        <v>2</v>
      </c>
      <c r="M534">
        <v>3</v>
      </c>
      <c r="N534">
        <v>0.02</v>
      </c>
      <c r="O534">
        <v>23</v>
      </c>
      <c r="P534">
        <v>0.2</v>
      </c>
      <c r="Q534">
        <v>248</v>
      </c>
      <c r="R534">
        <v>11</v>
      </c>
      <c r="T534">
        <v>0.2</v>
      </c>
      <c r="Y534">
        <v>0.06</v>
      </c>
    </row>
    <row r="535" spans="1:28" ht="15" customHeight="1" x14ac:dyDescent="0.25">
      <c r="A535" s="7">
        <v>534</v>
      </c>
      <c r="B535" t="s">
        <v>665</v>
      </c>
      <c r="C535">
        <v>68.900000000000006</v>
      </c>
      <c r="D535">
        <v>142</v>
      </c>
      <c r="E535">
        <v>595</v>
      </c>
      <c r="F535">
        <v>2.6</v>
      </c>
      <c r="G535">
        <v>4.5999999999999996</v>
      </c>
      <c r="H535">
        <v>15</v>
      </c>
      <c r="I535">
        <v>22.5</v>
      </c>
      <c r="J535">
        <v>2.4</v>
      </c>
      <c r="K535">
        <v>1.3</v>
      </c>
      <c r="L535">
        <v>14</v>
      </c>
      <c r="M535">
        <v>5</v>
      </c>
      <c r="N535">
        <v>0.06</v>
      </c>
      <c r="O535">
        <v>26</v>
      </c>
      <c r="P535">
        <v>0.3</v>
      </c>
      <c r="Q535">
        <v>236</v>
      </c>
      <c r="R535">
        <v>53</v>
      </c>
      <c r="S535">
        <v>0.05</v>
      </c>
      <c r="T535">
        <v>0.2</v>
      </c>
      <c r="AA535" t="s">
        <v>666</v>
      </c>
    </row>
    <row r="536" spans="1:28" ht="15" customHeight="1" x14ac:dyDescent="0.25">
      <c r="A536" s="7">
        <v>535</v>
      </c>
      <c r="B536" t="s">
        <v>667</v>
      </c>
      <c r="C536">
        <v>81</v>
      </c>
      <c r="D536">
        <v>80</v>
      </c>
      <c r="E536">
        <v>335</v>
      </c>
      <c r="F536">
        <v>5.6</v>
      </c>
      <c r="G536">
        <v>3.6</v>
      </c>
      <c r="H536">
        <v>58</v>
      </c>
      <c r="I536">
        <v>5.7</v>
      </c>
      <c r="J536">
        <v>3</v>
      </c>
      <c r="K536">
        <v>4</v>
      </c>
      <c r="L536">
        <v>105</v>
      </c>
      <c r="M536">
        <v>34</v>
      </c>
      <c r="N536">
        <v>0.23</v>
      </c>
      <c r="O536">
        <v>111</v>
      </c>
      <c r="P536">
        <v>0.9</v>
      </c>
      <c r="Q536">
        <v>1344</v>
      </c>
      <c r="R536">
        <v>124</v>
      </c>
      <c r="S536">
        <v>0.17</v>
      </c>
      <c r="T536">
        <v>0.6</v>
      </c>
      <c r="X536">
        <v>0.03</v>
      </c>
      <c r="Z536" t="s">
        <v>668</v>
      </c>
      <c r="AA536" t="s">
        <v>669</v>
      </c>
    </row>
    <row r="537" spans="1:28" ht="15" customHeight="1" x14ac:dyDescent="0.25">
      <c r="A537" s="7">
        <v>536</v>
      </c>
      <c r="B537" t="s">
        <v>670</v>
      </c>
      <c r="C537">
        <v>75.3</v>
      </c>
      <c r="D537">
        <v>125</v>
      </c>
      <c r="E537">
        <v>521</v>
      </c>
      <c r="F537">
        <v>19.8</v>
      </c>
      <c r="G537">
        <v>4.4000000000000004</v>
      </c>
      <c r="H537">
        <v>144</v>
      </c>
      <c r="I537">
        <v>0</v>
      </c>
      <c r="J537" t="s">
        <v>30</v>
      </c>
      <c r="K537">
        <v>0.3</v>
      </c>
      <c r="L537">
        <v>11</v>
      </c>
      <c r="M537">
        <v>8</v>
      </c>
      <c r="N537">
        <v>0.11</v>
      </c>
      <c r="O537">
        <v>57</v>
      </c>
      <c r="P537">
        <v>1</v>
      </c>
      <c r="Q537">
        <v>29</v>
      </c>
      <c r="R537">
        <v>58</v>
      </c>
      <c r="S537">
        <v>0.06</v>
      </c>
      <c r="T537">
        <v>2.7</v>
      </c>
      <c r="AA537" t="s">
        <v>671</v>
      </c>
    </row>
    <row r="538" spans="1:28" ht="15" customHeight="1" x14ac:dyDescent="0.25">
      <c r="A538" s="7">
        <v>537</v>
      </c>
      <c r="B538" t="s">
        <v>672</v>
      </c>
      <c r="C538">
        <v>70.099999999999994</v>
      </c>
      <c r="D538">
        <v>173</v>
      </c>
      <c r="E538">
        <v>724</v>
      </c>
      <c r="F538">
        <v>15</v>
      </c>
      <c r="G538">
        <v>10.8</v>
      </c>
      <c r="H538">
        <v>66</v>
      </c>
      <c r="I538">
        <v>3</v>
      </c>
      <c r="K538">
        <v>1.1000000000000001</v>
      </c>
      <c r="L538">
        <v>28</v>
      </c>
      <c r="M538">
        <v>22</v>
      </c>
      <c r="N538">
        <v>0.03</v>
      </c>
      <c r="O538">
        <v>186</v>
      </c>
      <c r="P538">
        <v>2.7</v>
      </c>
      <c r="Q538">
        <v>123</v>
      </c>
      <c r="R538">
        <v>322</v>
      </c>
      <c r="S538">
        <v>0.14000000000000001</v>
      </c>
      <c r="T538">
        <v>2</v>
      </c>
      <c r="U538">
        <v>28</v>
      </c>
      <c r="V538">
        <v>0.06</v>
      </c>
      <c r="W538">
        <v>0.05</v>
      </c>
      <c r="AA538" t="s">
        <v>673</v>
      </c>
    </row>
    <row r="539" spans="1:28" ht="15" customHeight="1" x14ac:dyDescent="0.25">
      <c r="A539" s="7">
        <v>538</v>
      </c>
      <c r="B539" t="s">
        <v>674</v>
      </c>
      <c r="C539">
        <v>70.900000000000006</v>
      </c>
      <c r="D539">
        <v>157</v>
      </c>
      <c r="E539">
        <v>656</v>
      </c>
      <c r="F539">
        <v>17.600000000000001</v>
      </c>
      <c r="G539">
        <v>8</v>
      </c>
      <c r="H539">
        <v>80</v>
      </c>
      <c r="I539">
        <v>2.6</v>
      </c>
      <c r="K539">
        <v>1</v>
      </c>
      <c r="L539">
        <v>26</v>
      </c>
      <c r="M539">
        <v>25</v>
      </c>
      <c r="N539">
        <v>0.03</v>
      </c>
      <c r="O539">
        <v>195</v>
      </c>
      <c r="P539">
        <v>1.5</v>
      </c>
      <c r="Q539">
        <v>99</v>
      </c>
      <c r="R539">
        <v>307</v>
      </c>
      <c r="S539">
        <v>0.12</v>
      </c>
      <c r="T539">
        <v>0.6</v>
      </c>
      <c r="U539">
        <v>28</v>
      </c>
      <c r="V539">
        <v>7.0000000000000007E-2</v>
      </c>
      <c r="W539">
        <v>0.04</v>
      </c>
      <c r="Y539">
        <v>0.03</v>
      </c>
      <c r="AA539" t="s">
        <v>675</v>
      </c>
    </row>
    <row r="540" spans="1:28" ht="15" customHeight="1" x14ac:dyDescent="0.25">
      <c r="A540" s="7">
        <v>539</v>
      </c>
      <c r="B540" t="s">
        <v>676</v>
      </c>
      <c r="C540">
        <v>61.7</v>
      </c>
      <c r="D540">
        <v>152</v>
      </c>
      <c r="E540">
        <v>634</v>
      </c>
      <c r="F540">
        <v>10.199999999999999</v>
      </c>
      <c r="G540">
        <v>6.8</v>
      </c>
      <c r="H540">
        <v>68</v>
      </c>
      <c r="I540">
        <v>19.600000000000001</v>
      </c>
      <c r="J540">
        <v>3.6</v>
      </c>
      <c r="K540">
        <v>1.8</v>
      </c>
      <c r="L540">
        <v>41</v>
      </c>
      <c r="M540">
        <v>36</v>
      </c>
      <c r="N540">
        <v>0.38</v>
      </c>
      <c r="O540">
        <v>199</v>
      </c>
      <c r="P540">
        <v>2.2000000000000002</v>
      </c>
      <c r="Q540">
        <v>365</v>
      </c>
      <c r="R540">
        <v>349</v>
      </c>
      <c r="S540">
        <v>0.22</v>
      </c>
      <c r="T540">
        <v>1.4</v>
      </c>
      <c r="U540">
        <v>9</v>
      </c>
      <c r="AA540" t="s">
        <v>677</v>
      </c>
    </row>
    <row r="541" spans="1:28" ht="15" customHeight="1" x14ac:dyDescent="0.25">
      <c r="A541" s="7">
        <v>540</v>
      </c>
      <c r="B541" t="s">
        <v>678</v>
      </c>
      <c r="C541">
        <v>71.8</v>
      </c>
      <c r="D541">
        <v>117</v>
      </c>
      <c r="E541">
        <v>489</v>
      </c>
      <c r="F541">
        <v>8.6999999999999993</v>
      </c>
      <c r="G541">
        <v>6.5</v>
      </c>
      <c r="H541">
        <v>22</v>
      </c>
      <c r="I541">
        <v>11.6</v>
      </c>
      <c r="J541">
        <v>5.0999999999999996</v>
      </c>
      <c r="K541">
        <v>1.4</v>
      </c>
      <c r="L541">
        <v>32</v>
      </c>
      <c r="M541">
        <v>32</v>
      </c>
      <c r="N541">
        <v>0.24</v>
      </c>
      <c r="O541">
        <v>105</v>
      </c>
      <c r="P541">
        <v>1.3</v>
      </c>
      <c r="Q541">
        <v>278</v>
      </c>
      <c r="R541">
        <v>303</v>
      </c>
      <c r="S541">
        <v>0.15</v>
      </c>
      <c r="T541">
        <v>0.8</v>
      </c>
      <c r="V541">
        <v>0.08</v>
      </c>
      <c r="W541">
        <v>0.03</v>
      </c>
      <c r="AA541" t="s">
        <v>666</v>
      </c>
    </row>
    <row r="542" spans="1:28" ht="15" customHeight="1" x14ac:dyDescent="0.25">
      <c r="A542" s="7">
        <v>541</v>
      </c>
      <c r="B542" t="s">
        <v>679</v>
      </c>
      <c r="C542">
        <v>79.5</v>
      </c>
      <c r="D542">
        <v>113</v>
      </c>
      <c r="E542">
        <v>472</v>
      </c>
      <c r="F542">
        <v>9.6999999999999993</v>
      </c>
      <c r="G542">
        <v>6.2</v>
      </c>
      <c r="H542">
        <v>50</v>
      </c>
      <c r="I542">
        <v>4.0999999999999996</v>
      </c>
      <c r="J542">
        <v>0.2</v>
      </c>
      <c r="K542">
        <v>0.5</v>
      </c>
      <c r="L542">
        <v>13</v>
      </c>
      <c r="M542">
        <v>16</v>
      </c>
      <c r="N542">
        <v>0.09</v>
      </c>
      <c r="O542">
        <v>167</v>
      </c>
      <c r="P542">
        <v>0.8</v>
      </c>
      <c r="Q542">
        <v>29</v>
      </c>
      <c r="R542">
        <v>256</v>
      </c>
      <c r="S542">
        <v>0.02</v>
      </c>
      <c r="T542">
        <v>0.5</v>
      </c>
      <c r="U542">
        <v>8</v>
      </c>
      <c r="V542">
        <v>0.03</v>
      </c>
      <c r="AA542" t="s">
        <v>680</v>
      </c>
      <c r="AB542" t="s">
        <v>681</v>
      </c>
    </row>
    <row r="543" spans="1:28" ht="15" customHeight="1" x14ac:dyDescent="0.25">
      <c r="A543" s="7">
        <v>542</v>
      </c>
      <c r="B543" t="s">
        <v>682</v>
      </c>
      <c r="C543">
        <v>71.400000000000006</v>
      </c>
      <c r="D543">
        <v>120</v>
      </c>
      <c r="E543">
        <v>500</v>
      </c>
      <c r="F543">
        <v>4.9000000000000004</v>
      </c>
      <c r="G543">
        <v>0.9</v>
      </c>
      <c r="H543">
        <v>7</v>
      </c>
      <c r="I543">
        <v>22.5</v>
      </c>
      <c r="J543">
        <v>0.8</v>
      </c>
      <c r="K543">
        <v>0.2</v>
      </c>
      <c r="L543">
        <v>11</v>
      </c>
      <c r="M543">
        <v>10</v>
      </c>
      <c r="N543">
        <v>0.22</v>
      </c>
      <c r="O543">
        <v>54</v>
      </c>
      <c r="P543">
        <v>1.4</v>
      </c>
      <c r="Q543">
        <v>9</v>
      </c>
      <c r="R543">
        <v>84</v>
      </c>
      <c r="S543">
        <v>0.09</v>
      </c>
      <c r="T543">
        <v>0.8</v>
      </c>
      <c r="V543">
        <v>0.04</v>
      </c>
      <c r="AA543" t="s">
        <v>677</v>
      </c>
    </row>
    <row r="544" spans="1:28" ht="15" customHeight="1" x14ac:dyDescent="0.25">
      <c r="A544" s="7">
        <v>543</v>
      </c>
      <c r="B544" t="s">
        <v>683</v>
      </c>
      <c r="C544">
        <v>76.400000000000006</v>
      </c>
      <c r="D544">
        <v>134</v>
      </c>
      <c r="E544">
        <v>562</v>
      </c>
      <c r="F544">
        <v>10</v>
      </c>
      <c r="G544">
        <v>8.6999999999999993</v>
      </c>
      <c r="H544">
        <v>43</v>
      </c>
      <c r="I544">
        <v>3.4</v>
      </c>
      <c r="J544">
        <v>2.2000000000000002</v>
      </c>
      <c r="K544">
        <v>1.5</v>
      </c>
      <c r="L544">
        <v>66</v>
      </c>
      <c r="M544">
        <v>24</v>
      </c>
      <c r="N544">
        <v>0.6</v>
      </c>
      <c r="O544">
        <v>55</v>
      </c>
      <c r="P544">
        <v>3.2</v>
      </c>
      <c r="Q544">
        <v>407</v>
      </c>
      <c r="R544">
        <v>148</v>
      </c>
      <c r="S544">
        <v>0.16</v>
      </c>
      <c r="T544">
        <v>2</v>
      </c>
      <c r="U544">
        <v>0.04</v>
      </c>
      <c r="V544">
        <v>7.0000000000000007E-2</v>
      </c>
      <c r="X544">
        <v>0.05</v>
      </c>
      <c r="Z544" t="s">
        <v>684</v>
      </c>
    </row>
    <row r="545" spans="1:28" ht="15" customHeight="1" x14ac:dyDescent="0.25">
      <c r="A545" s="7">
        <v>544</v>
      </c>
      <c r="B545" t="s">
        <v>685</v>
      </c>
      <c r="C545">
        <v>81.099999999999994</v>
      </c>
      <c r="D545">
        <v>86</v>
      </c>
      <c r="E545">
        <v>361</v>
      </c>
      <c r="F545">
        <v>8.6</v>
      </c>
      <c r="G545">
        <v>2.7</v>
      </c>
      <c r="H545" t="s">
        <v>30</v>
      </c>
      <c r="I545">
        <v>6.6</v>
      </c>
      <c r="J545">
        <v>1.7</v>
      </c>
      <c r="K545">
        <v>1</v>
      </c>
      <c r="L545">
        <v>8</v>
      </c>
      <c r="M545">
        <v>10</v>
      </c>
      <c r="N545">
        <v>0.05</v>
      </c>
      <c r="O545">
        <v>43</v>
      </c>
      <c r="P545">
        <v>0.8</v>
      </c>
      <c r="Q545">
        <v>247</v>
      </c>
      <c r="R545">
        <v>153</v>
      </c>
      <c r="S545">
        <v>0.61</v>
      </c>
      <c r="T545">
        <v>1.6</v>
      </c>
      <c r="V545">
        <v>105</v>
      </c>
      <c r="W545">
        <v>52</v>
      </c>
      <c r="Y545">
        <v>0.03</v>
      </c>
      <c r="AA545">
        <v>0.04</v>
      </c>
    </row>
    <row r="546" spans="1:28" ht="15" customHeight="1" x14ac:dyDescent="0.25">
      <c r="A546" s="7">
        <v>545</v>
      </c>
      <c r="B546" t="s">
        <v>686</v>
      </c>
      <c r="C546">
        <v>82</v>
      </c>
      <c r="D546">
        <v>96</v>
      </c>
      <c r="E546">
        <v>402</v>
      </c>
      <c r="F546">
        <v>1.1000000000000001</v>
      </c>
      <c r="G546">
        <v>7</v>
      </c>
      <c r="H546">
        <v>7</v>
      </c>
      <c r="I546">
        <v>8.9</v>
      </c>
      <c r="J546">
        <v>2.2000000000000002</v>
      </c>
      <c r="K546">
        <v>0.9</v>
      </c>
      <c r="L546">
        <v>12</v>
      </c>
      <c r="M546">
        <v>9</v>
      </c>
      <c r="N546">
        <v>0.1</v>
      </c>
      <c r="O546">
        <v>22</v>
      </c>
      <c r="P546">
        <v>0.2</v>
      </c>
      <c r="Q546">
        <v>228</v>
      </c>
      <c r="R546">
        <v>141</v>
      </c>
      <c r="S546">
        <v>0.04</v>
      </c>
      <c r="T546">
        <v>0.2</v>
      </c>
      <c r="U546">
        <v>0.04</v>
      </c>
      <c r="X546">
        <v>0.04</v>
      </c>
    </row>
    <row r="547" spans="1:28" ht="15" customHeight="1" x14ac:dyDescent="0.25">
      <c r="A547" s="7">
        <v>546</v>
      </c>
      <c r="B547" t="s">
        <v>687</v>
      </c>
      <c r="C547">
        <v>90</v>
      </c>
      <c r="D547">
        <v>35</v>
      </c>
      <c r="E547">
        <v>148</v>
      </c>
      <c r="F547">
        <v>2</v>
      </c>
      <c r="G547">
        <v>0.3</v>
      </c>
      <c r="H547" t="s">
        <v>30</v>
      </c>
      <c r="I547">
        <v>7.1</v>
      </c>
      <c r="J547">
        <v>2.5</v>
      </c>
      <c r="K547">
        <v>0.6</v>
      </c>
      <c r="L547">
        <v>33</v>
      </c>
      <c r="M547">
        <v>19</v>
      </c>
      <c r="N547">
        <v>0.24</v>
      </c>
      <c r="O547">
        <v>45</v>
      </c>
      <c r="P547">
        <v>0.4</v>
      </c>
      <c r="Q547">
        <v>3</v>
      </c>
      <c r="R547">
        <v>244</v>
      </c>
      <c r="S547">
        <v>0.17</v>
      </c>
      <c r="T547">
        <v>0.3</v>
      </c>
      <c r="U547">
        <v>0.05</v>
      </c>
      <c r="V547">
        <v>0.03</v>
      </c>
      <c r="X547">
        <v>0.03</v>
      </c>
      <c r="AA547" t="s">
        <v>688</v>
      </c>
    </row>
    <row r="548" spans="1:28" ht="15" customHeight="1" x14ac:dyDescent="0.25">
      <c r="A548" s="7">
        <v>547</v>
      </c>
      <c r="B548" t="s">
        <v>689</v>
      </c>
      <c r="C548">
        <v>72.5</v>
      </c>
      <c r="D548">
        <v>148</v>
      </c>
      <c r="E548">
        <v>619</v>
      </c>
      <c r="F548">
        <v>13.9</v>
      </c>
      <c r="G548">
        <v>7.8</v>
      </c>
      <c r="H548">
        <v>53</v>
      </c>
      <c r="I548">
        <v>4.5999999999999996</v>
      </c>
      <c r="J548">
        <v>0.4</v>
      </c>
      <c r="K548">
        <v>1.1000000000000001</v>
      </c>
      <c r="L548">
        <v>9</v>
      </c>
      <c r="M548">
        <v>13</v>
      </c>
      <c r="N548">
        <v>0.03</v>
      </c>
      <c r="O548">
        <v>103</v>
      </c>
      <c r="P548">
        <v>0.3</v>
      </c>
      <c r="Q548">
        <v>248</v>
      </c>
      <c r="R548">
        <v>149</v>
      </c>
      <c r="S548">
        <v>0.08</v>
      </c>
      <c r="T548">
        <v>0.4</v>
      </c>
      <c r="U548">
        <v>0.05</v>
      </c>
      <c r="Z548" t="s">
        <v>690</v>
      </c>
      <c r="AA548" t="s">
        <v>691</v>
      </c>
    </row>
    <row r="549" spans="1:28" ht="15" customHeight="1" x14ac:dyDescent="0.25">
      <c r="A549" s="7">
        <v>548</v>
      </c>
      <c r="B549" t="s">
        <v>692</v>
      </c>
      <c r="C549">
        <v>75</v>
      </c>
      <c r="D549">
        <v>123</v>
      </c>
      <c r="E549">
        <v>515</v>
      </c>
      <c r="F549">
        <v>18.5</v>
      </c>
      <c r="G549">
        <v>4.4000000000000004</v>
      </c>
      <c r="H549">
        <v>315</v>
      </c>
      <c r="I549">
        <v>1.1000000000000001</v>
      </c>
      <c r="K549">
        <v>1.1000000000000001</v>
      </c>
      <c r="L549">
        <v>12</v>
      </c>
      <c r="M549">
        <v>13</v>
      </c>
      <c r="N549">
        <v>0.1</v>
      </c>
      <c r="O549">
        <v>164</v>
      </c>
      <c r="P549">
        <v>7.2</v>
      </c>
      <c r="Q549">
        <v>216</v>
      </c>
      <c r="R549">
        <v>199</v>
      </c>
      <c r="S549">
        <v>1.48</v>
      </c>
      <c r="T549">
        <v>1.8</v>
      </c>
      <c r="V549">
        <v>0.11</v>
      </c>
      <c r="Z549" t="s">
        <v>693</v>
      </c>
    </row>
    <row r="550" spans="1:28" ht="15" customHeight="1" x14ac:dyDescent="0.25">
      <c r="A550" s="7">
        <v>549</v>
      </c>
      <c r="B550" t="s">
        <v>694</v>
      </c>
      <c r="C550">
        <v>85.8</v>
      </c>
      <c r="D550">
        <v>57</v>
      </c>
      <c r="E550">
        <v>240</v>
      </c>
      <c r="F550">
        <v>2</v>
      </c>
      <c r="G550">
        <v>1.2</v>
      </c>
      <c r="H550" t="s">
        <v>30</v>
      </c>
      <c r="I550">
        <v>10.6</v>
      </c>
      <c r="J550">
        <v>2.1</v>
      </c>
      <c r="K550">
        <v>0.4</v>
      </c>
      <c r="L550">
        <v>19</v>
      </c>
      <c r="M550">
        <v>18</v>
      </c>
      <c r="N550">
        <v>0.37</v>
      </c>
      <c r="O550">
        <v>35</v>
      </c>
      <c r="P550">
        <v>0.6</v>
      </c>
      <c r="Q550">
        <v>1</v>
      </c>
      <c r="R550">
        <v>188</v>
      </c>
      <c r="S550">
        <v>0.12</v>
      </c>
      <c r="T550">
        <v>0.6</v>
      </c>
      <c r="U550" t="s">
        <v>30</v>
      </c>
      <c r="V550">
        <v>0.03</v>
      </c>
      <c r="AA550" t="s">
        <v>695</v>
      </c>
      <c r="AB550" t="s">
        <v>696</v>
      </c>
    </row>
    <row r="551" spans="1:28" ht="15" customHeight="1" x14ac:dyDescent="0.25">
      <c r="A551" s="7">
        <v>550</v>
      </c>
      <c r="B551" t="s">
        <v>697</v>
      </c>
      <c r="C551">
        <v>85.2</v>
      </c>
      <c r="D551">
        <v>47</v>
      </c>
      <c r="E551">
        <v>196</v>
      </c>
      <c r="F551">
        <v>7</v>
      </c>
      <c r="G551">
        <v>0.4</v>
      </c>
      <c r="H551">
        <v>71</v>
      </c>
      <c r="I551">
        <v>3.4</v>
      </c>
      <c r="J551">
        <v>0.2</v>
      </c>
      <c r="K551">
        <v>4.0999999999999996</v>
      </c>
      <c r="L551">
        <v>45</v>
      </c>
      <c r="M551">
        <v>30</v>
      </c>
      <c r="N551">
        <v>0.12</v>
      </c>
      <c r="O551">
        <v>89</v>
      </c>
      <c r="P551">
        <v>0.9</v>
      </c>
      <c r="Q551">
        <v>1349</v>
      </c>
      <c r="R551">
        <v>240</v>
      </c>
      <c r="S551">
        <v>0.22</v>
      </c>
      <c r="T551">
        <v>0.8</v>
      </c>
      <c r="V551">
        <v>35</v>
      </c>
      <c r="W551">
        <v>18</v>
      </c>
      <c r="X551">
        <v>0.05</v>
      </c>
    </row>
    <row r="552" spans="1:28" ht="15" customHeight="1" x14ac:dyDescent="0.25">
      <c r="A552" s="7">
        <v>551</v>
      </c>
      <c r="B552" t="s">
        <v>698</v>
      </c>
      <c r="C552">
        <v>24.9</v>
      </c>
      <c r="D552">
        <v>348</v>
      </c>
      <c r="E552">
        <v>1455</v>
      </c>
      <c r="F552">
        <v>0.1</v>
      </c>
      <c r="G552">
        <v>10.9</v>
      </c>
      <c r="H552">
        <v>31</v>
      </c>
      <c r="I552">
        <v>63.6</v>
      </c>
      <c r="K552">
        <v>0.5</v>
      </c>
      <c r="L552">
        <v>30</v>
      </c>
      <c r="M552">
        <v>3</v>
      </c>
      <c r="N552">
        <v>0.06</v>
      </c>
      <c r="O552">
        <v>8</v>
      </c>
      <c r="P552">
        <v>0.2</v>
      </c>
      <c r="Q552">
        <v>158</v>
      </c>
      <c r="R552">
        <v>19</v>
      </c>
      <c r="S552">
        <v>0.01</v>
      </c>
      <c r="T552">
        <v>0</v>
      </c>
      <c r="U552">
        <v>75</v>
      </c>
    </row>
    <row r="553" spans="1:28" ht="15" customHeight="1" x14ac:dyDescent="0.25">
      <c r="A553" s="7">
        <v>552</v>
      </c>
      <c r="B553" t="s">
        <v>699</v>
      </c>
      <c r="C553">
        <v>91.9</v>
      </c>
      <c r="D553">
        <v>27</v>
      </c>
      <c r="E553">
        <v>114</v>
      </c>
      <c r="F553">
        <v>2.1</v>
      </c>
      <c r="G553">
        <v>0.3</v>
      </c>
      <c r="H553" t="s">
        <v>30</v>
      </c>
      <c r="I553">
        <v>4.7</v>
      </c>
      <c r="J553">
        <v>0.2</v>
      </c>
      <c r="K553">
        <v>1</v>
      </c>
      <c r="L553">
        <v>28</v>
      </c>
      <c r="M553">
        <v>42</v>
      </c>
      <c r="N553">
        <v>0.52</v>
      </c>
      <c r="O553">
        <v>31</v>
      </c>
      <c r="P553">
        <v>1.1000000000000001</v>
      </c>
      <c r="Q553">
        <v>5</v>
      </c>
      <c r="R553">
        <v>391</v>
      </c>
      <c r="S553">
        <v>0.12</v>
      </c>
      <c r="T553">
        <v>0.9</v>
      </c>
      <c r="U553" t="s">
        <v>30</v>
      </c>
      <c r="V553">
        <v>51</v>
      </c>
      <c r="W553">
        <v>25</v>
      </c>
      <c r="Z553">
        <v>0.05</v>
      </c>
      <c r="AB553">
        <v>46.4</v>
      </c>
    </row>
    <row r="554" spans="1:28" ht="15" customHeight="1" x14ac:dyDescent="0.25">
      <c r="A554" s="7">
        <v>553</v>
      </c>
      <c r="B554" t="s">
        <v>700</v>
      </c>
      <c r="C554">
        <v>75</v>
      </c>
      <c r="D554">
        <v>145</v>
      </c>
      <c r="E554">
        <v>606</v>
      </c>
      <c r="F554">
        <v>5.0999999999999996</v>
      </c>
      <c r="G554">
        <v>9.3000000000000007</v>
      </c>
      <c r="H554">
        <v>19</v>
      </c>
      <c r="I554">
        <v>10.1</v>
      </c>
      <c r="J554">
        <v>2.2999999999999998</v>
      </c>
      <c r="K554">
        <v>0.5</v>
      </c>
      <c r="L554">
        <v>63</v>
      </c>
      <c r="M554">
        <v>16</v>
      </c>
      <c r="N554">
        <v>0.04</v>
      </c>
      <c r="O554">
        <v>72</v>
      </c>
      <c r="P554">
        <v>0.7</v>
      </c>
      <c r="Q554">
        <v>26</v>
      </c>
      <c r="R554">
        <v>220</v>
      </c>
      <c r="S554">
        <v>0.12</v>
      </c>
      <c r="T554">
        <v>1.2</v>
      </c>
      <c r="AA554">
        <v>0.77</v>
      </c>
    </row>
    <row r="555" spans="1:28" ht="15" customHeight="1" x14ac:dyDescent="0.25">
      <c r="A555" s="7">
        <v>554</v>
      </c>
      <c r="B555" t="s">
        <v>701</v>
      </c>
      <c r="C555">
        <v>58.4</v>
      </c>
      <c r="D555">
        <v>255</v>
      </c>
      <c r="E555">
        <v>1066</v>
      </c>
      <c r="F555">
        <v>6</v>
      </c>
      <c r="G555">
        <v>23.2</v>
      </c>
      <c r="H555">
        <v>44</v>
      </c>
      <c r="I555">
        <v>9.6999999999999993</v>
      </c>
      <c r="J555">
        <v>1.7</v>
      </c>
      <c r="K555">
        <v>2.7</v>
      </c>
      <c r="L555">
        <v>47</v>
      </c>
      <c r="M555">
        <v>39</v>
      </c>
      <c r="N555">
        <v>0.48</v>
      </c>
      <c r="O555">
        <v>108</v>
      </c>
      <c r="P555">
        <v>1.4</v>
      </c>
      <c r="Q555">
        <v>880</v>
      </c>
      <c r="R555">
        <v>209</v>
      </c>
      <c r="S555">
        <v>0.28000000000000003</v>
      </c>
      <c r="T555">
        <v>0.9</v>
      </c>
      <c r="AA555">
        <v>1.8</v>
      </c>
    </row>
    <row r="556" spans="1:28" ht="15" customHeight="1" x14ac:dyDescent="0.25">
      <c r="A556" s="7">
        <v>555</v>
      </c>
      <c r="B556" t="s">
        <v>702</v>
      </c>
      <c r="C556">
        <v>48.6</v>
      </c>
      <c r="D556">
        <v>307</v>
      </c>
      <c r="E556">
        <v>1284</v>
      </c>
      <c r="F556">
        <v>10.199999999999999</v>
      </c>
      <c r="G556">
        <v>25.6</v>
      </c>
      <c r="H556">
        <v>66</v>
      </c>
      <c r="I556">
        <v>14.1</v>
      </c>
      <c r="J556">
        <v>2.2000000000000002</v>
      </c>
      <c r="K556">
        <v>1.5</v>
      </c>
      <c r="L556">
        <v>41</v>
      </c>
      <c r="M556">
        <v>22</v>
      </c>
      <c r="N556">
        <v>0.15</v>
      </c>
      <c r="O556">
        <v>135</v>
      </c>
      <c r="P556">
        <v>1.1000000000000001</v>
      </c>
      <c r="Q556">
        <v>346</v>
      </c>
      <c r="R556">
        <v>237</v>
      </c>
      <c r="S556">
        <v>7.0000000000000007E-2</v>
      </c>
      <c r="T556">
        <v>1</v>
      </c>
      <c r="U556">
        <v>10</v>
      </c>
      <c r="X556">
        <v>0.14000000000000001</v>
      </c>
      <c r="Y556">
        <v>0.05</v>
      </c>
      <c r="AA556">
        <v>2.6</v>
      </c>
    </row>
    <row r="557" spans="1:28" ht="15" customHeight="1" x14ac:dyDescent="0.25">
      <c r="A557" s="7">
        <v>556</v>
      </c>
      <c r="B557" t="s">
        <v>703</v>
      </c>
      <c r="C557">
        <v>69.400000000000006</v>
      </c>
      <c r="D557">
        <v>113</v>
      </c>
      <c r="E557">
        <v>472</v>
      </c>
      <c r="F557">
        <v>7.5</v>
      </c>
      <c r="G557">
        <v>2.6</v>
      </c>
      <c r="H557" t="s">
        <v>30</v>
      </c>
      <c r="I557">
        <v>18.3</v>
      </c>
      <c r="J557">
        <v>1.1000000000000001</v>
      </c>
      <c r="K557">
        <v>2.2000000000000002</v>
      </c>
      <c r="L557">
        <v>14</v>
      </c>
      <c r="M557">
        <v>13</v>
      </c>
      <c r="N557">
        <v>0.15</v>
      </c>
      <c r="O557">
        <v>83</v>
      </c>
      <c r="P557">
        <v>0.6</v>
      </c>
      <c r="Q557">
        <v>794</v>
      </c>
      <c r="R557">
        <v>159</v>
      </c>
      <c r="S557">
        <v>0.06</v>
      </c>
      <c r="T557">
        <v>0.7</v>
      </c>
      <c r="U557" t="s">
        <v>30</v>
      </c>
      <c r="V557">
        <v>62</v>
      </c>
      <c r="W557">
        <v>31</v>
      </c>
      <c r="X557">
        <v>0.16</v>
      </c>
      <c r="AA557">
        <v>2.09</v>
      </c>
    </row>
    <row r="558" spans="1:28" ht="15" customHeight="1" x14ac:dyDescent="0.25">
      <c r="A558" s="7">
        <v>557</v>
      </c>
      <c r="B558" t="s">
        <v>704</v>
      </c>
      <c r="C558">
        <v>6.4</v>
      </c>
      <c r="D558">
        <v>544</v>
      </c>
      <c r="E558">
        <v>2276</v>
      </c>
      <c r="F558">
        <v>27.2</v>
      </c>
      <c r="G558">
        <v>43.9</v>
      </c>
      <c r="H558" t="s">
        <v>30</v>
      </c>
      <c r="I558">
        <v>20.3</v>
      </c>
      <c r="J558">
        <v>8</v>
      </c>
      <c r="K558">
        <v>2.2000000000000002</v>
      </c>
      <c r="M558">
        <v>171</v>
      </c>
      <c r="N558">
        <v>1.96</v>
      </c>
      <c r="O558">
        <v>407</v>
      </c>
      <c r="P558">
        <v>2.5</v>
      </c>
      <c r="R558">
        <v>580</v>
      </c>
      <c r="S558">
        <v>0.78</v>
      </c>
      <c r="T558">
        <v>3.2</v>
      </c>
      <c r="U558" t="s">
        <v>30</v>
      </c>
      <c r="X558">
        <v>0.1</v>
      </c>
      <c r="Y558">
        <v>0.03</v>
      </c>
      <c r="Z558">
        <v>0.76</v>
      </c>
      <c r="AA558">
        <v>10.18</v>
      </c>
    </row>
    <row r="559" spans="1:28" ht="15" customHeight="1" x14ac:dyDescent="0.25">
      <c r="A559" s="7">
        <v>558</v>
      </c>
      <c r="B559" t="s">
        <v>705</v>
      </c>
      <c r="C559">
        <v>1.7</v>
      </c>
      <c r="D559">
        <v>606</v>
      </c>
      <c r="E559">
        <v>2535</v>
      </c>
      <c r="F559">
        <v>22.5</v>
      </c>
      <c r="G559">
        <v>54</v>
      </c>
      <c r="H559" t="s">
        <v>30</v>
      </c>
      <c r="I559">
        <v>18.7</v>
      </c>
      <c r="J559">
        <v>7.8</v>
      </c>
      <c r="K559">
        <v>3.2</v>
      </c>
      <c r="L559">
        <v>39</v>
      </c>
      <c r="M559">
        <v>159</v>
      </c>
      <c r="N559">
        <v>1.7</v>
      </c>
      <c r="O559">
        <v>261</v>
      </c>
      <c r="P559">
        <v>1.3</v>
      </c>
      <c r="Q559">
        <v>376</v>
      </c>
      <c r="R559">
        <v>496</v>
      </c>
      <c r="S559">
        <v>0.68</v>
      </c>
      <c r="T559">
        <v>2.1</v>
      </c>
      <c r="U559" t="s">
        <v>30</v>
      </c>
      <c r="X559">
        <v>0.08</v>
      </c>
      <c r="Z559">
        <v>0.21</v>
      </c>
      <c r="AA559">
        <v>7.47</v>
      </c>
    </row>
    <row r="560" spans="1:28" ht="15" customHeight="1" x14ac:dyDescent="0.25">
      <c r="A560" s="7">
        <v>559</v>
      </c>
      <c r="B560" t="s">
        <v>706</v>
      </c>
      <c r="C560">
        <v>76.8</v>
      </c>
      <c r="D560">
        <v>88</v>
      </c>
      <c r="E560">
        <v>367</v>
      </c>
      <c r="F560">
        <v>7.5</v>
      </c>
      <c r="G560">
        <v>0.5</v>
      </c>
      <c r="H560" t="s">
        <v>30</v>
      </c>
      <c r="I560">
        <v>14.2</v>
      </c>
      <c r="J560">
        <v>9.6999999999999993</v>
      </c>
      <c r="K560">
        <v>1</v>
      </c>
      <c r="L560">
        <v>24</v>
      </c>
      <c r="M560">
        <v>42</v>
      </c>
      <c r="N560">
        <v>0.4</v>
      </c>
      <c r="O560">
        <v>152</v>
      </c>
      <c r="P560">
        <v>1.4</v>
      </c>
      <c r="R560">
        <v>311</v>
      </c>
      <c r="S560">
        <v>0.2</v>
      </c>
      <c r="T560">
        <v>1.2</v>
      </c>
      <c r="U560" t="s">
        <v>30</v>
      </c>
      <c r="X560">
        <v>0.27</v>
      </c>
      <c r="Y560">
        <v>7.0000000000000007E-2</v>
      </c>
      <c r="Z560">
        <v>0.06</v>
      </c>
      <c r="AA560">
        <v>1.1599999999999999</v>
      </c>
      <c r="AB560">
        <v>12.4</v>
      </c>
    </row>
    <row r="561" spans="1:27" ht="15" customHeight="1" x14ac:dyDescent="0.25">
      <c r="A561" s="7">
        <v>560</v>
      </c>
      <c r="B561" t="s">
        <v>707</v>
      </c>
      <c r="C561">
        <v>80.099999999999994</v>
      </c>
      <c r="D561">
        <v>74</v>
      </c>
      <c r="E561">
        <v>309</v>
      </c>
      <c r="F561">
        <v>4.5999999999999996</v>
      </c>
      <c r="G561">
        <v>0.4</v>
      </c>
      <c r="H561" t="s">
        <v>30</v>
      </c>
      <c r="I561">
        <v>13.4</v>
      </c>
      <c r="J561">
        <v>5.0999999999999996</v>
      </c>
      <c r="K561">
        <v>1.4</v>
      </c>
      <c r="L561">
        <v>22</v>
      </c>
      <c r="M561">
        <v>23</v>
      </c>
      <c r="N561">
        <v>0.46</v>
      </c>
      <c r="O561">
        <v>79</v>
      </c>
      <c r="P561">
        <v>1.4</v>
      </c>
      <c r="Q561">
        <v>372</v>
      </c>
      <c r="R561">
        <v>147</v>
      </c>
      <c r="S561">
        <v>0.14000000000000001</v>
      </c>
      <c r="T561">
        <v>0.9</v>
      </c>
      <c r="U561" t="s">
        <v>30</v>
      </c>
      <c r="V561">
        <v>9</v>
      </c>
      <c r="W561">
        <v>5</v>
      </c>
      <c r="X561">
        <v>7.0000000000000007E-2</v>
      </c>
      <c r="Y561">
        <v>0.03</v>
      </c>
    </row>
    <row r="562" spans="1:27" ht="15" customHeight="1" x14ac:dyDescent="0.25">
      <c r="A562" s="7">
        <v>561</v>
      </c>
      <c r="B562" t="s">
        <v>708</v>
      </c>
      <c r="C562">
        <v>80.400000000000006</v>
      </c>
      <c r="D562">
        <v>76</v>
      </c>
      <c r="E562">
        <v>320</v>
      </c>
      <c r="F562">
        <v>4.8</v>
      </c>
      <c r="G562">
        <v>0.5</v>
      </c>
      <c r="H562" t="s">
        <v>30</v>
      </c>
      <c r="I562">
        <v>13.6</v>
      </c>
      <c r="J562">
        <v>8.5</v>
      </c>
      <c r="K562">
        <v>0.7</v>
      </c>
      <c r="L562">
        <v>27</v>
      </c>
      <c r="M562">
        <v>42</v>
      </c>
      <c r="N562">
        <v>0.28000000000000003</v>
      </c>
      <c r="O562">
        <v>87</v>
      </c>
      <c r="P562">
        <v>1.3</v>
      </c>
      <c r="Q562">
        <v>2</v>
      </c>
      <c r="R562">
        <v>255</v>
      </c>
      <c r="S562">
        <v>0.19</v>
      </c>
      <c r="T562">
        <v>0.7</v>
      </c>
      <c r="U562" t="s">
        <v>30</v>
      </c>
      <c r="X562">
        <v>0.04</v>
      </c>
    </row>
    <row r="563" spans="1:27" ht="15" customHeight="1" x14ac:dyDescent="0.25">
      <c r="A563" s="7">
        <v>562</v>
      </c>
      <c r="B563" t="s">
        <v>709</v>
      </c>
      <c r="C563">
        <v>14</v>
      </c>
      <c r="D563">
        <v>329</v>
      </c>
      <c r="E563">
        <v>1377</v>
      </c>
      <c r="F563">
        <v>20</v>
      </c>
      <c r="G563">
        <v>1.3</v>
      </c>
      <c r="H563" t="s">
        <v>30</v>
      </c>
      <c r="I563">
        <v>61.2</v>
      </c>
      <c r="J563">
        <v>18.399999999999999</v>
      </c>
      <c r="K563">
        <v>3.5</v>
      </c>
      <c r="L563">
        <v>123</v>
      </c>
      <c r="M563">
        <v>210</v>
      </c>
      <c r="N563">
        <v>1.02</v>
      </c>
      <c r="O563">
        <v>385</v>
      </c>
      <c r="P563">
        <v>8</v>
      </c>
      <c r="R563">
        <v>1352</v>
      </c>
      <c r="S563">
        <v>0.79</v>
      </c>
      <c r="T563">
        <v>2.9</v>
      </c>
      <c r="U563" t="s">
        <v>30</v>
      </c>
      <c r="X563">
        <v>0.17</v>
      </c>
      <c r="Z563">
        <v>0.65</v>
      </c>
      <c r="AA563">
        <v>4.0199999999999996</v>
      </c>
    </row>
    <row r="564" spans="1:27" ht="15" customHeight="1" x14ac:dyDescent="0.25">
      <c r="A564" s="7">
        <v>563</v>
      </c>
      <c r="B564" t="s">
        <v>710</v>
      </c>
      <c r="C564">
        <v>80</v>
      </c>
      <c r="D564">
        <v>78</v>
      </c>
      <c r="E564">
        <v>326</v>
      </c>
      <c r="F564">
        <v>5.0999999999999996</v>
      </c>
      <c r="G564">
        <v>0.6</v>
      </c>
      <c r="H564" t="s">
        <v>30</v>
      </c>
      <c r="I564">
        <v>13.5</v>
      </c>
      <c r="J564">
        <v>7.5</v>
      </c>
      <c r="K564">
        <v>0.8</v>
      </c>
      <c r="L564">
        <v>17</v>
      </c>
      <c r="M564">
        <v>38</v>
      </c>
      <c r="N564">
        <v>0.53</v>
      </c>
      <c r="O564">
        <v>85</v>
      </c>
      <c r="P564">
        <v>1.1000000000000001</v>
      </c>
      <c r="Q564">
        <v>1</v>
      </c>
      <c r="R564">
        <v>253</v>
      </c>
      <c r="S564">
        <v>0.1</v>
      </c>
      <c r="T564">
        <v>1.1000000000000001</v>
      </c>
      <c r="U564" t="s">
        <v>30</v>
      </c>
      <c r="X564">
        <v>0.12</v>
      </c>
    </row>
    <row r="565" spans="1:27" ht="15" customHeight="1" x14ac:dyDescent="0.25">
      <c r="A565" s="7">
        <v>564</v>
      </c>
      <c r="B565" t="s">
        <v>711</v>
      </c>
      <c r="C565">
        <v>12.7</v>
      </c>
      <c r="D565">
        <v>339</v>
      </c>
      <c r="E565">
        <v>1419</v>
      </c>
      <c r="F565">
        <v>20.2</v>
      </c>
      <c r="G565">
        <v>2.4</v>
      </c>
      <c r="H565" t="s">
        <v>30</v>
      </c>
      <c r="I565">
        <v>61.2</v>
      </c>
      <c r="J565">
        <v>23.6</v>
      </c>
      <c r="K565">
        <v>3.5</v>
      </c>
      <c r="L565">
        <v>78</v>
      </c>
      <c r="M565">
        <v>178</v>
      </c>
      <c r="N565">
        <v>1.43</v>
      </c>
      <c r="O565">
        <v>355</v>
      </c>
      <c r="P565">
        <v>5.0999999999999996</v>
      </c>
      <c r="Q565">
        <v>10</v>
      </c>
      <c r="R565">
        <v>1083</v>
      </c>
      <c r="S565">
        <v>0.7</v>
      </c>
      <c r="T565">
        <v>3.9</v>
      </c>
      <c r="U565" t="s">
        <v>30</v>
      </c>
      <c r="X565">
        <v>0.14000000000000001</v>
      </c>
      <c r="Y565">
        <v>0.03</v>
      </c>
      <c r="Z565">
        <v>0.26</v>
      </c>
    </row>
    <row r="566" spans="1:27" ht="15" customHeight="1" x14ac:dyDescent="0.25">
      <c r="A566" s="7">
        <v>565</v>
      </c>
      <c r="B566" t="s">
        <v>712</v>
      </c>
      <c r="C566">
        <v>75.8</v>
      </c>
      <c r="D566">
        <v>93</v>
      </c>
      <c r="E566">
        <v>388</v>
      </c>
      <c r="F566">
        <v>6.1</v>
      </c>
      <c r="G566">
        <v>0.5</v>
      </c>
      <c r="H566" t="s">
        <v>30</v>
      </c>
      <c r="I566">
        <v>16.5</v>
      </c>
      <c r="J566">
        <v>13.9</v>
      </c>
      <c r="K566">
        <v>1</v>
      </c>
      <c r="L566">
        <v>29</v>
      </c>
      <c r="M566">
        <v>44</v>
      </c>
      <c r="N566">
        <v>0.32</v>
      </c>
      <c r="O566">
        <v>121</v>
      </c>
      <c r="P566">
        <v>1.9</v>
      </c>
      <c r="Q566">
        <v>1</v>
      </c>
      <c r="R566">
        <v>348</v>
      </c>
      <c r="S566">
        <v>0.24</v>
      </c>
      <c r="T566">
        <v>1</v>
      </c>
      <c r="U566" t="s">
        <v>30</v>
      </c>
      <c r="X566">
        <v>0.13</v>
      </c>
      <c r="Z566">
        <v>0.04</v>
      </c>
    </row>
    <row r="567" spans="1:27" ht="15" customHeight="1" x14ac:dyDescent="0.25">
      <c r="A567" s="7">
        <v>566</v>
      </c>
      <c r="B567" t="s">
        <v>713</v>
      </c>
      <c r="C567">
        <v>13.5</v>
      </c>
      <c r="D567">
        <v>328</v>
      </c>
      <c r="E567">
        <v>1372</v>
      </c>
      <c r="F567">
        <v>20.100000000000001</v>
      </c>
      <c r="G567">
        <v>0.9</v>
      </c>
      <c r="H567" t="s">
        <v>30</v>
      </c>
      <c r="I567">
        <v>61.5</v>
      </c>
      <c r="J567">
        <v>30.3</v>
      </c>
      <c r="K567">
        <v>3.9</v>
      </c>
      <c r="L567">
        <v>98</v>
      </c>
      <c r="M567">
        <v>170</v>
      </c>
      <c r="N567">
        <v>0.99</v>
      </c>
      <c r="O567">
        <v>427</v>
      </c>
      <c r="P567">
        <v>7</v>
      </c>
      <c r="Q567">
        <v>25</v>
      </c>
      <c r="R567">
        <v>1276</v>
      </c>
      <c r="S567">
        <v>0.95</v>
      </c>
      <c r="T567">
        <v>3</v>
      </c>
      <c r="U567" t="s">
        <v>30</v>
      </c>
      <c r="X567">
        <v>0.1</v>
      </c>
      <c r="Z567">
        <v>0.12</v>
      </c>
    </row>
    <row r="568" spans="1:27" ht="15" customHeight="1" x14ac:dyDescent="0.25">
      <c r="A568" s="7">
        <v>567</v>
      </c>
      <c r="B568" t="s">
        <v>714</v>
      </c>
      <c r="C568">
        <v>80.2</v>
      </c>
      <c r="D568">
        <v>77</v>
      </c>
      <c r="E568">
        <v>322</v>
      </c>
      <c r="F568">
        <v>4.5</v>
      </c>
      <c r="G568">
        <v>0.5</v>
      </c>
      <c r="H568" t="s">
        <v>30</v>
      </c>
      <c r="I568">
        <v>14</v>
      </c>
      <c r="J568">
        <v>8.4</v>
      </c>
      <c r="K568">
        <v>0.8</v>
      </c>
      <c r="L568">
        <v>29</v>
      </c>
      <c r="M568">
        <v>40</v>
      </c>
      <c r="N568">
        <v>0.37</v>
      </c>
      <c r="O568">
        <v>88</v>
      </c>
      <c r="P568">
        <v>1.5</v>
      </c>
      <c r="Q568">
        <v>2</v>
      </c>
      <c r="R568">
        <v>256</v>
      </c>
      <c r="S568">
        <v>0.2</v>
      </c>
      <c r="T568">
        <v>0.7</v>
      </c>
      <c r="U568" t="s">
        <v>30</v>
      </c>
      <c r="X568">
        <v>0.06</v>
      </c>
      <c r="Z568">
        <v>0.03</v>
      </c>
    </row>
    <row r="569" spans="1:27" ht="15" customHeight="1" x14ac:dyDescent="0.25">
      <c r="A569" s="7">
        <v>568</v>
      </c>
      <c r="B569" t="s">
        <v>715</v>
      </c>
      <c r="C569">
        <v>14.9</v>
      </c>
      <c r="D569">
        <v>324</v>
      </c>
      <c r="E569">
        <v>1354</v>
      </c>
      <c r="F569">
        <v>21.3</v>
      </c>
      <c r="G569">
        <v>1.2</v>
      </c>
      <c r="H569" t="s">
        <v>30</v>
      </c>
      <c r="I569">
        <v>58.8</v>
      </c>
      <c r="J569">
        <v>21.8</v>
      </c>
      <c r="K569">
        <v>3.8</v>
      </c>
      <c r="L569">
        <v>111</v>
      </c>
      <c r="M569">
        <v>188</v>
      </c>
      <c r="N569">
        <v>1.32</v>
      </c>
      <c r="O569">
        <v>471</v>
      </c>
      <c r="P569">
        <v>6.5</v>
      </c>
      <c r="R569">
        <v>1416</v>
      </c>
      <c r="S569">
        <v>0.83</v>
      </c>
      <c r="T569">
        <v>2.9</v>
      </c>
      <c r="U569" t="s">
        <v>30</v>
      </c>
      <c r="X569">
        <v>0.12</v>
      </c>
      <c r="Z569">
        <v>0.59</v>
      </c>
      <c r="AA569">
        <v>4.5999999999999996</v>
      </c>
    </row>
    <row r="570" spans="1:27" ht="15" customHeight="1" x14ac:dyDescent="0.25">
      <c r="A570" s="7">
        <v>569</v>
      </c>
      <c r="B570" t="s">
        <v>716</v>
      </c>
      <c r="C570">
        <v>77.900000000000006</v>
      </c>
      <c r="D570">
        <v>85</v>
      </c>
      <c r="E570">
        <v>354</v>
      </c>
      <c r="F570">
        <v>5.5</v>
      </c>
      <c r="G570">
        <v>0.4</v>
      </c>
      <c r="H570" t="s">
        <v>30</v>
      </c>
      <c r="I570">
        <v>15.3</v>
      </c>
      <c r="J570">
        <v>9.3000000000000007</v>
      </c>
      <c r="K570">
        <v>0.9</v>
      </c>
      <c r="L570">
        <v>29</v>
      </c>
      <c r="M570">
        <v>42</v>
      </c>
      <c r="N570">
        <v>0.28999999999999998</v>
      </c>
      <c r="O570">
        <v>113</v>
      </c>
      <c r="P570">
        <v>1.4</v>
      </c>
      <c r="Q570">
        <v>1</v>
      </c>
      <c r="R570">
        <v>315</v>
      </c>
      <c r="S570">
        <v>0.23</v>
      </c>
      <c r="T570">
        <v>0.9</v>
      </c>
      <c r="U570" t="s">
        <v>30</v>
      </c>
      <c r="X570">
        <v>0.09</v>
      </c>
      <c r="Z570">
        <v>0.04</v>
      </c>
    </row>
    <row r="571" spans="1:27" ht="15" customHeight="1" x14ac:dyDescent="0.25">
      <c r="A571" s="7">
        <v>570</v>
      </c>
      <c r="B571" t="s">
        <v>717</v>
      </c>
      <c r="C571">
        <v>15</v>
      </c>
      <c r="D571">
        <v>326</v>
      </c>
      <c r="E571">
        <v>1363</v>
      </c>
      <c r="F571">
        <v>17.3</v>
      </c>
      <c r="G571">
        <v>1.2</v>
      </c>
      <c r="H571" t="s">
        <v>30</v>
      </c>
      <c r="I571">
        <v>62.9</v>
      </c>
      <c r="J571">
        <v>24</v>
      </c>
      <c r="K571">
        <v>3.7</v>
      </c>
      <c r="L571">
        <v>111</v>
      </c>
      <c r="M571">
        <v>170</v>
      </c>
      <c r="N571">
        <v>1.17</v>
      </c>
      <c r="O571">
        <v>335</v>
      </c>
      <c r="P571">
        <v>18.600000000000001</v>
      </c>
      <c r="Q571">
        <v>14</v>
      </c>
      <c r="R571">
        <v>1135</v>
      </c>
      <c r="S571">
        <v>0.84</v>
      </c>
      <c r="T571">
        <v>2.6</v>
      </c>
      <c r="U571" t="s">
        <v>30</v>
      </c>
      <c r="X571">
        <v>7.0000000000000007E-2</v>
      </c>
      <c r="Y571">
        <v>0.03</v>
      </c>
      <c r="Z571">
        <v>7.0000000000000007E-2</v>
      </c>
    </row>
    <row r="572" spans="1:27" ht="15" customHeight="1" x14ac:dyDescent="0.25">
      <c r="A572" s="7">
        <v>571</v>
      </c>
      <c r="B572" t="s">
        <v>718</v>
      </c>
      <c r="C572">
        <v>82.6</v>
      </c>
      <c r="D572">
        <v>68</v>
      </c>
      <c r="E572">
        <v>284</v>
      </c>
      <c r="F572">
        <v>4.5</v>
      </c>
      <c r="G572">
        <v>0.5</v>
      </c>
      <c r="H572" t="s">
        <v>30</v>
      </c>
      <c r="I572">
        <v>11.8</v>
      </c>
      <c r="J572">
        <v>4.8</v>
      </c>
      <c r="K572">
        <v>0.6</v>
      </c>
      <c r="L572">
        <v>19</v>
      </c>
      <c r="M572">
        <v>43</v>
      </c>
      <c r="N572">
        <v>0.46</v>
      </c>
      <c r="O572">
        <v>90</v>
      </c>
      <c r="P572">
        <v>1.2</v>
      </c>
      <c r="Q572">
        <v>2</v>
      </c>
      <c r="R572">
        <v>241</v>
      </c>
      <c r="S572">
        <v>0.09</v>
      </c>
      <c r="T572">
        <v>1.3</v>
      </c>
      <c r="U572" t="s">
        <v>30</v>
      </c>
      <c r="AA572">
        <v>3.69</v>
      </c>
    </row>
    <row r="573" spans="1:27" ht="15" customHeight="1" x14ac:dyDescent="0.25">
      <c r="A573" s="7">
        <v>572</v>
      </c>
      <c r="B573" t="s">
        <v>719</v>
      </c>
      <c r="C573">
        <v>12</v>
      </c>
      <c r="D573">
        <v>337</v>
      </c>
      <c r="E573">
        <v>1410</v>
      </c>
      <c r="F573">
        <v>20.9</v>
      </c>
      <c r="G573">
        <v>1.3</v>
      </c>
      <c r="H573" t="s">
        <v>30</v>
      </c>
      <c r="I573">
        <v>62.2</v>
      </c>
      <c r="J573">
        <v>20.6</v>
      </c>
      <c r="K573">
        <v>3.6</v>
      </c>
      <c r="L573">
        <v>68</v>
      </c>
      <c r="M573">
        <v>184</v>
      </c>
      <c r="N573">
        <v>1.08</v>
      </c>
      <c r="O573">
        <v>394</v>
      </c>
      <c r="P573">
        <v>5.3</v>
      </c>
      <c r="Q573">
        <v>24</v>
      </c>
      <c r="R573">
        <v>1109</v>
      </c>
      <c r="S573">
        <v>0.6</v>
      </c>
      <c r="T573">
        <v>4</v>
      </c>
      <c r="U573" t="s">
        <v>30</v>
      </c>
      <c r="X573">
        <v>0.16</v>
      </c>
      <c r="Y573">
        <v>0.03</v>
      </c>
      <c r="AA573">
        <v>3.92</v>
      </c>
    </row>
    <row r="574" spans="1:27" ht="15" customHeight="1" x14ac:dyDescent="0.25">
      <c r="A574" s="7">
        <v>573</v>
      </c>
      <c r="B574" t="s">
        <v>720</v>
      </c>
      <c r="C574">
        <v>80</v>
      </c>
      <c r="D574">
        <v>77</v>
      </c>
      <c r="E574">
        <v>322</v>
      </c>
      <c r="F574">
        <v>5.7</v>
      </c>
      <c r="G574">
        <v>0.5</v>
      </c>
      <c r="H574" t="s">
        <v>30</v>
      </c>
      <c r="I574">
        <v>12.9</v>
      </c>
      <c r="J574">
        <v>11.5</v>
      </c>
      <c r="K574">
        <v>0.8</v>
      </c>
      <c r="L574">
        <v>23</v>
      </c>
      <c r="M574">
        <v>34</v>
      </c>
      <c r="N574">
        <v>0.32</v>
      </c>
      <c r="O574">
        <v>106</v>
      </c>
      <c r="P574">
        <v>1.4</v>
      </c>
      <c r="Q574">
        <v>1</v>
      </c>
      <c r="R574">
        <v>268</v>
      </c>
      <c r="S574">
        <v>0.22</v>
      </c>
      <c r="T574">
        <v>1</v>
      </c>
      <c r="U574" t="s">
        <v>30</v>
      </c>
      <c r="X574">
        <v>0.15</v>
      </c>
      <c r="Z574">
        <v>0.03</v>
      </c>
    </row>
    <row r="575" spans="1:27" ht="15" customHeight="1" x14ac:dyDescent="0.25">
      <c r="A575" s="7">
        <v>574</v>
      </c>
      <c r="B575" t="s">
        <v>721</v>
      </c>
      <c r="C575">
        <v>12.6</v>
      </c>
      <c r="D575">
        <v>331</v>
      </c>
      <c r="E575">
        <v>1387</v>
      </c>
      <c r="F575">
        <v>22.2</v>
      </c>
      <c r="G575">
        <v>1.2</v>
      </c>
      <c r="H575" t="s">
        <v>30</v>
      </c>
      <c r="I575">
        <v>60</v>
      </c>
      <c r="J575">
        <v>33.799999999999997</v>
      </c>
      <c r="K575">
        <v>4</v>
      </c>
      <c r="L575">
        <v>120</v>
      </c>
      <c r="M575">
        <v>162</v>
      </c>
      <c r="N575">
        <v>1.34</v>
      </c>
      <c r="O575">
        <v>394</v>
      </c>
      <c r="P575">
        <v>6.9</v>
      </c>
      <c r="Q575">
        <v>10</v>
      </c>
      <c r="R575">
        <v>1221</v>
      </c>
      <c r="S575">
        <v>1.04</v>
      </c>
      <c r="T575">
        <v>3.3</v>
      </c>
      <c r="U575" t="s">
        <v>30</v>
      </c>
      <c r="X575">
        <v>0.26</v>
      </c>
      <c r="Z575">
        <v>0.08</v>
      </c>
    </row>
    <row r="576" spans="1:27" ht="15" customHeight="1" x14ac:dyDescent="0.25">
      <c r="A576" s="7">
        <v>575</v>
      </c>
      <c r="B576" t="s">
        <v>722</v>
      </c>
      <c r="C576">
        <v>12.3</v>
      </c>
      <c r="D576">
        <v>355</v>
      </c>
      <c r="E576">
        <v>1484</v>
      </c>
      <c r="F576">
        <v>21.2</v>
      </c>
      <c r="G576">
        <v>5.4</v>
      </c>
      <c r="H576" t="s">
        <v>30</v>
      </c>
      <c r="I576">
        <v>57.9</v>
      </c>
      <c r="J576">
        <v>12.4</v>
      </c>
      <c r="K576">
        <v>3.2</v>
      </c>
      <c r="L576">
        <v>114</v>
      </c>
      <c r="M576">
        <v>146</v>
      </c>
      <c r="N576">
        <v>3.16</v>
      </c>
      <c r="O576">
        <v>342</v>
      </c>
      <c r="P576">
        <v>5.4</v>
      </c>
      <c r="Q576">
        <v>5</v>
      </c>
      <c r="R576">
        <v>1116</v>
      </c>
      <c r="S576">
        <v>0.67</v>
      </c>
      <c r="T576">
        <v>3.2</v>
      </c>
      <c r="U576" t="s">
        <v>30</v>
      </c>
      <c r="X576">
        <v>0.52</v>
      </c>
      <c r="Z576">
        <v>0.75</v>
      </c>
    </row>
    <row r="577" spans="1:28" ht="15" customHeight="1" x14ac:dyDescent="0.25">
      <c r="A577" s="7">
        <v>576</v>
      </c>
      <c r="B577" t="s">
        <v>723</v>
      </c>
      <c r="C577">
        <v>11.4</v>
      </c>
      <c r="D577">
        <v>344</v>
      </c>
      <c r="E577">
        <v>1440</v>
      </c>
      <c r="F577">
        <v>19</v>
      </c>
      <c r="G577">
        <v>2.1</v>
      </c>
      <c r="H577" t="s">
        <v>30</v>
      </c>
      <c r="I577">
        <v>64</v>
      </c>
      <c r="J577">
        <v>21.3</v>
      </c>
      <c r="K577">
        <v>3.5</v>
      </c>
      <c r="L577">
        <v>129</v>
      </c>
      <c r="M577">
        <v>166</v>
      </c>
      <c r="N577">
        <v>1.02</v>
      </c>
      <c r="O577">
        <v>269</v>
      </c>
      <c r="P577">
        <v>1.9</v>
      </c>
      <c r="Q577">
        <v>2</v>
      </c>
      <c r="R577">
        <v>1215</v>
      </c>
      <c r="S577">
        <v>0.56999999999999995</v>
      </c>
      <c r="T577">
        <v>2</v>
      </c>
      <c r="U577" t="s">
        <v>30</v>
      </c>
      <c r="X577">
        <v>1.06</v>
      </c>
      <c r="Z577">
        <v>7.0000000000000007E-2</v>
      </c>
      <c r="AA577">
        <v>2.69</v>
      </c>
      <c r="AB577">
        <v>1.5</v>
      </c>
    </row>
    <row r="578" spans="1:28" ht="15" customHeight="1" x14ac:dyDescent="0.25">
      <c r="A578" s="7">
        <v>577</v>
      </c>
      <c r="B578" t="s">
        <v>724</v>
      </c>
      <c r="C578">
        <v>76.3</v>
      </c>
      <c r="D578">
        <v>93</v>
      </c>
      <c r="E578">
        <v>388</v>
      </c>
      <c r="F578">
        <v>6.3</v>
      </c>
      <c r="G578">
        <v>0.5</v>
      </c>
      <c r="H578" t="s">
        <v>30</v>
      </c>
      <c r="I578">
        <v>16.3</v>
      </c>
      <c r="J578">
        <v>7.9</v>
      </c>
      <c r="K578">
        <v>0.6</v>
      </c>
      <c r="L578">
        <v>16</v>
      </c>
      <c r="M578">
        <v>22</v>
      </c>
      <c r="N578">
        <v>0.28999999999999998</v>
      </c>
      <c r="O578">
        <v>104</v>
      </c>
      <c r="P578">
        <v>1.5</v>
      </c>
      <c r="Q578">
        <v>1</v>
      </c>
      <c r="R578">
        <v>220</v>
      </c>
      <c r="S578">
        <v>0.17</v>
      </c>
      <c r="T578">
        <v>1.1000000000000001</v>
      </c>
      <c r="U578" t="s">
        <v>30</v>
      </c>
      <c r="X578">
        <v>0.03</v>
      </c>
    </row>
    <row r="579" spans="1:28" ht="15" customHeight="1" x14ac:dyDescent="0.25">
      <c r="A579" s="7">
        <v>578</v>
      </c>
      <c r="B579" t="s">
        <v>725</v>
      </c>
      <c r="C579">
        <v>11.5</v>
      </c>
      <c r="D579">
        <v>339</v>
      </c>
      <c r="E579">
        <v>1419</v>
      </c>
      <c r="F579">
        <v>23.2</v>
      </c>
      <c r="G579">
        <v>0.8</v>
      </c>
      <c r="H579" t="s">
        <v>30</v>
      </c>
      <c r="I579">
        <v>62</v>
      </c>
      <c r="J579">
        <v>16.899999999999999</v>
      </c>
      <c r="K579">
        <v>2.6</v>
      </c>
      <c r="L579">
        <v>54</v>
      </c>
      <c r="M579">
        <v>94</v>
      </c>
      <c r="N579">
        <v>1.08</v>
      </c>
      <c r="O579">
        <v>368</v>
      </c>
      <c r="P579">
        <v>7</v>
      </c>
      <c r="R579">
        <v>887</v>
      </c>
      <c r="S579">
        <v>0.83</v>
      </c>
      <c r="T579">
        <v>3.5</v>
      </c>
      <c r="U579" t="s">
        <v>30</v>
      </c>
      <c r="X579">
        <v>0.11</v>
      </c>
      <c r="Z579">
        <v>0.42</v>
      </c>
      <c r="AA579">
        <v>5.07</v>
      </c>
    </row>
    <row r="580" spans="1:28" ht="15" customHeight="1" x14ac:dyDescent="0.25">
      <c r="A580" s="7">
        <v>579</v>
      </c>
      <c r="B580" t="s">
        <v>726</v>
      </c>
      <c r="C580">
        <v>1.8</v>
      </c>
      <c r="D580">
        <v>487</v>
      </c>
      <c r="E580">
        <v>2037</v>
      </c>
      <c r="F580">
        <v>16</v>
      </c>
      <c r="G580">
        <v>26.1</v>
      </c>
      <c r="H580" t="s">
        <v>30</v>
      </c>
      <c r="I580">
        <v>52.4</v>
      </c>
      <c r="J580">
        <v>7.3</v>
      </c>
      <c r="K580">
        <v>3.8</v>
      </c>
      <c r="L580">
        <v>22</v>
      </c>
      <c r="M580">
        <v>101</v>
      </c>
      <c r="N580">
        <v>1.06</v>
      </c>
      <c r="O580">
        <v>198</v>
      </c>
      <c r="P580">
        <v>1.1000000000000001</v>
      </c>
      <c r="Q580">
        <v>167</v>
      </c>
      <c r="R580">
        <v>348</v>
      </c>
      <c r="S580">
        <v>0.38</v>
      </c>
      <c r="T580">
        <v>1.6</v>
      </c>
      <c r="U580" t="s">
        <v>30</v>
      </c>
      <c r="Z580">
        <v>1.2</v>
      </c>
    </row>
    <row r="581" spans="1:28" ht="15" customHeight="1" x14ac:dyDescent="0.25">
      <c r="A581" s="7">
        <v>580</v>
      </c>
      <c r="B581" t="s">
        <v>727</v>
      </c>
      <c r="C581">
        <v>2.9</v>
      </c>
      <c r="D581">
        <v>503</v>
      </c>
      <c r="E581">
        <v>2105</v>
      </c>
      <c r="F581">
        <v>13.2</v>
      </c>
      <c r="G581">
        <v>28</v>
      </c>
      <c r="H581" t="s">
        <v>30</v>
      </c>
      <c r="I581">
        <v>54.7</v>
      </c>
      <c r="J581">
        <v>3.4</v>
      </c>
      <c r="K581">
        <v>1.1000000000000001</v>
      </c>
      <c r="L581">
        <v>27</v>
      </c>
      <c r="M581">
        <v>108</v>
      </c>
      <c r="N581">
        <v>1.0900000000000001</v>
      </c>
      <c r="O581">
        <v>171</v>
      </c>
      <c r="P581">
        <v>1.3</v>
      </c>
      <c r="Q581">
        <v>16</v>
      </c>
      <c r="R581">
        <v>355</v>
      </c>
      <c r="S581">
        <v>0.43</v>
      </c>
      <c r="T581">
        <v>1.4</v>
      </c>
      <c r="U581" t="s">
        <v>30</v>
      </c>
      <c r="X581">
        <v>0.04</v>
      </c>
      <c r="Y581">
        <v>0.03</v>
      </c>
      <c r="Z581">
        <v>0.11</v>
      </c>
      <c r="AA581">
        <v>5.94</v>
      </c>
    </row>
    <row r="582" spans="1:28" ht="15" customHeight="1" x14ac:dyDescent="0.25">
      <c r="A582" s="7">
        <v>581</v>
      </c>
      <c r="B582" t="s">
        <v>728</v>
      </c>
      <c r="C582">
        <v>5.8</v>
      </c>
      <c r="D582">
        <v>404</v>
      </c>
      <c r="E582">
        <v>1690</v>
      </c>
      <c r="F582">
        <v>36</v>
      </c>
      <c r="G582">
        <v>14.6</v>
      </c>
      <c r="H582" t="s">
        <v>30</v>
      </c>
      <c r="I582">
        <v>38.4</v>
      </c>
      <c r="J582">
        <v>20.2</v>
      </c>
      <c r="K582">
        <v>5.0999999999999996</v>
      </c>
      <c r="L582">
        <v>206</v>
      </c>
      <c r="M582">
        <v>242</v>
      </c>
      <c r="N582">
        <v>2.87</v>
      </c>
      <c r="O582">
        <v>539</v>
      </c>
      <c r="P582">
        <v>13.1</v>
      </c>
      <c r="Q582">
        <v>6</v>
      </c>
      <c r="R582">
        <v>1922</v>
      </c>
      <c r="S582">
        <v>1.29</v>
      </c>
      <c r="T582">
        <v>4.5</v>
      </c>
      <c r="U582" t="s">
        <v>30</v>
      </c>
      <c r="X582">
        <v>0.2</v>
      </c>
      <c r="Y582">
        <v>0.04</v>
      </c>
      <c r="Z582">
        <v>0.03</v>
      </c>
    </row>
    <row r="583" spans="1:28" ht="15" customHeight="1" x14ac:dyDescent="0.25">
      <c r="A583" s="7">
        <v>582</v>
      </c>
      <c r="B583" t="s">
        <v>729</v>
      </c>
      <c r="C583">
        <v>91.3</v>
      </c>
      <c r="D583">
        <v>39</v>
      </c>
      <c r="E583">
        <v>164</v>
      </c>
      <c r="F583">
        <v>2.4</v>
      </c>
      <c r="G583">
        <v>1.6</v>
      </c>
      <c r="H583" t="s">
        <v>30</v>
      </c>
      <c r="I583">
        <v>4.3</v>
      </c>
      <c r="J583">
        <v>0.4</v>
      </c>
      <c r="K583">
        <v>0.5</v>
      </c>
      <c r="L583">
        <v>17</v>
      </c>
      <c r="M583">
        <v>15</v>
      </c>
      <c r="N583">
        <v>0.15</v>
      </c>
      <c r="O583">
        <v>53</v>
      </c>
      <c r="P583">
        <v>0.4</v>
      </c>
      <c r="Q583">
        <v>57</v>
      </c>
      <c r="R583">
        <v>121</v>
      </c>
      <c r="S583">
        <v>0.08</v>
      </c>
      <c r="T583">
        <v>0.3</v>
      </c>
      <c r="U583" t="s">
        <v>30</v>
      </c>
    </row>
    <row r="584" spans="1:28" ht="15" customHeight="1" x14ac:dyDescent="0.25">
      <c r="A584" s="7">
        <v>583</v>
      </c>
      <c r="B584" t="s">
        <v>730</v>
      </c>
      <c r="C584">
        <v>4.5</v>
      </c>
      <c r="D584">
        <v>459</v>
      </c>
      <c r="E584">
        <v>1920</v>
      </c>
      <c r="F584">
        <v>35.700000000000003</v>
      </c>
      <c r="G584">
        <v>26.2</v>
      </c>
      <c r="H584" t="s">
        <v>30</v>
      </c>
      <c r="I584">
        <v>28.5</v>
      </c>
      <c r="J584">
        <v>7.3</v>
      </c>
      <c r="K584">
        <v>5.2</v>
      </c>
      <c r="L584">
        <v>359</v>
      </c>
      <c r="M584">
        <v>216</v>
      </c>
      <c r="N584">
        <v>2.68</v>
      </c>
      <c r="O584">
        <v>647</v>
      </c>
      <c r="P584">
        <v>7</v>
      </c>
      <c r="Q584">
        <v>83</v>
      </c>
      <c r="R584">
        <v>1607</v>
      </c>
      <c r="S584">
        <v>1.19</v>
      </c>
      <c r="T584">
        <v>5.8</v>
      </c>
      <c r="U584" t="s">
        <v>30</v>
      </c>
      <c r="Y584">
        <v>0.11</v>
      </c>
      <c r="Z584">
        <v>0.35</v>
      </c>
      <c r="AB584">
        <v>9.1999999999999993</v>
      </c>
    </row>
    <row r="585" spans="1:28" ht="15" customHeight="1" x14ac:dyDescent="0.25">
      <c r="A585" s="7">
        <v>584</v>
      </c>
      <c r="B585" t="s">
        <v>731</v>
      </c>
      <c r="C585">
        <v>86.6</v>
      </c>
      <c r="D585">
        <v>64</v>
      </c>
      <c r="E585">
        <v>270</v>
      </c>
      <c r="F585">
        <v>6.6</v>
      </c>
      <c r="G585">
        <v>4</v>
      </c>
      <c r="H585" t="s">
        <v>30</v>
      </c>
      <c r="I585">
        <v>2.1</v>
      </c>
      <c r="J585">
        <v>0.8</v>
      </c>
      <c r="K585">
        <v>0.7</v>
      </c>
      <c r="L585">
        <v>81</v>
      </c>
      <c r="M585">
        <v>38</v>
      </c>
      <c r="N585">
        <v>0.33</v>
      </c>
      <c r="O585">
        <v>130</v>
      </c>
      <c r="P585">
        <v>1.4</v>
      </c>
      <c r="Q585">
        <v>1</v>
      </c>
      <c r="R585">
        <v>182</v>
      </c>
      <c r="S585">
        <v>0.18</v>
      </c>
      <c r="T585">
        <v>0.9</v>
      </c>
      <c r="U585" t="s">
        <v>30</v>
      </c>
      <c r="X585">
        <v>0.04</v>
      </c>
      <c r="Z585">
        <v>0.03</v>
      </c>
    </row>
    <row r="586" spans="1:28" ht="15" customHeight="1" x14ac:dyDescent="0.25">
      <c r="A586" s="7">
        <v>585</v>
      </c>
      <c r="B586" t="s">
        <v>732</v>
      </c>
      <c r="C586">
        <v>9.6999999999999993</v>
      </c>
      <c r="D586">
        <v>381</v>
      </c>
      <c r="E586">
        <v>1595</v>
      </c>
      <c r="F586">
        <v>33.6</v>
      </c>
      <c r="G586">
        <v>10.3</v>
      </c>
      <c r="H586" t="s">
        <v>30</v>
      </c>
      <c r="I586">
        <v>43.8</v>
      </c>
      <c r="J586">
        <v>32.299999999999997</v>
      </c>
      <c r="K586">
        <v>2.6</v>
      </c>
      <c r="L586">
        <v>177</v>
      </c>
      <c r="M586">
        <v>121</v>
      </c>
      <c r="N586" t="s">
        <v>144</v>
      </c>
      <c r="O586">
        <v>265</v>
      </c>
      <c r="P586">
        <v>2.8</v>
      </c>
      <c r="Q586">
        <v>3</v>
      </c>
      <c r="R586">
        <v>708</v>
      </c>
      <c r="S586">
        <v>0.79</v>
      </c>
      <c r="T586">
        <v>4.2</v>
      </c>
      <c r="U586" t="s">
        <v>30</v>
      </c>
      <c r="X586">
        <v>0.24</v>
      </c>
      <c r="Z586">
        <v>7.0000000000000007E-2</v>
      </c>
      <c r="AB586">
        <v>25</v>
      </c>
    </row>
    <row r="587" spans="1:28" ht="15" customHeight="1" x14ac:dyDescent="0.25">
      <c r="A587" s="7">
        <v>586</v>
      </c>
      <c r="B587" t="s">
        <v>733</v>
      </c>
      <c r="C587">
        <v>67.7</v>
      </c>
      <c r="D587">
        <v>121</v>
      </c>
      <c r="E587">
        <v>505</v>
      </c>
      <c r="F587">
        <v>11.1</v>
      </c>
      <c r="G587">
        <v>3.8</v>
      </c>
      <c r="H587" t="s">
        <v>30</v>
      </c>
      <c r="I587">
        <v>12.4</v>
      </c>
      <c r="J587">
        <v>14.4</v>
      </c>
      <c r="K587">
        <v>5</v>
      </c>
      <c r="L587">
        <v>16</v>
      </c>
      <c r="M587">
        <v>4</v>
      </c>
      <c r="N587" t="s">
        <v>144</v>
      </c>
      <c r="O587">
        <v>40</v>
      </c>
      <c r="P587">
        <v>0.3</v>
      </c>
      <c r="Q587">
        <v>1809</v>
      </c>
      <c r="R587">
        <v>5</v>
      </c>
      <c r="S587">
        <v>0.27</v>
      </c>
      <c r="T587">
        <v>0.6</v>
      </c>
      <c r="U587" t="s">
        <v>30</v>
      </c>
    </row>
    <row r="588" spans="1:28" ht="15" customHeight="1" x14ac:dyDescent="0.25">
      <c r="A588" s="7">
        <v>587</v>
      </c>
      <c r="B588" t="s">
        <v>734</v>
      </c>
      <c r="C588">
        <v>3.1</v>
      </c>
      <c r="D588">
        <v>581</v>
      </c>
      <c r="E588">
        <v>2430</v>
      </c>
      <c r="F588">
        <v>18.600000000000001</v>
      </c>
      <c r="G588">
        <v>47.3</v>
      </c>
      <c r="H588" t="s">
        <v>30</v>
      </c>
      <c r="I588">
        <v>29.5</v>
      </c>
      <c r="J588">
        <v>11.6</v>
      </c>
      <c r="K588">
        <v>1.5</v>
      </c>
      <c r="L588">
        <v>237</v>
      </c>
      <c r="M588">
        <v>222</v>
      </c>
      <c r="N588">
        <v>1.95</v>
      </c>
      <c r="O588">
        <v>493</v>
      </c>
      <c r="P588">
        <v>3.1</v>
      </c>
      <c r="Q588">
        <v>279</v>
      </c>
      <c r="R588">
        <v>640</v>
      </c>
      <c r="S588">
        <v>0.93</v>
      </c>
      <c r="T588">
        <v>2.6</v>
      </c>
      <c r="U588" t="s">
        <v>30</v>
      </c>
      <c r="X588">
        <v>0.28999999999999998</v>
      </c>
      <c r="Y588">
        <v>0.16</v>
      </c>
    </row>
    <row r="589" spans="1:28" ht="15" customHeight="1" x14ac:dyDescent="0.25">
      <c r="A589" s="7">
        <v>588</v>
      </c>
      <c r="B589" t="s">
        <v>735</v>
      </c>
      <c r="C589">
        <v>3.5</v>
      </c>
      <c r="D589">
        <v>570</v>
      </c>
      <c r="E589">
        <v>2386</v>
      </c>
      <c r="F589">
        <v>18.5</v>
      </c>
      <c r="G589">
        <v>46.3</v>
      </c>
      <c r="H589" t="s">
        <v>30</v>
      </c>
      <c r="I589">
        <v>29.1</v>
      </c>
      <c r="J589">
        <v>3.7</v>
      </c>
      <c r="K589">
        <v>2.6</v>
      </c>
      <c r="L589">
        <v>33</v>
      </c>
      <c r="M589">
        <v>237</v>
      </c>
      <c r="N589">
        <v>1.59</v>
      </c>
      <c r="O589">
        <v>594</v>
      </c>
      <c r="P589">
        <v>5.2</v>
      </c>
      <c r="Q589">
        <v>125</v>
      </c>
      <c r="R589">
        <v>671</v>
      </c>
      <c r="S589">
        <v>1.92</v>
      </c>
      <c r="T589">
        <v>4.7</v>
      </c>
      <c r="U589" t="s">
        <v>30</v>
      </c>
      <c r="X589">
        <v>0.28999999999999998</v>
      </c>
      <c r="Y589">
        <v>0.05</v>
      </c>
      <c r="Z589">
        <v>0.39</v>
      </c>
    </row>
    <row r="590" spans="1:28" ht="15" customHeight="1" x14ac:dyDescent="0.25">
      <c r="A590" s="7">
        <v>589</v>
      </c>
      <c r="B590" t="s">
        <v>736</v>
      </c>
      <c r="C590">
        <v>3.5</v>
      </c>
      <c r="D590">
        <v>643</v>
      </c>
      <c r="E590">
        <v>2690</v>
      </c>
      <c r="F590">
        <v>14.5</v>
      </c>
      <c r="G590">
        <v>63.5</v>
      </c>
      <c r="H590" t="s">
        <v>30</v>
      </c>
      <c r="I590">
        <v>15.1</v>
      </c>
      <c r="J590">
        <v>7.9</v>
      </c>
      <c r="K590">
        <v>3.4</v>
      </c>
      <c r="L590">
        <v>146</v>
      </c>
      <c r="M590">
        <v>365</v>
      </c>
      <c r="N590">
        <v>1.1000000000000001</v>
      </c>
      <c r="O590">
        <v>853</v>
      </c>
      <c r="P590">
        <v>2.2999999999999998</v>
      </c>
      <c r="Q590">
        <v>1</v>
      </c>
      <c r="R590">
        <v>651</v>
      </c>
      <c r="S590">
        <v>1.79</v>
      </c>
      <c r="T590">
        <v>4.2</v>
      </c>
      <c r="U590" t="s">
        <v>30</v>
      </c>
      <c r="X590">
        <v>0.3</v>
      </c>
      <c r="Z590">
        <v>0.44</v>
      </c>
    </row>
    <row r="591" spans="1:28" ht="15" customHeight="1" x14ac:dyDescent="0.25">
      <c r="A591" s="7">
        <v>590</v>
      </c>
      <c r="B591" t="s">
        <v>737</v>
      </c>
      <c r="C591">
        <v>43</v>
      </c>
      <c r="D591">
        <v>406</v>
      </c>
      <c r="E591">
        <v>1701</v>
      </c>
      <c r="F591">
        <v>3.7</v>
      </c>
      <c r="G591">
        <v>42</v>
      </c>
      <c r="H591" t="s">
        <v>30</v>
      </c>
      <c r="I591">
        <v>10.4</v>
      </c>
      <c r="J591">
        <v>5.4</v>
      </c>
      <c r="K591">
        <v>1</v>
      </c>
      <c r="L591">
        <v>6</v>
      </c>
      <c r="M591">
        <v>51</v>
      </c>
      <c r="N591">
        <v>1</v>
      </c>
      <c r="O591">
        <v>118</v>
      </c>
      <c r="P591">
        <v>1.8</v>
      </c>
      <c r="Q591">
        <v>15</v>
      </c>
      <c r="R591">
        <v>354</v>
      </c>
      <c r="S591">
        <v>0.45</v>
      </c>
      <c r="T591">
        <v>0.9</v>
      </c>
      <c r="U591" t="s">
        <v>30</v>
      </c>
      <c r="Z591">
        <v>0.03</v>
      </c>
      <c r="AB591">
        <v>2.5</v>
      </c>
    </row>
    <row r="592" spans="1:28" ht="15" customHeight="1" x14ac:dyDescent="0.25">
      <c r="A592" s="7">
        <v>591</v>
      </c>
      <c r="B592" t="s">
        <v>738</v>
      </c>
      <c r="C592" t="s">
        <v>144</v>
      </c>
      <c r="D592" t="s">
        <v>144</v>
      </c>
      <c r="E592" t="s">
        <v>144</v>
      </c>
      <c r="F592" t="s">
        <v>144</v>
      </c>
      <c r="G592" t="s">
        <v>144</v>
      </c>
      <c r="H592" t="s">
        <v>144</v>
      </c>
      <c r="I592" t="s">
        <v>144</v>
      </c>
      <c r="J592" t="s">
        <v>144</v>
      </c>
      <c r="K592" t="s">
        <v>144</v>
      </c>
      <c r="L592" t="s">
        <v>144</v>
      </c>
      <c r="M592" t="s">
        <v>144</v>
      </c>
      <c r="N592" t="s">
        <v>144</v>
      </c>
      <c r="O592" t="s">
        <v>144</v>
      </c>
      <c r="P592" t="s">
        <v>144</v>
      </c>
      <c r="Q592" t="s">
        <v>144</v>
      </c>
      <c r="R592" t="s">
        <v>144</v>
      </c>
      <c r="S592" t="s">
        <v>144</v>
      </c>
      <c r="T592" t="s">
        <v>144</v>
      </c>
      <c r="U592" t="s">
        <v>30</v>
      </c>
      <c r="X592" t="s">
        <v>144</v>
      </c>
      <c r="Y592" t="s">
        <v>144</v>
      </c>
      <c r="Z592" t="s">
        <v>144</v>
      </c>
      <c r="AA592" t="s">
        <v>144</v>
      </c>
      <c r="AB592" t="s">
        <v>144</v>
      </c>
    </row>
    <row r="593" spans="1:28" ht="15" customHeight="1" x14ac:dyDescent="0.25">
      <c r="A593" s="7">
        <v>592</v>
      </c>
      <c r="B593" t="s">
        <v>739</v>
      </c>
      <c r="C593">
        <v>15.8</v>
      </c>
      <c r="D593">
        <v>329</v>
      </c>
      <c r="E593">
        <v>1376</v>
      </c>
      <c r="F593">
        <v>1.4</v>
      </c>
      <c r="G593">
        <v>0.2</v>
      </c>
      <c r="H593" t="s">
        <v>30</v>
      </c>
      <c r="I593">
        <v>79.2</v>
      </c>
      <c r="J593">
        <v>17.899999999999999</v>
      </c>
      <c r="K593">
        <v>3.4</v>
      </c>
      <c r="L593">
        <v>61</v>
      </c>
      <c r="M593">
        <v>39</v>
      </c>
      <c r="N593">
        <v>0.38</v>
      </c>
      <c r="O593">
        <v>26</v>
      </c>
      <c r="P593">
        <v>18.3</v>
      </c>
      <c r="Q593">
        <v>12</v>
      </c>
      <c r="R593">
        <v>362</v>
      </c>
      <c r="S593">
        <v>0.22</v>
      </c>
      <c r="T593">
        <v>0.3</v>
      </c>
      <c r="U593" t="s">
        <v>30</v>
      </c>
      <c r="AA593">
        <v>2.58</v>
      </c>
    </row>
    <row r="594" spans="1:28" ht="15" customHeight="1" x14ac:dyDescent="0.25">
      <c r="A594" s="7">
        <v>593</v>
      </c>
      <c r="B594" t="s">
        <v>740</v>
      </c>
      <c r="C594">
        <v>3.9</v>
      </c>
      <c r="D594">
        <v>584</v>
      </c>
      <c r="E594">
        <v>2442</v>
      </c>
      <c r="F594">
        <v>21.2</v>
      </c>
      <c r="G594">
        <v>50.4</v>
      </c>
      <c r="H594" t="s">
        <v>30</v>
      </c>
      <c r="I594">
        <v>21.6</v>
      </c>
      <c r="J594">
        <v>11.9</v>
      </c>
      <c r="K594">
        <v>2.9</v>
      </c>
      <c r="L594">
        <v>825</v>
      </c>
      <c r="M594">
        <v>361</v>
      </c>
      <c r="N594">
        <v>2.67</v>
      </c>
      <c r="O594">
        <v>741</v>
      </c>
      <c r="P594">
        <v>5.4</v>
      </c>
      <c r="Q594">
        <v>3</v>
      </c>
      <c r="R594">
        <v>546</v>
      </c>
      <c r="S594">
        <v>1.51</v>
      </c>
      <c r="T594">
        <v>5.2</v>
      </c>
      <c r="U594" t="s">
        <v>30</v>
      </c>
      <c r="X594">
        <v>0.94</v>
      </c>
      <c r="Z594">
        <v>0.13</v>
      </c>
      <c r="AA594">
        <v>5.92</v>
      </c>
    </row>
    <row r="595" spans="1:28" ht="15" customHeight="1" x14ac:dyDescent="0.25">
      <c r="A595" s="7">
        <v>594</v>
      </c>
      <c r="B595" t="s">
        <v>741</v>
      </c>
      <c r="C595">
        <v>6.7</v>
      </c>
      <c r="D595">
        <v>495</v>
      </c>
      <c r="E595">
        <v>2072</v>
      </c>
      <c r="F595">
        <v>14.1</v>
      </c>
      <c r="G595">
        <v>32.299999999999997</v>
      </c>
      <c r="H595" t="s">
        <v>30</v>
      </c>
      <c r="I595">
        <v>43.3</v>
      </c>
      <c r="J595">
        <v>33.5</v>
      </c>
      <c r="K595">
        <v>3.7</v>
      </c>
      <c r="L595">
        <v>211</v>
      </c>
      <c r="M595">
        <v>347</v>
      </c>
      <c r="N595">
        <v>2.81</v>
      </c>
      <c r="O595">
        <v>615</v>
      </c>
      <c r="P595">
        <v>4.7</v>
      </c>
      <c r="Q595">
        <v>9</v>
      </c>
      <c r="R595">
        <v>869</v>
      </c>
      <c r="S595">
        <v>1.0900000000000001</v>
      </c>
      <c r="T595">
        <v>4.4000000000000004</v>
      </c>
      <c r="U595" t="s">
        <v>30</v>
      </c>
      <c r="X595">
        <v>0.12</v>
      </c>
      <c r="Z595">
        <v>0.13</v>
      </c>
    </row>
    <row r="596" spans="1:28" ht="15" customHeight="1" x14ac:dyDescent="0.25">
      <c r="A596" s="7">
        <v>595</v>
      </c>
      <c r="B596" t="s">
        <v>742</v>
      </c>
      <c r="C596">
        <v>50.5</v>
      </c>
      <c r="D596">
        <v>174</v>
      </c>
      <c r="E596">
        <v>730</v>
      </c>
      <c r="F596">
        <v>3</v>
      </c>
      <c r="G596">
        <v>0.7</v>
      </c>
      <c r="H596" t="s">
        <v>30</v>
      </c>
      <c r="I596">
        <v>43.9</v>
      </c>
      <c r="J596">
        <v>15.6</v>
      </c>
      <c r="K596">
        <v>1.8</v>
      </c>
      <c r="L596">
        <v>16</v>
      </c>
      <c r="M596">
        <v>53</v>
      </c>
      <c r="N596">
        <v>0.41</v>
      </c>
      <c r="O596">
        <v>166</v>
      </c>
      <c r="P596">
        <v>0.8</v>
      </c>
      <c r="Q596">
        <v>1</v>
      </c>
      <c r="R596">
        <v>727</v>
      </c>
      <c r="S596">
        <v>0.18</v>
      </c>
      <c r="T596">
        <v>0.8</v>
      </c>
      <c r="U596" t="s">
        <v>30</v>
      </c>
      <c r="AB596">
        <v>27.7</v>
      </c>
    </row>
    <row r="597" spans="1:28" ht="15" customHeight="1" x14ac:dyDescent="0.25">
      <c r="A597" s="7">
        <v>596</v>
      </c>
      <c r="B597" t="s">
        <v>743</v>
      </c>
      <c r="C597">
        <v>54.5</v>
      </c>
      <c r="D597">
        <v>219</v>
      </c>
      <c r="E597">
        <v>914</v>
      </c>
      <c r="F597">
        <v>2.5</v>
      </c>
      <c r="G597">
        <v>12.8</v>
      </c>
      <c r="H597" t="s">
        <v>30</v>
      </c>
      <c r="I597">
        <v>29.6</v>
      </c>
      <c r="J597">
        <v>4.3</v>
      </c>
      <c r="K597">
        <v>0.7</v>
      </c>
      <c r="L597">
        <v>28</v>
      </c>
      <c r="M597">
        <v>25</v>
      </c>
      <c r="N597">
        <v>0.13</v>
      </c>
      <c r="O597">
        <v>49</v>
      </c>
      <c r="P597">
        <v>0.5</v>
      </c>
      <c r="Q597">
        <v>1</v>
      </c>
      <c r="R597">
        <v>303</v>
      </c>
      <c r="S597">
        <v>0.28000000000000003</v>
      </c>
      <c r="T597">
        <v>0.3</v>
      </c>
      <c r="U597" t="s">
        <v>30</v>
      </c>
      <c r="V597">
        <v>875</v>
      </c>
      <c r="W597">
        <v>438</v>
      </c>
      <c r="Y597">
        <v>0.09</v>
      </c>
      <c r="Z597">
        <v>0.03</v>
      </c>
      <c r="AB597">
        <v>2.2000000000000002</v>
      </c>
    </row>
    <row r="598" spans="1:28" ht="15" customHeight="1" x14ac:dyDescent="0.25">
      <c r="A598" s="7">
        <v>597</v>
      </c>
      <c r="B598" t="s">
        <v>744</v>
      </c>
      <c r="C598">
        <v>6.2</v>
      </c>
      <c r="D598">
        <v>620</v>
      </c>
      <c r="E598">
        <v>2594</v>
      </c>
      <c r="F598">
        <v>14</v>
      </c>
      <c r="G598">
        <v>59.4</v>
      </c>
      <c r="H598" t="s">
        <v>30</v>
      </c>
      <c r="I598">
        <v>18.399999999999999</v>
      </c>
      <c r="J598">
        <v>7.2</v>
      </c>
      <c r="K598">
        <v>2.1</v>
      </c>
      <c r="L598">
        <v>105</v>
      </c>
      <c r="M598">
        <v>153</v>
      </c>
      <c r="N598">
        <v>4.05</v>
      </c>
      <c r="O598">
        <v>396</v>
      </c>
      <c r="P598">
        <v>2</v>
      </c>
      <c r="Q598">
        <v>5</v>
      </c>
      <c r="R598">
        <v>533</v>
      </c>
      <c r="S598">
        <v>0.75</v>
      </c>
      <c r="T598">
        <v>2.1</v>
      </c>
      <c r="U598" t="s">
        <v>30</v>
      </c>
      <c r="X598">
        <v>0.38</v>
      </c>
      <c r="Z598">
        <v>0.13</v>
      </c>
      <c r="AA598">
        <v>1.08</v>
      </c>
    </row>
    <row r="599" spans="1:28" ht="15" customHeight="1" x14ac:dyDescent="0.25">
      <c r="A599" s="7">
        <v>598</v>
      </c>
      <c r="B599" t="s">
        <v>745</v>
      </c>
      <c r="C599" s="2">
        <v>3</v>
      </c>
      <c r="D599" s="2">
        <v>400</v>
      </c>
      <c r="E599" s="2">
        <v>1673</v>
      </c>
      <c r="F599" s="2">
        <v>80</v>
      </c>
      <c r="G599" s="2">
        <v>3</v>
      </c>
      <c r="H599" s="2">
        <v>10</v>
      </c>
      <c r="I599" s="2">
        <v>10</v>
      </c>
      <c r="J599" s="2">
        <v>0</v>
      </c>
      <c r="K599" s="2">
        <v>3</v>
      </c>
      <c r="L599" s="2">
        <v>333</v>
      </c>
      <c r="M599" s="2">
        <v>233</v>
      </c>
      <c r="N599" s="2">
        <v>1.2</v>
      </c>
      <c r="O599" s="2">
        <v>580</v>
      </c>
      <c r="P599" s="2">
        <v>2</v>
      </c>
      <c r="Q599" s="2">
        <v>180</v>
      </c>
      <c r="R599" s="2">
        <v>870</v>
      </c>
      <c r="S599" s="2">
        <v>1.2</v>
      </c>
      <c r="T599" s="2">
        <v>8.6999999999999993</v>
      </c>
      <c r="U599" s="2">
        <v>2907</v>
      </c>
      <c r="V599" s="2"/>
      <c r="W599" s="2"/>
      <c r="X599" s="2"/>
      <c r="Y599" s="2"/>
      <c r="Z599" s="2">
        <v>1.2</v>
      </c>
      <c r="AA599" s="2">
        <v>11.7</v>
      </c>
      <c r="AB599" s="2">
        <v>35</v>
      </c>
    </row>
  </sheetData>
  <mergeCells count="1">
    <mergeCell ref="AD1:AJ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W38"/>
  <sheetViews>
    <sheetView tabSelected="1" zoomScale="70" zoomScaleNormal="70" workbookViewId="0">
      <selection activeCell="P10" sqref="P10"/>
    </sheetView>
  </sheetViews>
  <sheetFormatPr defaultRowHeight="15" x14ac:dyDescent="0.25"/>
  <cols>
    <col min="1" max="1" width="7.5703125" bestFit="1" customWidth="1"/>
    <col min="2" max="2" width="19.28515625" customWidth="1"/>
    <col min="3" max="3" width="7.140625" bestFit="1" customWidth="1"/>
    <col min="4" max="4" width="14.42578125" customWidth="1"/>
    <col min="5" max="5" width="6.7109375" bestFit="1" customWidth="1"/>
    <col min="6" max="6" width="14.140625" customWidth="1"/>
    <col min="7" max="7" width="7.85546875" customWidth="1"/>
    <col min="8" max="8" width="17.7109375" customWidth="1"/>
    <col min="9" max="9" width="6" customWidth="1"/>
    <col min="10" max="10" width="14.5703125" customWidth="1"/>
    <col min="11" max="11" width="5.7109375" customWidth="1"/>
    <col min="12" max="12" width="12.28515625" customWidth="1"/>
    <col min="13" max="13" width="5.7109375" customWidth="1"/>
    <col min="14" max="14" width="14.7109375" customWidth="1"/>
    <col min="15" max="15" width="12.28515625" bestFit="1" customWidth="1"/>
    <col min="16" max="16" width="15.28515625" bestFit="1" customWidth="1"/>
    <col min="17" max="17" width="13.42578125" bestFit="1" customWidth="1"/>
    <col min="18" max="18" width="14.140625" bestFit="1" customWidth="1"/>
    <col min="19" max="19" width="13.42578125" bestFit="1" customWidth="1"/>
    <col min="20" max="20" width="14.140625" customWidth="1"/>
    <col min="21" max="21" width="23.7109375" style="19" bestFit="1" customWidth="1"/>
    <col min="22" max="22" width="7" style="19" bestFit="1" customWidth="1"/>
    <col min="23" max="23" width="9.140625" style="19"/>
    <col min="24" max="24" width="11" customWidth="1"/>
    <col min="26" max="26" width="14.7109375" customWidth="1"/>
    <col min="27" max="27" width="15.7109375" customWidth="1"/>
    <col min="28" max="28" width="14.28515625" bestFit="1" customWidth="1"/>
    <col min="29" max="29" width="14.42578125" bestFit="1" customWidth="1"/>
    <col min="30" max="30" width="14.140625" bestFit="1" customWidth="1"/>
    <col min="31" max="31" width="13.140625" bestFit="1" customWidth="1"/>
  </cols>
  <sheetData>
    <row r="1" spans="1:22" ht="21" x14ac:dyDescent="0.35">
      <c r="A1" s="103" t="s">
        <v>746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</row>
    <row r="2" spans="1:22" ht="30" x14ac:dyDescent="0.25">
      <c r="A2" s="92" t="s">
        <v>747</v>
      </c>
      <c r="B2" s="92" t="s">
        <v>748</v>
      </c>
      <c r="C2" s="92" t="s">
        <v>749</v>
      </c>
      <c r="D2" s="92" t="s">
        <v>750</v>
      </c>
      <c r="E2" s="92" t="s">
        <v>751</v>
      </c>
      <c r="F2" s="92" t="s">
        <v>752</v>
      </c>
      <c r="G2" s="92" t="s">
        <v>753</v>
      </c>
      <c r="H2" s="92" t="s">
        <v>754</v>
      </c>
      <c r="I2" s="92" t="s">
        <v>755</v>
      </c>
      <c r="J2" s="92" t="s">
        <v>756</v>
      </c>
      <c r="K2" s="92" t="s">
        <v>757</v>
      </c>
      <c r="L2" s="92" t="s">
        <v>758</v>
      </c>
      <c r="M2" s="92" t="s">
        <v>759</v>
      </c>
      <c r="N2" s="92" t="s">
        <v>760</v>
      </c>
      <c r="O2" s="50" t="s">
        <v>761</v>
      </c>
      <c r="P2" s="92" t="s">
        <v>762</v>
      </c>
      <c r="Q2" s="92" t="s">
        <v>763</v>
      </c>
      <c r="R2" s="92" t="s">
        <v>16</v>
      </c>
      <c r="S2" s="92" t="s">
        <v>764</v>
      </c>
      <c r="T2" s="19"/>
    </row>
    <row r="3" spans="1:22" ht="15" customHeight="1" x14ac:dyDescent="0.25">
      <c r="A3" s="15">
        <v>0.29166666666666669</v>
      </c>
      <c r="B3" s="20" t="s">
        <v>765</v>
      </c>
      <c r="C3" s="16">
        <v>100</v>
      </c>
      <c r="D3" s="17" t="s">
        <v>766</v>
      </c>
      <c r="E3" s="16">
        <v>50</v>
      </c>
      <c r="F3" s="17" t="s">
        <v>577</v>
      </c>
      <c r="G3" s="16">
        <v>15</v>
      </c>
      <c r="H3" s="17" t="s">
        <v>590</v>
      </c>
      <c r="I3" s="16">
        <v>100</v>
      </c>
      <c r="J3" s="17" t="s">
        <v>614</v>
      </c>
      <c r="K3" s="16"/>
      <c r="L3" s="17"/>
      <c r="M3" s="16"/>
      <c r="N3" s="17"/>
      <c r="O3" s="51">
        <f>(_xlfn.XLOOKUP(D3,Alimentos[Alimento],Alimentos[Proteína (g)],0,1)*C3
+ _xlfn.XLOOKUP(F3,Alimentos[Alimento],Alimentos[Proteína (g)],0,0,1)*E3
+ _xlfn.XLOOKUP(H3,Alimentos[Alimento],Alimentos[Proteína (g)],0,0,1)*G3
+ _xlfn.XLOOKUP(J3,Alimentos[Alimento],Alimentos[Proteína (g)],0,0,1)*I3
+ _xlfn.XLOOKUP(L3,Alimentos[Alimento],Alimentos[Proteína (g)],0,0,1)*K3
+ _xlfn.XLOOKUP(N3,Alimentos[Alimento],Alimentos[Proteína (g)],0,0,1)*M3)/100</f>
        <v>25.105</v>
      </c>
      <c r="P3" s="21">
        <f>(_xlfn.XLOOKUP(D3,Alimentos[Alimento],Alimentos[Carboidrato (g)],0,1)*C3
+ _xlfn.XLOOKUP(F3,Alimentos[Alimento],Alimentos[Carboidrato (g)],0,0,1)*E3
+ _xlfn.XLOOKUP(H3,Alimentos[Alimento],Alimentos[Carboidrato (g)],0,0,1)*G3
+ _xlfn.XLOOKUP(J3,Alimentos[Alimento],Alimentos[Carboidrato (g)],0,0,1)*I3
+ _xlfn.XLOOKUP(L3,Alimentos[Alimento],Alimentos[Carboidrato (g)],0,0,1)*K3
+ _xlfn.XLOOKUP(N3,Alimentos[Alimento],Alimentos[Carboidrato (g)],0,0,1)*M3)/100</f>
        <v>51.325000000000003</v>
      </c>
      <c r="Q3" s="21">
        <f>(_xlfn.XLOOKUP(D3,Alimentos[Alimento],Alimentos[Lipídeos (g)],0,1)*C3
+ _xlfn.XLOOKUP(F3,Alimentos[Alimento],Alimentos[Lipídeos (g)],0,0,1)*E3
+ _xlfn.XLOOKUP(H3,Alimentos[Alimento],Alimentos[Lipídeos (g)],0,0,1)*G3
+ _xlfn.XLOOKUP(J3,Alimentos[Alimento],Alimentos[Lipídeos (g)],0,0,1)*I3
+ _xlfn.XLOOKUP(L3,Alimentos[Alimento],Alimentos[Lipídeos (g)],0,0,1)*K3
+ _xlfn.XLOOKUP(N3,Alimentos[Alimento],Alimentos[Lipídeos (g)],0,0,1)*M3)/100</f>
        <v>22.315000000000001</v>
      </c>
      <c r="R3" s="21">
        <f>(_xlfn.XLOOKUP(D3,Alimentos[Alimento],Alimentos[Sódio (mg)],0,1)*C3
+ _xlfn.XLOOKUP(F3,Alimentos[Alimento],Alimentos[Sódio (mg)],0,0,1)*E3
+ _xlfn.XLOOKUP(H3,Alimentos[Alimento],Alimentos[Sódio (mg)],0,0,1)*G3
+ _xlfn.XLOOKUP(J3,Alimentos[Alimento],Alimentos[Sódio (mg)],0,0,1)*I3
+ _xlfn.XLOOKUP(L3,Alimentos[Alimento],Alimentos[Sódio (mg)],0,0,1)*K3
+ _xlfn.XLOOKUP(N3,Alimentos[Alimento],Alimentos[Sódio (mg)],0,0,1)*M3)/100</f>
        <v>704.15</v>
      </c>
      <c r="S3" s="21">
        <f>(_xlfn.XLOOKUP(D3,Alimentos[Alimento],Alimentos[Energia (kcal)],0,1)*C3
+ _xlfn.XLOOKUP(F3,Alimentos[Alimento],Alimentos[Energia (kcal)],0,0,1)*E3
+ _xlfn.XLOOKUP(H3,Alimentos[Alimento],Alimentos[Energia (kcal)],0,0,1)*G3
+ _xlfn.XLOOKUP(J3,Alimentos[Alimento],Alimentos[Energia (kcal)],0,0,1)*I3
+ _xlfn.XLOOKUP(L3,Alimentos[Alimento],Alimentos[Energia (kcal)],0,0,1)*K3
+ _xlfn.XLOOKUP(N3,Alimentos[Alimento],Alimentos[Energia (kcal)],0,0,1)*M3)/100</f>
        <v>494.35</v>
      </c>
      <c r="T3" s="19"/>
    </row>
    <row r="4" spans="1:22" ht="15" customHeight="1" x14ac:dyDescent="0.25">
      <c r="A4" s="15">
        <v>0.41666666666666669</v>
      </c>
      <c r="B4" s="20" t="s">
        <v>767</v>
      </c>
      <c r="C4" s="16">
        <v>50</v>
      </c>
      <c r="D4" s="17" t="s">
        <v>352</v>
      </c>
      <c r="E4" s="16">
        <v>100</v>
      </c>
      <c r="F4" s="17" t="s">
        <v>273</v>
      </c>
      <c r="G4" s="16">
        <v>30</v>
      </c>
      <c r="H4" s="17" t="s">
        <v>49</v>
      </c>
      <c r="I4" s="16">
        <v>30</v>
      </c>
      <c r="J4" s="17" t="s">
        <v>745</v>
      </c>
      <c r="K4" s="16"/>
      <c r="L4" s="17"/>
      <c r="M4" s="16"/>
      <c r="N4" s="17"/>
      <c r="O4" s="51">
        <f>(_xlfn.XLOOKUP(D4,Alimentos[Alimento],Alimentos[Proteína (g)],0,1)*C4
+ _xlfn.XLOOKUP(F4,Alimentos[Alimento],Alimentos[Proteína (g)],0,0,1)*E4
+ _xlfn.XLOOKUP(H4,Alimentos[Alimento],Alimentos[Proteína (g)],0,0,1)*G4
+ _xlfn.XLOOKUP(J4,Alimentos[Alimento],Alimentos[Proteína (g)],0,0,1)*I4
+ _xlfn.XLOOKUP(L4,Alimentos[Alimento],Alimentos[Proteína (g)],0,0,1)*K4
+ _xlfn.XLOOKUP(N4,Alimentos[Alimento],Alimentos[Proteína (g)],0,0,1)*M4)/100</f>
        <v>29.92</v>
      </c>
      <c r="P4" s="21">
        <f>(_xlfn.XLOOKUP(D4,Alimentos[Alimento],Alimentos[Carboidrato (g)],0,1)*C4
+ _xlfn.XLOOKUP(F4,Alimentos[Alimento],Alimentos[Carboidrato (g)],0,0,1)*E4
+ _xlfn.XLOOKUP(H4,Alimentos[Alimento],Alimentos[Carboidrato (g)],0,0,1)*G4
+ _xlfn.XLOOKUP(J4,Alimentos[Alimento],Alimentos[Carboidrato (g)],0,0,1)*I4
+ _xlfn.XLOOKUP(L4,Alimentos[Alimento],Alimentos[Carboidrato (g)],0,0,1)*K4
+ _xlfn.XLOOKUP(N4,Alimentos[Alimento],Alimentos[Carboidrato (g)],0,0,1)*M4)/100</f>
        <v>60.43</v>
      </c>
      <c r="Q4" s="21">
        <f>(_xlfn.XLOOKUP(D4,Alimentos[Alimento],Alimentos[Lipídeos (g)],0,1)*C4
+ _xlfn.XLOOKUP(F4,Alimentos[Alimento],Alimentos[Lipídeos (g)],0,0,1)*E4
+ _xlfn.XLOOKUP(H4,Alimentos[Alimento],Alimentos[Lipídeos (g)],0,0,1)*G4
+ _xlfn.XLOOKUP(J4,Alimentos[Alimento],Alimentos[Lipídeos (g)],0,0,1)*I4
+ _xlfn.XLOOKUP(L4,Alimentos[Alimento],Alimentos[Lipídeos (g)],0,0,1)*K4
+ _xlfn.XLOOKUP(N4,Alimentos[Alimento],Alimentos[Lipídeos (g)],0,0,1)*M4)/100</f>
        <v>3.65</v>
      </c>
      <c r="R4" s="21">
        <f>(_xlfn.XLOOKUP(D4,Alimentos[Alimento],Alimentos[Sódio (mg)],0,1)*C4
+ _xlfn.XLOOKUP(F4,Alimentos[Alimento],Alimentos[Sódio (mg)],0,0,1)*E4
+ _xlfn.XLOOKUP(H4,Alimentos[Alimento],Alimentos[Sódio (mg)],0,0,1)*G4
+ _xlfn.XLOOKUP(J4,Alimentos[Alimento],Alimentos[Sódio (mg)],0,0,1)*I4
+ _xlfn.XLOOKUP(L4,Alimentos[Alimento],Alimentos[Sódio (mg)],0,0,1)*K4
+ _xlfn.XLOOKUP(N4,Alimentos[Alimento],Alimentos[Sódio (mg)],0,0,1)*M4)/100</f>
        <v>61</v>
      </c>
      <c r="S4" s="21">
        <f>(_xlfn.XLOOKUP(D4,Alimentos[Alimento],Alimentos[Energia (kcal)],0,1)*C4
+ _xlfn.XLOOKUP(F4,Alimentos[Alimento],Alimentos[Energia (kcal)],0,0,1)*E4
+ _xlfn.XLOOKUP(H4,Alimentos[Alimento],Alimentos[Energia (kcal)],0,0,1)*G4
+ _xlfn.XLOOKUP(J4,Alimentos[Alimento],Alimentos[Energia (kcal)],0,0,1)*I4
+ _xlfn.XLOOKUP(L4,Alimentos[Alimento],Alimentos[Energia (kcal)],0,0,1)*K4
+ _xlfn.XLOOKUP(N4,Alimentos[Alimento],Alimentos[Energia (kcal)],0,0,1)*M4)/100</f>
        <v>380.7</v>
      </c>
      <c r="T4" s="19"/>
    </row>
    <row r="5" spans="1:22" ht="15" customHeight="1" x14ac:dyDescent="0.25">
      <c r="A5" s="15">
        <v>0.52083333333333337</v>
      </c>
      <c r="B5" s="20" t="s">
        <v>768</v>
      </c>
      <c r="C5" s="16">
        <v>100</v>
      </c>
      <c r="D5" s="17" t="s">
        <v>29</v>
      </c>
      <c r="E5" s="16">
        <v>150</v>
      </c>
      <c r="F5" s="17" t="s">
        <v>495</v>
      </c>
      <c r="G5" s="16">
        <v>50</v>
      </c>
      <c r="H5" s="17" t="s">
        <v>176</v>
      </c>
      <c r="I5" s="16">
        <v>50</v>
      </c>
      <c r="J5" s="17" t="s">
        <v>112</v>
      </c>
      <c r="K5" s="16"/>
      <c r="L5" s="17"/>
      <c r="M5" s="16"/>
      <c r="N5" s="17"/>
      <c r="O5" s="51">
        <f>(_xlfn.XLOOKUP(D5,Alimentos[Alimento],Alimentos[Proteína (g)],0,1)*C5
+ _xlfn.XLOOKUP(F5,Alimentos[Alimento],Alimentos[Proteína (g)],0,0,1)*E5
+ _xlfn.XLOOKUP(H5,Alimentos[Alimento],Alimentos[Proteína (g)],0,0,1)*G5
+ _xlfn.XLOOKUP(J5,Alimentos[Alimento],Alimentos[Proteína (g)],0,0,1)*I5
+ _xlfn.XLOOKUP(L5,Alimentos[Alimento],Alimentos[Proteína (g)],0,0,1)*K5
+ _xlfn.XLOOKUP(N5,Alimentos[Alimento],Alimentos[Proteína (g)],0,0,1)*M5)/100</f>
        <v>36.25</v>
      </c>
      <c r="P5" s="21">
        <f>(_xlfn.XLOOKUP(D5,Alimentos[Alimento],Alimentos[Carboidrato (g)],0,1)*C5
+ _xlfn.XLOOKUP(F5,Alimentos[Alimento],Alimentos[Carboidrato (g)],0,0,1)*E5
+ _xlfn.XLOOKUP(H5,Alimentos[Alimento],Alimentos[Carboidrato (g)],0,0,1)*G5
+ _xlfn.XLOOKUP(J5,Alimentos[Alimento],Alimentos[Carboidrato (g)],0,0,1)*I5
+ _xlfn.XLOOKUP(L5,Alimentos[Alimento],Alimentos[Carboidrato (g)],0,0,1)*K5
+ _xlfn.XLOOKUP(N5,Alimentos[Alimento],Alimentos[Carboidrato (g)],0,0,1)*M5)/100</f>
        <v>34.549999999999997</v>
      </c>
      <c r="Q5" s="21">
        <f>(_xlfn.XLOOKUP(D5,Alimentos[Alimento],Alimentos[Lipídeos (g)],0,1)*C5
+ _xlfn.XLOOKUP(F5,Alimentos[Alimento],Alimentos[Lipídeos (g)],0,0,1)*E5
+ _xlfn.XLOOKUP(H5,Alimentos[Alimento],Alimentos[Lipídeos (g)],0,0,1)*G5
+ _xlfn.XLOOKUP(J5,Alimentos[Alimento],Alimentos[Lipídeos (g)],0,0,1)*I5
+ _xlfn.XLOOKUP(L5,Alimentos[Alimento],Alimentos[Lipídeos (g)],0,0,1)*K5
+ _xlfn.XLOOKUP(N5,Alimentos[Alimento],Alimentos[Lipídeos (g)],0,0,1)*M5)/100</f>
        <v>8.1999999999999993</v>
      </c>
      <c r="R5" s="21">
        <f>(_xlfn.XLOOKUP(D5,Alimentos[Alimento],Alimentos[Sódio (mg)],0,1)*C5
+ _xlfn.XLOOKUP(F5,Alimentos[Alimento],Alimentos[Sódio (mg)],0,0,1)*E5
+ _xlfn.XLOOKUP(H5,Alimentos[Alimento],Alimentos[Sódio (mg)],0,0,1)*G5
+ _xlfn.XLOOKUP(J5,Alimentos[Alimento],Alimentos[Sódio (mg)],0,0,1)*I5
+ _xlfn.XLOOKUP(L5,Alimentos[Alimento],Alimentos[Sódio (mg)],0,0,1)*K5
+ _xlfn.XLOOKUP(N5,Alimentos[Alimento],Alimentos[Sódio (mg)],0,0,1)*M5)/100</f>
        <v>79</v>
      </c>
      <c r="S5" s="21">
        <f>(_xlfn.XLOOKUP(D5,Alimentos[Alimento],Alimentos[Energia (kcal)],0,1)*C5
+ _xlfn.XLOOKUP(F5,Alimentos[Alimento],Alimentos[Energia (kcal)],0,0,1)*E5
+ _xlfn.XLOOKUP(H5,Alimentos[Alimento],Alimentos[Energia (kcal)],0,0,1)*G5
+ _xlfn.XLOOKUP(J5,Alimentos[Alimento],Alimentos[Energia (kcal)],0,0,1)*I5
+ _xlfn.XLOOKUP(L5,Alimentos[Alimento],Alimentos[Energia (kcal)],0,0,1)*K5
+ _xlfn.XLOOKUP(N5,Alimentos[Alimento],Alimentos[Energia (kcal)],0,0,1)*M5)/100</f>
        <v>362.5</v>
      </c>
      <c r="T5" s="19"/>
    </row>
    <row r="6" spans="1:22" ht="15" customHeight="1" x14ac:dyDescent="0.25">
      <c r="A6" s="15">
        <v>0.66666666666666663</v>
      </c>
      <c r="B6" s="20" t="s">
        <v>769</v>
      </c>
      <c r="C6" s="16">
        <v>100</v>
      </c>
      <c r="D6" s="17" t="s">
        <v>567</v>
      </c>
      <c r="E6" s="16">
        <v>30</v>
      </c>
      <c r="F6" s="17" t="s">
        <v>49</v>
      </c>
      <c r="G6" s="16"/>
      <c r="H6" s="17"/>
      <c r="I6" s="16"/>
      <c r="J6" s="17"/>
      <c r="K6" s="16"/>
      <c r="L6" s="17"/>
      <c r="M6" s="16"/>
      <c r="N6" s="17"/>
      <c r="O6" s="51">
        <f>(_xlfn.XLOOKUP(D6,Alimentos[Alimento],Alimentos[Proteína (g)],0,1)*C6
+ _xlfn.XLOOKUP(F6,Alimentos[Alimento],Alimentos[Proteína (g)],0,0,1)*E6
+ _xlfn.XLOOKUP(H6,Alimentos[Alimento],Alimentos[Proteína (g)],0,0,1)*G6
+ _xlfn.XLOOKUP(J6,Alimentos[Alimento],Alimentos[Proteína (g)],0,0,1)*I6
+ _xlfn.XLOOKUP(L6,Alimentos[Alimento],Alimentos[Proteína (g)],0,0,1)*K6
+ _xlfn.XLOOKUP(N6,Alimentos[Alimento],Alimentos[Proteína (g)],0,0,1)*M6)/100</f>
        <v>8.27</v>
      </c>
      <c r="P6" s="21">
        <f>(_xlfn.XLOOKUP(D6,Alimentos[Alimento],Alimentos[Carboidrato (g)],0,1)*C6
+ _xlfn.XLOOKUP(F6,Alimentos[Alimento],Alimentos[Carboidrato (g)],0,0,1)*E6
+ _xlfn.XLOOKUP(H6,Alimentos[Alimento],Alimentos[Carboidrato (g)],0,0,1)*G6
+ _xlfn.XLOOKUP(J6,Alimentos[Alimento],Alimentos[Carboidrato (g)],0,0,1)*I6
+ _xlfn.XLOOKUP(L6,Alimentos[Alimento],Alimentos[Carboidrato (g)],0,0,1)*K6
+ _xlfn.XLOOKUP(N6,Alimentos[Alimento],Alimentos[Carboidrato (g)],0,0,1)*M6)/100</f>
        <v>21.88</v>
      </c>
      <c r="Q6" s="21">
        <f>(_xlfn.XLOOKUP(D6,Alimentos[Alimento],Alimentos[Lipídeos (g)],0,1)*C6
+ _xlfn.XLOOKUP(F6,Alimentos[Alimento],Alimentos[Lipídeos (g)],0,0,1)*E6
+ _xlfn.XLOOKUP(H6,Alimentos[Alimento],Alimentos[Lipídeos (g)],0,0,1)*G6
+ _xlfn.XLOOKUP(J6,Alimentos[Alimento],Alimentos[Lipídeos (g)],0,0,1)*I6
+ _xlfn.XLOOKUP(L6,Alimentos[Alimento],Alimentos[Lipídeos (g)],0,0,1)*K6
+ _xlfn.XLOOKUP(N6,Alimentos[Alimento],Alimentos[Lipídeos (g)],0,0,1)*M6)/100</f>
        <v>5.55</v>
      </c>
      <c r="R6" s="21">
        <f>(_xlfn.XLOOKUP(D6,Alimentos[Alimento],Alimentos[Sódio (mg)],0,1)*C6
+ _xlfn.XLOOKUP(F6,Alimentos[Alimento],Alimentos[Sódio (mg)],0,0,1)*E6
+ _xlfn.XLOOKUP(H6,Alimentos[Alimento],Alimentos[Sódio (mg)],0,0,1)*G6
+ _xlfn.XLOOKUP(J6,Alimentos[Alimento],Alimentos[Sódio (mg)],0,0,1)*I6
+ _xlfn.XLOOKUP(L6,Alimentos[Alimento],Alimentos[Sódio (mg)],0,0,1)*K6
+ _xlfn.XLOOKUP(N6,Alimentos[Alimento],Alimentos[Sódio (mg)],0,0,1)*M6)/100</f>
        <v>53.5</v>
      </c>
      <c r="S6" s="21">
        <f>(_xlfn.XLOOKUP(D6,Alimentos[Alimento],Alimentos[Energia (kcal)],0,1)*C6
+ _xlfn.XLOOKUP(F6,Alimentos[Alimento],Alimentos[Energia (kcal)],0,0,1)*E6
+ _xlfn.XLOOKUP(H6,Alimentos[Alimento],Alimentos[Energia (kcal)],0,0,1)*G6
+ _xlfn.XLOOKUP(J6,Alimentos[Alimento],Alimentos[Energia (kcal)],0,0,1)*I6
+ _xlfn.XLOOKUP(L6,Alimentos[Alimento],Alimentos[Energia (kcal)],0,0,1)*K6
+ _xlfn.XLOOKUP(N6,Alimentos[Alimento],Alimentos[Energia (kcal)],0,0,1)*M6)/100</f>
        <v>169.2</v>
      </c>
      <c r="T6" s="19"/>
    </row>
    <row r="7" spans="1:22" ht="15" customHeight="1" x14ac:dyDescent="0.25">
      <c r="A7" s="15">
        <v>0.77083333333333337</v>
      </c>
      <c r="B7" s="20" t="s">
        <v>770</v>
      </c>
      <c r="C7" s="16">
        <v>30</v>
      </c>
      <c r="D7" s="17" t="s">
        <v>745</v>
      </c>
      <c r="E7" s="16"/>
      <c r="F7" s="17"/>
      <c r="G7" s="16"/>
      <c r="H7" s="17"/>
      <c r="I7" s="16"/>
      <c r="J7" s="17"/>
      <c r="K7" s="16"/>
      <c r="L7" s="17"/>
      <c r="M7" s="16"/>
      <c r="N7" s="17"/>
      <c r="O7" s="51">
        <f>(_xlfn.XLOOKUP(D7,Alimentos[Alimento],Alimentos[Proteína (g)],0,1)*C7
+ _xlfn.XLOOKUP(F7,Alimentos[Alimento],Alimentos[Proteína (g)],0,0,1)*E7
+ _xlfn.XLOOKUP(H7,Alimentos[Alimento],Alimentos[Proteína (g)],0,0,1)*G7
+ _xlfn.XLOOKUP(J7,Alimentos[Alimento],Alimentos[Proteína (g)],0,0,1)*I7
+ _xlfn.XLOOKUP(L7,Alimentos[Alimento],Alimentos[Proteína (g)],0,0,1)*K7
+ _xlfn.XLOOKUP(N7,Alimentos[Alimento],Alimentos[Proteína (g)],0,0,1)*M7)/100</f>
        <v>24</v>
      </c>
      <c r="P7" s="21">
        <f>(_xlfn.XLOOKUP(D7,Alimentos[Alimento],Alimentos[Carboidrato (g)],0,1)*C7
+ _xlfn.XLOOKUP(F7,Alimentos[Alimento],Alimentos[Carboidrato (g)],0,0,1)*E7
+ _xlfn.XLOOKUP(H7,Alimentos[Alimento],Alimentos[Carboidrato (g)],0,0,1)*G7
+ _xlfn.XLOOKUP(J7,Alimentos[Alimento],Alimentos[Carboidrato (g)],0,0,1)*I7
+ _xlfn.XLOOKUP(L7,Alimentos[Alimento],Alimentos[Carboidrato (g)],0,0,1)*K7
+ _xlfn.XLOOKUP(N7,Alimentos[Alimento],Alimentos[Carboidrato (g)],0,0,1)*M7)/100</f>
        <v>3</v>
      </c>
      <c r="Q7" s="21">
        <f>(_xlfn.XLOOKUP(D7,Alimentos[Alimento],Alimentos[Lipídeos (g)],0,1)*C7
+ _xlfn.XLOOKUP(F7,Alimentos[Alimento],Alimentos[Lipídeos (g)],0,0,1)*E7
+ _xlfn.XLOOKUP(H7,Alimentos[Alimento],Alimentos[Lipídeos (g)],0,0,1)*G7
+ _xlfn.XLOOKUP(J7,Alimentos[Alimento],Alimentos[Lipídeos (g)],0,0,1)*I7
+ _xlfn.XLOOKUP(L7,Alimentos[Alimento],Alimentos[Lipídeos (g)],0,0,1)*K7
+ _xlfn.XLOOKUP(N7,Alimentos[Alimento],Alimentos[Lipídeos (g)],0,0,1)*M7)/100</f>
        <v>0.9</v>
      </c>
      <c r="R7" s="21">
        <f>(_xlfn.XLOOKUP(D7,Alimentos[Alimento],Alimentos[Sódio (mg)],0,1)*C7
+ _xlfn.XLOOKUP(F7,Alimentos[Alimento],Alimentos[Sódio (mg)],0,0,1)*E7
+ _xlfn.XLOOKUP(H7,Alimentos[Alimento],Alimentos[Sódio (mg)],0,0,1)*G7
+ _xlfn.XLOOKUP(J7,Alimentos[Alimento],Alimentos[Sódio (mg)],0,0,1)*I7
+ _xlfn.XLOOKUP(L7,Alimentos[Alimento],Alimentos[Sódio (mg)],0,0,1)*K7
+ _xlfn.XLOOKUP(N7,Alimentos[Alimento],Alimentos[Sódio (mg)],0,0,1)*M7)/100</f>
        <v>54</v>
      </c>
      <c r="S7" s="21">
        <f>(_xlfn.XLOOKUP(D7,Alimentos[Alimento],Alimentos[Energia (kcal)],0,1)*C7
+ _xlfn.XLOOKUP(F7,Alimentos[Alimento],Alimentos[Energia (kcal)],0,0,1)*E7
+ _xlfn.XLOOKUP(H7,Alimentos[Alimento],Alimentos[Energia (kcal)],0,0,1)*G7
+ _xlfn.XLOOKUP(J7,Alimentos[Alimento],Alimentos[Energia (kcal)],0,0,1)*I7
+ _xlfn.XLOOKUP(L7,Alimentos[Alimento],Alimentos[Energia (kcal)],0,0,1)*K7
+ _xlfn.XLOOKUP(N7,Alimentos[Alimento],Alimentos[Energia (kcal)],0,0,1)*M7)/100</f>
        <v>120</v>
      </c>
      <c r="T7" s="19"/>
    </row>
    <row r="8" spans="1:22" ht="15" customHeight="1" x14ac:dyDescent="0.25">
      <c r="A8" s="15">
        <v>0.79166666666666663</v>
      </c>
      <c r="B8" s="20" t="s">
        <v>771</v>
      </c>
      <c r="C8" s="16">
        <v>150</v>
      </c>
      <c r="D8" s="17" t="s">
        <v>529</v>
      </c>
      <c r="E8" s="16"/>
      <c r="F8" s="17"/>
      <c r="G8" s="16"/>
      <c r="H8" s="17"/>
      <c r="I8" s="16"/>
      <c r="J8" s="17"/>
      <c r="K8" s="16"/>
      <c r="L8" s="17"/>
      <c r="M8" s="16"/>
      <c r="N8" s="17"/>
      <c r="O8" s="51">
        <f>(_xlfn.XLOOKUP(D8,Alimentos[Alimento],Alimentos[Proteína (g)],0,1)*C8
+ _xlfn.XLOOKUP(F8,Alimentos[Alimento],Alimentos[Proteína (g)],0,0,1)*E8
+ _xlfn.XLOOKUP(H8,Alimentos[Alimento],Alimentos[Proteína (g)],0,0,1)*G8
+ _xlfn.XLOOKUP(J8,Alimentos[Alimento],Alimentos[Proteína (g)],0,0,1)*I8
+ _xlfn.XLOOKUP(L8,Alimentos[Alimento],Alimentos[Proteína (g)],0,0,1)*K8
+ _xlfn.XLOOKUP(N8,Alimentos[Alimento],Alimentos[Proteína (g)],0,0,1)*M8)/100</f>
        <v>48</v>
      </c>
      <c r="P8" s="21">
        <f>(_xlfn.XLOOKUP(D8,Alimentos[Alimento],Alimentos[Carboidrato (g)],0,1)*C8
+ _xlfn.XLOOKUP(F8,Alimentos[Alimento],Alimentos[Carboidrato (g)],0,0,1)*E8
+ _xlfn.XLOOKUP(H8,Alimentos[Alimento],Alimentos[Carboidrato (g)],0,0,1)*G8
+ _xlfn.XLOOKUP(J8,Alimentos[Alimento],Alimentos[Carboidrato (g)],0,0,1)*I8
+ _xlfn.XLOOKUP(L8,Alimentos[Alimento],Alimentos[Carboidrato (g)],0,0,1)*K8
+ _xlfn.XLOOKUP(N8,Alimentos[Alimento],Alimentos[Carboidrato (g)],0,0,1)*M8)/100</f>
        <v>0</v>
      </c>
      <c r="Q8" s="21">
        <f>(_xlfn.XLOOKUP(D8,Alimentos[Alimento],Alimentos[Lipídeos (g)],0,1)*C8
+ _xlfn.XLOOKUP(F8,Alimentos[Alimento],Alimentos[Lipídeos (g)],0,0,1)*E8
+ _xlfn.XLOOKUP(H8,Alimentos[Alimento],Alimentos[Lipídeos (g)],0,0,1)*G8
+ _xlfn.XLOOKUP(J8,Alimentos[Alimento],Alimentos[Lipídeos (g)],0,0,1)*I8
+ _xlfn.XLOOKUP(L8,Alimentos[Alimento],Alimentos[Lipídeos (g)],0,0,1)*K8
+ _xlfn.XLOOKUP(N8,Alimentos[Alimento],Alimentos[Lipídeos (g)],0,0,1)*M8)/100</f>
        <v>3.75</v>
      </c>
      <c r="R8" s="21">
        <f>(_xlfn.XLOOKUP(D8,Alimentos[Alimento],Alimentos[Sódio (mg)],0,1)*C8
+ _xlfn.XLOOKUP(F8,Alimentos[Alimento],Alimentos[Sódio (mg)],0,0,1)*E8
+ _xlfn.XLOOKUP(H8,Alimentos[Alimento],Alimentos[Sódio (mg)],0,0,1)*G8
+ _xlfn.XLOOKUP(J8,Alimentos[Alimento],Alimentos[Sódio (mg)],0,0,1)*I8
+ _xlfn.XLOOKUP(L8,Alimentos[Alimento],Alimentos[Sódio (mg)],0,0,1)*K8
+ _xlfn.XLOOKUP(N8,Alimentos[Alimento],Alimentos[Sódio (mg)],0,0,1)*M8)/100</f>
        <v>75</v>
      </c>
      <c r="S8" s="21">
        <f>(_xlfn.XLOOKUP(D8,Alimentos[Alimento],Alimentos[Energia (kcal)],0,1)*C8
+ _xlfn.XLOOKUP(F8,Alimentos[Alimento],Alimentos[Energia (kcal)],0,0,1)*E8
+ _xlfn.XLOOKUP(H8,Alimentos[Alimento],Alimentos[Energia (kcal)],0,0,1)*G8
+ _xlfn.XLOOKUP(J8,Alimentos[Alimento],Alimentos[Energia (kcal)],0,0,1)*I8
+ _xlfn.XLOOKUP(L8,Alimentos[Alimento],Alimentos[Energia (kcal)],0,0,1)*K8
+ _xlfn.XLOOKUP(N8,Alimentos[Alimento],Alimentos[Energia (kcal)],0,0,1)*M8)/100</f>
        <v>238.5</v>
      </c>
      <c r="T8" s="19"/>
    </row>
    <row r="9" spans="1:22" ht="15" customHeight="1" x14ac:dyDescent="0.25">
      <c r="A9" s="15">
        <v>0.875</v>
      </c>
      <c r="B9" s="20" t="s">
        <v>772</v>
      </c>
      <c r="C9" s="16">
        <v>100</v>
      </c>
      <c r="D9" s="17" t="s">
        <v>328</v>
      </c>
      <c r="E9" s="16">
        <v>10</v>
      </c>
      <c r="F9" s="17" t="s">
        <v>596</v>
      </c>
      <c r="G9" s="16"/>
      <c r="H9" s="17"/>
      <c r="I9" s="16"/>
      <c r="J9" s="17"/>
      <c r="K9" s="16"/>
      <c r="L9" s="17"/>
      <c r="M9" s="16"/>
      <c r="N9" s="17"/>
      <c r="O9" s="51">
        <f>(_xlfn.XLOOKUP(D9,Alimentos[Alimento],Alimentos[Proteína (g)],0,1)*C9
+ _xlfn.XLOOKUP(F9,Alimentos[Alimento],Alimentos[Proteína (g)],0,0,1)*E9
+ _xlfn.XLOOKUP(H9,Alimentos[Alimento],Alimentos[Proteína (g)],0,0,1)*G9
+ _xlfn.XLOOKUP(J9,Alimentos[Alimento],Alimentos[Proteína (g)],0,0,1)*I9
+ _xlfn.XLOOKUP(L9,Alimentos[Alimento],Alimentos[Proteína (g)],0,0,1)*K9
+ _xlfn.XLOOKUP(N9,Alimentos[Alimento],Alimentos[Proteína (g)],0,0,1)*M9)/100</f>
        <v>0.3</v>
      </c>
      <c r="P9" s="21">
        <f>(_xlfn.XLOOKUP(D9,Alimentos[Alimento],Alimentos[Carboidrato (g)],0,1)*C9
+ _xlfn.XLOOKUP(F9,Alimentos[Alimento],Alimentos[Carboidrato (g)],0,0,1)*E9
+ _xlfn.XLOOKUP(H9,Alimentos[Alimento],Alimentos[Carboidrato (g)],0,0,1)*G9
+ _xlfn.XLOOKUP(J9,Alimentos[Alimento],Alimentos[Carboidrato (g)],0,0,1)*I9
+ _xlfn.XLOOKUP(L9,Alimentos[Alimento],Alimentos[Carboidrato (g)],0,0,1)*K9
+ _xlfn.XLOOKUP(N9,Alimentos[Alimento],Alimentos[Carboidrato (g)],0,0,1)*M9)/100</f>
        <v>15.24</v>
      </c>
      <c r="Q9" s="21">
        <f>(_xlfn.XLOOKUP(D9,Alimentos[Alimento],Alimentos[Lipídeos (g)],0,1)*C9
+ _xlfn.XLOOKUP(F9,Alimentos[Alimento],Alimentos[Lipídeos (g)],0,0,1)*E9
+ _xlfn.XLOOKUP(H9,Alimentos[Alimento],Alimentos[Lipídeos (g)],0,0,1)*G9
+ _xlfn.XLOOKUP(J9,Alimentos[Alimento],Alimentos[Lipídeos (g)],0,0,1)*I9
+ _xlfn.XLOOKUP(L9,Alimentos[Alimento],Alimentos[Lipídeos (g)],0,0,1)*K9
+ _xlfn.XLOOKUP(N9,Alimentos[Alimento],Alimentos[Lipídeos (g)],0,0,1)*M9)/100</f>
        <v>0</v>
      </c>
      <c r="R9" s="21">
        <f>(_xlfn.XLOOKUP(D9,Alimentos[Alimento],Alimentos[Sódio (mg)],0,1)*C9
+ _xlfn.XLOOKUP(F9,Alimentos[Alimento],Alimentos[Sódio (mg)],0,0,1)*E9
+ _xlfn.XLOOKUP(H9,Alimentos[Alimento],Alimentos[Sódio (mg)],0,0,1)*G9
+ _xlfn.XLOOKUP(J9,Alimentos[Alimento],Alimentos[Sódio (mg)],0,0,1)*I9
+ _xlfn.XLOOKUP(L9,Alimentos[Alimento],Alimentos[Sódio (mg)],0,0,1)*K9
+ _xlfn.XLOOKUP(N9,Alimentos[Alimento],Alimentos[Sódio (mg)],0,0,1)*M9)/100</f>
        <v>0.1</v>
      </c>
      <c r="S9" s="21">
        <f>(_xlfn.XLOOKUP(D9,Alimentos[Alimento],Alimentos[Energia (kcal)],0,1)*C9
+ _xlfn.XLOOKUP(F9,Alimentos[Alimento],Alimentos[Energia (kcal)],0,0,1)*E9
+ _xlfn.XLOOKUP(H9,Alimentos[Alimento],Alimentos[Energia (kcal)],0,0,1)*G9
+ _xlfn.XLOOKUP(J9,Alimentos[Alimento],Alimentos[Energia (kcal)],0,0,1)*I9
+ _xlfn.XLOOKUP(L9,Alimentos[Alimento],Alimentos[Energia (kcal)],0,0,1)*K9
+ _xlfn.XLOOKUP(N9,Alimentos[Alimento],Alimentos[Energia (kcal)],0,0,1)*M9)/100</f>
        <v>56.1</v>
      </c>
      <c r="T9" s="19"/>
    </row>
    <row r="10" spans="1:22" ht="15" customHeight="1" x14ac:dyDescent="0.25">
      <c r="A10" s="19"/>
      <c r="B10" s="19"/>
      <c r="C10" s="22"/>
      <c r="D10" s="22"/>
      <c r="E10" s="22"/>
      <c r="F10" s="22"/>
      <c r="G10" s="22"/>
      <c r="H10" s="22"/>
      <c r="I10" s="22"/>
      <c r="J10" s="22"/>
      <c r="K10" s="23"/>
      <c r="L10" s="24" t="s">
        <v>773</v>
      </c>
      <c r="M10" s="69"/>
      <c r="N10" s="69"/>
      <c r="O10" s="25">
        <f>SUM(O3:O9)</f>
        <v>171.84500000000003</v>
      </c>
      <c r="P10" s="26">
        <f>SUM(P3:P9)</f>
        <v>186.42500000000001</v>
      </c>
      <c r="Q10" s="26">
        <f>SUM(Q3:Q9)</f>
        <v>44.364999999999995</v>
      </c>
      <c r="R10" s="26">
        <f>SUM(R3:R9)</f>
        <v>1026.75</v>
      </c>
      <c r="S10" s="27">
        <f>SUM(S3:S9)</f>
        <v>1821.35</v>
      </c>
      <c r="T10" s="19"/>
    </row>
    <row r="11" spans="1:22" ht="15" customHeight="1" x14ac:dyDescent="0.25">
      <c r="A11" s="19"/>
      <c r="B11" s="19"/>
      <c r="C11" s="19"/>
      <c r="D11" s="19"/>
      <c r="E11" s="19"/>
      <c r="F11" s="19"/>
      <c r="G11" s="19"/>
      <c r="H11" s="19"/>
      <c r="I11" s="28"/>
      <c r="J11" s="28"/>
      <c r="K11" s="28"/>
      <c r="L11" s="28"/>
      <c r="M11" s="28"/>
      <c r="N11" s="28"/>
      <c r="O11" s="29"/>
      <c r="P11" s="29"/>
      <c r="Q11" s="29"/>
      <c r="R11" s="29"/>
      <c r="S11" s="29"/>
      <c r="T11" s="19"/>
    </row>
    <row r="12" spans="1:22" ht="15" customHeight="1" x14ac:dyDescent="0.25">
      <c r="A12" s="19"/>
      <c r="B12" s="112" t="s">
        <v>774</v>
      </c>
      <c r="C12" s="100" t="str">
        <f ca="1">IF(S10&lt;G18,"DÉFICIT",IF(S10=G18,"NEUTRO","SUPERÁVIT"))</f>
        <v>DÉFICIT</v>
      </c>
      <c r="D12" s="100"/>
      <c r="E12" s="113">
        <f ca="1">IF(C12="DÉFICIT",S10/G20,S10/G20)</f>
        <v>0.77432487522494431</v>
      </c>
      <c r="F12" s="114" t="s">
        <v>775</v>
      </c>
      <c r="G12" s="113">
        <f ca="1">IF(C12="DÉFICIT",S10/G18,S10/G18)</f>
        <v>0.61945990017995556</v>
      </c>
      <c r="H12" s="114" t="s">
        <v>776</v>
      </c>
      <c r="I12" s="19"/>
      <c r="J12" s="71"/>
      <c r="K12" s="71"/>
      <c r="L12" s="108" t="s">
        <v>777</v>
      </c>
      <c r="M12" s="108"/>
      <c r="N12" s="108"/>
      <c r="O12" s="68" cm="1">
        <f t="array" ref="O12">_xlfn.XLOOKUP($C$24&amp;$C$22&amp;C21,Quant_diaria[Objetivo]&amp;Quant_diaria[Atividade]&amp;Quant_diaria[Sexo],Quant_diaria[Proteína (g/kg)],"0")*C19</f>
        <v>173.33599999999998</v>
      </c>
      <c r="P12" s="68" cm="1">
        <f t="array" ref="P12">_xlfn.XLOOKUP($C$24&amp;$C$22&amp;C21,Quant_diaria[Objetivo]&amp;Quant_diaria[Atividade]&amp;Quant_diaria[Sexo],Quant_diaria[Carboidrato (g/kg)],"0")*C19</f>
        <v>154.89599999999999</v>
      </c>
      <c r="Q12" s="68" cm="1">
        <f t="array" ref="Q12">_xlfn.XLOOKUP($C$24&amp;$C$22&amp;C21,Quant_diaria[Objetivo]&amp;Quant_diaria[Atividade]&amp;Quant_diaria[Sexo],Quant_diaria[Gordura (g/kg)],"0")*C19</f>
        <v>82.058000000000007</v>
      </c>
      <c r="R12" s="31" cm="1">
        <f t="array" ref="R12">_xlfn.XLOOKUP($C$24&amp;$C$22&amp;C21,Quant_diaria[Objetivo]&amp;Quant_diaria[Atividade]&amp;Quant_diaria[Sexo],Quant_diaria[Sódio (mg)],"0")</f>
        <v>1620</v>
      </c>
      <c r="S12" s="32">
        <f ca="1">G20</f>
        <v>2352.1780821917814</v>
      </c>
      <c r="T12" s="19"/>
    </row>
    <row r="13" spans="1:22" ht="15" customHeight="1" x14ac:dyDescent="0.25">
      <c r="A13" s="19"/>
      <c r="B13" s="112"/>
      <c r="C13" s="100"/>
      <c r="D13" s="100"/>
      <c r="E13" s="113"/>
      <c r="F13" s="114"/>
      <c r="G13" s="113"/>
      <c r="H13" s="114"/>
      <c r="I13" s="19"/>
      <c r="J13" s="71"/>
      <c r="K13" s="71"/>
      <c r="L13" s="108" t="s">
        <v>778</v>
      </c>
      <c r="M13" s="108"/>
      <c r="N13" s="108"/>
      <c r="O13" s="33" t="str">
        <f>_xlfn.CONCAT(ROUNDDOWN(O10-O12,1)," (",ROUNDDOWN(((O10-O12)/O12)*100,1),"%)")</f>
        <v>-1,4 (-0,8%)</v>
      </c>
      <c r="P13" s="33" t="str">
        <f t="shared" ref="P13:S13" si="0">_xlfn.CONCAT(ROUNDDOWN(P10-P12,1)," (",ROUNDDOWN(((P10-P12)/P12)*100,1),"%)")</f>
        <v>31,5 (20,3%)</v>
      </c>
      <c r="Q13" s="33" t="str">
        <f t="shared" si="0"/>
        <v>-37,6 (-45,9%)</v>
      </c>
      <c r="R13" s="33" t="str">
        <f t="shared" si="0"/>
        <v>-593,2 (-36,6%)</v>
      </c>
      <c r="S13" s="33" t="str">
        <f t="shared" ca="1" si="0"/>
        <v>-530,8 (-22,5%)</v>
      </c>
      <c r="T13" s="19"/>
      <c r="U13" s="52"/>
      <c r="V13" s="53"/>
    </row>
    <row r="14" spans="1:22" ht="15" customHeight="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</row>
    <row r="15" spans="1:22" ht="15" customHeight="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</row>
    <row r="16" spans="1:22" ht="15" customHeight="1" x14ac:dyDescent="0.25">
      <c r="A16" s="19"/>
      <c r="B16" s="104" t="s">
        <v>779</v>
      </c>
      <c r="C16" s="104"/>
      <c r="D16" s="104"/>
      <c r="E16" s="19"/>
      <c r="F16" s="104" t="s">
        <v>780</v>
      </c>
      <c r="G16" s="104"/>
      <c r="H16" s="104"/>
      <c r="I16" s="19"/>
      <c r="J16" s="104" t="s">
        <v>781</v>
      </c>
      <c r="K16" s="104"/>
      <c r="L16" s="104"/>
      <c r="M16" s="70"/>
      <c r="N16" s="104" t="s">
        <v>782</v>
      </c>
      <c r="O16" s="104"/>
      <c r="P16" s="104"/>
      <c r="Q16" s="100" t="s">
        <v>783</v>
      </c>
      <c r="R16" s="100"/>
      <c r="S16" s="100" t="s">
        <v>784</v>
      </c>
      <c r="T16" s="100"/>
    </row>
    <row r="17" spans="1:20" ht="15" customHeight="1" x14ac:dyDescent="0.25">
      <c r="A17" s="19"/>
      <c r="B17" s="34" t="s">
        <v>785</v>
      </c>
      <c r="C17" s="106">
        <v>34574</v>
      </c>
      <c r="D17" s="107"/>
      <c r="E17" s="19"/>
      <c r="F17" s="90" t="s">
        <v>786</v>
      </c>
      <c r="G17" s="30">
        <f ca="1">IF(C21="Masculino",
88.362 +(13.397*C19) + (4.799*C20*100) - (5.677*C18),
447.593 +(9.247*C19) + (3.092*C20*100) - (4.33*C18) )</f>
        <v>2011.305079452055</v>
      </c>
      <c r="H17" s="93" t="s">
        <v>787</v>
      </c>
      <c r="I17" s="19"/>
      <c r="J17" s="35" t="s">
        <v>788</v>
      </c>
      <c r="K17" s="36">
        <f ca="1">C19*K18/100</f>
        <v>0.45736796042617944</v>
      </c>
      <c r="L17" s="37" t="s">
        <v>789</v>
      </c>
      <c r="M17" s="19"/>
      <c r="N17" s="42" t="s">
        <v>790</v>
      </c>
      <c r="O17" s="36">
        <v>3</v>
      </c>
      <c r="P17" s="37" t="s">
        <v>791</v>
      </c>
      <c r="Q17" s="36">
        <v>100</v>
      </c>
      <c r="R17" s="77">
        <f>Q17/O17</f>
        <v>33.333333333333336</v>
      </c>
      <c r="S17" s="36">
        <f>1000/R17</f>
        <v>29.999999999999996</v>
      </c>
      <c r="T17" s="77" t="s">
        <v>792</v>
      </c>
    </row>
    <row r="18" spans="1:20" x14ac:dyDescent="0.25">
      <c r="A18" s="19"/>
      <c r="B18" s="34" t="s">
        <v>793</v>
      </c>
      <c r="C18" s="38">
        <f ca="1">(TODAY()-C17)/365</f>
        <v>31.016438356164382</v>
      </c>
      <c r="D18" s="37" t="s">
        <v>794</v>
      </c>
      <c r="E18" s="19"/>
      <c r="F18" s="90" t="s">
        <v>795</v>
      </c>
      <c r="G18" s="19">
        <f ca="1">IF(C22="Sedentário",(10*C19+6.25*C20*100-5*C18+5)*1.2,
IF(C22="Leve",(10*C19+6.25*C20*100-5*C18+5)*1.375,
IF(C22="Moderado",(10*C19+6.25*C20*100-5*C18+5)*1.55,
IF(C22="Intenso",(10*C19+6.25*C20*100-5*C18+5)*1.725,
IF(C22="Muito intenso",(10*C19+6.25*C20*100-5*C18+5)*1.9,
"Nível inválido")))))</f>
        <v>2940.2226027397264</v>
      </c>
      <c r="H18" s="93" t="s">
        <v>787</v>
      </c>
      <c r="I18" s="19"/>
      <c r="J18" s="89" t="s">
        <v>788</v>
      </c>
      <c r="K18" s="39">
        <f ca="1">((ABS(G20-G18) /9)*7/10 )/C19</f>
        <v>0.4960606946054007</v>
      </c>
      <c r="L18" s="37" t="s">
        <v>796</v>
      </c>
      <c r="M18" s="19"/>
      <c r="N18" s="90" t="s">
        <v>797</v>
      </c>
      <c r="O18" s="75">
        <v>0.7</v>
      </c>
      <c r="P18" s="93" t="s">
        <v>791</v>
      </c>
      <c r="Q18" s="75">
        <v>150</v>
      </c>
      <c r="R18" s="78">
        <f>Q18/O18</f>
        <v>214.28571428571431</v>
      </c>
      <c r="S18" s="75">
        <f>1000/R18</f>
        <v>4.6666666666666661</v>
      </c>
      <c r="T18" s="78" t="s">
        <v>792</v>
      </c>
    </row>
    <row r="19" spans="1:20" x14ac:dyDescent="0.25">
      <c r="A19" s="19"/>
      <c r="B19" s="34" t="s">
        <v>798</v>
      </c>
      <c r="C19" s="40" cm="1">
        <f t="array" ref="C19">INDEX(_xlfn._xlws.FILTER(Medidas[Peso (kg)],Medidas[Peso (kg)]&lt;&gt;""),COUNTA(_xlfn._xlws.FILTER(Medidas[Peso (kg)],Medidas[Peso (kg)]&lt;&gt;"")))</f>
        <v>92.2</v>
      </c>
      <c r="D19" s="37" t="s">
        <v>799</v>
      </c>
      <c r="E19" s="19"/>
      <c r="F19" s="90" t="s">
        <v>800</v>
      </c>
      <c r="G19" s="41">
        <f>ROUNDUP(C19/(C20^2),1)</f>
        <v>28.5</v>
      </c>
      <c r="H19" s="37" t="str">
        <f>IF(G19&lt;18.5,"(Abaixo do peso)",
IF(G19&lt;=24.9,"(Peso normal)",
IF(G19&lt;=29.9,"(Sobrepeso)",
IF(G19&lt;=35,"(Obesidade grau I)",
IF(G19&lt;=40,"(Obesidade grau II)",
"(Obesidade grau III)")))))</f>
        <v>(Sobrepeso)</v>
      </c>
      <c r="I19" s="19"/>
      <c r="J19" s="42" t="s">
        <v>801</v>
      </c>
      <c r="K19" s="38">
        <f ca="1">IFERROR((ABS(C19-G21))/((ABS(G20-G18)/9)/1000)/30,0)</f>
        <v>5.8791466958633523</v>
      </c>
      <c r="L19" s="37" t="s">
        <v>802</v>
      </c>
      <c r="M19" s="19"/>
      <c r="N19" s="76" t="s">
        <v>803</v>
      </c>
      <c r="O19" s="38">
        <v>2.8</v>
      </c>
      <c r="P19" s="93" t="s">
        <v>791</v>
      </c>
      <c r="Q19" s="38">
        <v>100</v>
      </c>
      <c r="R19" s="78">
        <f>Q19/O19</f>
        <v>35.714285714285715</v>
      </c>
      <c r="S19" s="38">
        <f>500/R19</f>
        <v>14</v>
      </c>
      <c r="T19" s="78" t="s">
        <v>804</v>
      </c>
    </row>
    <row r="20" spans="1:20" x14ac:dyDescent="0.25">
      <c r="A20" s="19"/>
      <c r="B20" s="34" t="s">
        <v>805</v>
      </c>
      <c r="C20" s="18">
        <v>1.8</v>
      </c>
      <c r="D20" s="37" t="s">
        <v>806</v>
      </c>
      <c r="E20" s="19"/>
      <c r="F20" s="89" t="s">
        <v>807</v>
      </c>
      <c r="G20" s="43">
        <f ca="1">IF(C24="Perda de peso", G18*0.8,
IF(C24="Estabilidade", G18*1,
IF(C24="Ganho de massa", G18*1.15,
"Nível inválido")))</f>
        <v>2352.1780821917814</v>
      </c>
      <c r="H20" s="37" t="s">
        <v>787</v>
      </c>
      <c r="I20" s="19"/>
      <c r="J20" s="34" t="s">
        <v>808</v>
      </c>
      <c r="K20" s="105">
        <f ca="1">IFERROR(C25 + ABS(C19-G21)/( (ABS(G20-G18)/9) /1000),"")</f>
        <v>45973.374400875902</v>
      </c>
      <c r="L20" s="105"/>
      <c r="M20" s="91"/>
      <c r="N20" s="19"/>
      <c r="O20" s="109"/>
      <c r="P20" s="109"/>
      <c r="Q20" s="45"/>
      <c r="R20" s="19"/>
      <c r="S20" s="19"/>
      <c r="T20" s="19"/>
    </row>
    <row r="21" spans="1:20" ht="15" customHeight="1" x14ac:dyDescent="0.25">
      <c r="A21" s="19"/>
      <c r="B21" s="34" t="s">
        <v>32</v>
      </c>
      <c r="C21" s="115" t="s">
        <v>39</v>
      </c>
      <c r="D21" s="116"/>
      <c r="E21" s="19"/>
      <c r="F21" s="89" t="s">
        <v>809</v>
      </c>
      <c r="G21" s="38">
        <f>24.9*C20^2</f>
        <v>80.676000000000002</v>
      </c>
      <c r="H21" s="37" t="s">
        <v>810</v>
      </c>
      <c r="I21" s="19"/>
      <c r="J21" s="90" t="s">
        <v>811</v>
      </c>
      <c r="K21" s="44">
        <f ca="1" xml:space="preserve"> (C19*30 +
IF(C22="Leve",200,IF(C22="Moderado",400,IF(C22="Intenso",600,IF(C22="Muito Intenso",800,0)))) +
IF(C23="Frio",0,IF(C23="Ameno",200,IF(C23="Quente",300,0))) +
IF(C21="Masculino",IF(C18&lt;60,150,IF(C18&gt;=60,-150,0)),IF(C21="Feminino",IF(C18&gt;=60,-150,0),0))
)/1000</f>
        <v>3.516</v>
      </c>
      <c r="L21" s="37" t="s">
        <v>812</v>
      </c>
      <c r="M21" s="19"/>
      <c r="N21" s="52"/>
      <c r="O21" s="45"/>
      <c r="P21" s="19"/>
      <c r="Q21" s="19"/>
      <c r="R21" s="19"/>
      <c r="S21" s="19"/>
      <c r="T21" s="19"/>
    </row>
    <row r="22" spans="1:20" x14ac:dyDescent="0.25">
      <c r="A22" s="19"/>
      <c r="B22" s="34" t="s">
        <v>33</v>
      </c>
      <c r="C22" s="115" t="s">
        <v>44</v>
      </c>
      <c r="D22" s="116"/>
      <c r="E22" s="19"/>
      <c r="F22" s="19"/>
      <c r="G22" s="19"/>
      <c r="H22" s="19"/>
      <c r="I22" s="19"/>
      <c r="J22" s="19"/>
      <c r="K22" s="19"/>
      <c r="L22" s="19"/>
      <c r="M22" s="19"/>
      <c r="N22" s="34"/>
      <c r="O22" s="34"/>
      <c r="P22" s="88" t="s">
        <v>813</v>
      </c>
      <c r="Q22" s="88" t="s">
        <v>814</v>
      </c>
      <c r="R22" s="88" t="s">
        <v>815</v>
      </c>
      <c r="S22" s="88" t="s">
        <v>816</v>
      </c>
    </row>
    <row r="23" spans="1:20" x14ac:dyDescent="0.25">
      <c r="A23" s="19"/>
      <c r="B23" s="34" t="s">
        <v>817</v>
      </c>
      <c r="C23" s="117" t="s">
        <v>818</v>
      </c>
      <c r="D23" s="117"/>
      <c r="E23" s="19"/>
      <c r="F23" s="19"/>
      <c r="G23" s="19"/>
      <c r="H23" s="19"/>
      <c r="I23" s="19"/>
      <c r="J23" s="19"/>
      <c r="K23" s="45"/>
      <c r="L23" s="19"/>
      <c r="M23" s="19"/>
      <c r="N23" s="100" t="s">
        <v>819</v>
      </c>
      <c r="O23" s="34" t="s">
        <v>820</v>
      </c>
      <c r="P23" s="34">
        <v>120</v>
      </c>
      <c r="Q23" s="34">
        <v>0</v>
      </c>
      <c r="R23" s="34">
        <v>150</v>
      </c>
      <c r="S23" s="34">
        <v>0</v>
      </c>
    </row>
    <row r="24" spans="1:20" x14ac:dyDescent="0.25">
      <c r="A24" s="19"/>
      <c r="B24" s="34" t="s">
        <v>31</v>
      </c>
      <c r="C24" s="117" t="s">
        <v>38</v>
      </c>
      <c r="D24" s="117"/>
      <c r="E24" s="19"/>
      <c r="F24" s="19"/>
      <c r="G24" s="19"/>
      <c r="H24" s="19"/>
      <c r="I24" s="19"/>
      <c r="J24" s="19"/>
      <c r="K24" s="19"/>
      <c r="L24" s="19"/>
      <c r="M24" s="19"/>
      <c r="N24" s="100"/>
      <c r="O24" s="34" t="s">
        <v>821</v>
      </c>
      <c r="P24" s="34">
        <v>120</v>
      </c>
      <c r="Q24" s="34">
        <v>0</v>
      </c>
      <c r="R24" s="34">
        <v>150</v>
      </c>
      <c r="S24" s="34">
        <v>0</v>
      </c>
    </row>
    <row r="25" spans="1:20" x14ac:dyDescent="0.25">
      <c r="A25" s="19"/>
      <c r="B25" s="34" t="s">
        <v>822</v>
      </c>
      <c r="C25" s="110">
        <v>45797</v>
      </c>
      <c r="D25" s="111"/>
      <c r="E25" s="19"/>
      <c r="F25" s="19"/>
      <c r="G25" s="19"/>
      <c r="H25" s="19"/>
      <c r="I25" s="19"/>
      <c r="J25" s="19"/>
      <c r="K25" s="19"/>
      <c r="L25" s="19"/>
      <c r="M25" s="19"/>
      <c r="N25" s="100"/>
      <c r="O25" s="34" t="s">
        <v>823</v>
      </c>
      <c r="P25" s="34">
        <v>120</v>
      </c>
      <c r="Q25" s="34">
        <v>0</v>
      </c>
      <c r="R25" s="34">
        <v>150</v>
      </c>
      <c r="S25" s="34">
        <v>0</v>
      </c>
    </row>
    <row r="26" spans="1:20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00"/>
      <c r="O26" s="34" t="s">
        <v>824</v>
      </c>
      <c r="P26" s="34">
        <v>0</v>
      </c>
      <c r="Q26" s="34">
        <v>120</v>
      </c>
      <c r="R26" s="34">
        <v>0</v>
      </c>
      <c r="S26" s="34">
        <v>150</v>
      </c>
    </row>
    <row r="27" spans="1:20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00"/>
      <c r="O27" s="34" t="s">
        <v>825</v>
      </c>
      <c r="P27" s="34">
        <v>0</v>
      </c>
      <c r="Q27" s="34">
        <v>120</v>
      </c>
      <c r="R27" s="34">
        <v>0</v>
      </c>
      <c r="S27" s="34">
        <v>150</v>
      </c>
    </row>
    <row r="28" spans="1:20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01" t="s">
        <v>826</v>
      </c>
      <c r="O28" s="101"/>
      <c r="P28" s="86">
        <f>SUM(P23:P27)</f>
        <v>360</v>
      </c>
      <c r="Q28" s="86">
        <f t="shared" ref="Q28" si="1">SUM(Q23:Q27)</f>
        <v>240</v>
      </c>
      <c r="R28" s="86">
        <f t="shared" ref="R28" si="2">SUM(R23:R27)</f>
        <v>450</v>
      </c>
      <c r="S28" s="86">
        <f t="shared" ref="S28" si="3">SUM(S23:S27)</f>
        <v>300</v>
      </c>
    </row>
    <row r="29" spans="1:20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02" t="s">
        <v>826</v>
      </c>
      <c r="O29" s="102"/>
      <c r="P29" s="88">
        <f>P28*2</f>
        <v>720</v>
      </c>
      <c r="Q29" s="88">
        <f t="shared" ref="Q29:S29" si="4">Q28*2</f>
        <v>480</v>
      </c>
      <c r="R29" s="88">
        <f t="shared" si="4"/>
        <v>900</v>
      </c>
      <c r="S29" s="88">
        <f t="shared" si="4"/>
        <v>600</v>
      </c>
    </row>
    <row r="30" spans="1:20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S30" s="19"/>
    </row>
    <row r="31" spans="1:20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34"/>
      <c r="O31" s="34"/>
      <c r="P31" s="88" t="s">
        <v>813</v>
      </c>
      <c r="Q31" s="88" t="s">
        <v>814</v>
      </c>
      <c r="R31" s="88" t="s">
        <v>815</v>
      </c>
      <c r="S31" s="88" t="s">
        <v>816</v>
      </c>
    </row>
    <row r="32" spans="1:20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00" t="s">
        <v>827</v>
      </c>
      <c r="O32" s="34" t="s">
        <v>820</v>
      </c>
      <c r="P32" s="34">
        <f>P23/$O$17</f>
        <v>40</v>
      </c>
      <c r="Q32" s="86">
        <f>Q23/$O$19</f>
        <v>0</v>
      </c>
      <c r="R32" s="86">
        <f t="shared" ref="R32:S36" si="5">R23/$O$18</f>
        <v>214.28571428571431</v>
      </c>
      <c r="S32" s="86">
        <f t="shared" si="5"/>
        <v>0</v>
      </c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00"/>
      <c r="O33" s="34" t="s">
        <v>821</v>
      </c>
      <c r="P33" s="34">
        <f>P24/$O$17</f>
        <v>40</v>
      </c>
      <c r="Q33" s="86">
        <f>Q24/$O$19</f>
        <v>0</v>
      </c>
      <c r="R33" s="86">
        <f t="shared" si="5"/>
        <v>214.28571428571431</v>
      </c>
      <c r="S33" s="86">
        <f t="shared" si="5"/>
        <v>0</v>
      </c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00"/>
      <c r="O34" s="34" t="s">
        <v>823</v>
      </c>
      <c r="P34" s="34">
        <f>P25/$O$17</f>
        <v>40</v>
      </c>
      <c r="Q34" s="86">
        <f>Q25/$O$19</f>
        <v>0</v>
      </c>
      <c r="R34" s="86">
        <f t="shared" si="5"/>
        <v>214.28571428571431</v>
      </c>
      <c r="S34" s="86">
        <f t="shared" si="5"/>
        <v>0</v>
      </c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00"/>
      <c r="O35" s="34" t="s">
        <v>824</v>
      </c>
      <c r="P35" s="34">
        <f>P26/$O$17</f>
        <v>0</v>
      </c>
      <c r="Q35" s="86">
        <f>Q26/$O$19</f>
        <v>42.857142857142861</v>
      </c>
      <c r="R35" s="86">
        <f t="shared" si="5"/>
        <v>0</v>
      </c>
      <c r="S35" s="86">
        <f t="shared" si="5"/>
        <v>214.28571428571431</v>
      </c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00"/>
      <c r="O36" s="34" t="s">
        <v>825</v>
      </c>
      <c r="P36" s="34">
        <f>P27/$O$17</f>
        <v>0</v>
      </c>
      <c r="Q36" s="86">
        <f>Q27/$O$19</f>
        <v>42.857142857142861</v>
      </c>
      <c r="R36" s="86">
        <f t="shared" si="5"/>
        <v>0</v>
      </c>
      <c r="S36" s="86">
        <f t="shared" si="5"/>
        <v>214.28571428571431</v>
      </c>
    </row>
    <row r="37" spans="1:19" x14ac:dyDescent="0.25">
      <c r="N37" s="101" t="s">
        <v>826</v>
      </c>
      <c r="O37" s="101"/>
      <c r="P37" s="86">
        <f>SUM(P32:P36)</f>
        <v>120</v>
      </c>
      <c r="Q37" s="86">
        <f t="shared" ref="Q37:S37" si="6">SUM(Q32:Q36)</f>
        <v>85.714285714285722</v>
      </c>
      <c r="R37" s="86">
        <f t="shared" si="6"/>
        <v>642.85714285714289</v>
      </c>
      <c r="S37" s="86">
        <f t="shared" si="6"/>
        <v>428.57142857142861</v>
      </c>
    </row>
    <row r="38" spans="1:19" x14ac:dyDescent="0.25">
      <c r="N38" s="102" t="s">
        <v>828</v>
      </c>
      <c r="O38" s="102"/>
      <c r="P38" s="87">
        <f>P37*2</f>
        <v>240</v>
      </c>
      <c r="Q38" s="87">
        <f t="shared" ref="Q38:S38" si="7">Q37*2</f>
        <v>171.42857142857144</v>
      </c>
      <c r="R38" s="87">
        <f t="shared" si="7"/>
        <v>1285.7142857142858</v>
      </c>
      <c r="S38" s="87">
        <f t="shared" si="7"/>
        <v>857.14285714285722</v>
      </c>
    </row>
  </sheetData>
  <mergeCells count="29">
    <mergeCell ref="C25:D25"/>
    <mergeCell ref="B12:B13"/>
    <mergeCell ref="E12:E13"/>
    <mergeCell ref="F12:F13"/>
    <mergeCell ref="C12:D13"/>
    <mergeCell ref="C22:D22"/>
    <mergeCell ref="C24:D24"/>
    <mergeCell ref="F16:H16"/>
    <mergeCell ref="C23:D23"/>
    <mergeCell ref="C21:D21"/>
    <mergeCell ref="G12:G13"/>
    <mergeCell ref="H12:H13"/>
    <mergeCell ref="A1:S1"/>
    <mergeCell ref="B16:D16"/>
    <mergeCell ref="J16:L16"/>
    <mergeCell ref="K20:L20"/>
    <mergeCell ref="C17:D17"/>
    <mergeCell ref="L12:N12"/>
    <mergeCell ref="L13:N13"/>
    <mergeCell ref="N16:P16"/>
    <mergeCell ref="O20:P20"/>
    <mergeCell ref="Q16:R16"/>
    <mergeCell ref="S16:T16"/>
    <mergeCell ref="N23:N27"/>
    <mergeCell ref="N32:N36"/>
    <mergeCell ref="N37:O37"/>
    <mergeCell ref="N38:O38"/>
    <mergeCell ref="N28:O28"/>
    <mergeCell ref="N29:O29"/>
  </mergeCells>
  <phoneticPr fontId="5" type="noConversion"/>
  <conditionalFormatting sqref="C12">
    <cfRule type="cellIs" dxfId="41" priority="25" operator="equal">
      <formula>"DÉFICIT"</formula>
    </cfRule>
    <cfRule type="cellIs" dxfId="40" priority="26" operator="equal">
      <formula>"NEUTRO"</formula>
    </cfRule>
    <cfRule type="cellIs" dxfId="39" priority="27" operator="equal">
      <formula>"SUPERÁVIT"</formula>
    </cfRule>
  </conditionalFormatting>
  <conditionalFormatting sqref="E12">
    <cfRule type="cellIs" dxfId="38" priority="15" operator="lessThan">
      <formula>0.95</formula>
    </cfRule>
    <cfRule type="cellIs" dxfId="37" priority="20" operator="greaterThan">
      <formula>1.05</formula>
    </cfRule>
  </conditionalFormatting>
  <conditionalFormatting sqref="G12">
    <cfRule type="cellIs" dxfId="36" priority="3" operator="lessThan">
      <formula>0.8</formula>
    </cfRule>
    <cfRule type="cellIs" dxfId="35" priority="4" operator="greaterThan">
      <formula>120%</formula>
    </cfRule>
  </conditionalFormatting>
  <conditionalFormatting sqref="K18">
    <cfRule type="cellIs" dxfId="34" priority="16" operator="notBetween">
      <formula>0.5%</formula>
      <formula>1%</formula>
    </cfRule>
    <cfRule type="cellIs" dxfId="33" priority="17" operator="between">
      <formula>0.5%</formula>
      <formula>1%</formula>
    </cfRule>
  </conditionalFormatting>
  <conditionalFormatting sqref="O3:O9">
    <cfRule type="iconSet" priority="1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3:P9">
    <cfRule type="iconSet" priority="13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:Q9">
    <cfRule type="iconSet" priority="1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R3:R9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S3:S9">
    <cfRule type="iconSet" priority="1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3 H19">
    <cfRule type="containsText" dxfId="32" priority="22" operator="containsText" text="Obesidade">
      <formula>NOT(ISERROR(SEARCH("Obesidade",H13)))</formula>
    </cfRule>
    <cfRule type="containsText" dxfId="31" priority="23" operator="containsText" text="Abaixo do peso">
      <formula>NOT(ISERROR(SEARCH("Abaixo do peso",H13)))</formula>
    </cfRule>
    <cfRule type="containsText" dxfId="30" priority="24" operator="containsText" text="Sobrepeso">
      <formula>NOT(ISERROR(SEARCH("Sobrepeso",H13)))</formula>
    </cfRule>
  </conditionalFormatting>
  <dataValidations count="4">
    <dataValidation type="list" allowBlank="1" showInputMessage="1" showErrorMessage="1" sqref="C22" xr:uid="{1C24E1B5-0938-4C5D-B641-C9244B70C3E3}">
      <formula1>"Sedentário, Leve, Moderado, Intenso, Muito intenso"</formula1>
    </dataValidation>
    <dataValidation type="list" allowBlank="1" showInputMessage="1" showErrorMessage="1" sqref="C24:D24" xr:uid="{FB4DA9DB-4604-4E0B-82E5-043BB71BF40A}">
      <formula1>"Perda de peso, Estabilidade, Ganho de massa"</formula1>
    </dataValidation>
    <dataValidation type="list" allowBlank="1" showInputMessage="1" showErrorMessage="1" sqref="C23:D23" xr:uid="{AFE05453-6DB2-4932-8FDC-42F0EE06D44A}">
      <formula1>"Quente, Ameno, Frio"</formula1>
    </dataValidation>
    <dataValidation type="list" allowBlank="1" showInputMessage="1" showErrorMessage="1" sqref="C21" xr:uid="{FBCEB16A-07EA-4C1B-9ABB-2C778FAA41C1}">
      <formula1>"Masculino, Feminino"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3656C7-91CA-42B9-A2BB-639BEE02B85D}">
          <x14:formula1>
            <xm:f>'Tabelas (Alim + Recomend)'!$B$2:$B$599</xm:f>
          </x14:formula1>
          <xm:sqref>D3:D9 N3:N9 H3:H9 J3:J9 L3:L9 F3:F9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I31"/>
  <sheetViews>
    <sheetView zoomScale="85" zoomScaleNormal="85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D23" sqref="D23"/>
    </sheetView>
  </sheetViews>
  <sheetFormatPr defaultRowHeight="15" x14ac:dyDescent="0.25"/>
  <cols>
    <col min="1" max="1" width="16.7109375" customWidth="1"/>
    <col min="2" max="2" width="24.5703125" bestFit="1" customWidth="1"/>
    <col min="3" max="3" width="21.28515625" customWidth="1"/>
    <col min="4" max="4" width="20.140625" bestFit="1" customWidth="1"/>
    <col min="5" max="5" width="4.42578125" customWidth="1"/>
    <col min="6" max="6" width="10.140625" customWidth="1"/>
    <col min="7" max="9" width="9.42578125" style="14" bestFit="1" customWidth="1"/>
    <col min="10" max="13" width="10" style="14" bestFit="1" customWidth="1"/>
    <col min="14" max="14" width="18.5703125" bestFit="1" customWidth="1"/>
    <col min="15" max="15" width="18.5703125" customWidth="1"/>
    <col min="16" max="16" width="11" customWidth="1"/>
    <col min="17" max="35" width="10.42578125" bestFit="1" customWidth="1"/>
  </cols>
  <sheetData>
    <row r="1" spans="1:35" x14ac:dyDescent="0.25">
      <c r="A1" s="1" t="s">
        <v>829</v>
      </c>
      <c r="B1" s="1" t="s">
        <v>830</v>
      </c>
      <c r="C1" s="1" t="s">
        <v>831</v>
      </c>
      <c r="D1" s="1" t="s">
        <v>832</v>
      </c>
      <c r="F1" t="s">
        <v>833</v>
      </c>
      <c r="G1" t="s">
        <v>834</v>
      </c>
      <c r="H1" t="s">
        <v>835</v>
      </c>
      <c r="I1" t="s">
        <v>836</v>
      </c>
      <c r="J1" t="s">
        <v>837</v>
      </c>
      <c r="K1" t="s">
        <v>838</v>
      </c>
      <c r="L1" t="s">
        <v>839</v>
      </c>
      <c r="M1" t="s">
        <v>840</v>
      </c>
      <c r="N1" s="13" t="s">
        <v>841</v>
      </c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</row>
    <row r="2" spans="1:35" x14ac:dyDescent="0.25">
      <c r="A2" s="3" t="s">
        <v>842</v>
      </c>
      <c r="B2" s="3" t="s">
        <v>843</v>
      </c>
      <c r="C2" s="3" t="s">
        <v>844</v>
      </c>
      <c r="D2" s="3" t="s">
        <v>845</v>
      </c>
      <c r="F2">
        <v>1</v>
      </c>
      <c r="H2" s="85" t="b">
        <v>1</v>
      </c>
      <c r="I2" s="84">
        <v>249.2018181818182</v>
      </c>
      <c r="J2" s="84">
        <v>107.04545454545455</v>
      </c>
      <c r="K2" s="84">
        <v>323.70545454545453</v>
      </c>
      <c r="L2" s="84">
        <v>234.21545454545455</v>
      </c>
      <c r="M2" s="85" t="b">
        <v>1</v>
      </c>
      <c r="N2" s="58" cm="1">
        <f t="array" ref="N2">IF(SUMPRODUCT((Exercicio[[#This Row],[Dom]:[Sab]]&lt;&gt;0)*1)=0,"",SUMPRODUCT((Exercicio[[#This Row],[Dom]:[Sab]]&lt;&gt;0)*1))</f>
        <v>6</v>
      </c>
    </row>
    <row r="3" spans="1:35" x14ac:dyDescent="0.25">
      <c r="A3" s="3" t="s">
        <v>846</v>
      </c>
      <c r="B3" s="3" t="s">
        <v>847</v>
      </c>
      <c r="C3" s="3" t="s">
        <v>844</v>
      </c>
      <c r="D3" s="3" t="s">
        <v>845</v>
      </c>
      <c r="F3">
        <v>2</v>
      </c>
      <c r="H3" s="85" t="b">
        <v>1</v>
      </c>
      <c r="I3" s="84">
        <v>227.36454545454546</v>
      </c>
      <c r="J3" s="84">
        <v>317.2827272727273</v>
      </c>
      <c r="K3" s="85" t="b">
        <v>1</v>
      </c>
      <c r="L3" s="84"/>
      <c r="M3" s="84"/>
      <c r="N3" s="58" cm="1">
        <f t="array" ref="N3">IF(SUMPRODUCT((Exercicio[[#This Row],[Dom]:[Sab]]&lt;&gt;0)*1)=0,"",SUMPRODUCT((Exercicio[[#This Row],[Dom]:[Sab]]&lt;&gt;0)*1))</f>
        <v>4</v>
      </c>
    </row>
    <row r="4" spans="1:35" x14ac:dyDescent="0.25">
      <c r="A4" s="3" t="s">
        <v>848</v>
      </c>
      <c r="B4" s="3" t="s">
        <v>849</v>
      </c>
      <c r="C4" s="3" t="s">
        <v>850</v>
      </c>
      <c r="D4" s="3" t="s">
        <v>851</v>
      </c>
      <c r="F4">
        <v>3</v>
      </c>
      <c r="H4" s="85" t="b">
        <v>1</v>
      </c>
      <c r="I4" s="85" t="b">
        <v>1</v>
      </c>
      <c r="J4" s="85" t="b">
        <v>1</v>
      </c>
      <c r="K4" s="84">
        <v>345.54272727272729</v>
      </c>
      <c r="L4" s="84">
        <v>336.5509090909091</v>
      </c>
      <c r="M4" s="85" t="b">
        <v>1</v>
      </c>
      <c r="N4" s="58" cm="1">
        <f t="array" ref="N4">IF(SUMPRODUCT((Exercicio[[#This Row],[Dom]:[Sab]]&lt;&gt;0)*1)=0,"",SUMPRODUCT((Exercicio[[#This Row],[Dom]:[Sab]]&lt;&gt;0)*1))</f>
        <v>6</v>
      </c>
    </row>
    <row r="5" spans="1:35" x14ac:dyDescent="0.25">
      <c r="A5" s="3" t="s">
        <v>852</v>
      </c>
      <c r="B5" s="3" t="s">
        <v>853</v>
      </c>
      <c r="C5" s="3" t="s">
        <v>844</v>
      </c>
      <c r="D5" s="3" t="s">
        <v>845</v>
      </c>
      <c r="F5">
        <v>4</v>
      </c>
      <c r="H5" s="85" t="b">
        <v>1</v>
      </c>
      <c r="I5" s="84">
        <v>298.87090909090909</v>
      </c>
      <c r="J5" s="84">
        <v>199.10454545454547</v>
      </c>
      <c r="K5" s="84"/>
      <c r="L5" s="84">
        <v>345.54272727272729</v>
      </c>
      <c r="M5" s="84"/>
      <c r="N5" s="58" cm="1">
        <f t="array" ref="N5">IF(SUMPRODUCT((Exercicio[[#This Row],[Dom]:[Sab]]&lt;&gt;0)*1)=0,"",SUMPRODUCT((Exercicio[[#This Row],[Dom]:[Sab]]&lt;&gt;0)*1))</f>
        <v>4</v>
      </c>
    </row>
    <row r="6" spans="1:35" x14ac:dyDescent="0.25">
      <c r="A6" s="3" t="s">
        <v>854</v>
      </c>
      <c r="B6" s="3" t="s">
        <v>855</v>
      </c>
      <c r="C6" s="3" t="s">
        <v>844</v>
      </c>
      <c r="D6" s="3" t="s">
        <v>845</v>
      </c>
      <c r="F6">
        <v>5</v>
      </c>
      <c r="H6" s="84">
        <v>527.09181818181821</v>
      </c>
      <c r="I6" s="85" t="b">
        <v>1</v>
      </c>
      <c r="J6" s="84">
        <v>289.45090909090908</v>
      </c>
      <c r="K6" s="84">
        <v>339.12</v>
      </c>
      <c r="L6" s="84">
        <v>0</v>
      </c>
      <c r="M6" s="84">
        <v>339.97636363636366</v>
      </c>
      <c r="N6" s="58" cm="1">
        <f t="array" ref="N6">IF(SUMPRODUCT((Exercicio[[#This Row],[Dom]:[Sab]]&lt;&gt;0)*1)=0,"",SUMPRODUCT((Exercicio[[#This Row],[Dom]:[Sab]]&lt;&gt;0)*1))</f>
        <v>5</v>
      </c>
    </row>
    <row r="7" spans="1:35" x14ac:dyDescent="0.25">
      <c r="A7" s="3" t="s">
        <v>856</v>
      </c>
      <c r="B7" s="3" t="s">
        <v>857</v>
      </c>
      <c r="C7" s="3" t="s">
        <v>850</v>
      </c>
      <c r="D7" s="3" t="s">
        <v>851</v>
      </c>
      <c r="F7">
        <v>6</v>
      </c>
      <c r="H7" s="84">
        <v>438.03000000000003</v>
      </c>
      <c r="I7" s="84">
        <v>338.26363636363635</v>
      </c>
      <c r="J7" s="84">
        <v>359.24454545454546</v>
      </c>
      <c r="K7" s="84">
        <v>455.15727272727275</v>
      </c>
      <c r="L7" s="84">
        <v>439.31454545454545</v>
      </c>
      <c r="M7" s="84"/>
      <c r="N7" s="58" cm="1">
        <f t="array" ref="N7">IF(SUMPRODUCT((Exercicio[[#This Row],[Dom]:[Sab]]&lt;&gt;0)*1)=0,"",SUMPRODUCT((Exercicio[[#This Row],[Dom]:[Sab]]&lt;&gt;0)*1))</f>
        <v>5</v>
      </c>
    </row>
    <row r="8" spans="1:35" x14ac:dyDescent="0.25">
      <c r="A8" s="3" t="s">
        <v>858</v>
      </c>
      <c r="B8" s="3" t="s">
        <v>859</v>
      </c>
      <c r="C8" s="3" t="s">
        <v>851</v>
      </c>
      <c r="D8" s="3" t="s">
        <v>851</v>
      </c>
      <c r="F8">
        <v>7</v>
      </c>
      <c r="H8" s="84">
        <v>387.07636363636362</v>
      </c>
      <c r="I8" s="84">
        <v>390.50181818181818</v>
      </c>
      <c r="J8" s="84"/>
      <c r="K8" s="84">
        <v>417.90545454545457</v>
      </c>
      <c r="L8" s="84"/>
      <c r="M8" s="84"/>
      <c r="N8" s="58" cm="1">
        <f t="array" ref="N8">IF(SUMPRODUCT((Exercicio[[#This Row],[Dom]:[Sab]]&lt;&gt;0)*1)=0,"",SUMPRODUCT((Exercicio[[#This Row],[Dom]:[Sab]]&lt;&gt;0)*1))</f>
        <v>3</v>
      </c>
    </row>
    <row r="9" spans="1:35" x14ac:dyDescent="0.25">
      <c r="F9">
        <v>8</v>
      </c>
      <c r="H9" s="84">
        <v>187.97181818181818</v>
      </c>
      <c r="I9" s="84">
        <v>435.46090909090913</v>
      </c>
      <c r="J9" s="84"/>
      <c r="K9" s="84">
        <v>379.36909090909091</v>
      </c>
      <c r="L9" s="84">
        <v>480.84818181818184</v>
      </c>
      <c r="M9" s="84"/>
      <c r="N9" s="58" cm="1">
        <f t="array" ref="N9">IF(SUMPRODUCT((Exercicio[[#This Row],[Dom]:[Sab]]&lt;&gt;0)*1)=0,"",SUMPRODUCT((Exercicio[[#This Row],[Dom]:[Sab]]&lt;&gt;0)*1))</f>
        <v>4</v>
      </c>
    </row>
    <row r="10" spans="1:35" x14ac:dyDescent="0.25">
      <c r="B10" s="81" t="s">
        <v>860</v>
      </c>
      <c r="C10" s="82" t="s">
        <v>845</v>
      </c>
      <c r="F10">
        <v>9</v>
      </c>
      <c r="H10" s="84">
        <v>439.74272727272728</v>
      </c>
      <c r="I10" s="84">
        <v>465.86181818181819</v>
      </c>
      <c r="J10" s="84">
        <v>166.13454545454545</v>
      </c>
      <c r="K10" s="84"/>
      <c r="L10" s="84"/>
      <c r="M10" s="84">
        <v>128.45454545454547</v>
      </c>
      <c r="N10" s="58" cm="1">
        <f t="array" ref="N10">IF(SUMPRODUCT((Exercicio[[#This Row],[Dom]:[Sab]]&lt;&gt;0)*1)=0,"",SUMPRODUCT((Exercicio[[#This Row],[Dom]:[Sab]]&lt;&gt;0)*1))</f>
        <v>4</v>
      </c>
    </row>
    <row r="11" spans="1:35" x14ac:dyDescent="0.25">
      <c r="A11" s="60" t="s">
        <v>861</v>
      </c>
      <c r="B11" s="60" t="s">
        <v>862</v>
      </c>
      <c r="C11" s="60" t="s">
        <v>863</v>
      </c>
      <c r="D11" s="60" t="s">
        <v>864</v>
      </c>
      <c r="F11">
        <v>10</v>
      </c>
      <c r="H11" s="84">
        <v>390.93</v>
      </c>
      <c r="I11" s="84">
        <v>417.47727272727275</v>
      </c>
      <c r="J11" s="84"/>
      <c r="K11" s="84">
        <v>337.40727272727275</v>
      </c>
      <c r="L11" s="84"/>
      <c r="M11" s="84"/>
      <c r="N11" s="58" cm="1">
        <f t="array" ref="N11">IF(SUMPRODUCT((Exercicio[[#This Row],[Dom]:[Sab]]&lt;&gt;0)*1)=0,"",SUMPRODUCT((Exercicio[[#This Row],[Dom]:[Sab]]&lt;&gt;0)*1))</f>
        <v>3</v>
      </c>
    </row>
    <row r="12" spans="1:35" x14ac:dyDescent="0.25">
      <c r="A12" s="62">
        <v>3.8194444444444448E-2</v>
      </c>
      <c r="B12" s="61">
        <v>5558</v>
      </c>
      <c r="C12" s="94" t="s">
        <v>46</v>
      </c>
      <c r="D12" s="98">
        <f>IF(C10="Sim",
   ROUND(
     IF(C12="Leve",3,IF(C12="Moderado",4.5,6))
     *Alimentação!C19
     *(HOUR(A12)+MINUTE(A12)/60+SECOND(A12)/3600),0),
   ROUND(
     B12*IF(C12="Leve",0.025,IF(C12="Moderado",0.035,0.045))
     +
     (HOUR(A12)*60+MINUTE(A12)+SECOND(A12)/60)
     *IF(C12="Leve",2.5,IF(C12="Moderado",4,6))
     *IF(C12="Leve",1.05,IF(C12="Moderado",1.1,1.15)),0)
)</f>
        <v>507</v>
      </c>
      <c r="F12">
        <v>11</v>
      </c>
      <c r="H12" s="84">
        <v>515</v>
      </c>
      <c r="I12" s="84"/>
      <c r="J12" s="84"/>
      <c r="K12" s="84"/>
      <c r="L12" s="84"/>
      <c r="M12" s="84">
        <v>724</v>
      </c>
      <c r="N12" s="58" cm="1">
        <f t="array" ref="N12">IF(SUMPRODUCT((Exercicio[[#This Row],[Dom]:[Sab]]&lt;&gt;0)*1)=0,"",SUMPRODUCT((Exercicio[[#This Row],[Dom]:[Sab]]&lt;&gt;0)*1))</f>
        <v>2</v>
      </c>
    </row>
    <row r="13" spans="1:35" x14ac:dyDescent="0.25">
      <c r="F13">
        <v>12</v>
      </c>
      <c r="H13" s="84">
        <v>685</v>
      </c>
      <c r="I13" s="84"/>
      <c r="J13" s="84"/>
      <c r="K13" s="84"/>
      <c r="L13" s="84"/>
      <c r="M13" s="84"/>
      <c r="N13" s="58" cm="1">
        <f t="array" ref="N13">IF(SUMPRODUCT((Exercicio[[#This Row],[Dom]:[Sab]]&lt;&gt;0)*1)=0,"",SUMPRODUCT((Exercicio[[#This Row],[Dom]:[Sab]]&lt;&gt;0)*1))</f>
        <v>1</v>
      </c>
      <c r="O13" s="58"/>
    </row>
    <row r="14" spans="1:35" x14ac:dyDescent="0.25">
      <c r="A14" s="118" t="s">
        <v>865</v>
      </c>
      <c r="B14" s="118"/>
      <c r="C14" s="60" t="s">
        <v>866</v>
      </c>
      <c r="D14" s="64"/>
      <c r="F14">
        <v>13</v>
      </c>
      <c r="H14" s="84"/>
      <c r="I14" s="84"/>
      <c r="J14" s="84">
        <v>582</v>
      </c>
      <c r="K14" s="84">
        <v>626</v>
      </c>
      <c r="L14" s="84"/>
      <c r="M14" s="84"/>
      <c r="N14" s="58" cm="1">
        <f t="array" ref="N14">IF(SUMPRODUCT((Exercicio[[#This Row],[Dom]:[Sab]]&lt;&gt;0)*1)=0,"",SUMPRODUCT((Exercicio[[#This Row],[Dom]:[Sab]]&lt;&gt;0)*1))</f>
        <v>2</v>
      </c>
      <c r="O14" s="58"/>
    </row>
    <row r="15" spans="1:35" ht="15.75" x14ac:dyDescent="0.25">
      <c r="A15" s="119">
        <f>AVERAGE(Exercicio[[Dom]:[Sab]])</f>
        <v>377.48138528138531</v>
      </c>
      <c r="B15" s="119"/>
      <c r="C15" s="79" cm="1">
        <f t="array" ref="C15">IFERROR(AVERAGE(INDEX(G2:M100, MAX(IF(N2:N100&lt;&gt;"", ROW(N2:N100)-ROW(H2)+1)), )), "")</f>
        <v>507</v>
      </c>
      <c r="D15" s="63"/>
      <c r="F15">
        <v>14</v>
      </c>
      <c r="H15" s="84"/>
      <c r="I15" s="84"/>
      <c r="J15" s="84">
        <v>680</v>
      </c>
      <c r="K15" s="84"/>
      <c r="L15" s="84"/>
      <c r="M15" s="84"/>
      <c r="N15" s="58" cm="1">
        <f t="array" ref="N15">IF(SUMPRODUCT((Exercicio[[#This Row],[Dom]:[Sab]]&lt;&gt;0)*1)=0,"",SUMPRODUCT((Exercicio[[#This Row],[Dom]:[Sab]]&lt;&gt;0)*1))</f>
        <v>1</v>
      </c>
      <c r="O15" s="58"/>
    </row>
    <row r="16" spans="1:35" x14ac:dyDescent="0.25">
      <c r="F16">
        <v>15</v>
      </c>
      <c r="H16" s="84">
        <v>507</v>
      </c>
      <c r="I16" s="84"/>
      <c r="J16" s="84"/>
      <c r="K16" s="84"/>
      <c r="L16" s="84"/>
      <c r="M16" s="84"/>
      <c r="N16" s="58" cm="1">
        <f t="array" ref="N16">IF(SUMPRODUCT((Exercicio[[#This Row],[Dom]:[Sab]]&lt;&gt;0)*1)=0,"",SUMPRODUCT((Exercicio[[#This Row],[Dom]:[Sab]]&lt;&gt;0)*1))</f>
        <v>1</v>
      </c>
      <c r="O16" s="58"/>
    </row>
    <row r="17" spans="1:15" x14ac:dyDescent="0.25">
      <c r="A17" s="120" t="s">
        <v>867</v>
      </c>
      <c r="B17" s="121"/>
      <c r="C17" s="121"/>
      <c r="D17" s="122"/>
      <c r="F17">
        <v>16</v>
      </c>
      <c r="H17" s="84"/>
      <c r="I17" s="84"/>
      <c r="J17" s="84"/>
      <c r="K17" s="84"/>
      <c r="L17" s="84"/>
      <c r="M17" s="84"/>
      <c r="N17" s="58" t="str" cm="1">
        <f t="array" ref="N17">IF(SUMPRODUCT((Exercicio[[#This Row],[Dom]:[Sab]]&lt;&gt;0)*1)=0,"",SUMPRODUCT((Exercicio[[#This Row],[Dom]:[Sab]]&lt;&gt;0)*1))</f>
        <v/>
      </c>
      <c r="O17" s="58"/>
    </row>
    <row r="18" spans="1:15" x14ac:dyDescent="0.25">
      <c r="A18" s="59">
        <v>4.1666666666666664E-2</v>
      </c>
      <c r="B18" s="73">
        <v>6000</v>
      </c>
      <c r="C18" s="3" t="str">
        <f>C12</f>
        <v>Intenso</v>
      </c>
      <c r="D18" s="74">
        <f>IF(C10="Sim",
   ROUND(
     IF(C18="Leve",3,IF(C18="Moderado",4.5,6))
     *Alimentação!C19
     *(HOUR(A18)+MINUTE(A18)/60+SECOND(A18)/3600),0),
   ROUND(
     B18*IF(C18="Leve",0.025,IF(C18="Moderado",0.035,0.045))
     +
     (HOUR(A18)*60+MINUTE(A18)+SECOND(A18)/60)
     *IF(C18="Leve",2.5,IF(C18="Moderado",4,6))
     *IF(C18="Leve",1.05,IF(C18="Moderado",1.1,1.15)),0)
)</f>
        <v>553</v>
      </c>
      <c r="F18">
        <v>17</v>
      </c>
      <c r="H18" s="84"/>
      <c r="I18" s="84"/>
      <c r="J18" s="84"/>
      <c r="K18" s="84"/>
      <c r="L18" s="84"/>
      <c r="M18" s="84"/>
      <c r="N18" s="58" t="str" cm="1">
        <f t="array" ref="N18">IF(SUMPRODUCT((Exercicio[[#This Row],[Dom]:[Sab]]&lt;&gt;0)*1)=0,"",SUMPRODUCT((Exercicio[[#This Row],[Dom]:[Sab]]&lt;&gt;0)*1))</f>
        <v/>
      </c>
      <c r="O18" s="58"/>
    </row>
    <row r="19" spans="1:15" x14ac:dyDescent="0.25">
      <c r="F19">
        <v>18</v>
      </c>
      <c r="H19" s="84"/>
      <c r="I19" s="84"/>
      <c r="J19" s="84"/>
      <c r="K19" s="84"/>
      <c r="L19" s="84"/>
      <c r="M19" s="84"/>
      <c r="N19" s="58" t="str" cm="1">
        <f t="array" ref="N19">IF(SUMPRODUCT((Exercicio[[#This Row],[Dom]:[Sab]]&lt;&gt;0)*1)=0,"",SUMPRODUCT((Exercicio[[#This Row],[Dom]:[Sab]]&lt;&gt;0)*1))</f>
        <v/>
      </c>
      <c r="O19" s="58"/>
    </row>
    <row r="20" spans="1:15" x14ac:dyDescent="0.25">
      <c r="B20" s="72"/>
      <c r="D20" s="72"/>
      <c r="F20">
        <v>19</v>
      </c>
      <c r="H20" s="84"/>
      <c r="I20" s="84"/>
      <c r="J20" s="84"/>
      <c r="K20" s="84"/>
      <c r="L20" s="84"/>
      <c r="M20" s="84"/>
      <c r="N20" s="58" t="str" cm="1">
        <f t="array" ref="N20">IF(SUMPRODUCT((Exercicio[[#This Row],[Dom]:[Sab]]&lt;&gt;0)*1)=0,"",SUMPRODUCT((Exercicio[[#This Row],[Dom]:[Sab]]&lt;&gt;0)*1))</f>
        <v/>
      </c>
      <c r="O20" s="58"/>
    </row>
    <row r="21" spans="1:15" x14ac:dyDescent="0.25">
      <c r="C21" s="80"/>
      <c r="F21">
        <v>20</v>
      </c>
      <c r="H21" s="84"/>
      <c r="I21" s="84"/>
      <c r="J21" s="84"/>
      <c r="K21" s="84"/>
      <c r="L21" s="84"/>
      <c r="M21" s="84"/>
      <c r="N21" s="58" t="str" cm="1">
        <f t="array" ref="N21">IF(SUMPRODUCT((Exercicio[[#This Row],[Dom]:[Sab]]&lt;&gt;0)*1)=0,"",SUMPRODUCT((Exercicio[[#This Row],[Dom]:[Sab]]&lt;&gt;0)*1))</f>
        <v/>
      </c>
      <c r="O21" s="58"/>
    </row>
    <row r="22" spans="1:15" x14ac:dyDescent="0.25">
      <c r="C22" s="80"/>
      <c r="F22">
        <v>21</v>
      </c>
      <c r="H22" s="84"/>
      <c r="I22" s="84"/>
      <c r="J22" s="84"/>
      <c r="K22" s="84"/>
      <c r="L22" s="84"/>
      <c r="M22" s="84"/>
      <c r="N22" s="58" t="str" cm="1">
        <f t="array" ref="N22">IF(SUMPRODUCT((Exercicio[[#This Row],[Dom]:[Sab]]&lt;&gt;0)*1)=0,"",SUMPRODUCT((Exercicio[[#This Row],[Dom]:[Sab]]&lt;&gt;0)*1))</f>
        <v/>
      </c>
      <c r="O22" s="58"/>
    </row>
    <row r="23" spans="1:15" x14ac:dyDescent="0.25">
      <c r="C23" s="80"/>
      <c r="F23">
        <v>22</v>
      </c>
      <c r="H23" s="84"/>
      <c r="I23" s="84"/>
      <c r="J23" s="84"/>
      <c r="K23" s="84"/>
      <c r="L23" s="84"/>
      <c r="M23" s="84"/>
      <c r="N23" s="58" t="str" cm="1">
        <f t="array" ref="N23">IF(SUMPRODUCT((Exercicio[[#This Row],[Dom]:[Sab]]&lt;&gt;0)*1)=0,"",SUMPRODUCT((Exercicio[[#This Row],[Dom]:[Sab]]&lt;&gt;0)*1))</f>
        <v/>
      </c>
      <c r="O23" s="58"/>
    </row>
    <row r="24" spans="1:15" x14ac:dyDescent="0.25">
      <c r="F24">
        <v>23</v>
      </c>
      <c r="H24" s="84"/>
      <c r="I24" s="84"/>
      <c r="J24" s="84"/>
      <c r="K24" s="84"/>
      <c r="L24" s="84"/>
      <c r="M24" s="84"/>
      <c r="N24" s="58" t="str" cm="1">
        <f t="array" ref="N24">IF(SUMPRODUCT((Exercicio[[#This Row],[Dom]:[Sab]]&lt;&gt;0)*1)=0,"",SUMPRODUCT((Exercicio[[#This Row],[Dom]:[Sab]]&lt;&gt;0)*1))</f>
        <v/>
      </c>
      <c r="O24" s="58"/>
    </row>
    <row r="25" spans="1:15" x14ac:dyDescent="0.25">
      <c r="F25">
        <v>24</v>
      </c>
      <c r="H25" s="84"/>
      <c r="I25" s="84"/>
      <c r="J25" s="84"/>
      <c r="K25" s="84"/>
      <c r="L25" s="84"/>
      <c r="M25" s="84"/>
      <c r="N25" s="58" t="str" cm="1">
        <f t="array" ref="N25">IF(SUMPRODUCT((Exercicio[[#This Row],[Dom]:[Sab]]&lt;&gt;0)*1)=0,"",SUMPRODUCT((Exercicio[[#This Row],[Dom]:[Sab]]&lt;&gt;0)*1))</f>
        <v/>
      </c>
      <c r="O25" s="58"/>
    </row>
    <row r="26" spans="1:15" x14ac:dyDescent="0.25">
      <c r="F26">
        <v>25</v>
      </c>
      <c r="H26" s="84"/>
      <c r="I26" s="84"/>
      <c r="J26" s="84"/>
      <c r="K26" s="84"/>
      <c r="L26" s="84"/>
      <c r="M26" s="84"/>
      <c r="N26" s="58" t="str" cm="1">
        <f t="array" ref="N26">IF(SUMPRODUCT((Exercicio[[#This Row],[Dom]:[Sab]]&lt;&gt;0)*1)=0,"",SUMPRODUCT((Exercicio[[#This Row],[Dom]:[Sab]]&lt;&gt;0)*1))</f>
        <v/>
      </c>
      <c r="O26" s="58"/>
    </row>
    <row r="27" spans="1:15" x14ac:dyDescent="0.25">
      <c r="F27">
        <v>26</v>
      </c>
      <c r="H27" s="84"/>
      <c r="I27" s="84"/>
      <c r="J27" s="84"/>
      <c r="K27" s="84"/>
      <c r="L27" s="84"/>
      <c r="M27" s="84"/>
      <c r="N27" s="58" t="str" cm="1">
        <f t="array" ref="N27">IF(SUMPRODUCT((Exercicio[[#This Row],[Dom]:[Sab]]&lt;&gt;0)*1)=0,"",SUMPRODUCT((Exercicio[[#This Row],[Dom]:[Sab]]&lt;&gt;0)*1))</f>
        <v/>
      </c>
      <c r="O27" s="58"/>
    </row>
    <row r="28" spans="1:15" x14ac:dyDescent="0.25">
      <c r="F28">
        <v>27</v>
      </c>
      <c r="H28" s="84"/>
      <c r="I28" s="84"/>
      <c r="J28" s="84"/>
      <c r="K28" s="84"/>
      <c r="L28" s="84"/>
      <c r="M28" s="84"/>
      <c r="N28" s="58" t="str" cm="1">
        <f t="array" ref="N28">IF(SUMPRODUCT((Exercicio[[#This Row],[Dom]:[Sab]]&lt;&gt;0)*1)=0,"",SUMPRODUCT((Exercicio[[#This Row],[Dom]:[Sab]]&lt;&gt;0)*1))</f>
        <v/>
      </c>
      <c r="O28" s="58"/>
    </row>
    <row r="29" spans="1:15" x14ac:dyDescent="0.25">
      <c r="F29">
        <v>28</v>
      </c>
      <c r="H29" s="84"/>
      <c r="I29" s="84"/>
      <c r="J29" s="84"/>
      <c r="K29" s="84"/>
      <c r="L29" s="84"/>
      <c r="M29" s="84"/>
      <c r="N29" s="58" t="str" cm="1">
        <f t="array" ref="N29">IF(SUMPRODUCT((Exercicio[[#This Row],[Dom]:[Sab]]&lt;&gt;0)*1)=0,"",SUMPRODUCT((Exercicio[[#This Row],[Dom]:[Sab]]&lt;&gt;0)*1))</f>
        <v/>
      </c>
      <c r="O29" s="58"/>
    </row>
    <row r="30" spans="1:15" x14ac:dyDescent="0.25">
      <c r="F30">
        <v>29</v>
      </c>
      <c r="H30" s="84"/>
      <c r="I30" s="84"/>
      <c r="J30" s="84"/>
      <c r="K30" s="84"/>
      <c r="L30" s="84"/>
      <c r="M30" s="84"/>
      <c r="N30" s="58" t="str" cm="1">
        <f t="array" ref="N30">IF(SUMPRODUCT((Exercicio[[#This Row],[Dom]:[Sab]]&lt;&gt;0)*1)=0,"",SUMPRODUCT((Exercicio[[#This Row],[Dom]:[Sab]]&lt;&gt;0)*1))</f>
        <v/>
      </c>
      <c r="O30" s="58"/>
    </row>
    <row r="31" spans="1:15" x14ac:dyDescent="0.25">
      <c r="F31">
        <v>30</v>
      </c>
      <c r="H31" s="84"/>
      <c r="I31" s="84"/>
      <c r="J31" s="84"/>
      <c r="K31" s="84"/>
      <c r="L31" s="84"/>
      <c r="M31" s="84"/>
      <c r="N31" s="58" t="str" cm="1">
        <f t="array" ref="N31">IF(SUMPRODUCT((Exercicio[[#This Row],[Dom]:[Sab]]&lt;&gt;0)*1)=0,"",SUMPRODUCT((Exercicio[[#This Row],[Dom]:[Sab]]&lt;&gt;0)*1))</f>
        <v/>
      </c>
      <c r="O31" s="58"/>
    </row>
  </sheetData>
  <mergeCells count="3">
    <mergeCell ref="A14:B14"/>
    <mergeCell ref="A15:B15"/>
    <mergeCell ref="A17:D17"/>
  </mergeCells>
  <phoneticPr fontId="5" type="noConversion"/>
  <conditionalFormatting sqref="N13:O31 N2:N12">
    <cfRule type="cellIs" dxfId="29" priority="1" stopIfTrue="1" operator="equal">
      <formula>"-"</formula>
    </cfRule>
    <cfRule type="cellIs" dxfId="28" priority="2" operator="greaterThanOrEqual">
      <formula>4</formula>
    </cfRule>
    <cfRule type="cellIs" dxfId="27" priority="3" operator="equal">
      <formula>3</formula>
    </cfRule>
    <cfRule type="cellIs" dxfId="26" priority="4" operator="lessThan">
      <formula>3</formula>
    </cfRule>
  </conditionalFormatting>
  <dataValidations count="2">
    <dataValidation type="list" allowBlank="1" showInputMessage="1" showErrorMessage="1" sqref="C12" xr:uid="{96BA3043-0E8D-4B81-8AFA-22AFD07C613A}">
      <formula1>"Leve, Moderado, Intenso"</formula1>
    </dataValidation>
    <dataValidation type="list" allowBlank="1" showInputMessage="1" showErrorMessage="1" sqref="C10" xr:uid="{0403AC78-4C79-4D03-B34B-DD791B3F6C2D}">
      <formula1>"Sim, Não"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N48"/>
  <sheetViews>
    <sheetView topLeftCell="A16" zoomScale="85" zoomScaleNormal="85" workbookViewId="0">
      <pane xSplit="4" ySplit="2" topLeftCell="E18" activePane="bottomRight" state="frozen"/>
      <selection activeCell="A16" sqref="A16"/>
      <selection pane="topRight" activeCell="E16" sqref="E16"/>
      <selection pane="bottomLeft" activeCell="A18" sqref="A18"/>
      <selection pane="bottomRight" activeCell="G20" sqref="G20"/>
    </sheetView>
  </sheetViews>
  <sheetFormatPr defaultRowHeight="15" x14ac:dyDescent="0.25"/>
  <cols>
    <col min="1" max="2" width="12.140625" customWidth="1"/>
    <col min="3" max="3" width="14.28515625" style="14" bestFit="1" customWidth="1"/>
    <col min="4" max="4" width="13.28515625" bestFit="1" customWidth="1"/>
    <col min="6" max="6" width="20.5703125" style="14" customWidth="1"/>
    <col min="7" max="7" width="20.140625" style="14" customWidth="1"/>
    <col min="8" max="8" width="25" style="14" customWidth="1"/>
    <col min="9" max="9" width="13.5703125" style="14" customWidth="1"/>
    <col min="10" max="10" width="13.42578125" style="14" customWidth="1"/>
    <col min="11" max="11" width="12.28515625" style="14" customWidth="1"/>
    <col min="12" max="12" width="12" style="14" customWidth="1"/>
    <col min="13" max="13" width="14.7109375" style="14" customWidth="1"/>
  </cols>
  <sheetData>
    <row r="1" spans="3:14" x14ac:dyDescent="0.25">
      <c r="C1"/>
      <c r="F1"/>
      <c r="G1"/>
      <c r="H1"/>
      <c r="I1"/>
      <c r="J1"/>
      <c r="K1"/>
      <c r="L1"/>
      <c r="M1"/>
    </row>
    <row r="2" spans="3:14" x14ac:dyDescent="0.25">
      <c r="C2"/>
      <c r="F2"/>
      <c r="G2"/>
      <c r="H2"/>
      <c r="I2"/>
      <c r="J2"/>
      <c r="K2"/>
      <c r="L2"/>
      <c r="M2"/>
      <c r="N2" t="s">
        <v>868</v>
      </c>
    </row>
    <row r="3" spans="3:14" x14ac:dyDescent="0.25">
      <c r="C3"/>
      <c r="F3"/>
      <c r="G3"/>
      <c r="H3"/>
      <c r="I3"/>
      <c r="J3"/>
      <c r="K3"/>
      <c r="L3"/>
      <c r="M3"/>
      <c r="N3" s="5" t="s">
        <v>869</v>
      </c>
    </row>
    <row r="4" spans="3:14" x14ac:dyDescent="0.25">
      <c r="C4"/>
      <c r="F4"/>
      <c r="G4"/>
      <c r="H4"/>
      <c r="I4"/>
      <c r="J4"/>
      <c r="K4"/>
      <c r="L4"/>
      <c r="M4"/>
    </row>
    <row r="5" spans="3:14" x14ac:dyDescent="0.25">
      <c r="C5"/>
      <c r="F5"/>
      <c r="G5"/>
      <c r="H5"/>
      <c r="I5"/>
      <c r="J5"/>
      <c r="K5"/>
      <c r="L5"/>
      <c r="M5"/>
    </row>
    <row r="6" spans="3:14" x14ac:dyDescent="0.25">
      <c r="C6"/>
      <c r="F6"/>
      <c r="G6"/>
      <c r="H6"/>
      <c r="I6"/>
      <c r="J6"/>
      <c r="K6"/>
      <c r="L6"/>
      <c r="M6"/>
    </row>
    <row r="7" spans="3:14" x14ac:dyDescent="0.25">
      <c r="C7"/>
      <c r="F7"/>
      <c r="G7"/>
      <c r="H7"/>
      <c r="I7"/>
      <c r="J7"/>
      <c r="K7"/>
      <c r="L7"/>
      <c r="M7"/>
    </row>
    <row r="8" spans="3:14" x14ac:dyDescent="0.25">
      <c r="C8"/>
      <c r="F8"/>
      <c r="G8"/>
      <c r="H8"/>
      <c r="I8"/>
      <c r="J8"/>
      <c r="K8"/>
      <c r="L8"/>
      <c r="M8"/>
    </row>
    <row r="9" spans="3:14" x14ac:dyDescent="0.25">
      <c r="C9"/>
      <c r="F9"/>
      <c r="G9"/>
      <c r="H9"/>
      <c r="I9"/>
      <c r="J9"/>
      <c r="K9"/>
      <c r="L9"/>
      <c r="M9"/>
    </row>
    <row r="10" spans="3:14" x14ac:dyDescent="0.25">
      <c r="C10"/>
      <c r="F10"/>
      <c r="G10"/>
      <c r="H10"/>
      <c r="I10"/>
      <c r="J10"/>
      <c r="K10"/>
      <c r="L10"/>
      <c r="M10"/>
    </row>
    <row r="11" spans="3:14" x14ac:dyDescent="0.25">
      <c r="C11"/>
      <c r="F11"/>
      <c r="G11"/>
      <c r="H11"/>
      <c r="I11"/>
      <c r="J11"/>
      <c r="K11"/>
      <c r="L11"/>
      <c r="M11"/>
    </row>
    <row r="12" spans="3:14" x14ac:dyDescent="0.25">
      <c r="C12"/>
      <c r="F12"/>
      <c r="G12"/>
      <c r="H12"/>
      <c r="I12"/>
      <c r="J12"/>
      <c r="K12"/>
      <c r="L12"/>
      <c r="M12"/>
    </row>
    <row r="13" spans="3:14" x14ac:dyDescent="0.25">
      <c r="C13"/>
      <c r="F13"/>
      <c r="G13"/>
      <c r="H13"/>
      <c r="I13"/>
      <c r="J13"/>
      <c r="K13"/>
      <c r="L13"/>
      <c r="M13"/>
    </row>
    <row r="14" spans="3:14" x14ac:dyDescent="0.25">
      <c r="C14"/>
      <c r="F14"/>
      <c r="G14"/>
      <c r="H14"/>
      <c r="I14"/>
      <c r="J14"/>
      <c r="K14"/>
      <c r="L14"/>
      <c r="M14"/>
    </row>
    <row r="15" spans="3:14" x14ac:dyDescent="0.25">
      <c r="C15"/>
      <c r="F15"/>
      <c r="G15"/>
      <c r="H15"/>
      <c r="I15"/>
      <c r="J15"/>
      <c r="K15"/>
      <c r="L15"/>
      <c r="M15"/>
    </row>
    <row r="16" spans="3:14" ht="18.75" x14ac:dyDescent="0.3">
      <c r="C16" s="65" t="s">
        <v>870</v>
      </c>
      <c r="D16" s="66" cm="1">
        <f t="array" ref="D16">_xlfn.XLOOKUP(TRUE,--Medidas[Peso (kg)]&gt;0,Medidas[Peso (kg)],,,-1)-_xlfn.XLOOKUP(TRUE,--Medidas[Peso (kg)]&gt;0,Medidas[Peso (kg)],,,1)</f>
        <v>-12.799999999999997</v>
      </c>
      <c r="E16" s="67" t="s">
        <v>799</v>
      </c>
      <c r="F16"/>
      <c r="G16"/>
      <c r="H16"/>
      <c r="I16"/>
      <c r="J16"/>
      <c r="K16"/>
      <c r="L16"/>
      <c r="M16"/>
    </row>
    <row r="17" spans="1:13" ht="45" x14ac:dyDescent="0.25">
      <c r="A17" s="9" t="s">
        <v>833</v>
      </c>
      <c r="B17" s="9" t="s">
        <v>871</v>
      </c>
      <c r="C17" s="10" t="s">
        <v>872</v>
      </c>
      <c r="D17" s="9" t="s">
        <v>873</v>
      </c>
      <c r="E17" s="11" t="s">
        <v>874</v>
      </c>
      <c r="F17" s="11" t="s">
        <v>875</v>
      </c>
      <c r="G17" s="11" t="s">
        <v>876</v>
      </c>
      <c r="H17" s="10" t="s">
        <v>877</v>
      </c>
      <c r="I17" s="10" t="s">
        <v>878</v>
      </c>
      <c r="J17" s="10" t="s">
        <v>879</v>
      </c>
      <c r="K17" s="10" t="s">
        <v>880</v>
      </c>
      <c r="L17" s="12" t="s">
        <v>881</v>
      </c>
      <c r="M17"/>
    </row>
    <row r="18" spans="1:13" x14ac:dyDescent="0.25">
      <c r="A18" s="54" t="s">
        <v>912</v>
      </c>
      <c r="B18" s="55">
        <v>45658</v>
      </c>
      <c r="C18" s="46">
        <v>105</v>
      </c>
      <c r="D18" s="56" t="str">
        <f>IF(Medidas[[#This Row],[Peso (kg)]]="","",IFERROR(_xlfn.CONCAT(ROUNDDOWN(Medidas[[#This Row],[Peso (kg)]]-C17,1),"   (",ROUNDDOWN(((Medidas[[#This Row],[Peso (kg)]]/C17)-1)*100,1),"%)"),""))</f>
        <v/>
      </c>
      <c r="E18" s="96"/>
      <c r="F18" s="96"/>
      <c r="G18" s="96"/>
      <c r="H18" s="95"/>
      <c r="I18" s="95"/>
      <c r="J18" s="95"/>
      <c r="K18" s="95"/>
      <c r="L18" s="97"/>
      <c r="M18"/>
    </row>
    <row r="19" spans="1:13" x14ac:dyDescent="0.25">
      <c r="A19" s="54" t="s">
        <v>882</v>
      </c>
      <c r="B19" s="55">
        <v>45788</v>
      </c>
      <c r="C19" s="46">
        <v>102.8</v>
      </c>
      <c r="D19" s="56" t="str">
        <f>IF(Medidas[[#This Row],[Peso (kg)]]="","",IFERROR(_xlfn.CONCAT(ROUNDDOWN(Medidas[[#This Row],[Peso (kg)]]-C18,1),"   (",ROUNDDOWN(((Medidas[[#This Row],[Peso (kg)]]/C18)-1)*100,1),"%)"),""))</f>
        <v>-2,2   (-2%)</v>
      </c>
      <c r="E19" s="46"/>
      <c r="F19" s="46"/>
      <c r="G19" s="46"/>
      <c r="H19" s="46"/>
      <c r="I19" s="46"/>
      <c r="J19" s="46"/>
      <c r="K19" s="46"/>
      <c r="L19" s="47"/>
      <c r="M19"/>
    </row>
    <row r="20" spans="1:13" x14ac:dyDescent="0.25">
      <c r="A20" s="54" t="s">
        <v>883</v>
      </c>
      <c r="B20" s="55">
        <v>45804</v>
      </c>
      <c r="C20" s="46">
        <v>101</v>
      </c>
      <c r="D20" s="56" t="str">
        <f>IF(Medidas[[#This Row],[Peso (kg)]]="","",IFERROR(_xlfn.CONCAT(ROUNDDOWN(Medidas[[#This Row],[Peso (kg)]]-C19,1),"   (",ROUNDDOWN(((Medidas[[#This Row],[Peso (kg)]]/C19)-1)*100,1),"%)"),""))</f>
        <v>-1,8   (-1,7%)</v>
      </c>
      <c r="E20" s="46">
        <v>31.9</v>
      </c>
      <c r="F20" s="46">
        <v>13</v>
      </c>
      <c r="G20" s="46">
        <v>32.9</v>
      </c>
      <c r="H20" s="46"/>
      <c r="I20" s="46"/>
      <c r="J20" s="46"/>
      <c r="K20" s="46"/>
      <c r="L20" s="47"/>
      <c r="M20"/>
    </row>
    <row r="21" spans="1:13" x14ac:dyDescent="0.25">
      <c r="A21" s="54" t="s">
        <v>884</v>
      </c>
      <c r="B21" s="55">
        <v>45817</v>
      </c>
      <c r="C21" s="46">
        <v>99.6</v>
      </c>
      <c r="D21" s="56" t="str">
        <f>IF(Medidas[[#This Row],[Peso (kg)]]="","",IFERROR(_xlfn.CONCAT(ROUNDDOWN(Medidas[[#This Row],[Peso (kg)]]-C20,1),"   (",ROUNDDOWN(((Medidas[[#This Row],[Peso (kg)]]/C20)-1)*100,1),"%)"),""))</f>
        <v>-1,4   (-1,3%)</v>
      </c>
      <c r="E21" s="46"/>
      <c r="F21" s="46"/>
      <c r="G21" s="46"/>
      <c r="H21" s="46"/>
      <c r="I21" s="46"/>
      <c r="J21" s="46"/>
      <c r="K21" s="46"/>
      <c r="L21" s="47"/>
      <c r="M21"/>
    </row>
    <row r="22" spans="1:13" x14ac:dyDescent="0.25">
      <c r="A22" s="54" t="s">
        <v>885</v>
      </c>
      <c r="B22" s="55">
        <v>45819</v>
      </c>
      <c r="C22" s="46">
        <v>98.7</v>
      </c>
      <c r="D22" s="56" t="str">
        <f>IF(Medidas[[#This Row],[Peso (kg)]]="","",IFERROR(_xlfn.CONCAT(ROUNDDOWN(Medidas[[#This Row],[Peso (kg)]]-C21,1),"   (",ROUNDDOWN(((Medidas[[#This Row],[Peso (kg)]]/C21)-1)*100,1),"%)"),""))</f>
        <v>-0,8   (-0,9%)</v>
      </c>
      <c r="E22" s="46"/>
      <c r="F22" s="46"/>
      <c r="G22" s="46"/>
      <c r="H22" s="46"/>
      <c r="I22" s="46"/>
      <c r="J22" s="46"/>
      <c r="K22" s="46"/>
      <c r="L22" s="47"/>
      <c r="M22"/>
    </row>
    <row r="23" spans="1:13" x14ac:dyDescent="0.25">
      <c r="A23" s="54" t="s">
        <v>886</v>
      </c>
      <c r="B23" s="55">
        <v>45825</v>
      </c>
      <c r="C23" s="46">
        <v>98.3</v>
      </c>
      <c r="D23" s="56" t="str">
        <f>IF(Medidas[[#This Row],[Peso (kg)]]="","",IFERROR(_xlfn.CONCAT(ROUNDDOWN(Medidas[[#This Row],[Peso (kg)]]-C22,1),"   (",ROUNDDOWN(((Medidas[[#This Row],[Peso (kg)]]/C22)-1)*100,1),"%)"),""))</f>
        <v>-0,4   (-0,4%)</v>
      </c>
      <c r="E23" s="46"/>
      <c r="F23" s="46"/>
      <c r="G23" s="46"/>
      <c r="H23" s="46">
        <v>109.5</v>
      </c>
      <c r="I23" s="46">
        <v>109.5</v>
      </c>
      <c r="J23" s="46">
        <v>44</v>
      </c>
      <c r="K23" s="46">
        <v>71</v>
      </c>
      <c r="L23" s="47"/>
      <c r="M23"/>
    </row>
    <row r="24" spans="1:13" x14ac:dyDescent="0.25">
      <c r="A24" s="54" t="s">
        <v>887</v>
      </c>
      <c r="B24" s="55">
        <v>45832</v>
      </c>
      <c r="C24" s="46">
        <v>97.6</v>
      </c>
      <c r="D24" s="56" t="str">
        <f>IF(Medidas[[#This Row],[Peso (kg)]]="","",IFERROR(_xlfn.CONCAT(ROUNDDOWN(Medidas[[#This Row],[Peso (kg)]]-C23,1),"   (",ROUNDDOWN(((Medidas[[#This Row],[Peso (kg)]]/C23)-1)*100,1),"%)"),""))</f>
        <v>-0,7   (-0,7%)</v>
      </c>
      <c r="E24" s="46"/>
      <c r="F24" s="46"/>
      <c r="G24" s="46"/>
      <c r="H24" s="46">
        <v>105</v>
      </c>
      <c r="I24" s="46">
        <v>106.5</v>
      </c>
      <c r="J24" s="46">
        <v>41.5</v>
      </c>
      <c r="K24" s="46">
        <v>70</v>
      </c>
      <c r="L24" s="47"/>
      <c r="M24"/>
    </row>
    <row r="25" spans="1:13" x14ac:dyDescent="0.25">
      <c r="A25" s="54" t="s">
        <v>888</v>
      </c>
      <c r="B25" s="55">
        <v>45839</v>
      </c>
      <c r="C25" s="46">
        <v>96.7</v>
      </c>
      <c r="D25" s="56" t="str">
        <f>IF(Medidas[[#This Row],[Peso (kg)]]="","",IFERROR(_xlfn.CONCAT(ROUNDDOWN(Medidas[[#This Row],[Peso (kg)]]-C24,1),"   (",ROUNDDOWN(((Medidas[[#This Row],[Peso (kg)]]/C24)-1)*100,1),"%)"),""))</f>
        <v>-0,8   (-0,9%)</v>
      </c>
      <c r="E25" s="46"/>
      <c r="F25" s="46"/>
      <c r="G25" s="46"/>
      <c r="H25" s="46">
        <v>105.5</v>
      </c>
      <c r="I25" s="46">
        <v>111</v>
      </c>
      <c r="J25" s="46">
        <v>41.5</v>
      </c>
      <c r="K25" s="46">
        <v>69.5</v>
      </c>
      <c r="L25" s="47"/>
      <c r="M25"/>
    </row>
    <row r="26" spans="1:13" x14ac:dyDescent="0.25">
      <c r="A26" s="54" t="s">
        <v>889</v>
      </c>
      <c r="B26" s="55">
        <v>45846</v>
      </c>
      <c r="C26" s="46">
        <v>96</v>
      </c>
      <c r="D26" s="56" t="str">
        <f>IF(Medidas[[#This Row],[Peso (kg)]]="","",IFERROR(_xlfn.CONCAT(ROUNDDOWN(Medidas[[#This Row],[Peso (kg)]]-C25,1),"   (",ROUNDDOWN(((Medidas[[#This Row],[Peso (kg)]]/C25)-1)*100,1),"%)"),""))</f>
        <v>-0,7   (-0,7%)</v>
      </c>
      <c r="E26" s="46"/>
      <c r="F26" s="46"/>
      <c r="G26" s="46"/>
      <c r="H26" s="46">
        <v>105.5</v>
      </c>
      <c r="I26" s="46">
        <v>108.5</v>
      </c>
      <c r="J26" s="46">
        <v>41.5</v>
      </c>
      <c r="K26" s="46">
        <v>68</v>
      </c>
      <c r="L26" s="47"/>
      <c r="M26"/>
    </row>
    <row r="27" spans="1:13" x14ac:dyDescent="0.25">
      <c r="A27" s="54" t="s">
        <v>890</v>
      </c>
      <c r="B27" s="55">
        <v>45853</v>
      </c>
      <c r="C27" s="46">
        <v>95.9</v>
      </c>
      <c r="D27" s="56" t="str">
        <f>IF(Medidas[[#This Row],[Peso (kg)]]="","",IFERROR(_xlfn.CONCAT(ROUNDDOWN(Medidas[[#This Row],[Peso (kg)]]-C26,1),"   (",ROUNDDOWN(((Medidas[[#This Row],[Peso (kg)]]/C26)-1)*100,1),"%)"),""))</f>
        <v>0   (-0,1%)</v>
      </c>
      <c r="E27" s="46"/>
      <c r="F27" s="46"/>
      <c r="G27" s="46"/>
      <c r="H27" s="46">
        <v>105.5</v>
      </c>
      <c r="I27" s="46">
        <v>108.5</v>
      </c>
      <c r="J27" s="46">
        <v>41.5</v>
      </c>
      <c r="K27" s="46">
        <v>68</v>
      </c>
      <c r="L27" s="47"/>
      <c r="M27"/>
    </row>
    <row r="28" spans="1:13" x14ac:dyDescent="0.25">
      <c r="A28" s="54" t="s">
        <v>891</v>
      </c>
      <c r="B28" s="55">
        <v>45860</v>
      </c>
      <c r="C28" s="46">
        <v>95.3</v>
      </c>
      <c r="D28" s="56" t="str">
        <f>IF(Medidas[[#This Row],[Peso (kg)]]="","",IFERROR(_xlfn.CONCAT(ROUNDDOWN(Medidas[[#This Row],[Peso (kg)]]-C27,1),"   (",ROUNDDOWN(((Medidas[[#This Row],[Peso (kg)]]/C27)-1)*100,1),"%)"),""))</f>
        <v>-0,6   (-0,6%)</v>
      </c>
      <c r="E28" s="46"/>
      <c r="F28" s="46"/>
      <c r="G28" s="46"/>
      <c r="H28" s="46">
        <v>104</v>
      </c>
      <c r="I28" s="46">
        <v>108</v>
      </c>
      <c r="J28" s="46">
        <v>43</v>
      </c>
      <c r="K28" s="46">
        <v>68</v>
      </c>
      <c r="L28" s="47"/>
      <c r="M28"/>
    </row>
    <row r="29" spans="1:13" x14ac:dyDescent="0.25">
      <c r="A29" s="54" t="s">
        <v>892</v>
      </c>
      <c r="B29" s="55">
        <v>45867</v>
      </c>
      <c r="C29" s="46">
        <v>94.3</v>
      </c>
      <c r="D29" s="56" t="str">
        <f>IF(Medidas[[#This Row],[Peso (kg)]]="","",IFERROR(_xlfn.CONCAT(ROUNDDOWN(Medidas[[#This Row],[Peso (kg)]]-C28,1),"   (",ROUNDDOWN(((Medidas[[#This Row],[Peso (kg)]]/C28)-1)*100,1),"%)"),""))</f>
        <v>-1   (-1%)</v>
      </c>
      <c r="E29" s="46"/>
      <c r="F29" s="46"/>
      <c r="G29" s="46"/>
      <c r="H29" s="46">
        <v>103</v>
      </c>
      <c r="I29" s="46">
        <v>111</v>
      </c>
      <c r="J29" s="46">
        <v>42</v>
      </c>
      <c r="K29" s="46">
        <v>68</v>
      </c>
      <c r="L29" s="47"/>
      <c r="M29"/>
    </row>
    <row r="30" spans="1:13" x14ac:dyDescent="0.25">
      <c r="A30" s="57" t="s">
        <v>893</v>
      </c>
      <c r="B30" s="55">
        <v>45876</v>
      </c>
      <c r="C30" s="48">
        <v>93</v>
      </c>
      <c r="D30" s="56" t="str">
        <f>IF(Medidas[[#This Row],[Peso (kg)]]="","",IFERROR(_xlfn.CONCAT(ROUNDDOWN(Medidas[[#This Row],[Peso (kg)]]-C29,1),"   (",ROUNDDOWN(((Medidas[[#This Row],[Peso (kg)]]/C29)-1)*100,1),"%)"),""))</f>
        <v>-1,3   (-1,3%)</v>
      </c>
      <c r="E30" s="48"/>
      <c r="F30" s="48"/>
      <c r="G30" s="48"/>
      <c r="H30" s="48">
        <v>101.5</v>
      </c>
      <c r="I30" s="48">
        <v>108</v>
      </c>
      <c r="J30" s="48">
        <v>42</v>
      </c>
      <c r="K30" s="48">
        <v>67</v>
      </c>
      <c r="L30" s="49"/>
      <c r="M30"/>
    </row>
    <row r="31" spans="1:13" x14ac:dyDescent="0.25">
      <c r="A31" s="54" t="s">
        <v>894</v>
      </c>
      <c r="B31" s="55">
        <v>45530</v>
      </c>
      <c r="C31" s="46">
        <v>92.2</v>
      </c>
      <c r="D31" s="56" t="str">
        <f>IF(Medidas[[#This Row],[Peso (kg)]]="","",IFERROR(_xlfn.CONCAT(ROUNDDOWN(Medidas[[#This Row],[Peso (kg)]]-C30,1),"   (",ROUNDDOWN(((Medidas[[#This Row],[Peso (kg)]]/C30)-1)*100,1),"%)"),""))</f>
        <v>-0,7   (-0,8%)</v>
      </c>
      <c r="E31" s="46"/>
      <c r="F31" s="46"/>
      <c r="G31" s="46"/>
      <c r="H31" s="46">
        <v>101</v>
      </c>
      <c r="I31" s="46">
        <v>106.5</v>
      </c>
      <c r="J31" s="46">
        <v>41</v>
      </c>
      <c r="K31" s="46">
        <v>66.5</v>
      </c>
      <c r="L31" s="47"/>
      <c r="M31"/>
    </row>
    <row r="32" spans="1:13" x14ac:dyDescent="0.25">
      <c r="A32" s="57" t="s">
        <v>895</v>
      </c>
      <c r="B32" s="55"/>
      <c r="C32" s="46"/>
      <c r="D32" s="56" t="str">
        <f>IF(Medidas[[#This Row],[Peso (kg)]]="","",IFERROR(_xlfn.CONCAT(ROUNDDOWN(Medidas[[#This Row],[Peso (kg)]]-C31,1),"   (",ROUNDDOWN(((Medidas[[#This Row],[Peso (kg)]]/C31)-1)*100,1),"%)"),""))</f>
        <v/>
      </c>
      <c r="E32" s="46"/>
      <c r="F32" s="46"/>
      <c r="G32" s="46"/>
      <c r="H32" s="46"/>
      <c r="I32" s="46"/>
      <c r="J32" s="46"/>
      <c r="K32" s="46"/>
      <c r="L32" s="47"/>
      <c r="M32"/>
    </row>
    <row r="33" spans="1:13" x14ac:dyDescent="0.25">
      <c r="A33" s="54" t="s">
        <v>896</v>
      </c>
      <c r="B33" s="55"/>
      <c r="C33" s="46"/>
      <c r="D33" s="56" t="str">
        <f>IF(Medidas[[#This Row],[Peso (kg)]]="","",IFERROR(_xlfn.CONCAT(ROUNDDOWN(Medidas[[#This Row],[Peso (kg)]]-C32,1),"   (",ROUNDDOWN(((Medidas[[#This Row],[Peso (kg)]]/C32)-1)*100,1),"%)"),""))</f>
        <v/>
      </c>
      <c r="E33" s="46"/>
      <c r="F33" s="46"/>
      <c r="G33" s="46"/>
      <c r="H33" s="46"/>
      <c r="I33" s="46"/>
      <c r="J33" s="46"/>
      <c r="K33" s="46"/>
      <c r="L33" s="47"/>
      <c r="M33"/>
    </row>
    <row r="34" spans="1:13" x14ac:dyDescent="0.25">
      <c r="A34" s="57" t="s">
        <v>897</v>
      </c>
      <c r="B34" s="55"/>
      <c r="C34" s="46"/>
      <c r="D34" s="56" t="str">
        <f>IF(Medidas[[#This Row],[Peso (kg)]]="","",IFERROR(_xlfn.CONCAT(ROUNDDOWN(Medidas[[#This Row],[Peso (kg)]]-C33,1),"   (",ROUNDDOWN(((Medidas[[#This Row],[Peso (kg)]]/C33)-1)*100,1),"%)"),""))</f>
        <v/>
      </c>
      <c r="E34" s="46"/>
      <c r="F34" s="46"/>
      <c r="G34" s="46"/>
      <c r="H34" s="46"/>
      <c r="I34" s="46"/>
      <c r="J34" s="46"/>
      <c r="K34" s="46"/>
      <c r="L34" s="47"/>
      <c r="M34"/>
    </row>
    <row r="35" spans="1:13" x14ac:dyDescent="0.25">
      <c r="A35" s="54" t="s">
        <v>898</v>
      </c>
      <c r="B35" s="55"/>
      <c r="C35" s="46"/>
      <c r="D35" s="56" t="str">
        <f>IF(Medidas[[#This Row],[Peso (kg)]]="","",IFERROR(_xlfn.CONCAT(ROUNDDOWN(Medidas[[#This Row],[Peso (kg)]]-C34,1),"   (",ROUNDDOWN(((Medidas[[#This Row],[Peso (kg)]]/C34)-1)*100,1),"%)"),""))</f>
        <v/>
      </c>
      <c r="E35" s="46"/>
      <c r="F35" s="46"/>
      <c r="G35" s="46"/>
      <c r="H35" s="46"/>
      <c r="I35" s="46"/>
      <c r="J35" s="46"/>
      <c r="K35" s="46"/>
      <c r="L35" s="47"/>
      <c r="M35"/>
    </row>
    <row r="36" spans="1:13" x14ac:dyDescent="0.25">
      <c r="A36" s="57" t="s">
        <v>899</v>
      </c>
      <c r="B36" s="55"/>
      <c r="C36" s="46"/>
      <c r="D36" s="56" t="str">
        <f>IF(Medidas[[#This Row],[Peso (kg)]]="","",IFERROR(_xlfn.CONCAT(ROUNDDOWN(Medidas[[#This Row],[Peso (kg)]]-C35,1),"   (",ROUNDDOWN(((Medidas[[#This Row],[Peso (kg)]]/C35)-1)*100,1),"%)"),""))</f>
        <v/>
      </c>
      <c r="E36" s="46"/>
      <c r="F36" s="46"/>
      <c r="G36" s="46"/>
      <c r="H36" s="46"/>
      <c r="I36" s="46"/>
      <c r="J36" s="46"/>
      <c r="K36" s="46"/>
      <c r="L36" s="47"/>
      <c r="M36"/>
    </row>
    <row r="37" spans="1:13" x14ac:dyDescent="0.25">
      <c r="A37" s="54" t="s">
        <v>900</v>
      </c>
      <c r="B37" s="55"/>
      <c r="C37" s="46"/>
      <c r="D37" s="56" t="str">
        <f>IF(Medidas[[#This Row],[Peso (kg)]]="","",IFERROR(_xlfn.CONCAT(ROUNDDOWN(Medidas[[#This Row],[Peso (kg)]]-C36,1),"   (",ROUNDDOWN(((Medidas[[#This Row],[Peso (kg)]]/C36)-1)*100,1),"%)"),""))</f>
        <v/>
      </c>
      <c r="E37" s="46"/>
      <c r="F37" s="46"/>
      <c r="G37" s="46"/>
      <c r="H37" s="46"/>
      <c r="I37" s="46"/>
      <c r="J37" s="46"/>
      <c r="K37" s="46"/>
      <c r="L37" s="47"/>
      <c r="M37"/>
    </row>
    <row r="38" spans="1:13" x14ac:dyDescent="0.25">
      <c r="A38" s="57" t="s">
        <v>901</v>
      </c>
      <c r="B38" s="55"/>
      <c r="C38" s="46"/>
      <c r="D38" s="56" t="str">
        <f>IF(Medidas[[#This Row],[Peso (kg)]]="","",IFERROR(_xlfn.CONCAT(ROUNDDOWN(Medidas[[#This Row],[Peso (kg)]]-C37,1),"   (",ROUNDDOWN(((Medidas[[#This Row],[Peso (kg)]]/C37)-1)*100,1),"%)"),""))</f>
        <v/>
      </c>
      <c r="E38" s="46"/>
      <c r="F38" s="46"/>
      <c r="G38" s="46"/>
      <c r="H38" s="46"/>
      <c r="I38" s="46"/>
      <c r="J38" s="46"/>
      <c r="K38" s="46"/>
      <c r="L38" s="47"/>
      <c r="M38"/>
    </row>
    <row r="39" spans="1:13" x14ac:dyDescent="0.25">
      <c r="A39" s="54" t="s">
        <v>902</v>
      </c>
      <c r="B39" s="55"/>
      <c r="C39" s="46"/>
      <c r="D39" s="56" t="str">
        <f>IF(Medidas[[#This Row],[Peso (kg)]]="","",IFERROR(_xlfn.CONCAT(ROUNDDOWN(Medidas[[#This Row],[Peso (kg)]]-C38,1),"   (",ROUNDDOWN(((Medidas[[#This Row],[Peso (kg)]]/C38)-1)*100,1),"%)"),""))</f>
        <v/>
      </c>
      <c r="E39" s="46"/>
      <c r="F39" s="46"/>
      <c r="G39" s="46"/>
      <c r="H39" s="46"/>
      <c r="I39" s="46"/>
      <c r="J39" s="46"/>
      <c r="K39" s="46"/>
      <c r="L39" s="47"/>
      <c r="M39"/>
    </row>
    <row r="40" spans="1:13" x14ac:dyDescent="0.25">
      <c r="A40" s="57" t="s">
        <v>903</v>
      </c>
      <c r="B40" s="55"/>
      <c r="C40" s="46"/>
      <c r="D40" s="56" t="str">
        <f>IF(Medidas[[#This Row],[Peso (kg)]]="","",IFERROR(_xlfn.CONCAT(ROUNDDOWN(Medidas[[#This Row],[Peso (kg)]]-C39,1),"   (",ROUNDDOWN(((Medidas[[#This Row],[Peso (kg)]]/C39)-1)*100,1),"%)"),""))</f>
        <v/>
      </c>
      <c r="E40" s="46"/>
      <c r="F40" s="46"/>
      <c r="G40" s="46"/>
      <c r="H40" s="46"/>
      <c r="I40" s="46"/>
      <c r="J40" s="46"/>
      <c r="K40" s="46"/>
      <c r="L40" s="47"/>
      <c r="M40"/>
    </row>
    <row r="41" spans="1:13" x14ac:dyDescent="0.25">
      <c r="A41" s="54" t="s">
        <v>904</v>
      </c>
      <c r="B41" s="55"/>
      <c r="C41" s="46"/>
      <c r="D41" s="56" t="str">
        <f>IF(Medidas[[#This Row],[Peso (kg)]]="","",IFERROR(_xlfn.CONCAT(ROUNDDOWN(Medidas[[#This Row],[Peso (kg)]]-C40,1),"   (",ROUNDDOWN(((Medidas[[#This Row],[Peso (kg)]]/C40)-1)*100,1),"%)"),""))</f>
        <v/>
      </c>
      <c r="E41" s="46"/>
      <c r="F41" s="46"/>
      <c r="G41" s="46"/>
      <c r="H41" s="46"/>
      <c r="I41" s="46"/>
      <c r="J41" s="46"/>
      <c r="K41" s="46"/>
      <c r="L41" s="47"/>
      <c r="M41"/>
    </row>
    <row r="42" spans="1:13" x14ac:dyDescent="0.25">
      <c r="A42" s="57" t="s">
        <v>905</v>
      </c>
      <c r="B42" s="55"/>
      <c r="C42" s="46"/>
      <c r="D42" s="56" t="str">
        <f>IF(Medidas[[#This Row],[Peso (kg)]]="","",IFERROR(_xlfn.CONCAT(ROUNDDOWN(Medidas[[#This Row],[Peso (kg)]]-C41,1),"   (",ROUNDDOWN(((Medidas[[#This Row],[Peso (kg)]]/C41)-1)*100,1),"%)"),""))</f>
        <v/>
      </c>
      <c r="E42" s="46"/>
      <c r="F42" s="46"/>
      <c r="G42" s="46"/>
      <c r="H42" s="46"/>
      <c r="I42" s="46"/>
      <c r="J42" s="46"/>
      <c r="K42" s="46"/>
      <c r="L42" s="47"/>
      <c r="M42"/>
    </row>
    <row r="43" spans="1:13" x14ac:dyDescent="0.25">
      <c r="A43" s="54" t="s">
        <v>906</v>
      </c>
      <c r="B43" s="55"/>
      <c r="C43" s="46"/>
      <c r="D43" s="56" t="str">
        <f>IF(Medidas[[#This Row],[Peso (kg)]]="","",IFERROR(_xlfn.CONCAT(ROUNDDOWN(Medidas[[#This Row],[Peso (kg)]]-C42,1),"   (",ROUNDDOWN(((Medidas[[#This Row],[Peso (kg)]]/C42)-1)*100,1),"%)"),""))</f>
        <v/>
      </c>
      <c r="E43" s="46"/>
      <c r="F43" s="46"/>
      <c r="G43" s="46"/>
      <c r="H43" s="46"/>
      <c r="I43" s="46"/>
      <c r="J43" s="46"/>
      <c r="K43" s="46"/>
      <c r="L43" s="47"/>
      <c r="M43"/>
    </row>
    <row r="44" spans="1:13" x14ac:dyDescent="0.25">
      <c r="A44" s="57" t="s">
        <v>907</v>
      </c>
      <c r="B44" s="55"/>
      <c r="C44" s="46"/>
      <c r="D44" s="56" t="str">
        <f>IF(Medidas[[#This Row],[Peso (kg)]]="","",IFERROR(_xlfn.CONCAT(ROUNDDOWN(Medidas[[#This Row],[Peso (kg)]]-C43,1),"   (",ROUNDDOWN(((Medidas[[#This Row],[Peso (kg)]]/C43)-1)*100,1),"%)"),""))</f>
        <v/>
      </c>
      <c r="E44" s="46"/>
      <c r="F44" s="46"/>
      <c r="G44" s="46"/>
      <c r="H44" s="46"/>
      <c r="I44" s="46"/>
      <c r="J44" s="46"/>
      <c r="K44" s="46"/>
      <c r="L44" s="47"/>
      <c r="M44"/>
    </row>
    <row r="45" spans="1:13" x14ac:dyDescent="0.25">
      <c r="A45" s="54" t="s">
        <v>908</v>
      </c>
      <c r="B45" s="55"/>
      <c r="C45" s="46"/>
      <c r="D45" s="56" t="str">
        <f>IF(Medidas[[#This Row],[Peso (kg)]]="","",IFERROR(_xlfn.CONCAT(ROUNDDOWN(Medidas[[#This Row],[Peso (kg)]]-C44,1),"   (",ROUNDDOWN(((Medidas[[#This Row],[Peso (kg)]]/C44)-1)*100,1),"%)"),""))</f>
        <v/>
      </c>
      <c r="E45" s="46"/>
      <c r="F45" s="46"/>
      <c r="G45" s="46"/>
      <c r="H45" s="46"/>
      <c r="I45" s="46"/>
      <c r="J45" s="46"/>
      <c r="K45" s="46"/>
      <c r="L45" s="47"/>
      <c r="M45"/>
    </row>
    <row r="46" spans="1:13" x14ac:dyDescent="0.25">
      <c r="A46" s="57" t="s">
        <v>909</v>
      </c>
      <c r="B46" s="55"/>
      <c r="C46" s="46"/>
      <c r="D46" s="56" t="str">
        <f>IF(Medidas[[#This Row],[Peso (kg)]]="","",IFERROR(_xlfn.CONCAT(ROUNDDOWN(Medidas[[#This Row],[Peso (kg)]]-C45,1),"   (",ROUNDDOWN(((Medidas[[#This Row],[Peso (kg)]]/C45)-1)*100,1),"%)"),""))</f>
        <v/>
      </c>
      <c r="E46" s="46"/>
      <c r="F46" s="46"/>
      <c r="G46" s="46"/>
      <c r="H46" s="46"/>
      <c r="I46" s="46"/>
      <c r="J46" s="46"/>
      <c r="K46" s="46"/>
      <c r="L46" s="47"/>
      <c r="M46"/>
    </row>
    <row r="47" spans="1:13" x14ac:dyDescent="0.25">
      <c r="A47" s="54" t="s">
        <v>910</v>
      </c>
      <c r="B47" s="55"/>
      <c r="C47" s="46"/>
      <c r="D47" s="56" t="str">
        <f>IF(Medidas[[#This Row],[Peso (kg)]]="","",IFERROR(_xlfn.CONCAT(ROUNDDOWN(Medidas[[#This Row],[Peso (kg)]]-C46,1),"   (",ROUNDDOWN(((Medidas[[#This Row],[Peso (kg)]]/C46)-1)*100,1),"%)"),""))</f>
        <v/>
      </c>
      <c r="E47" s="46"/>
      <c r="F47" s="46"/>
      <c r="G47" s="46"/>
      <c r="H47" s="46"/>
      <c r="I47" s="46"/>
      <c r="J47" s="46"/>
      <c r="K47" s="46"/>
      <c r="L47" s="47"/>
      <c r="M47"/>
    </row>
    <row r="48" spans="1:13" x14ac:dyDescent="0.25">
      <c r="A48" s="57" t="s">
        <v>911</v>
      </c>
      <c r="B48" s="55"/>
      <c r="C48" s="46"/>
      <c r="D48" s="56" t="str">
        <f>IF(Medidas[[#This Row],[Peso (kg)]]="","",IFERROR(_xlfn.CONCAT(ROUNDDOWN(Medidas[[#This Row],[Peso (kg)]]-C47,1),"   (",ROUNDDOWN(((Medidas[[#This Row],[Peso (kg)]]/C47)-1)*100,1),"%)"),""))</f>
        <v/>
      </c>
      <c r="E48" s="46"/>
      <c r="F48" s="46"/>
      <c r="G48" s="46"/>
      <c r="H48" s="46"/>
      <c r="I48" s="46"/>
      <c r="J48" s="46"/>
      <c r="K48" s="46"/>
      <c r="L48" s="47"/>
      <c r="M48"/>
    </row>
  </sheetData>
  <sheetProtection sheet="1" objects="1" scenarios="1"/>
  <phoneticPr fontId="5" type="noConversion"/>
  <hyperlinks>
    <hyperlink ref="N3" r:id="rId1" xr:uid="{9FC30301-2188-4E51-A775-9EBB57286866}"/>
  </hyperlinks>
  <pageMargins left="0.7" right="0.7" top="0.75" bottom="0.75" header="0.3" footer="0.3"/>
  <pageSetup paperSize="9" orientation="portrait" r:id="rId2"/>
  <drawing r:id="rId3"/>
  <legacyDrawing r:id="rId4"/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C8BD13-BDA3-4B63-9C8A-7C87E345ED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Tabelas (Alim + Recomend)</vt:lpstr>
      <vt:lpstr>Alimentação</vt:lpstr>
      <vt:lpstr>Treino</vt:lpstr>
      <vt:lpstr>Acompanhamento Semanal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Flávio Dias</cp:lastModifiedBy>
  <cp:revision/>
  <dcterms:created xsi:type="dcterms:W3CDTF">2025-05-27T17:02:48Z</dcterms:created>
  <dcterms:modified xsi:type="dcterms:W3CDTF">2025-08-26T19:17:23Z</dcterms:modified>
  <cp:category/>
  <cp:contentStatus/>
</cp:coreProperties>
</file>