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\Dev\python\Medicina\Aula\DecisionTree\xlsx\"/>
    </mc:Choice>
  </mc:AlternateContent>
  <xr:revisionPtr revIDLastSave="0" documentId="13_ncr:1_{BA994990-4EDA-4995-A328-978928048E2B}" xr6:coauthVersionLast="47" xr6:coauthVersionMax="47" xr10:uidLastSave="{00000000-0000-0000-0000-000000000000}"/>
  <bookViews>
    <workbookView xWindow="6660" yWindow="1080" windowWidth="22860" windowHeight="14400" firstSheet="2" activeTab="5" xr2:uid="{E740A488-B814-4BD1-828F-576C44F70D46}"/>
  </bookViews>
  <sheets>
    <sheet name="Pressão Arterial" sheetId="1" r:id="rId1"/>
    <sheet name="Colesterol" sheetId="2" r:id="rId2"/>
    <sheet name="Nível de Atividade" sheetId="4" r:id="rId3"/>
    <sheet name="Fuma" sheetId="6" r:id="rId4"/>
    <sheet name="Idade" sheetId="8" r:id="rId5"/>
    <sheet name="Pressão Arterial(A)-Colesterol" sheetId="11" r:id="rId6"/>
    <sheet name="Pressão Arterial(N)-Colesterol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2" l="1"/>
  <c r="H10" i="12"/>
  <c r="H5" i="12"/>
  <c r="H12" i="11"/>
  <c r="H10" i="11"/>
  <c r="H5" i="11"/>
  <c r="H3" i="8"/>
  <c r="H4" i="8"/>
  <c r="H5" i="8"/>
  <c r="H6" i="8"/>
  <c r="H7" i="8"/>
  <c r="H8" i="8"/>
  <c r="H9" i="8"/>
  <c r="H10" i="8"/>
  <c r="H11" i="8"/>
  <c r="H2" i="8"/>
  <c r="Q3" i="8"/>
  <c r="Q4" i="8"/>
  <c r="Q5" i="8"/>
  <c r="Q6" i="8"/>
  <c r="Q7" i="8"/>
  <c r="Q8" i="8"/>
  <c r="Q9" i="8"/>
  <c r="Q10" i="8"/>
  <c r="Q11" i="8"/>
  <c r="Q2" i="8"/>
  <c r="P3" i="8"/>
  <c r="P4" i="8"/>
  <c r="P5" i="8"/>
  <c r="P6" i="8"/>
  <c r="P7" i="8"/>
  <c r="P8" i="8"/>
  <c r="P9" i="8"/>
  <c r="P10" i="8"/>
  <c r="P11" i="8"/>
  <c r="P2" i="8"/>
  <c r="J3" i="8"/>
  <c r="K3" i="8"/>
  <c r="L3" i="8"/>
  <c r="M3" i="8"/>
  <c r="J4" i="8"/>
  <c r="K4" i="8"/>
  <c r="L4" i="8"/>
  <c r="M4" i="8"/>
  <c r="J5" i="8"/>
  <c r="K5" i="8"/>
  <c r="L5" i="8"/>
  <c r="O5" i="8" s="1"/>
  <c r="M5" i="8"/>
  <c r="J6" i="8"/>
  <c r="K6" i="8"/>
  <c r="L6" i="8"/>
  <c r="M6" i="8"/>
  <c r="J7" i="8"/>
  <c r="N7" i="8" s="1"/>
  <c r="K7" i="8"/>
  <c r="L7" i="8"/>
  <c r="M7" i="8"/>
  <c r="J8" i="8"/>
  <c r="K8" i="8"/>
  <c r="L8" i="8"/>
  <c r="O8" i="8" s="1"/>
  <c r="M8" i="8"/>
  <c r="J9" i="8"/>
  <c r="K9" i="8"/>
  <c r="L9" i="8"/>
  <c r="M9" i="8"/>
  <c r="J10" i="8"/>
  <c r="N10" i="8" s="1"/>
  <c r="K10" i="8"/>
  <c r="L10" i="8"/>
  <c r="M10" i="8"/>
  <c r="J11" i="8"/>
  <c r="K11" i="8"/>
  <c r="L11" i="8"/>
  <c r="O11" i="8" s="1"/>
  <c r="M11" i="8"/>
  <c r="M2" i="8"/>
  <c r="L2" i="8"/>
  <c r="K2" i="8"/>
  <c r="J2" i="8"/>
  <c r="I12" i="6"/>
  <c r="I10" i="6"/>
  <c r="I5" i="6"/>
  <c r="I19" i="4"/>
  <c r="I18" i="4"/>
  <c r="I15" i="4"/>
  <c r="I12" i="2"/>
  <c r="I10" i="2"/>
  <c r="I5" i="2"/>
  <c r="I13" i="2" s="1"/>
  <c r="I10" i="4"/>
  <c r="I5" i="4"/>
  <c r="I13" i="1"/>
  <c r="I12" i="1"/>
  <c r="I10" i="1"/>
  <c r="I5" i="1"/>
  <c r="H13" i="12" l="1"/>
  <c r="H13" i="11"/>
  <c r="N4" i="8"/>
  <c r="U11" i="8"/>
  <c r="U8" i="8"/>
  <c r="U5" i="8"/>
  <c r="S5" i="8" s="1"/>
  <c r="O3" i="8"/>
  <c r="U9" i="8"/>
  <c r="O7" i="8"/>
  <c r="O2" i="8"/>
  <c r="N9" i="8"/>
  <c r="N3" i="8"/>
  <c r="O10" i="8"/>
  <c r="O4" i="8"/>
  <c r="U2" i="8"/>
  <c r="N8" i="8"/>
  <c r="O6" i="8"/>
  <c r="U10" i="8"/>
  <c r="S10" i="8" s="1"/>
  <c r="U6" i="8"/>
  <c r="U7" i="8"/>
  <c r="U4" i="8"/>
  <c r="S4" i="8" s="1"/>
  <c r="N2" i="8"/>
  <c r="N6" i="8"/>
  <c r="U3" i="8"/>
  <c r="S3" i="8" s="1"/>
  <c r="N11" i="8"/>
  <c r="N5" i="8"/>
  <c r="O9" i="8"/>
  <c r="I13" i="6"/>
  <c r="S2" i="8" l="1"/>
  <c r="S7" i="8"/>
  <c r="S11" i="8"/>
  <c r="S6" i="8"/>
  <c r="S9" i="8"/>
  <c r="S8" i="8"/>
</calcChain>
</file>

<file path=xl/sharedStrings.xml><?xml version="1.0" encoding="utf-8"?>
<sst xmlns="http://schemas.openxmlformats.org/spreadsheetml/2006/main" count="442" uniqueCount="47">
  <si>
    <t>Idade</t>
  </si>
  <si>
    <t>Pressão Arterial</t>
  </si>
  <si>
    <t>Colesterol</t>
  </si>
  <si>
    <t>Nível de Atividade</t>
  </si>
  <si>
    <t>Fuma</t>
  </si>
  <si>
    <t>Diagnóstico</t>
  </si>
  <si>
    <t>Alta</t>
  </si>
  <si>
    <t>Alto</t>
  </si>
  <si>
    <t>Baixo</t>
  </si>
  <si>
    <t>Sim</t>
  </si>
  <si>
    <t>Doença Cardíaca</t>
  </si>
  <si>
    <t>Normal</t>
  </si>
  <si>
    <t>Médio</t>
  </si>
  <si>
    <t>Não</t>
  </si>
  <si>
    <t>Saúde</t>
  </si>
  <si>
    <t>Calculadora</t>
  </si>
  <si>
    <t>Gini TOTAL</t>
  </si>
  <si>
    <t>TOTAL</t>
  </si>
  <si>
    <t>Qtde X = Alta</t>
  </si>
  <si>
    <t>Qtde X = Normal</t>
  </si>
  <si>
    <t>Qtde Y = Saúde</t>
  </si>
  <si>
    <t>Qtde Y = Doença Cardíaca</t>
  </si>
  <si>
    <t>Gini X = Alta</t>
  </si>
  <si>
    <t>Gini X = Normal</t>
  </si>
  <si>
    <t>Gini Pressão Arterial</t>
  </si>
  <si>
    <t>Qtde X = Alto</t>
  </si>
  <si>
    <t>Gini Colesterol</t>
  </si>
  <si>
    <t>Gini X = Alto</t>
  </si>
  <si>
    <t>Qtde X = Baixo</t>
  </si>
  <si>
    <t>Qtde X = Médio</t>
  </si>
  <si>
    <t>Gini X = Médio</t>
  </si>
  <si>
    <t>Gini X = Baixo</t>
  </si>
  <si>
    <t>Qtde X = Não</t>
  </si>
  <si>
    <t>Gini X = Não</t>
  </si>
  <si>
    <t>Gini X = Sim</t>
  </si>
  <si>
    <t>Qtde X = Sim</t>
  </si>
  <si>
    <t>Total Gini</t>
  </si>
  <si>
    <t>Total</t>
  </si>
  <si>
    <t>Valor intermediário</t>
  </si>
  <si>
    <r>
      <rPr>
        <b/>
        <sz val="11"/>
        <color theme="1"/>
        <rFont val="Wingdings"/>
        <charset val="2"/>
      </rPr>
      <t>é</t>
    </r>
    <r>
      <rPr>
        <b/>
        <sz val="11"/>
        <color theme="1"/>
        <rFont val="Calibri"/>
        <family val="2"/>
        <scheme val="minor"/>
      </rPr>
      <t xml:space="preserve"> Qtde Y = Saúde</t>
    </r>
  </si>
  <si>
    <r>
      <rPr>
        <b/>
        <sz val="11"/>
        <color theme="1"/>
        <rFont val="Wingdings"/>
        <charset val="2"/>
      </rPr>
      <t>ê</t>
    </r>
    <r>
      <rPr>
        <b/>
        <sz val="11"/>
        <color theme="1"/>
        <rFont val="Calibri"/>
        <family val="2"/>
        <scheme val="minor"/>
      </rPr>
      <t xml:space="preserve"> Qtde Y = Doença Cardíaca</t>
    </r>
  </si>
  <si>
    <r>
      <rPr>
        <b/>
        <sz val="11"/>
        <color theme="1"/>
        <rFont val="Wingdings"/>
        <charset val="2"/>
      </rPr>
      <t>é</t>
    </r>
    <r>
      <rPr>
        <b/>
        <sz val="11"/>
        <color theme="1"/>
        <rFont val="Calibri"/>
        <family val="2"/>
        <scheme val="minor"/>
      </rPr>
      <t xml:space="preserve"> Qtde Y = Doença Cardíaca</t>
    </r>
  </si>
  <si>
    <r>
      <rPr>
        <b/>
        <sz val="11"/>
        <color theme="1"/>
        <rFont val="Wingdings"/>
        <charset val="2"/>
      </rPr>
      <t>ê</t>
    </r>
    <r>
      <rPr>
        <b/>
        <sz val="11"/>
        <color theme="1"/>
        <rFont val="Calibri"/>
        <family val="2"/>
        <scheme val="minor"/>
      </rPr>
      <t xml:space="preserve"> Qtde Y = Saúde</t>
    </r>
  </si>
  <si>
    <r>
      <rPr>
        <b/>
        <sz val="11"/>
        <color theme="1"/>
        <rFont val="Wingdings"/>
        <charset val="2"/>
      </rPr>
      <t>é</t>
    </r>
    <r>
      <rPr>
        <b/>
        <sz val="11"/>
        <color theme="1"/>
        <rFont val="Calibri"/>
        <family val="2"/>
        <scheme val="minor"/>
      </rPr>
      <t xml:space="preserve"> Gini</t>
    </r>
  </si>
  <si>
    <r>
      <rPr>
        <b/>
        <sz val="11"/>
        <color theme="1"/>
        <rFont val="Wingdings"/>
        <charset val="2"/>
      </rPr>
      <t>ê</t>
    </r>
    <r>
      <rPr>
        <b/>
        <sz val="11"/>
        <color theme="1"/>
        <rFont val="Calibri"/>
        <family val="2"/>
        <scheme val="minor"/>
      </rPr>
      <t xml:space="preserve"> Gini</t>
    </r>
  </si>
  <si>
    <r>
      <rPr>
        <b/>
        <sz val="11"/>
        <color theme="1"/>
        <rFont val="Wingdings"/>
        <charset val="2"/>
      </rPr>
      <t>é</t>
    </r>
    <r>
      <rPr>
        <b/>
        <sz val="11"/>
        <color theme="1"/>
        <rFont val="Calibri"/>
        <family val="2"/>
        <scheme val="minor"/>
      </rPr>
      <t xml:space="preserve"> Contagem</t>
    </r>
  </si>
  <si>
    <r>
      <rPr>
        <b/>
        <sz val="11"/>
        <color theme="1"/>
        <rFont val="Wingdings"/>
        <charset val="2"/>
      </rPr>
      <t>ê</t>
    </r>
    <r>
      <rPr>
        <b/>
        <sz val="11"/>
        <color theme="1"/>
        <rFont val="Calibri"/>
        <family val="2"/>
        <scheme val="minor"/>
      </rPr>
      <t xml:space="preserve"> Contagem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</si>
</sst>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Calibri"/>
      <family val="2"/>
      <charset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95DE-9268-48B4-8793-A51B78ED1E4C}">
  <dimension ref="A1:I13"/>
  <sheetViews>
    <sheetView zoomScaleNormal="100" workbookViewId="0">
      <selection sqref="A1:F12"/>
    </sheetView>
  </sheetViews>
  <sheetFormatPr defaultColWidth="11.5703125" defaultRowHeight="24.75" customHeight="1"/>
  <cols>
    <col min="1" max="6" width="15.7109375" customWidth="1"/>
    <col min="8" max="8" width="23.42578125" style="3" bestFit="1" customWidth="1"/>
    <col min="9" max="9" width="11.5703125" style="6"/>
  </cols>
  <sheetData>
    <row r="1" spans="1:9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8" t="s">
        <v>15</v>
      </c>
      <c r="I1" s="18"/>
    </row>
    <row r="2" spans="1:9" ht="24.75" customHeight="1">
      <c r="A2" s="2">
        <v>55</v>
      </c>
      <c r="B2" s="2" t="s">
        <v>6</v>
      </c>
      <c r="C2" s="2" t="s">
        <v>7</v>
      </c>
      <c r="D2" s="2" t="s">
        <v>8</v>
      </c>
      <c r="E2" s="2" t="s">
        <v>9</v>
      </c>
      <c r="F2" s="5" t="s">
        <v>10</v>
      </c>
      <c r="H2" s="7" t="s">
        <v>18</v>
      </c>
      <c r="I2" s="10">
        <v>5</v>
      </c>
    </row>
    <row r="3" spans="1:9" ht="24.75" customHeight="1">
      <c r="A3" s="2">
        <v>60</v>
      </c>
      <c r="B3" s="2" t="s">
        <v>6</v>
      </c>
      <c r="C3" s="2" t="s">
        <v>11</v>
      </c>
      <c r="D3" s="2" t="s">
        <v>7</v>
      </c>
      <c r="E3" s="2" t="s">
        <v>9</v>
      </c>
      <c r="F3" s="5" t="s">
        <v>10</v>
      </c>
      <c r="H3" s="8" t="s">
        <v>20</v>
      </c>
      <c r="I3" s="10">
        <v>1</v>
      </c>
    </row>
    <row r="4" spans="1:9" ht="24.75" customHeight="1">
      <c r="A4" s="2">
        <v>50</v>
      </c>
      <c r="B4" s="2" t="s">
        <v>6</v>
      </c>
      <c r="C4" s="2" t="s">
        <v>7</v>
      </c>
      <c r="D4" s="2" t="s">
        <v>12</v>
      </c>
      <c r="E4" s="2" t="s">
        <v>13</v>
      </c>
      <c r="F4" s="5" t="s">
        <v>10</v>
      </c>
      <c r="H4" s="9" t="s">
        <v>21</v>
      </c>
      <c r="I4" s="10">
        <v>4</v>
      </c>
    </row>
    <row r="5" spans="1:9" ht="24.75" customHeight="1">
      <c r="A5" s="2">
        <v>30</v>
      </c>
      <c r="B5" s="2" t="s">
        <v>6</v>
      </c>
      <c r="C5" s="2" t="s">
        <v>7</v>
      </c>
      <c r="D5" s="2" t="s">
        <v>7</v>
      </c>
      <c r="E5" s="2" t="s">
        <v>9</v>
      </c>
      <c r="F5" s="5" t="s">
        <v>10</v>
      </c>
      <c r="H5" s="10" t="s">
        <v>22</v>
      </c>
      <c r="I5" s="11">
        <f>1-((I3/I2)^2+(I4/I2)^2)</f>
        <v>0.31999999999999984</v>
      </c>
    </row>
    <row r="6" spans="1:9" ht="24.75" customHeight="1">
      <c r="A6" s="2">
        <v>65</v>
      </c>
      <c r="B6" s="2" t="s">
        <v>6</v>
      </c>
      <c r="C6" s="2" t="s">
        <v>7</v>
      </c>
      <c r="D6" s="2" t="s">
        <v>8</v>
      </c>
      <c r="E6" s="2" t="s">
        <v>9</v>
      </c>
      <c r="F6" s="4" t="s">
        <v>14</v>
      </c>
    </row>
    <row r="7" spans="1:9" ht="24.75" customHeight="1">
      <c r="A7" s="2">
        <v>45</v>
      </c>
      <c r="B7" s="2" t="s">
        <v>11</v>
      </c>
      <c r="C7" s="2" t="s">
        <v>7</v>
      </c>
      <c r="D7" s="2" t="s">
        <v>12</v>
      </c>
      <c r="E7" s="2" t="s">
        <v>13</v>
      </c>
      <c r="F7" s="5" t="s">
        <v>10</v>
      </c>
      <c r="H7" s="7" t="s">
        <v>19</v>
      </c>
      <c r="I7" s="10">
        <v>6</v>
      </c>
    </row>
    <row r="8" spans="1:9" ht="24.75" customHeight="1">
      <c r="A8" s="2">
        <v>70</v>
      </c>
      <c r="B8" s="2" t="s">
        <v>11</v>
      </c>
      <c r="C8" s="2" t="s">
        <v>7</v>
      </c>
      <c r="D8" s="2" t="s">
        <v>8</v>
      </c>
      <c r="E8" s="2" t="s">
        <v>9</v>
      </c>
      <c r="F8" s="4" t="s">
        <v>14</v>
      </c>
      <c r="H8" s="8" t="s">
        <v>20</v>
      </c>
      <c r="I8" s="10">
        <v>5</v>
      </c>
    </row>
    <row r="9" spans="1:9" ht="24.75" customHeight="1">
      <c r="A9" s="2">
        <v>35</v>
      </c>
      <c r="B9" s="2" t="s">
        <v>11</v>
      </c>
      <c r="C9" s="2" t="s">
        <v>11</v>
      </c>
      <c r="D9" s="2" t="s">
        <v>7</v>
      </c>
      <c r="E9" s="2" t="s">
        <v>13</v>
      </c>
      <c r="F9" s="4" t="s">
        <v>14</v>
      </c>
      <c r="H9" s="9" t="s">
        <v>21</v>
      </c>
      <c r="I9" s="10">
        <v>1</v>
      </c>
    </row>
    <row r="10" spans="1:9" ht="24.75" customHeight="1">
      <c r="A10" s="2">
        <v>40</v>
      </c>
      <c r="B10" s="2" t="s">
        <v>11</v>
      </c>
      <c r="C10" s="2" t="s">
        <v>11</v>
      </c>
      <c r="D10" s="2" t="s">
        <v>7</v>
      </c>
      <c r="E10" s="2" t="s">
        <v>13</v>
      </c>
      <c r="F10" s="4" t="s">
        <v>14</v>
      </c>
      <c r="H10" s="10" t="s">
        <v>23</v>
      </c>
      <c r="I10" s="11">
        <f>1-((I8/I7)^2+(I9/I7)^2)</f>
        <v>0.27777777777777768</v>
      </c>
    </row>
    <row r="11" spans="1:9" ht="24.75" customHeight="1">
      <c r="A11" s="2">
        <v>75</v>
      </c>
      <c r="B11" s="2" t="s">
        <v>11</v>
      </c>
      <c r="C11" s="2" t="s">
        <v>11</v>
      </c>
      <c r="D11" s="2" t="s">
        <v>12</v>
      </c>
      <c r="E11" s="2" t="s">
        <v>13</v>
      </c>
      <c r="F11" s="4" t="s">
        <v>14</v>
      </c>
    </row>
    <row r="12" spans="1:9" ht="24.75" customHeight="1">
      <c r="A12" s="2">
        <v>50</v>
      </c>
      <c r="B12" s="2" t="s">
        <v>11</v>
      </c>
      <c r="C12" s="2" t="s">
        <v>11</v>
      </c>
      <c r="D12" s="2" t="s">
        <v>8</v>
      </c>
      <c r="E12" s="2" t="s">
        <v>13</v>
      </c>
      <c r="F12" s="4" t="s">
        <v>14</v>
      </c>
      <c r="H12" s="10" t="s">
        <v>17</v>
      </c>
      <c r="I12" s="10">
        <f>I7+I2</f>
        <v>11</v>
      </c>
    </row>
    <row r="13" spans="1:9" ht="24.75" customHeight="1">
      <c r="H13" s="10" t="s">
        <v>24</v>
      </c>
      <c r="I13" s="11">
        <f>I5*I2/I12+I10*(I7/I12)</f>
        <v>0.29696969696969688</v>
      </c>
    </row>
  </sheetData>
  <sortState xmlns:xlrd2="http://schemas.microsoft.com/office/spreadsheetml/2017/richdata2" ref="A2:F12">
    <sortCondition ref="B1:B12"/>
  </sortState>
  <mergeCells count="1"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5E60-1629-467B-8BC5-4254D01A6E17}">
  <dimension ref="A1:I13"/>
  <sheetViews>
    <sheetView workbookViewId="0">
      <selection activeCell="I13" sqref="H1:I13"/>
    </sheetView>
  </sheetViews>
  <sheetFormatPr defaultColWidth="11.5703125" defaultRowHeight="24.75" customHeight="1"/>
  <cols>
    <col min="1" max="6" width="15.7109375" customWidth="1"/>
    <col min="8" max="8" width="23.42578125" style="3" bestFit="1" customWidth="1"/>
    <col min="9" max="9" width="11.5703125" style="6"/>
  </cols>
  <sheetData>
    <row r="1" spans="1:9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8" t="s">
        <v>15</v>
      </c>
      <c r="I1" s="18"/>
    </row>
    <row r="2" spans="1:9" ht="24.75" customHeight="1">
      <c r="A2" s="2">
        <v>55</v>
      </c>
      <c r="B2" s="2" t="s">
        <v>6</v>
      </c>
      <c r="C2" s="2" t="s">
        <v>7</v>
      </c>
      <c r="D2" s="2" t="s">
        <v>8</v>
      </c>
      <c r="E2" s="2" t="s">
        <v>9</v>
      </c>
      <c r="F2" s="5" t="s">
        <v>10</v>
      </c>
      <c r="H2" s="7" t="s">
        <v>25</v>
      </c>
      <c r="I2" s="10">
        <v>6</v>
      </c>
    </row>
    <row r="3" spans="1:9" ht="24.75" customHeight="1">
      <c r="A3" s="2">
        <v>50</v>
      </c>
      <c r="B3" s="2" t="s">
        <v>6</v>
      </c>
      <c r="C3" s="2" t="s">
        <v>7</v>
      </c>
      <c r="D3" s="2" t="s">
        <v>12</v>
      </c>
      <c r="E3" s="2" t="s">
        <v>13</v>
      </c>
      <c r="F3" s="5" t="s">
        <v>10</v>
      </c>
      <c r="H3" s="8" t="s">
        <v>20</v>
      </c>
      <c r="I3" s="10">
        <v>2</v>
      </c>
    </row>
    <row r="4" spans="1:9" ht="24.75" customHeight="1">
      <c r="A4" s="2">
        <v>30</v>
      </c>
      <c r="B4" s="2" t="s">
        <v>6</v>
      </c>
      <c r="C4" s="2" t="s">
        <v>7</v>
      </c>
      <c r="D4" s="2" t="s">
        <v>7</v>
      </c>
      <c r="E4" s="2" t="s">
        <v>9</v>
      </c>
      <c r="F4" s="5" t="s">
        <v>10</v>
      </c>
      <c r="H4" s="9" t="s">
        <v>21</v>
      </c>
      <c r="I4" s="10">
        <v>4</v>
      </c>
    </row>
    <row r="5" spans="1:9" ht="24.75" customHeight="1">
      <c r="A5" s="2">
        <v>65</v>
      </c>
      <c r="B5" s="2" t="s">
        <v>6</v>
      </c>
      <c r="C5" s="2" t="s">
        <v>7</v>
      </c>
      <c r="D5" s="2" t="s">
        <v>8</v>
      </c>
      <c r="E5" s="2" t="s">
        <v>9</v>
      </c>
      <c r="F5" s="4" t="s">
        <v>14</v>
      </c>
      <c r="H5" s="10" t="s">
        <v>27</v>
      </c>
      <c r="I5" s="11">
        <f>1-((I3/I2)^2+(I4/I2)^2)</f>
        <v>0.44444444444444442</v>
      </c>
    </row>
    <row r="6" spans="1:9" ht="24.75" customHeight="1">
      <c r="A6" s="2">
        <v>45</v>
      </c>
      <c r="B6" s="2" t="s">
        <v>11</v>
      </c>
      <c r="C6" s="2" t="s">
        <v>7</v>
      </c>
      <c r="D6" s="2" t="s">
        <v>12</v>
      </c>
      <c r="E6" s="2" t="s">
        <v>13</v>
      </c>
      <c r="F6" s="5" t="s">
        <v>10</v>
      </c>
    </row>
    <row r="7" spans="1:9" ht="24.75" customHeight="1">
      <c r="A7" s="2">
        <v>70</v>
      </c>
      <c r="B7" s="2" t="s">
        <v>11</v>
      </c>
      <c r="C7" s="2" t="s">
        <v>7</v>
      </c>
      <c r="D7" s="2" t="s">
        <v>8</v>
      </c>
      <c r="E7" s="2" t="s">
        <v>9</v>
      </c>
      <c r="F7" s="4" t="s">
        <v>14</v>
      </c>
      <c r="H7" s="7" t="s">
        <v>19</v>
      </c>
      <c r="I7" s="10">
        <v>5</v>
      </c>
    </row>
    <row r="8" spans="1:9" ht="24.75" customHeight="1">
      <c r="A8" s="2">
        <v>60</v>
      </c>
      <c r="B8" s="2" t="s">
        <v>6</v>
      </c>
      <c r="C8" s="2" t="s">
        <v>11</v>
      </c>
      <c r="D8" s="2" t="s">
        <v>7</v>
      </c>
      <c r="E8" s="2" t="s">
        <v>9</v>
      </c>
      <c r="F8" s="5" t="s">
        <v>10</v>
      </c>
      <c r="H8" s="8" t="s">
        <v>20</v>
      </c>
      <c r="I8" s="10">
        <v>4</v>
      </c>
    </row>
    <row r="9" spans="1:9" ht="24.75" customHeight="1">
      <c r="A9" s="2">
        <v>35</v>
      </c>
      <c r="B9" s="2" t="s">
        <v>11</v>
      </c>
      <c r="C9" s="2" t="s">
        <v>11</v>
      </c>
      <c r="D9" s="2" t="s">
        <v>7</v>
      </c>
      <c r="E9" s="2" t="s">
        <v>13</v>
      </c>
      <c r="F9" s="4" t="s">
        <v>14</v>
      </c>
      <c r="H9" s="9" t="s">
        <v>21</v>
      </c>
      <c r="I9" s="10">
        <v>1</v>
      </c>
    </row>
    <row r="10" spans="1:9" ht="24.75" customHeight="1">
      <c r="A10" s="2">
        <v>40</v>
      </c>
      <c r="B10" s="2" t="s">
        <v>11</v>
      </c>
      <c r="C10" s="2" t="s">
        <v>11</v>
      </c>
      <c r="D10" s="2" t="s">
        <v>7</v>
      </c>
      <c r="E10" s="2" t="s">
        <v>13</v>
      </c>
      <c r="F10" s="4" t="s">
        <v>14</v>
      </c>
      <c r="H10" s="10" t="s">
        <v>23</v>
      </c>
      <c r="I10" s="11">
        <f>1-((I8/I7)^2+(I9/I7)^2)</f>
        <v>0.31999999999999984</v>
      </c>
    </row>
    <row r="11" spans="1:9" ht="24.75" customHeight="1">
      <c r="A11" s="2">
        <v>75</v>
      </c>
      <c r="B11" s="2" t="s">
        <v>11</v>
      </c>
      <c r="C11" s="2" t="s">
        <v>11</v>
      </c>
      <c r="D11" s="2" t="s">
        <v>12</v>
      </c>
      <c r="E11" s="2" t="s">
        <v>13</v>
      </c>
      <c r="F11" s="4" t="s">
        <v>14</v>
      </c>
    </row>
    <row r="12" spans="1:9" ht="24.75" customHeight="1">
      <c r="A12" s="2">
        <v>50</v>
      </c>
      <c r="B12" s="2" t="s">
        <v>11</v>
      </c>
      <c r="C12" s="2" t="s">
        <v>11</v>
      </c>
      <c r="D12" s="2" t="s">
        <v>8</v>
      </c>
      <c r="E12" s="2" t="s">
        <v>13</v>
      </c>
      <c r="F12" s="4" t="s">
        <v>14</v>
      </c>
      <c r="H12" s="10" t="s">
        <v>17</v>
      </c>
      <c r="I12" s="10">
        <f>I7+I2</f>
        <v>11</v>
      </c>
    </row>
    <row r="13" spans="1:9" ht="24.75" customHeight="1">
      <c r="H13" s="10" t="s">
        <v>26</v>
      </c>
      <c r="I13" s="11">
        <f>I5*I2/I12+I10*(I7/I12)</f>
        <v>0.38787878787878777</v>
      </c>
    </row>
  </sheetData>
  <sortState xmlns:xlrd2="http://schemas.microsoft.com/office/spreadsheetml/2017/richdata2" ref="A2:F12">
    <sortCondition ref="C1:C12"/>
  </sortState>
  <mergeCells count="1">
    <mergeCell ref="H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6234-9D3E-4F9B-B559-9FE6CC4F4F09}">
  <dimension ref="A1:I19"/>
  <sheetViews>
    <sheetView workbookViewId="0">
      <selection activeCell="I12" sqref="I12"/>
    </sheetView>
  </sheetViews>
  <sheetFormatPr defaultColWidth="11.5703125" defaultRowHeight="24.75" customHeight="1"/>
  <cols>
    <col min="1" max="6" width="15.7109375" customWidth="1"/>
    <col min="8" max="8" width="23.42578125" style="3" bestFit="1" customWidth="1"/>
    <col min="9" max="9" width="11.5703125" style="6"/>
  </cols>
  <sheetData>
    <row r="1" spans="1:9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8" t="s">
        <v>15</v>
      </c>
      <c r="I1" s="18"/>
    </row>
    <row r="2" spans="1:9" ht="24.75" customHeight="1">
      <c r="A2" s="2">
        <v>30</v>
      </c>
      <c r="B2" s="2" t="s">
        <v>6</v>
      </c>
      <c r="C2" s="2" t="s">
        <v>7</v>
      </c>
      <c r="D2" s="2" t="s">
        <v>7</v>
      </c>
      <c r="E2" s="2" t="s">
        <v>9</v>
      </c>
      <c r="F2" s="5" t="s">
        <v>10</v>
      </c>
      <c r="H2" s="7" t="s">
        <v>25</v>
      </c>
      <c r="I2" s="10">
        <v>4</v>
      </c>
    </row>
    <row r="3" spans="1:9" ht="24.75" customHeight="1">
      <c r="A3" s="2">
        <v>60</v>
      </c>
      <c r="B3" s="2" t="s">
        <v>6</v>
      </c>
      <c r="C3" s="2" t="s">
        <v>11</v>
      </c>
      <c r="D3" s="2" t="s">
        <v>7</v>
      </c>
      <c r="E3" s="2" t="s">
        <v>9</v>
      </c>
      <c r="F3" s="5" t="s">
        <v>10</v>
      </c>
      <c r="H3" s="8" t="s">
        <v>20</v>
      </c>
      <c r="I3" s="10">
        <v>2</v>
      </c>
    </row>
    <row r="4" spans="1:9" ht="24.75" customHeight="1">
      <c r="A4" s="2">
        <v>35</v>
      </c>
      <c r="B4" s="2" t="s">
        <v>11</v>
      </c>
      <c r="C4" s="2" t="s">
        <v>11</v>
      </c>
      <c r="D4" s="2" t="s">
        <v>7</v>
      </c>
      <c r="E4" s="2" t="s">
        <v>13</v>
      </c>
      <c r="F4" s="4" t="s">
        <v>14</v>
      </c>
      <c r="H4" s="9" t="s">
        <v>21</v>
      </c>
      <c r="I4" s="10">
        <v>2</v>
      </c>
    </row>
    <row r="5" spans="1:9" ht="24.75" customHeight="1">
      <c r="A5" s="2">
        <v>40</v>
      </c>
      <c r="B5" s="2" t="s">
        <v>11</v>
      </c>
      <c r="C5" s="2" t="s">
        <v>11</v>
      </c>
      <c r="D5" s="2" t="s">
        <v>7</v>
      </c>
      <c r="E5" s="2" t="s">
        <v>13</v>
      </c>
      <c r="F5" s="4" t="s">
        <v>14</v>
      </c>
      <c r="H5" s="10" t="s">
        <v>27</v>
      </c>
      <c r="I5" s="11">
        <f>1-((I3/I2)^2+(I4/I2)^2)</f>
        <v>0.5</v>
      </c>
    </row>
    <row r="6" spans="1:9" ht="24.75" customHeight="1">
      <c r="A6" s="2">
        <v>55</v>
      </c>
      <c r="B6" s="2" t="s">
        <v>6</v>
      </c>
      <c r="C6" s="2" t="s">
        <v>7</v>
      </c>
      <c r="D6" s="2" t="s">
        <v>8</v>
      </c>
      <c r="E6" s="2" t="s">
        <v>9</v>
      </c>
      <c r="F6" s="5" t="s">
        <v>10</v>
      </c>
    </row>
    <row r="7" spans="1:9" ht="24.75" customHeight="1">
      <c r="A7" s="2">
        <v>65</v>
      </c>
      <c r="B7" s="2" t="s">
        <v>6</v>
      </c>
      <c r="C7" s="2" t="s">
        <v>7</v>
      </c>
      <c r="D7" s="2" t="s">
        <v>8</v>
      </c>
      <c r="E7" s="2" t="s">
        <v>9</v>
      </c>
      <c r="F7" s="4" t="s">
        <v>14</v>
      </c>
      <c r="H7" s="7" t="s">
        <v>28</v>
      </c>
      <c r="I7" s="10">
        <v>4</v>
      </c>
    </row>
    <row r="8" spans="1:9" ht="24.75" customHeight="1">
      <c r="A8" s="2">
        <v>70</v>
      </c>
      <c r="B8" s="2" t="s">
        <v>11</v>
      </c>
      <c r="C8" s="2" t="s">
        <v>7</v>
      </c>
      <c r="D8" s="2" t="s">
        <v>8</v>
      </c>
      <c r="E8" s="2" t="s">
        <v>9</v>
      </c>
      <c r="F8" s="4" t="s">
        <v>14</v>
      </c>
      <c r="H8" s="8" t="s">
        <v>20</v>
      </c>
      <c r="I8" s="10">
        <v>3</v>
      </c>
    </row>
    <row r="9" spans="1:9" ht="24.75" customHeight="1">
      <c r="A9" s="2">
        <v>50</v>
      </c>
      <c r="B9" s="2" t="s">
        <v>11</v>
      </c>
      <c r="C9" s="2" t="s">
        <v>11</v>
      </c>
      <c r="D9" s="2" t="s">
        <v>8</v>
      </c>
      <c r="E9" s="2" t="s">
        <v>13</v>
      </c>
      <c r="F9" s="4" t="s">
        <v>14</v>
      </c>
      <c r="H9" s="9" t="s">
        <v>21</v>
      </c>
      <c r="I9" s="10">
        <v>1</v>
      </c>
    </row>
    <row r="10" spans="1:9" ht="24.75" customHeight="1">
      <c r="A10" s="2">
        <v>50</v>
      </c>
      <c r="B10" s="2" t="s">
        <v>6</v>
      </c>
      <c r="C10" s="2" t="s">
        <v>7</v>
      </c>
      <c r="D10" s="2" t="s">
        <v>12</v>
      </c>
      <c r="E10" s="2" t="s">
        <v>13</v>
      </c>
      <c r="F10" s="5" t="s">
        <v>10</v>
      </c>
      <c r="H10" s="10" t="s">
        <v>31</v>
      </c>
      <c r="I10" s="11">
        <f>1-((I8/I7)^2+(I9/I7)^2)</f>
        <v>0.375</v>
      </c>
    </row>
    <row r="11" spans="1:9" ht="24.75" customHeight="1">
      <c r="A11" s="2">
        <v>45</v>
      </c>
      <c r="B11" s="2" t="s">
        <v>11</v>
      </c>
      <c r="C11" s="2" t="s">
        <v>7</v>
      </c>
      <c r="D11" s="2" t="s">
        <v>12</v>
      </c>
      <c r="E11" s="2" t="s">
        <v>13</v>
      </c>
      <c r="F11" s="5" t="s">
        <v>10</v>
      </c>
    </row>
    <row r="12" spans="1:9" ht="24.75" customHeight="1">
      <c r="A12" s="2">
        <v>75</v>
      </c>
      <c r="B12" s="2" t="s">
        <v>11</v>
      </c>
      <c r="C12" s="2" t="s">
        <v>11</v>
      </c>
      <c r="D12" s="2" t="s">
        <v>12</v>
      </c>
      <c r="E12" s="2" t="s">
        <v>13</v>
      </c>
      <c r="F12" s="4" t="s">
        <v>14</v>
      </c>
      <c r="H12" s="7" t="s">
        <v>29</v>
      </c>
      <c r="I12" s="10">
        <v>3</v>
      </c>
    </row>
    <row r="13" spans="1:9" ht="24.75" customHeight="1">
      <c r="H13" s="8" t="s">
        <v>20</v>
      </c>
      <c r="I13" s="10">
        <v>1</v>
      </c>
    </row>
    <row r="14" spans="1:9" ht="24.75" customHeight="1">
      <c r="H14" s="9" t="s">
        <v>21</v>
      </c>
      <c r="I14" s="10">
        <v>2</v>
      </c>
    </row>
    <row r="15" spans="1:9" ht="24.75" customHeight="1">
      <c r="H15" s="10" t="s">
        <v>30</v>
      </c>
      <c r="I15" s="11">
        <f>1-((I13/I12)^2+(I14/I12)^2)</f>
        <v>0.44444444444444442</v>
      </c>
    </row>
    <row r="18" spans="8:9" ht="24.75" customHeight="1">
      <c r="H18" s="10" t="s">
        <v>17</v>
      </c>
      <c r="I18" s="10">
        <f>I7+I2+I12</f>
        <v>11</v>
      </c>
    </row>
    <row r="19" spans="8:9" ht="24.75" customHeight="1">
      <c r="H19" s="10" t="s">
        <v>16</v>
      </c>
      <c r="I19" s="11">
        <f>I5*I2/I18+I10*(I7/I18)+I15*(I12/I18)</f>
        <v>0.43939393939393939</v>
      </c>
    </row>
  </sheetData>
  <sortState xmlns:xlrd2="http://schemas.microsoft.com/office/spreadsheetml/2017/richdata2" ref="A2:F12">
    <sortCondition ref="D1:D12"/>
  </sortState>
  <mergeCells count="1">
    <mergeCell ref="H1:I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84D4-9BE0-4C54-9DFE-7815434F33C8}">
  <dimension ref="A1:I13"/>
  <sheetViews>
    <sheetView workbookViewId="0">
      <selection activeCell="K5" sqref="K5"/>
    </sheetView>
  </sheetViews>
  <sheetFormatPr defaultColWidth="11.5703125" defaultRowHeight="24.75" customHeight="1"/>
  <cols>
    <col min="1" max="6" width="15.7109375" customWidth="1"/>
    <col min="8" max="8" width="23.42578125" style="3" bestFit="1" customWidth="1"/>
    <col min="9" max="9" width="11.5703125" style="6"/>
  </cols>
  <sheetData>
    <row r="1" spans="1:9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8" t="s">
        <v>15</v>
      </c>
      <c r="I1" s="18"/>
    </row>
    <row r="2" spans="1:9" ht="24.75" customHeight="1">
      <c r="A2" s="2">
        <v>35</v>
      </c>
      <c r="B2" s="2" t="s">
        <v>11</v>
      </c>
      <c r="C2" s="2" t="s">
        <v>11</v>
      </c>
      <c r="D2" s="2" t="s">
        <v>7</v>
      </c>
      <c r="E2" s="2" t="s">
        <v>13</v>
      </c>
      <c r="F2" s="4" t="s">
        <v>14</v>
      </c>
      <c r="H2" s="7" t="s">
        <v>32</v>
      </c>
      <c r="I2" s="10">
        <v>6</v>
      </c>
    </row>
    <row r="3" spans="1:9" ht="24.75" customHeight="1">
      <c r="A3" s="2">
        <v>40</v>
      </c>
      <c r="B3" s="2" t="s">
        <v>11</v>
      </c>
      <c r="C3" s="2" t="s">
        <v>11</v>
      </c>
      <c r="D3" s="2" t="s">
        <v>7</v>
      </c>
      <c r="E3" s="2" t="s">
        <v>13</v>
      </c>
      <c r="F3" s="4" t="s">
        <v>14</v>
      </c>
      <c r="H3" s="8" t="s">
        <v>20</v>
      </c>
      <c r="I3" s="10">
        <v>4</v>
      </c>
    </row>
    <row r="4" spans="1:9" ht="24.75" customHeight="1">
      <c r="A4" s="2">
        <v>50</v>
      </c>
      <c r="B4" s="2" t="s">
        <v>11</v>
      </c>
      <c r="C4" s="2" t="s">
        <v>11</v>
      </c>
      <c r="D4" s="2" t="s">
        <v>8</v>
      </c>
      <c r="E4" s="2" t="s">
        <v>13</v>
      </c>
      <c r="F4" s="4" t="s">
        <v>14</v>
      </c>
      <c r="H4" s="9" t="s">
        <v>21</v>
      </c>
      <c r="I4" s="10">
        <v>2</v>
      </c>
    </row>
    <row r="5" spans="1:9" ht="24.75" customHeight="1">
      <c r="A5" s="2">
        <v>50</v>
      </c>
      <c r="B5" s="2" t="s">
        <v>6</v>
      </c>
      <c r="C5" s="2" t="s">
        <v>7</v>
      </c>
      <c r="D5" s="2" t="s">
        <v>12</v>
      </c>
      <c r="E5" s="2" t="s">
        <v>13</v>
      </c>
      <c r="F5" s="5" t="s">
        <v>10</v>
      </c>
      <c r="H5" s="10" t="s">
        <v>33</v>
      </c>
      <c r="I5" s="11">
        <f>1-((I3/I2)^2+(I4/I2)^2)</f>
        <v>0.44444444444444442</v>
      </c>
    </row>
    <row r="6" spans="1:9" ht="24.75" customHeight="1">
      <c r="A6" s="2">
        <v>45</v>
      </c>
      <c r="B6" s="2" t="s">
        <v>11</v>
      </c>
      <c r="C6" s="2" t="s">
        <v>7</v>
      </c>
      <c r="D6" s="2" t="s">
        <v>12</v>
      </c>
      <c r="E6" s="2" t="s">
        <v>13</v>
      </c>
      <c r="F6" s="5" t="s">
        <v>10</v>
      </c>
    </row>
    <row r="7" spans="1:9" ht="24.75" customHeight="1">
      <c r="A7" s="2">
        <v>75</v>
      </c>
      <c r="B7" s="2" t="s">
        <v>11</v>
      </c>
      <c r="C7" s="2" t="s">
        <v>11</v>
      </c>
      <c r="D7" s="2" t="s">
        <v>12</v>
      </c>
      <c r="E7" s="2" t="s">
        <v>13</v>
      </c>
      <c r="F7" s="4" t="s">
        <v>14</v>
      </c>
      <c r="H7" s="7" t="s">
        <v>35</v>
      </c>
      <c r="I7" s="10">
        <v>5</v>
      </c>
    </row>
    <row r="8" spans="1:9" ht="24.75" customHeight="1">
      <c r="A8" s="2">
        <v>30</v>
      </c>
      <c r="B8" s="2" t="s">
        <v>6</v>
      </c>
      <c r="C8" s="2" t="s">
        <v>7</v>
      </c>
      <c r="D8" s="2" t="s">
        <v>7</v>
      </c>
      <c r="E8" s="2" t="s">
        <v>9</v>
      </c>
      <c r="F8" s="5" t="s">
        <v>10</v>
      </c>
      <c r="H8" s="8" t="s">
        <v>20</v>
      </c>
      <c r="I8" s="10">
        <v>2</v>
      </c>
    </row>
    <row r="9" spans="1:9" ht="24.75" customHeight="1">
      <c r="A9" s="2">
        <v>60</v>
      </c>
      <c r="B9" s="2" t="s">
        <v>6</v>
      </c>
      <c r="C9" s="2" t="s">
        <v>11</v>
      </c>
      <c r="D9" s="2" t="s">
        <v>7</v>
      </c>
      <c r="E9" s="2" t="s">
        <v>9</v>
      </c>
      <c r="F9" s="5" t="s">
        <v>10</v>
      </c>
      <c r="H9" s="9" t="s">
        <v>21</v>
      </c>
      <c r="I9" s="10">
        <v>3</v>
      </c>
    </row>
    <row r="10" spans="1:9" ht="24.75" customHeight="1">
      <c r="A10" s="2">
        <v>55</v>
      </c>
      <c r="B10" s="2" t="s">
        <v>6</v>
      </c>
      <c r="C10" s="2" t="s">
        <v>7</v>
      </c>
      <c r="D10" s="2" t="s">
        <v>8</v>
      </c>
      <c r="E10" s="2" t="s">
        <v>9</v>
      </c>
      <c r="F10" s="5" t="s">
        <v>10</v>
      </c>
      <c r="H10" s="10" t="s">
        <v>34</v>
      </c>
      <c r="I10" s="11">
        <f>1-((I8/I7)^2+(I9/I7)^2)</f>
        <v>0.48</v>
      </c>
    </row>
    <row r="11" spans="1:9" ht="24.75" customHeight="1">
      <c r="A11" s="2">
        <v>65</v>
      </c>
      <c r="B11" s="2" t="s">
        <v>6</v>
      </c>
      <c r="C11" s="2" t="s">
        <v>7</v>
      </c>
      <c r="D11" s="2" t="s">
        <v>8</v>
      </c>
      <c r="E11" s="2" t="s">
        <v>9</v>
      </c>
      <c r="F11" s="4" t="s">
        <v>14</v>
      </c>
    </row>
    <row r="12" spans="1:9" ht="24.75" customHeight="1">
      <c r="A12" s="2">
        <v>70</v>
      </c>
      <c r="B12" s="2" t="s">
        <v>11</v>
      </c>
      <c r="C12" s="2" t="s">
        <v>7</v>
      </c>
      <c r="D12" s="2" t="s">
        <v>8</v>
      </c>
      <c r="E12" s="2" t="s">
        <v>9</v>
      </c>
      <c r="F12" s="4" t="s">
        <v>14</v>
      </c>
      <c r="H12" s="10" t="s">
        <v>17</v>
      </c>
      <c r="I12" s="10">
        <f>I7+I2</f>
        <v>11</v>
      </c>
    </row>
    <row r="13" spans="1:9" ht="24.75" customHeight="1">
      <c r="H13" s="10" t="s">
        <v>24</v>
      </c>
      <c r="I13" s="11">
        <f>I5*I2/I12+I10*(I7/I12)</f>
        <v>0.46060606060606057</v>
      </c>
    </row>
  </sheetData>
  <sortState xmlns:xlrd2="http://schemas.microsoft.com/office/spreadsheetml/2017/richdata2" ref="A2:F12">
    <sortCondition ref="E1:E12"/>
  </sortState>
  <mergeCells count="1">
    <mergeCell ref="H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7AD5C-094D-4203-86A4-CB76FB0BA576}">
  <dimension ref="A1:U15"/>
  <sheetViews>
    <sheetView workbookViewId="0">
      <selection activeCell="Q9" sqref="Q9"/>
    </sheetView>
  </sheetViews>
  <sheetFormatPr defaultColWidth="11.5703125" defaultRowHeight="24.75" customHeight="1"/>
  <cols>
    <col min="1" max="6" width="15.7109375" customWidth="1"/>
    <col min="7" max="7" width="4" customWidth="1"/>
    <col min="8" max="8" width="13.42578125" bestFit="1" customWidth="1"/>
    <col min="9" max="9" width="4.140625" customWidth="1"/>
    <col min="10" max="10" width="15.28515625" style="13" customWidth="1"/>
    <col min="11" max="11" width="15.28515625" style="12" customWidth="1"/>
    <col min="12" max="13" width="15.28515625" style="14" customWidth="1"/>
    <col min="19" max="19" width="11.5703125" customWidth="1"/>
    <col min="21" max="21" width="11.5703125" style="6"/>
  </cols>
  <sheetData>
    <row r="1" spans="1:2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38</v>
      </c>
      <c r="I1" s="1"/>
      <c r="J1" s="17" t="s">
        <v>39</v>
      </c>
      <c r="K1" s="17" t="s">
        <v>41</v>
      </c>
      <c r="L1" s="17" t="s">
        <v>42</v>
      </c>
      <c r="M1" s="17" t="s">
        <v>40</v>
      </c>
      <c r="N1" s="17" t="s">
        <v>43</v>
      </c>
      <c r="O1" s="17" t="s">
        <v>44</v>
      </c>
      <c r="P1" s="17" t="s">
        <v>45</v>
      </c>
      <c r="Q1" s="17" t="s">
        <v>46</v>
      </c>
      <c r="S1" s="1" t="s">
        <v>36</v>
      </c>
      <c r="U1" s="6" t="s">
        <v>37</v>
      </c>
    </row>
    <row r="2" spans="1:21" ht="24.75" customHeight="1">
      <c r="A2" s="2">
        <v>30</v>
      </c>
      <c r="B2" s="2" t="s">
        <v>6</v>
      </c>
      <c r="C2" s="2" t="s">
        <v>7</v>
      </c>
      <c r="D2" s="2" t="s">
        <v>7</v>
      </c>
      <c r="E2" s="2" t="s">
        <v>9</v>
      </c>
      <c r="F2" s="5" t="s">
        <v>10</v>
      </c>
      <c r="H2" s="6">
        <f>(A3+A2)/2</f>
        <v>32.5</v>
      </c>
      <c r="J2" s="12">
        <f>COUNTIF(F$2:F2,F$15)</f>
        <v>0</v>
      </c>
      <c r="K2" s="12">
        <f>COUNTIF(F$2:F2,F$14)</f>
        <v>1</v>
      </c>
      <c r="L2" s="12">
        <f>COUNTIF(F3:F$12,F$15)</f>
        <v>6</v>
      </c>
      <c r="M2" s="12">
        <f>COUNTIF(F3:F$12,F$14)</f>
        <v>4</v>
      </c>
      <c r="N2" s="16">
        <f>1-(J2/(J2+K2))^2-(K2/(J2+K2))^2</f>
        <v>0</v>
      </c>
      <c r="O2" s="16">
        <f>1-(L2/(L2+M2))^2-(M2/(L2+M2))^2</f>
        <v>0.48</v>
      </c>
      <c r="P2" s="6">
        <f>COUNTA(F$2:F2)</f>
        <v>1</v>
      </c>
      <c r="Q2" s="6">
        <f>COUNTA(F3:F$12)</f>
        <v>10</v>
      </c>
      <c r="S2" s="15">
        <f>P2/U2*N2+Q2/U2*O2</f>
        <v>0.43636363636363634</v>
      </c>
      <c r="U2" s="6">
        <f t="shared" ref="U2:U11" si="0">SUM(J2:M2)</f>
        <v>11</v>
      </c>
    </row>
    <row r="3" spans="1:21" ht="24.75" customHeight="1">
      <c r="A3" s="2">
        <v>35</v>
      </c>
      <c r="B3" s="2" t="s">
        <v>11</v>
      </c>
      <c r="C3" s="2" t="s">
        <v>11</v>
      </c>
      <c r="D3" s="2" t="s">
        <v>7</v>
      </c>
      <c r="E3" s="2" t="s">
        <v>13</v>
      </c>
      <c r="F3" s="4" t="s">
        <v>14</v>
      </c>
      <c r="H3" s="6">
        <f t="shared" ref="H3:H11" si="1">(A4+A3)/2</f>
        <v>37.5</v>
      </c>
      <c r="J3" s="12">
        <f>COUNTIF(F$2:F3,F$15)</f>
        <v>1</v>
      </c>
      <c r="K3" s="12">
        <f>COUNTIF(F$2:F3,F$14)</f>
        <v>1</v>
      </c>
      <c r="L3" s="12">
        <f>COUNTIF(F4:F$12,F$15)</f>
        <v>5</v>
      </c>
      <c r="M3" s="12">
        <f>COUNTIF(F4:F$12,F$14)</f>
        <v>4</v>
      </c>
      <c r="N3" s="16">
        <f t="shared" ref="N3:N11" si="2">1-(J3/(J3+K3))^2-(K3/(J3+K3))^2</f>
        <v>0.5</v>
      </c>
      <c r="O3" s="16">
        <f t="shared" ref="O3:O11" si="3">1-(L3/(L3+M3))^2-(M3/(L3+M3))^2</f>
        <v>0.49382716049382713</v>
      </c>
      <c r="P3" s="6">
        <f>COUNTA(F$2:F3)</f>
        <v>2</v>
      </c>
      <c r="Q3" s="6">
        <f>COUNTA(F4:F$12)</f>
        <v>9</v>
      </c>
      <c r="S3" s="15">
        <f t="shared" ref="S3:S11" si="4">P3/U3*N3+Q3/U3*O3</f>
        <v>0.49494949494949492</v>
      </c>
      <c r="U3" s="6">
        <f t="shared" si="0"/>
        <v>11</v>
      </c>
    </row>
    <row r="4" spans="1:21" ht="24.75" customHeight="1">
      <c r="A4" s="2">
        <v>40</v>
      </c>
      <c r="B4" s="2" t="s">
        <v>11</v>
      </c>
      <c r="C4" s="2" t="s">
        <v>11</v>
      </c>
      <c r="D4" s="2" t="s">
        <v>7</v>
      </c>
      <c r="E4" s="2" t="s">
        <v>13</v>
      </c>
      <c r="F4" s="4" t="s">
        <v>14</v>
      </c>
      <c r="H4" s="6">
        <f t="shared" si="1"/>
        <v>42.5</v>
      </c>
      <c r="J4" s="12">
        <f>COUNTIF(F$2:F4,F$15)</f>
        <v>2</v>
      </c>
      <c r="K4" s="12">
        <f>COUNTIF(F$2:F4,F$14)</f>
        <v>1</v>
      </c>
      <c r="L4" s="12">
        <f>COUNTIF(F5:F$12,F$15)</f>
        <v>4</v>
      </c>
      <c r="M4" s="12">
        <f>COUNTIF(F5:F$12,F$14)</f>
        <v>4</v>
      </c>
      <c r="N4" s="16">
        <f t="shared" si="2"/>
        <v>0.44444444444444448</v>
      </c>
      <c r="O4" s="16">
        <f t="shared" si="3"/>
        <v>0.5</v>
      </c>
      <c r="P4" s="6">
        <f>COUNTA(F$2:F4)</f>
        <v>3</v>
      </c>
      <c r="Q4" s="6">
        <f>COUNTA(F5:F$12)</f>
        <v>8</v>
      </c>
      <c r="S4" s="15">
        <f t="shared" si="4"/>
        <v>0.48484848484848486</v>
      </c>
      <c r="U4" s="6">
        <f t="shared" si="0"/>
        <v>11</v>
      </c>
    </row>
    <row r="5" spans="1:21" ht="24.75" customHeight="1">
      <c r="A5" s="2">
        <v>45</v>
      </c>
      <c r="B5" s="2" t="s">
        <v>11</v>
      </c>
      <c r="C5" s="2" t="s">
        <v>7</v>
      </c>
      <c r="D5" s="2" t="s">
        <v>12</v>
      </c>
      <c r="E5" s="2" t="s">
        <v>13</v>
      </c>
      <c r="F5" s="5" t="s">
        <v>10</v>
      </c>
      <c r="H5" s="6">
        <f t="shared" si="1"/>
        <v>47.5</v>
      </c>
      <c r="J5" s="12">
        <f>COUNTIF(F$2:F5,F$15)</f>
        <v>2</v>
      </c>
      <c r="K5" s="12">
        <f>COUNTIF(F$2:F5,F$14)</f>
        <v>2</v>
      </c>
      <c r="L5" s="12">
        <f>COUNTIF(F6:F$12,F$15)</f>
        <v>4</v>
      </c>
      <c r="M5" s="12">
        <f>COUNTIF(F6:F$12,F$14)</f>
        <v>3</v>
      </c>
      <c r="N5" s="16">
        <f t="shared" si="2"/>
        <v>0.5</v>
      </c>
      <c r="O5" s="16">
        <f t="shared" si="3"/>
        <v>0.48979591836734704</v>
      </c>
      <c r="P5" s="6">
        <f>COUNTA(F$2:F5)</f>
        <v>4</v>
      </c>
      <c r="Q5" s="6">
        <f>COUNTA(F6:F$12)</f>
        <v>7</v>
      </c>
      <c r="S5" s="15">
        <f t="shared" si="4"/>
        <v>0.49350649350649356</v>
      </c>
      <c r="U5" s="6">
        <f t="shared" si="0"/>
        <v>11</v>
      </c>
    </row>
    <row r="6" spans="1:21" ht="24.75" customHeight="1">
      <c r="A6" s="2">
        <v>50</v>
      </c>
      <c r="B6" s="2" t="s">
        <v>11</v>
      </c>
      <c r="C6" s="2" t="s">
        <v>11</v>
      </c>
      <c r="D6" s="2" t="s">
        <v>8</v>
      </c>
      <c r="E6" s="2" t="s">
        <v>13</v>
      </c>
      <c r="F6" s="4" t="s">
        <v>14</v>
      </c>
      <c r="H6" s="6">
        <f t="shared" si="1"/>
        <v>50</v>
      </c>
      <c r="J6" s="12">
        <f>COUNTIF(F$2:F6,F$15)</f>
        <v>3</v>
      </c>
      <c r="K6" s="12">
        <f>COUNTIF(F$2:F6,F$14)</f>
        <v>2</v>
      </c>
      <c r="L6" s="12">
        <f>COUNTIF(F7:F$12,F$15)</f>
        <v>3</v>
      </c>
      <c r="M6" s="12">
        <f>COUNTIF(F7:F$12,F$14)</f>
        <v>3</v>
      </c>
      <c r="N6" s="16">
        <f t="shared" si="2"/>
        <v>0.48</v>
      </c>
      <c r="O6" s="16">
        <f t="shared" si="3"/>
        <v>0.5</v>
      </c>
      <c r="P6" s="6">
        <f>COUNTA(F$2:F6)</f>
        <v>5</v>
      </c>
      <c r="Q6" s="6">
        <f>COUNTA(F7:F$12)</f>
        <v>6</v>
      </c>
      <c r="S6" s="15">
        <f t="shared" si="4"/>
        <v>0.49090909090909085</v>
      </c>
      <c r="U6" s="6">
        <f t="shared" si="0"/>
        <v>11</v>
      </c>
    </row>
    <row r="7" spans="1:21" ht="24.75" customHeight="1">
      <c r="A7" s="2">
        <v>50</v>
      </c>
      <c r="B7" s="2" t="s">
        <v>6</v>
      </c>
      <c r="C7" s="2" t="s">
        <v>7</v>
      </c>
      <c r="D7" s="2" t="s">
        <v>12</v>
      </c>
      <c r="E7" s="2" t="s">
        <v>13</v>
      </c>
      <c r="F7" s="5" t="s">
        <v>10</v>
      </c>
      <c r="H7" s="6">
        <f t="shared" si="1"/>
        <v>52.5</v>
      </c>
      <c r="J7" s="12">
        <f>COUNTIF(F$2:F7,F$15)</f>
        <v>3</v>
      </c>
      <c r="K7" s="12">
        <f>COUNTIF(F$2:F7,F$14)</f>
        <v>3</v>
      </c>
      <c r="L7" s="12">
        <f>COUNTIF(F8:F$12,F$15)</f>
        <v>3</v>
      </c>
      <c r="M7" s="12">
        <f>COUNTIF(F8:F$12,F$14)</f>
        <v>2</v>
      </c>
      <c r="N7" s="16">
        <f t="shared" si="2"/>
        <v>0.5</v>
      </c>
      <c r="O7" s="16">
        <f t="shared" si="3"/>
        <v>0.48</v>
      </c>
      <c r="P7" s="6">
        <f>COUNTA(F$2:F7)</f>
        <v>6</v>
      </c>
      <c r="Q7" s="6">
        <f>COUNTA(F8:F$12)</f>
        <v>5</v>
      </c>
      <c r="S7" s="15">
        <f t="shared" si="4"/>
        <v>0.49090909090909085</v>
      </c>
      <c r="U7" s="6">
        <f t="shared" si="0"/>
        <v>11</v>
      </c>
    </row>
    <row r="8" spans="1:21" ht="24.75" customHeight="1">
      <c r="A8" s="2">
        <v>55</v>
      </c>
      <c r="B8" s="2" t="s">
        <v>6</v>
      </c>
      <c r="C8" s="2" t="s">
        <v>7</v>
      </c>
      <c r="D8" s="2" t="s">
        <v>8</v>
      </c>
      <c r="E8" s="2" t="s">
        <v>9</v>
      </c>
      <c r="F8" s="5" t="s">
        <v>10</v>
      </c>
      <c r="H8" s="6">
        <f t="shared" si="1"/>
        <v>57.5</v>
      </c>
      <c r="J8" s="12">
        <f>COUNTIF(F$2:F8,F$15)</f>
        <v>3</v>
      </c>
      <c r="K8" s="12">
        <f>COUNTIF(F$2:F8,F$14)</f>
        <v>4</v>
      </c>
      <c r="L8" s="12">
        <f>COUNTIF(F9:F$12,F$15)</f>
        <v>3</v>
      </c>
      <c r="M8" s="12">
        <f>COUNTIF(F9:F$12,F$14)</f>
        <v>1</v>
      </c>
      <c r="N8" s="16">
        <f t="shared" si="2"/>
        <v>0.48979591836734698</v>
      </c>
      <c r="O8" s="16">
        <f t="shared" si="3"/>
        <v>0.375</v>
      </c>
      <c r="P8" s="6">
        <f>COUNTA(F$2:F8)</f>
        <v>7</v>
      </c>
      <c r="Q8" s="6">
        <f>COUNTA(F9:F$12)</f>
        <v>4</v>
      </c>
      <c r="S8" s="15">
        <f t="shared" si="4"/>
        <v>0.44805194805194809</v>
      </c>
      <c r="U8" s="6">
        <f t="shared" si="0"/>
        <v>11</v>
      </c>
    </row>
    <row r="9" spans="1:21" ht="24.75" customHeight="1">
      <c r="A9" s="2">
        <v>60</v>
      </c>
      <c r="B9" s="2" t="s">
        <v>6</v>
      </c>
      <c r="C9" s="2" t="s">
        <v>11</v>
      </c>
      <c r="D9" s="2" t="s">
        <v>7</v>
      </c>
      <c r="E9" s="2" t="s">
        <v>9</v>
      </c>
      <c r="F9" s="5" t="s">
        <v>10</v>
      </c>
      <c r="H9" s="6">
        <f t="shared" si="1"/>
        <v>62.5</v>
      </c>
      <c r="J9" s="12">
        <f>COUNTIF(F$2:F9,F$15)</f>
        <v>3</v>
      </c>
      <c r="K9" s="12">
        <f>COUNTIF(F$2:F9,F$14)</f>
        <v>5</v>
      </c>
      <c r="L9" s="12">
        <f>COUNTIF(F10:F$12,F$15)</f>
        <v>3</v>
      </c>
      <c r="M9" s="12">
        <f>COUNTIF(F10:F$12,F$14)</f>
        <v>0</v>
      </c>
      <c r="N9" s="16">
        <f t="shared" si="2"/>
        <v>0.46875</v>
      </c>
      <c r="O9" s="16">
        <f t="shared" si="3"/>
        <v>0</v>
      </c>
      <c r="P9" s="6">
        <f>COUNTA(F$2:F9)</f>
        <v>8</v>
      </c>
      <c r="Q9" s="6">
        <f>COUNTA(F10:F$12)</f>
        <v>3</v>
      </c>
      <c r="S9" s="15">
        <f t="shared" si="4"/>
        <v>0.34090909090909094</v>
      </c>
      <c r="U9" s="6">
        <f t="shared" si="0"/>
        <v>11</v>
      </c>
    </row>
    <row r="10" spans="1:21" ht="24.75" customHeight="1">
      <c r="A10" s="2">
        <v>65</v>
      </c>
      <c r="B10" s="2" t="s">
        <v>6</v>
      </c>
      <c r="C10" s="2" t="s">
        <v>7</v>
      </c>
      <c r="D10" s="2" t="s">
        <v>8</v>
      </c>
      <c r="E10" s="2" t="s">
        <v>9</v>
      </c>
      <c r="F10" s="4" t="s">
        <v>14</v>
      </c>
      <c r="H10" s="6">
        <f t="shared" si="1"/>
        <v>67.5</v>
      </c>
      <c r="J10" s="12">
        <f>COUNTIF(F$2:F10,F$15)</f>
        <v>4</v>
      </c>
      <c r="K10" s="12">
        <f>COUNTIF(F$2:F10,F$14)</f>
        <v>5</v>
      </c>
      <c r="L10" s="12">
        <f>COUNTIF(F11:F$12,F$15)</f>
        <v>2</v>
      </c>
      <c r="M10" s="12">
        <f>COUNTIF(F11:F$12,F$14)</f>
        <v>0</v>
      </c>
      <c r="N10" s="16">
        <f t="shared" si="2"/>
        <v>0.49382716049382713</v>
      </c>
      <c r="O10" s="16">
        <f t="shared" si="3"/>
        <v>0</v>
      </c>
      <c r="P10" s="6">
        <f>COUNTA(F$2:F10)</f>
        <v>9</v>
      </c>
      <c r="Q10" s="6">
        <f>COUNTA(F11:F$12)</f>
        <v>2</v>
      </c>
      <c r="S10" s="15">
        <f t="shared" si="4"/>
        <v>0.40404040404040403</v>
      </c>
      <c r="U10" s="6">
        <f t="shared" si="0"/>
        <v>11</v>
      </c>
    </row>
    <row r="11" spans="1:21" ht="24.75" customHeight="1">
      <c r="A11" s="2">
        <v>70</v>
      </c>
      <c r="B11" s="2" t="s">
        <v>11</v>
      </c>
      <c r="C11" s="2" t="s">
        <v>7</v>
      </c>
      <c r="D11" s="2" t="s">
        <v>8</v>
      </c>
      <c r="E11" s="2" t="s">
        <v>9</v>
      </c>
      <c r="F11" s="4" t="s">
        <v>14</v>
      </c>
      <c r="H11" s="6">
        <f t="shared" si="1"/>
        <v>72.5</v>
      </c>
      <c r="J11" s="12">
        <f>COUNTIF(F$2:F11,F$15)</f>
        <v>5</v>
      </c>
      <c r="K11" s="12">
        <f>COUNTIF(F$2:F11,F$14)</f>
        <v>5</v>
      </c>
      <c r="L11" s="12">
        <f>COUNTIF(F12:F$12,F$15)</f>
        <v>1</v>
      </c>
      <c r="M11" s="12">
        <f>COUNTIF(F12:F$12,F$14)</f>
        <v>0</v>
      </c>
      <c r="N11" s="16">
        <f t="shared" si="2"/>
        <v>0.5</v>
      </c>
      <c r="O11" s="16">
        <f t="shared" si="3"/>
        <v>0</v>
      </c>
      <c r="P11" s="6">
        <f>COUNTA(F$2:F11)</f>
        <v>10</v>
      </c>
      <c r="Q11" s="6">
        <f>COUNTA(F12:F$12)</f>
        <v>1</v>
      </c>
      <c r="S11" s="15">
        <f t="shared" si="4"/>
        <v>0.45454545454545453</v>
      </c>
      <c r="U11" s="6">
        <f t="shared" si="0"/>
        <v>11</v>
      </c>
    </row>
    <row r="12" spans="1:21" ht="24.75" customHeight="1">
      <c r="A12" s="2">
        <v>75</v>
      </c>
      <c r="B12" s="2" t="s">
        <v>11</v>
      </c>
      <c r="C12" s="2" t="s">
        <v>11</v>
      </c>
      <c r="D12" s="2" t="s">
        <v>12</v>
      </c>
      <c r="E12" s="2" t="s">
        <v>13</v>
      </c>
      <c r="F12" s="4" t="s">
        <v>14</v>
      </c>
      <c r="J12" s="12"/>
      <c r="L12" s="12"/>
      <c r="M12" s="12"/>
    </row>
    <row r="14" spans="1:21" ht="24.75" customHeight="1">
      <c r="F14" s="5" t="s">
        <v>10</v>
      </c>
    </row>
    <row r="15" spans="1:21" ht="24.75" customHeight="1">
      <c r="F15" s="4" t="s">
        <v>14</v>
      </c>
    </row>
  </sheetData>
  <sortState xmlns:xlrd2="http://schemas.microsoft.com/office/spreadsheetml/2017/richdata2" ref="A2:F12">
    <sortCondition ref="A1:A12"/>
  </sortState>
  <conditionalFormatting sqref="S2:S11">
    <cfRule type="top10" dxfId="0" priority="1" bottom="1" rank="1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3ED2-7F34-400A-A2C6-69968394B682}">
  <dimension ref="A1:H13"/>
  <sheetViews>
    <sheetView tabSelected="1" zoomScaleNormal="100" workbookViewId="0">
      <selection activeCell="H9" sqref="H9"/>
    </sheetView>
  </sheetViews>
  <sheetFormatPr defaultColWidth="11.5703125" defaultRowHeight="24.75" customHeight="1"/>
  <cols>
    <col min="1" max="5" width="15.7109375" customWidth="1"/>
    <col min="7" max="7" width="23.42578125" style="3" bestFit="1" customWidth="1"/>
    <col min="8" max="8" width="11.5703125" style="6"/>
  </cols>
  <sheetData>
    <row r="1" spans="1:8" ht="24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G1" s="18" t="s">
        <v>15</v>
      </c>
      <c r="H1" s="18"/>
    </row>
    <row r="2" spans="1:8" ht="24.75" customHeight="1">
      <c r="A2" s="2">
        <v>55</v>
      </c>
      <c r="B2" s="2" t="s">
        <v>7</v>
      </c>
      <c r="C2" s="2" t="s">
        <v>8</v>
      </c>
      <c r="D2" s="2" t="s">
        <v>9</v>
      </c>
      <c r="E2" s="5" t="s">
        <v>10</v>
      </c>
      <c r="G2" s="7" t="s">
        <v>25</v>
      </c>
      <c r="H2" s="10">
        <v>4</v>
      </c>
    </row>
    <row r="3" spans="1:8" ht="24.75" customHeight="1">
      <c r="A3" s="2">
        <v>50</v>
      </c>
      <c r="B3" s="2" t="s">
        <v>7</v>
      </c>
      <c r="C3" s="2" t="s">
        <v>12</v>
      </c>
      <c r="D3" s="2" t="s">
        <v>13</v>
      </c>
      <c r="E3" s="5" t="s">
        <v>10</v>
      </c>
      <c r="G3" s="8" t="s">
        <v>20</v>
      </c>
      <c r="H3" s="10">
        <v>1</v>
      </c>
    </row>
    <row r="4" spans="1:8" ht="24.75" customHeight="1">
      <c r="A4" s="2">
        <v>30</v>
      </c>
      <c r="B4" s="2" t="s">
        <v>7</v>
      </c>
      <c r="C4" s="2" t="s">
        <v>7</v>
      </c>
      <c r="D4" s="2" t="s">
        <v>9</v>
      </c>
      <c r="E4" s="5" t="s">
        <v>10</v>
      </c>
      <c r="G4" s="9" t="s">
        <v>21</v>
      </c>
      <c r="H4" s="10">
        <v>3</v>
      </c>
    </row>
    <row r="5" spans="1:8" ht="24.75" customHeight="1">
      <c r="A5" s="2">
        <v>65</v>
      </c>
      <c r="B5" s="2" t="s">
        <v>7</v>
      </c>
      <c r="C5" s="2" t="s">
        <v>8</v>
      </c>
      <c r="D5" s="2" t="s">
        <v>9</v>
      </c>
      <c r="E5" s="4" t="s">
        <v>14</v>
      </c>
      <c r="G5" s="10" t="s">
        <v>27</v>
      </c>
      <c r="H5" s="11">
        <f>1-((H3/H2)^2+(H4/H2)^2)</f>
        <v>0.375</v>
      </c>
    </row>
    <row r="6" spans="1:8" ht="24.75" customHeight="1">
      <c r="A6" s="2">
        <v>60</v>
      </c>
      <c r="B6" s="2" t="s">
        <v>11</v>
      </c>
      <c r="C6" s="2" t="s">
        <v>7</v>
      </c>
      <c r="D6" s="2" t="s">
        <v>9</v>
      </c>
      <c r="E6" s="5" t="s">
        <v>10</v>
      </c>
    </row>
    <row r="7" spans="1:8" ht="24.75" customHeight="1">
      <c r="A7" s="2"/>
      <c r="B7" s="2"/>
      <c r="C7" s="2"/>
      <c r="D7" s="2"/>
      <c r="G7" s="7" t="s">
        <v>19</v>
      </c>
      <c r="H7" s="10">
        <v>1</v>
      </c>
    </row>
    <row r="8" spans="1:8" ht="24.75" customHeight="1">
      <c r="A8" s="2"/>
      <c r="B8" s="2"/>
      <c r="C8" s="2"/>
      <c r="D8" s="2"/>
      <c r="G8" s="8" t="s">
        <v>20</v>
      </c>
      <c r="H8" s="10">
        <v>0</v>
      </c>
    </row>
    <row r="9" spans="1:8" ht="24.75" customHeight="1">
      <c r="A9" s="2"/>
      <c r="B9" s="2"/>
      <c r="C9" s="2"/>
      <c r="D9" s="2"/>
      <c r="G9" s="9" t="s">
        <v>21</v>
      </c>
      <c r="H9" s="10">
        <v>1</v>
      </c>
    </row>
    <row r="10" spans="1:8" ht="24.75" customHeight="1">
      <c r="A10" s="2"/>
      <c r="B10" s="2"/>
      <c r="C10" s="2"/>
      <c r="D10" s="2"/>
      <c r="G10" s="10" t="s">
        <v>23</v>
      </c>
      <c r="H10" s="11">
        <f>1-((H8/H7)^2+(H9/H7)^2)</f>
        <v>0</v>
      </c>
    </row>
    <row r="11" spans="1:8" ht="24.75" customHeight="1">
      <c r="A11" s="2"/>
      <c r="B11" s="2"/>
      <c r="C11" s="2"/>
      <c r="D11" s="2"/>
    </row>
    <row r="12" spans="1:8" ht="24.75" customHeight="1">
      <c r="A12" s="2"/>
      <c r="B12" s="2"/>
      <c r="C12" s="2"/>
      <c r="D12" s="2"/>
      <c r="G12" s="10" t="s">
        <v>17</v>
      </c>
      <c r="H12" s="10">
        <f>H7+H2</f>
        <v>5</v>
      </c>
    </row>
    <row r="13" spans="1:8" ht="24.75" customHeight="1">
      <c r="G13" s="10" t="s">
        <v>26</v>
      </c>
      <c r="H13" s="11">
        <f>H5*H2/H12+H10*(H7/H12)</f>
        <v>0.3</v>
      </c>
    </row>
  </sheetData>
  <sortState xmlns:xlrd2="http://schemas.microsoft.com/office/spreadsheetml/2017/richdata2" ref="A2:E6">
    <sortCondition ref="B1:B6"/>
  </sortState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B8E1-E5E9-4416-A2F6-91C611C48036}">
  <dimension ref="A1:H13"/>
  <sheetViews>
    <sheetView zoomScaleNormal="100" workbookViewId="0">
      <selection activeCell="H10" sqref="H10"/>
    </sheetView>
  </sheetViews>
  <sheetFormatPr defaultColWidth="11.5703125" defaultRowHeight="24.75" customHeight="1"/>
  <cols>
    <col min="1" max="5" width="15.7109375" customWidth="1"/>
    <col min="7" max="7" width="23.42578125" style="3" bestFit="1" customWidth="1"/>
    <col min="8" max="8" width="11.5703125" style="6"/>
  </cols>
  <sheetData>
    <row r="1" spans="1:8" ht="24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G1" s="18" t="s">
        <v>15</v>
      </c>
      <c r="H1" s="18"/>
    </row>
    <row r="2" spans="1:8" ht="24.75" customHeight="1">
      <c r="A2" s="2">
        <v>45</v>
      </c>
      <c r="B2" s="2" t="s">
        <v>7</v>
      </c>
      <c r="C2" s="2" t="s">
        <v>12</v>
      </c>
      <c r="D2" s="2" t="s">
        <v>13</v>
      </c>
      <c r="E2" s="5" t="s">
        <v>10</v>
      </c>
      <c r="G2" s="7" t="s">
        <v>25</v>
      </c>
      <c r="H2" s="10">
        <v>2</v>
      </c>
    </row>
    <row r="3" spans="1:8" ht="24.75" customHeight="1">
      <c r="A3" s="2">
        <v>70</v>
      </c>
      <c r="B3" s="2" t="s">
        <v>7</v>
      </c>
      <c r="C3" s="2" t="s">
        <v>8</v>
      </c>
      <c r="D3" s="2" t="s">
        <v>9</v>
      </c>
      <c r="E3" s="4" t="s">
        <v>14</v>
      </c>
      <c r="G3" s="8" t="s">
        <v>20</v>
      </c>
      <c r="H3" s="10">
        <v>1</v>
      </c>
    </row>
    <row r="4" spans="1:8" ht="24.75" customHeight="1">
      <c r="A4" s="2">
        <v>35</v>
      </c>
      <c r="B4" s="2" t="s">
        <v>11</v>
      </c>
      <c r="C4" s="2" t="s">
        <v>7</v>
      </c>
      <c r="D4" s="2" t="s">
        <v>13</v>
      </c>
      <c r="E4" s="4" t="s">
        <v>14</v>
      </c>
      <c r="G4" s="9" t="s">
        <v>21</v>
      </c>
      <c r="H4" s="10">
        <v>1</v>
      </c>
    </row>
    <row r="5" spans="1:8" ht="24.75" customHeight="1">
      <c r="A5" s="2">
        <v>40</v>
      </c>
      <c r="B5" s="2" t="s">
        <v>11</v>
      </c>
      <c r="C5" s="2" t="s">
        <v>7</v>
      </c>
      <c r="D5" s="2" t="s">
        <v>13</v>
      </c>
      <c r="E5" s="4" t="s">
        <v>14</v>
      </c>
      <c r="G5" s="10" t="s">
        <v>27</v>
      </c>
      <c r="H5" s="11">
        <f>1-((H3/H2)^2+(H4/H2)^2)</f>
        <v>0.5</v>
      </c>
    </row>
    <row r="6" spans="1:8" ht="24.75" customHeight="1">
      <c r="A6" s="2">
        <v>75</v>
      </c>
      <c r="B6" s="2" t="s">
        <v>11</v>
      </c>
      <c r="C6" s="2" t="s">
        <v>12</v>
      </c>
      <c r="D6" s="2" t="s">
        <v>13</v>
      </c>
      <c r="E6" s="4" t="s">
        <v>14</v>
      </c>
    </row>
    <row r="7" spans="1:8" ht="24.75" customHeight="1">
      <c r="A7" s="2">
        <v>50</v>
      </c>
      <c r="B7" s="2" t="s">
        <v>11</v>
      </c>
      <c r="C7" s="2" t="s">
        <v>8</v>
      </c>
      <c r="D7" s="2" t="s">
        <v>13</v>
      </c>
      <c r="E7" s="4" t="s">
        <v>14</v>
      </c>
      <c r="G7" s="7" t="s">
        <v>19</v>
      </c>
      <c r="H7" s="10">
        <v>4</v>
      </c>
    </row>
    <row r="8" spans="1:8" ht="24.75" customHeight="1">
      <c r="G8" s="8" t="s">
        <v>20</v>
      </c>
      <c r="H8" s="10">
        <v>4</v>
      </c>
    </row>
    <row r="9" spans="1:8" ht="24.75" customHeight="1">
      <c r="G9" s="9" t="s">
        <v>21</v>
      </c>
      <c r="H9" s="10">
        <v>0</v>
      </c>
    </row>
    <row r="10" spans="1:8" ht="24.75" customHeight="1">
      <c r="G10" s="10" t="s">
        <v>23</v>
      </c>
      <c r="H10" s="11">
        <f>1-((H8/H7)^2+(H9/H7)^2)</f>
        <v>0</v>
      </c>
    </row>
    <row r="12" spans="1:8" ht="24.75" customHeight="1">
      <c r="G12" s="10" t="s">
        <v>17</v>
      </c>
      <c r="H12" s="10">
        <f>H7+H2</f>
        <v>6</v>
      </c>
    </row>
    <row r="13" spans="1:8" ht="24.75" customHeight="1">
      <c r="G13" s="10" t="s">
        <v>26</v>
      </c>
      <c r="H13" s="11">
        <f>H5*H2/H12+H10*(H7/H12)</f>
        <v>0.16666666666666666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Pressão Arterial</vt:lpstr>
      <vt:lpstr>Colesterol</vt:lpstr>
      <vt:lpstr>Nível de Atividade</vt:lpstr>
      <vt:lpstr>Fuma</vt:lpstr>
      <vt:lpstr>Idade</vt:lpstr>
      <vt:lpstr>Pressão Arterial(A)-Colesterol</vt:lpstr>
      <vt:lpstr>Pressão Arterial(N)-Colesterol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Seixas</dc:creator>
  <cp:lastModifiedBy>Flavio Seixas</cp:lastModifiedBy>
  <dcterms:created xsi:type="dcterms:W3CDTF">2024-07-10T02:54:33Z</dcterms:created>
  <dcterms:modified xsi:type="dcterms:W3CDTF">2024-07-12T01:40:44Z</dcterms:modified>
</cp:coreProperties>
</file>