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4" documentId="13_ncr:1_{29ECC83D-905F-4493-8D9A-59A156F593BD}" xr6:coauthVersionLast="46" xr6:coauthVersionMax="46" xr10:uidLastSave="{1C9FD653-AD5E-4C81-9C94-6618FE04BF10}"/>
  <bookViews>
    <workbookView xWindow="20370" yWindow="-120" windowWidth="20730" windowHeight="11160" activeTab="1" xr2:uid="{51326490-F486-4379-B1E7-C03279097AAC}"/>
  </bookViews>
  <sheets>
    <sheet name="Instruções e Resumo" sheetId="2" r:id="rId1"/>
    <sheet name="UTE|UTG PARNAÍBA" sheetId="5" r:id="rId2"/>
    <sheet name="Validação" sheetId="3" state="hidden" r:id="rId3"/>
  </sheets>
  <definedNames>
    <definedName name="_xlnm._FilterDatabase" localSheetId="1" hidden="1">'UTE|UTG PARNAÍBA'!$B$22:$AA$74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80" i="5" l="1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J33" i="2"/>
  <c r="AC23" i="5"/>
  <c r="AA23" i="5"/>
  <c r="AB23" i="5"/>
  <c r="F33" i="2"/>
  <c r="O33" i="2"/>
  <c r="N33" i="2"/>
  <c r="F32" i="2"/>
  <c r="O32" i="2"/>
  <c r="N32" i="2"/>
  <c r="G18" i="5"/>
  <c r="G17" i="5"/>
  <c r="O31" i="2"/>
  <c r="N31" i="2"/>
  <c r="F13" i="5"/>
  <c r="F31" i="2" s="1"/>
  <c r="G33" i="2" l="1"/>
  <c r="L33" i="2"/>
  <c r="K33" i="2"/>
  <c r="I33" i="2"/>
  <c r="K32" i="2"/>
  <c r="J32" i="2"/>
  <c r="H33" i="2"/>
  <c r="L32" i="2"/>
  <c r="F15" i="5"/>
  <c r="G15" i="5" s="1"/>
  <c r="I31" i="2" s="1"/>
  <c r="F16" i="5"/>
  <c r="G16" i="5" s="1"/>
  <c r="J31" i="2" s="1"/>
  <c r="J34" i="2" l="1"/>
  <c r="I32" i="2"/>
  <c r="I34" i="2" s="1"/>
  <c r="H32" i="2"/>
  <c r="G32" i="2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E23" i="5"/>
  <c r="AD23" i="5"/>
  <c r="AE21" i="5" l="1"/>
  <c r="AD21" i="5"/>
  <c r="F14" i="5"/>
  <c r="G14" i="5" l="1"/>
  <c r="H31" i="2" s="1"/>
  <c r="G31" i="2"/>
  <c r="Z80" i="5"/>
  <c r="Y80" i="5"/>
  <c r="B80" i="5"/>
  <c r="Z79" i="5"/>
  <c r="Y79" i="5"/>
  <c r="B79" i="5"/>
  <c r="Z78" i="5"/>
  <c r="Y78" i="5"/>
  <c r="B78" i="5"/>
  <c r="Z77" i="5"/>
  <c r="Y77" i="5"/>
  <c r="B77" i="5"/>
  <c r="Z76" i="5"/>
  <c r="Y76" i="5"/>
  <c r="B76" i="5"/>
  <c r="Z75" i="5"/>
  <c r="Y75" i="5"/>
  <c r="B75" i="5"/>
  <c r="Z74" i="5" l="1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74" i="5" l="1"/>
  <c r="K34" i="2"/>
  <c r="B23" i="5"/>
  <c r="B24" i="5" s="1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F34" i="2"/>
  <c r="B21" i="5" l="1"/>
  <c r="L34" i="2"/>
  <c r="G34" i="2" l="1"/>
  <c r="H34" i="2" l="1"/>
</calcChain>
</file>

<file path=xl/sharedStrings.xml><?xml version="1.0" encoding="utf-8"?>
<sst xmlns="http://schemas.openxmlformats.org/spreadsheetml/2006/main" count="317" uniqueCount="194">
  <si>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</si>
  <si>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</si>
  <si>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</si>
  <si>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</si>
  <si>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</si>
  <si>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</si>
  <si>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</si>
  <si>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</si>
  <si>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</si>
  <si>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</si>
  <si>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</si>
  <si>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</si>
  <si>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</si>
  <si>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</si>
  <si>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</si>
  <si>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</si>
  <si>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</si>
  <si>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</si>
  <si>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</si>
  <si>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</si>
  <si>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</si>
  <si>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</si>
  <si>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</si>
  <si>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</si>
  <si>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</si>
  <si>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</si>
  <si>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</si>
  <si>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</si>
  <si>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</si>
  <si>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</si>
  <si>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</si>
  <si>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</si>
  <si>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</si>
  <si>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</si>
  <si>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</si>
  <si>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</si>
  <si>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</si>
  <si>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</si>
  <si>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</si>
  <si>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</si>
  <si>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</si>
  <si>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</si>
  <si>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</si>
  <si>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</si>
  <si>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</si>
  <si>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</si>
  <si>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</si>
  <si>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</si>
  <si>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</si>
  <si>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</si>
  <si>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</si>
  <si>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</si>
  <si>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</si>
  <si>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</si>
  <si>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</si>
  <si>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</si>
  <si>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</si>
  <si>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</si>
  <si>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</si>
  <si>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</si>
  <si>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</si>
  <si>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</si>
  <si>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</si>
  <si>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</si>
  <si>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</si>
  <si>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</si>
  <si>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</si>
  <si>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</si>
  <si>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</si>
  <si>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</si>
  <si>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</si>
  <si>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</si>
  <si>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</si>
  <si>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</si>
  <si>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</si>
  <si>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</si>
  <si>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</si>
  <si>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</si>
  <si>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</si>
  <si>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</si>
  <si>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</si>
  <si>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</si>
  <si>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</si>
  <si>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</si>
  <si>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</si>
  <si>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</si>
  <si>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</si>
  <si>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</si>
  <si>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</si>
  <si>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</si>
  <si>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</si>
  <si>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</si>
  <si>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</si>
  <si>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</si>
  <si>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</si>
  <si>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</si>
  <si>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</si>
  <si>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</si>
  <si>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</si>
  <si>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</si>
  <si>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</si>
  <si>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</si>
  <si>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</si>
  <si>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</si>
  <si>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</si>
  <si>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</si>
  <si>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</si>
  <si>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</si>
  <si>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</si>
  <si>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</si>
  <si>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</si>
  <si>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</si>
  <si>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</si>
  <si>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</si>
  <si>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</si>
  <si>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</si>
  <si>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</si>
  <si>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</si>
  <si>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</si>
  <si>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</si>
  <si>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</si>
  <si>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</si>
  <si>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</si>
  <si>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</si>
  <si>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</si>
  <si>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</si>
  <si>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</si>
  <si>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</si>
  <si>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</si>
  <si>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</si>
  <si>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</si>
  <si>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</si>
  <si>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</si>
  <si>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</si>
  <si>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</si>
  <si>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</si>
  <si>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</si>
  <si>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</si>
  <si>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</si>
  <si>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FILTRO DE COMBUSTIVEL</t>
  </si>
  <si>
    <t>FILTRO DE COMBUSTIVEL_x000D_</t>
  </si>
  <si>
    <t>ELEMENTO FILTRANTE APLICACAO GERADOR DIESEL_x000D_880806160341 INTERNACO</t>
  </si>
  <si>
    <t>ELEMENTO FILTRANTE APLICACAO GERADOR DIESEL_x000D_905412970056 ALSTOM</t>
  </si>
  <si>
    <t>ELEMENTO FILTRANTE FLUIDO AGUA GRAU FILTRAGEM 25 MICRA_x000D_DIAMETRO 97,03MM COMPRIMENTO 178,79MM FS19728 CUMMINS</t>
  </si>
  <si>
    <t>ELEMENTO FILTRANTE FLUIDO AGUA MATERIAL ELEMENTO PAPEL_x000D_GRAU FILTRAGEM 60 MICRA DIAMETRO 93,73MM COMPRIMENTO_x000D_105,66MM WF2073 CUMMINS</t>
  </si>
  <si>
    <t>ELEMENTO FILTRANTE FLUIDO AR DIAMETRO 133MM COMPRIMENTO_x000D_495,7MM AF26125 CUMMINS</t>
  </si>
  <si>
    <t>ELEMENTO FILTRANTE FLUIDO AR DIAMETRO 261,87MM_x000D_COMPRIMENTO 519,68MM AF26124 CUMMINS</t>
  </si>
  <si>
    <t>ELEMENTO FILTRANTE- FLUIDO/FILTRAR: P/ DIESEL- DIMENSOES: 110X17X113MM- PN FS1207.</t>
  </si>
  <si>
    <t>ELEMENTO FILTRANTE- FLUIDO/FILTRAR: P/ GASOLINA- MATERIAL: FIBRA VIDRO- USO: MOTOR- FAB: WARTSILA.</t>
  </si>
  <si>
    <t>ELEMENTO TERMOSTATICO ACO SISTEMA LUBRIFICACAO APLICACAO MOTOR 20V34SG PAAE 250517 183086 WARTSILA</t>
  </si>
  <si>
    <t>FILTRO 0020922101 INTERNACO</t>
  </si>
  <si>
    <t>FILTRO 0031845301 INTERNACO</t>
  </si>
  <si>
    <t>FILTRO APLICACAO BOMBA 905490309002E MWM</t>
  </si>
  <si>
    <t>FILTRO AR 353864 VOLVO</t>
  </si>
  <si>
    <t>FILTRO AR 880509120376 INTERNACO</t>
  </si>
  <si>
    <t>FILTRO COMBUSTIVEL 423651 MWM</t>
  </si>
  <si>
    <t>FILTRO COMBUSTIVEL ALUMINIO PAPEL DIAMETRO 200,00 MM ALTURA 300,00 MM X00042421 MTU BRASIL</t>
  </si>
  <si>
    <t>FILTRO COMBUSTIVEL FS1280 FLEETGUARD</t>
  </si>
  <si>
    <t>FILTRO COMBUSTIVEL; REF.: 905411510023; PARA MOTOR MWM 229-4; GVV#01, 02/GBSE#01, 02/GBO#03.</t>
  </si>
  <si>
    <t>FILTRO COMBUSTIVEL-FILTRO DE COMBUSTIVEL MWM 229/4._x000D_</t>
  </si>
  <si>
    <t>FILTRO DE AR EXTERNO MWM REF.: 70084/905412910065; PARA MOTOR MWM 3.9T; GVR#01, 02, 03, 05, 06, 07/GBO#04</t>
  </si>
  <si>
    <t>FILTRO DE AR INTERNO REF.: 70083/905412910060; PARA O MOTOR MWM3.9T; GVR#01, 02, 03, 05, 06, 07/GBO#04</t>
  </si>
  <si>
    <t>FILTRO DE COMBUSTIVEL, REFERNCIA: 26560201, FABRICANTE PERKINS, APLICACAO: GERADOR GVC CL#1,2,3._x000D_</t>
  </si>
  <si>
    <t>FILTRO DE COMBUSTIVEL; MODELO: TD 5; APLICAÇÃO: GERADOR PORTATIL, FABRICANTE: TOYAMA EREA; PART NUMBER: 2225</t>
  </si>
  <si>
    <t>FILTRO DE OLEO MOTOR REFERENCIA 2654407, FABRICANTE PERKINS APLICACAO: GERADOR GVC CL#1,2,3._x000D_</t>
  </si>
  <si>
    <t>FILTRO DRENO COMBUSTIVEL APLICACAO MOTOR MWM 3.9T GVR01_x000D_02 03 05 06 07/GBO04 KC119-72138</t>
  </si>
  <si>
    <t>FILTRO FLUIDO AR MATERIAL ACO COMPOSTO BORRACHA APLICACAO MOTOR DQ6HUFKA88 C03244 CLARKE FIRE</t>
  </si>
  <si>
    <t>FILTRO FLUIDO AR MATERIAL ACO COMPOSTO BORRACHA APLICACAO MOTOR JU6H UF60 C03396 CLARKE FIRE</t>
  </si>
  <si>
    <t>FILTRO FLUIDO COMBUSTIVEL MATERIAL ACO APLICACAO MOTOR DQ6HUFKA88 C02736 CLARKE FIRE</t>
  </si>
  <si>
    <t>FILTRO FLUIDO COMBUSTIVEL MATERIAL ACO APLICACAO MOTOR JU6H UF60 C02359 CLARKE FIRE</t>
  </si>
  <si>
    <t>FILTRO FLUIDO FLUIDO COMBUSTIVEL DIAMETRO ENTRADA_x000D_3/4POL ROSCA ENTRADA UNF WK1162 MANN FILTER</t>
  </si>
  <si>
    <t>FILTRO FLUIDO FLUIDO COMBUSTIVEL DIAMETRO ENTRADA_x000D_82,3MM FF42000 CUMMINS</t>
  </si>
  <si>
    <t>FILTRO FLUIDO FLUIDO OLEO APLICACAO MOTOR DIESEL 71054_x000D_MWM</t>
  </si>
  <si>
    <t>FILTRO FLUIDO OLEO MATERIAL ACO APLICACAO MOTOR JU6H UF60 C04440 CLARKE FIRE</t>
  </si>
  <si>
    <t>FILTRO GRELHA APLICACAO GERADOR AAF</t>
  </si>
  <si>
    <t>FILTRO LUBRIFICANTE._x000D_FILTRO DE OLEO LUBRIFICANTE MWM 229/4.</t>
  </si>
  <si>
    <t>FILTRO OLEO_x000D_TIPO: HIDRAULICO_x000D_FLUIDO: COMBUSTIVEL DIESEL_x000D_MATERIAL: ACO_x000D_--------------------------------------------------------------------------------------------_x000D_CODIGO WARTSILA: 20922801_x000D_--------------------------------------------------------------------------------------------_x000D_CODIGO MTU: 0020922801_x000D__x000D_APLICACAO: MOTOR GAS WARTSILA MODELO W18V50SG - PAAE219774_x000D_</t>
  </si>
  <si>
    <t>FILTRO SEPARADOR, REFERENCIA 4415122, FABRICANTE PERKINS APLICACAO: GERADOR GVC CL#1,2,3_x000D_</t>
  </si>
  <si>
    <t>FILTRO-TIPO: AR-APLICACAO: DO MOTOR GAS-MODELO: WARTSILA W18V50SG PAAE219774----HAMWORTHY / 356420- WARTSILA / 356420-</t>
  </si>
  <si>
    <t>KIT/CONJUNTO ABRACADEIRA 13MM COMPONENTE 6 ABRACADEIRAS_x000D_MOTOGERADOR 70180153 MWM</t>
  </si>
  <si>
    <t>KIT/CONJUNTO ABRACADEIRA 19MM COMPONENTE 8 ABRACADEIRAS_x000D_MOTOGERADOR 70180154 MWM</t>
  </si>
  <si>
    <t>KIT/CONJUNTO ABRACADEIRA 57MM MOTOGERADOR 70180157 MWM</t>
  </si>
  <si>
    <t>KIT/CONJUNTO ABRACADEIRAS MOTOGERADOR 70180156 MWM</t>
  </si>
  <si>
    <t>KIT/CONJUNTO ARRUELA VEDACAO MOTOGERADOR 70920081 MWM</t>
  </si>
  <si>
    <t>KIT/CONJUNTO JUNTAS INFERIORES MOTOGERADOR S4011 MWM</t>
  </si>
  <si>
    <t>KIT/CONJUNTO JUNTAS SUPERIORES MOTOGERADOR P4056 MWM</t>
  </si>
  <si>
    <t>KIT/CONJUNTO PORCA AUTO TRAV 3/8POL MOTOGERADOR_x000D_70570082 MWM</t>
  </si>
  <si>
    <t>KIT/CONJUNTO RETENTOR VALVULA COMPONENTE 8 RETENTORES_x000D_MOTOGERADOR 70730051 MWM</t>
  </si>
  <si>
    <t>PRE-FILTRO-TIPO FLUIDO: P/ COMBUSTIVEL-_x000D_FAB1:MTU-REF1:925005</t>
  </si>
  <si>
    <t>UN</t>
  </si>
  <si>
    <t>LOTE MÍNIMO 12 PEÇAS</t>
  </si>
  <si>
    <t>LOTE MÍNIMO 24 PEÇAS</t>
  </si>
  <si>
    <t>KOMAX COMERCIO DE FILTROS E CORREIAS LTDA</t>
  </si>
  <si>
    <t>30.582.683/0001-01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</si>
</sst>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0" borderId="0"/>
    <xf numFmtId="44" fontId="2" fillId="0" borderId="0" applyFont="0" applyFill="0" applyBorder="0" applyAlignment="0" applyProtection="0"/>
  </cellStyleXfs>
  <cellXfs count="135">
    <xf numFmtId="0" fontId="0" fillId="0" borderId="0" xfId="0"/>
    <xf numFmtId="164" fontId="0" fillId="0" borderId="0" xfId="1" applyNumberFormat="1" applyFont="1"/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3" xfId="0" applyFont="1" applyBorder="1"/>
    <xf numFmtId="0" fontId="6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1" fillId="0" borderId="14" xfId="0" applyFont="1" applyBorder="1" applyAlignment="1">
      <alignment horizontal="center"/>
    </xf>
    <xf numFmtId="9" fontId="1" fillId="0" borderId="14" xfId="1" applyFont="1" applyBorder="1" applyAlignment="1">
      <alignment horizontal="center"/>
    </xf>
    <xf numFmtId="43" fontId="1" fillId="0" borderId="14" xfId="0" applyNumberFormat="1" applyFont="1" applyBorder="1"/>
    <xf numFmtId="0" fontId="1" fillId="7" borderId="0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center"/>
    </xf>
    <xf numFmtId="0" fontId="0" fillId="0" borderId="0" xfId="0" applyFont="1" applyBorder="1"/>
    <xf numFmtId="0" fontId="4" fillId="0" borderId="0" xfId="0" applyFont="1" applyBorder="1"/>
    <xf numFmtId="14" fontId="7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1" fillId="7" borderId="15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1" fillId="7" borderId="20" xfId="0" applyFont="1" applyFill="1" applyBorder="1" applyAlignment="1"/>
    <xf numFmtId="0" fontId="1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1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" fontId="13" fillId="6" borderId="1" xfId="0" applyNumberFormat="1" applyFont="1" applyFill="1" applyBorder="1" applyAlignment="1" applyProtection="1">
      <alignment horizontal="center" vertical="center"/>
      <protection locked="0"/>
    </xf>
    <xf numFmtId="43" fontId="13" fillId="6" borderId="1" xfId="2" applyFont="1" applyFill="1" applyBorder="1" applyAlignment="1" applyProtection="1">
      <alignment horizontal="center" vertical="center"/>
      <protection locked="0"/>
    </xf>
    <xf numFmtId="9" fontId="0" fillId="0" borderId="0" xfId="0" applyNumberFormat="1" applyFont="1" applyBorder="1" applyAlignment="1">
      <alignment horizontal="center"/>
    </xf>
    <xf numFmtId="0" fontId="1" fillId="7" borderId="0" xfId="0" applyFont="1" applyFill="1" applyBorder="1" applyAlignment="1"/>
    <xf numFmtId="0" fontId="1" fillId="7" borderId="17" xfId="0" applyFont="1" applyFill="1" applyBorder="1" applyAlignment="1"/>
    <xf numFmtId="0" fontId="14" fillId="7" borderId="19" xfId="0" applyFont="1" applyFill="1" applyBorder="1" applyAlignment="1"/>
    <xf numFmtId="0" fontId="14" fillId="7" borderId="14" xfId="0" applyFont="1" applyFill="1" applyBorder="1" applyAlignment="1"/>
    <xf numFmtId="0" fontId="1" fillId="7" borderId="13" xfId="0" applyFont="1" applyFill="1" applyBorder="1" applyAlignment="1"/>
    <xf numFmtId="0" fontId="14" fillId="7" borderId="15" xfId="0" applyFont="1" applyFill="1" applyBorder="1" applyAlignment="1"/>
    <xf numFmtId="0" fontId="1" fillId="0" borderId="0" xfId="0" applyFont="1"/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7" fillId="0" borderId="0" xfId="0" applyNumberFormat="1" applyFont="1" applyFill="1" applyBorder="1" applyAlignment="1" applyProtection="1">
      <alignment horizontal="center" vertical="center"/>
      <protection locked="0"/>
    </xf>
    <xf numFmtId="1" fontId="13" fillId="0" borderId="0" xfId="0" applyNumberFormat="1" applyFont="1" applyFill="1" applyBorder="1" applyAlignment="1" applyProtection="1">
      <alignment horizontal="center" vertical="center"/>
      <protection locked="0"/>
    </xf>
    <xf numFmtId="43" fontId="1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left"/>
    </xf>
    <xf numFmtId="0" fontId="5" fillId="0" borderId="5" xfId="0" applyFont="1" applyFill="1" applyBorder="1" applyAlignment="1"/>
    <xf numFmtId="0" fontId="5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9" fontId="0" fillId="0" borderId="0" xfId="1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0" fillId="0" borderId="21" xfId="0" applyFill="1" applyBorder="1" applyAlignment="1">
      <alignment horizontal="center" vertical="center"/>
    </xf>
    <xf numFmtId="0" fontId="0" fillId="6" borderId="1" xfId="0" applyFill="1" applyBorder="1" applyAlignment="1" applyProtection="1">
      <alignment horizontal="center" vertical="center"/>
      <protection locked="0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1" fillId="7" borderId="17" xfId="0" applyFont="1" applyFill="1" applyBorder="1" applyAlignment="1">
      <alignment horizontal="left"/>
    </xf>
    <xf numFmtId="0" fontId="1" fillId="7" borderId="13" xfId="0" applyFont="1" applyFill="1" applyBorder="1" applyAlignment="1">
      <alignment horizontal="left"/>
    </xf>
    <xf numFmtId="0" fontId="1" fillId="7" borderId="19" xfId="0" applyFont="1" applyFill="1" applyBorder="1" applyAlignment="1">
      <alignment horizontal="left"/>
    </xf>
    <xf numFmtId="0" fontId="1" fillId="7" borderId="15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10" xfId="0" applyNumberFormat="1" applyFont="1" applyFill="1" applyBorder="1" applyAlignment="1" applyProtection="1">
      <alignment horizontal="center"/>
      <protection locked="0"/>
    </xf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2" xfId="0" applyNumberFormat="1" applyFont="1" applyFill="1" applyBorder="1" applyAlignment="1" applyProtection="1">
      <alignment horizontal="center"/>
      <protection locked="0"/>
    </xf>
    <xf numFmtId="0" fontId="1" fillId="0" borderId="10" xfId="0" applyNumberFormat="1" applyFont="1" applyBorder="1" applyAlignment="1" applyProtection="1">
      <alignment horizontal="center"/>
      <protection locked="0"/>
    </xf>
    <xf numFmtId="0" fontId="1" fillId="0" borderId="11" xfId="0" applyNumberFormat="1" applyFont="1" applyBorder="1" applyAlignment="1" applyProtection="1">
      <alignment horizontal="center"/>
      <protection locked="0"/>
    </xf>
    <xf numFmtId="0" fontId="1" fillId="0" borderId="12" xfId="0" applyNumberFormat="1" applyFont="1" applyBorder="1" applyAlignment="1" applyProtection="1">
      <alignment horizontal="center"/>
      <protection locked="0"/>
    </xf>
    <xf numFmtId="0" fontId="1" fillId="0" borderId="14" xfId="0" applyNumberFormat="1" applyFont="1" applyBorder="1" applyAlignment="1" applyProtection="1">
      <alignment horizontal="center"/>
      <protection locked="0"/>
    </xf>
    <xf numFmtId="0" fontId="1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6" borderId="10" xfId="0" applyNumberFormat="1" applyFill="1" applyBorder="1" applyAlignment="1" applyProtection="1">
      <alignment horizontal="center" vertical="center"/>
      <protection locked="0"/>
    </xf>
    <xf numFmtId="165" fontId="0" fillId="6" borderId="12" xfId="0" applyNumberFormat="1" applyFill="1" applyBorder="1" applyAlignment="1" applyProtection="1">
      <alignment horizontal="center" vertical="center"/>
      <protection locked="0"/>
    </xf>
    <xf numFmtId="0" fontId="0" fillId="6" borderId="10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</cellXfs>
  <cellStyles count="5">
    <cellStyle name="Moeda 2" xfId="4" xr:uid="{4A2ED443-C1F5-4A3B-9D6B-2B447DC3FA43}"/>
    <cellStyle name="Normal" xfId="0" builtinId="0"/>
    <cellStyle name="Normal 2" xfId="3" xr:uid="{802336F5-CFDD-4E04-A56A-8C86D94B94B5}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8E31-F601-4DC8-BBD6-1A98BE911947}">
  <dimension ref="A1:XFC45"/>
  <sheetViews>
    <sheetView showGridLines="0" topLeftCell="A10" zoomScaleNormal="100" workbookViewId="0">
      <selection activeCell="C7" sqref="C7:O7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18" t="s">
        <v>19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</row>
    <row r="6" spans="2:15" ht="7.5" customHeight="1" x14ac:dyDescent="0.25"/>
    <row r="7" spans="2:15" x14ac:dyDescent="0.25">
      <c r="B7" s="53">
        <v>1</v>
      </c>
      <c r="C7" s="116" t="s">
        <v>91</v>
      </c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15" x14ac:dyDescent="0.25">
      <c r="B8" s="54"/>
      <c r="C8" s="104" t="s">
        <v>95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5"/>
    </row>
    <row r="9" spans="2:15" x14ac:dyDescent="0.25">
      <c r="B9" s="54"/>
      <c r="C9" s="104" t="s">
        <v>94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5"/>
    </row>
    <row r="10" spans="2:15" x14ac:dyDescent="0.25">
      <c r="B10" s="54">
        <v>2</v>
      </c>
      <c r="C10" s="104" t="s">
        <v>102</v>
      </c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5"/>
    </row>
    <row r="11" spans="2:15" x14ac:dyDescent="0.25">
      <c r="B11" s="54">
        <v>3</v>
      </c>
      <c r="C11" s="104" t="s">
        <v>93</v>
      </c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5"/>
    </row>
    <row r="12" spans="2:15" x14ac:dyDescent="0.25">
      <c r="B12" s="54">
        <v>4</v>
      </c>
      <c r="C12" s="104" t="s">
        <v>103</v>
      </c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5"/>
    </row>
    <row r="13" spans="2:15" x14ac:dyDescent="0.25">
      <c r="B13" s="54">
        <v>5</v>
      </c>
      <c r="C13" s="104" t="s">
        <v>101</v>
      </c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5"/>
    </row>
    <row r="14" spans="2:15" x14ac:dyDescent="0.25">
      <c r="B14" s="54"/>
      <c r="C14" s="104" t="s">
        <v>69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5"/>
    </row>
    <row r="15" spans="2:15" x14ac:dyDescent="0.25">
      <c r="B15" s="54"/>
      <c r="C15" s="104" t="s">
        <v>70</v>
      </c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5"/>
    </row>
    <row r="16" spans="2:15" x14ac:dyDescent="0.25">
      <c r="B16" s="54"/>
      <c r="C16" s="104" t="s">
        <v>71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5"/>
    </row>
    <row r="17" spans="2:15" x14ac:dyDescent="0.25">
      <c r="B17" s="54">
        <v>6</v>
      </c>
      <c r="C17" s="104" t="s">
        <v>92</v>
      </c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5"/>
    </row>
    <row r="18" spans="2:15" x14ac:dyDescent="0.25">
      <c r="B18" s="54">
        <v>7</v>
      </c>
      <c r="C18" s="104" t="s">
        <v>100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5"/>
    </row>
    <row r="19" spans="2:15" x14ac:dyDescent="0.25">
      <c r="B19" s="55">
        <v>8</v>
      </c>
      <c r="C19" s="102" t="s">
        <v>99</v>
      </c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3"/>
    </row>
    <row r="20" spans="2:15" x14ac:dyDescent="0.25"/>
    <row r="21" spans="2:15" ht="18.75" x14ac:dyDescent="0.3">
      <c r="C21" s="118" t="s">
        <v>86</v>
      </c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</row>
    <row r="22" spans="2:15" ht="6" customHeight="1" x14ac:dyDescent="0.3">
      <c r="C22" s="42"/>
      <c r="D22" s="42"/>
      <c r="E22" s="41"/>
      <c r="F22" s="35"/>
      <c r="G22" s="35"/>
      <c r="H22" s="35"/>
      <c r="I22" s="35"/>
      <c r="J22" s="35"/>
      <c r="K22" s="35"/>
    </row>
    <row r="23" spans="2:15" ht="15" customHeight="1" x14ac:dyDescent="0.3">
      <c r="C23" s="42"/>
      <c r="D23" s="42"/>
      <c r="E23" s="28"/>
      <c r="F23" s="70" t="s">
        <v>117</v>
      </c>
      <c r="G23" s="70"/>
      <c r="H23" s="70"/>
      <c r="I23" s="57"/>
      <c r="J23" s="119" t="s">
        <v>121</v>
      </c>
      <c r="K23" s="120"/>
      <c r="L23" s="120"/>
      <c r="M23" s="121"/>
    </row>
    <row r="24" spans="2:15" x14ac:dyDescent="0.25">
      <c r="F24" s="71" t="s">
        <v>130</v>
      </c>
      <c r="G24" s="70"/>
      <c r="H24" s="70"/>
      <c r="I24" s="74"/>
      <c r="J24" s="122">
        <v>24</v>
      </c>
      <c r="K24" s="123"/>
      <c r="L24" s="123"/>
      <c r="M24" s="124"/>
    </row>
    <row r="25" spans="2:15" x14ac:dyDescent="0.25">
      <c r="F25" s="72" t="s">
        <v>129</v>
      </c>
      <c r="G25" s="73"/>
      <c r="H25" s="73"/>
      <c r="I25" s="75"/>
      <c r="J25" s="125">
        <v>60</v>
      </c>
      <c r="K25" s="125"/>
      <c r="L25" s="125"/>
      <c r="M25" s="126"/>
    </row>
    <row r="26" spans="2:15" x14ac:dyDescent="0.25"/>
    <row r="27" spans="2:15" ht="18.75" x14ac:dyDescent="0.3">
      <c r="C27" s="118" t="s">
        <v>68</v>
      </c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</row>
    <row r="28" spans="2:15" ht="6" customHeight="1" x14ac:dyDescent="0.25">
      <c r="E28" s="35"/>
      <c r="F28" s="35"/>
      <c r="G28" s="35"/>
      <c r="H28" s="35"/>
      <c r="I28" s="35"/>
      <c r="J28" s="35"/>
      <c r="K28" s="35"/>
      <c r="L28" s="35"/>
      <c r="M28" s="52"/>
    </row>
    <row r="29" spans="2:15" ht="15" customHeight="1" x14ac:dyDescent="0.25">
      <c r="B29" s="41"/>
      <c r="C29" s="28"/>
      <c r="D29" s="114" t="s">
        <v>75</v>
      </c>
      <c r="E29" s="115"/>
      <c r="F29" s="115"/>
      <c r="G29" s="115"/>
      <c r="H29" s="115"/>
      <c r="I29" s="115"/>
      <c r="J29" s="115"/>
      <c r="K29" s="113" t="s">
        <v>137</v>
      </c>
      <c r="L29" s="113"/>
      <c r="M29" s="113"/>
      <c r="N29" s="56" t="s">
        <v>107</v>
      </c>
      <c r="O29" s="57"/>
    </row>
    <row r="30" spans="2:15" x14ac:dyDescent="0.25">
      <c r="B30" s="41"/>
      <c r="C30" s="28"/>
      <c r="D30" s="39"/>
      <c r="E30" s="39"/>
      <c r="F30" s="40" t="s">
        <v>76</v>
      </c>
      <c r="G30" s="40" t="s">
        <v>133</v>
      </c>
      <c r="H30" s="61" t="s">
        <v>79</v>
      </c>
      <c r="I30" s="61" t="s">
        <v>112</v>
      </c>
      <c r="J30" s="40" t="s">
        <v>111</v>
      </c>
      <c r="K30" s="40" t="s">
        <v>77</v>
      </c>
      <c r="L30" s="112" t="s">
        <v>78</v>
      </c>
      <c r="M30" s="112"/>
      <c r="N30" s="51" t="s">
        <v>77</v>
      </c>
      <c r="O30" s="50" t="s">
        <v>78</v>
      </c>
    </row>
    <row r="31" spans="2:15" x14ac:dyDescent="0.25">
      <c r="B31" s="41"/>
      <c r="C31" s="28"/>
      <c r="D31" s="108" t="s">
        <v>72</v>
      </c>
      <c r="E31" s="109"/>
      <c r="F31" s="32">
        <f>'UTE|UTG PARNAÍBA'!F13</f>
        <v>51</v>
      </c>
      <c r="G31" s="32">
        <f>'UTE|UTG PARNAÍBA'!F14</f>
        <v>3</v>
      </c>
      <c r="H31" s="69">
        <f>'UTE|UTG PARNAÍBA'!G14</f>
        <v>5.8823529411764705E-2</v>
      </c>
      <c r="I31" s="69">
        <f>'UTE|UTG PARNAÍBA'!G15</f>
        <v>5.8823529411764705E-2</v>
      </c>
      <c r="J31" s="33" t="str">
        <f>'UTE|UTG PARNAÍBA'!G16</f>
        <v/>
      </c>
      <c r="K31" s="34">
        <f>'UTE|UTG PARNAÍBA'!F17</f>
        <v>3496.63</v>
      </c>
      <c r="L31" s="106">
        <f>'UTE|UTG PARNAÍBA'!F18</f>
        <v>0</v>
      </c>
      <c r="M31" s="107"/>
      <c r="N31" s="62">
        <f>'UTE|UTG PARNAÍBA'!F10</f>
        <v>0</v>
      </c>
      <c r="O31" s="63">
        <f>'UTE|UTG PARNAÍBA'!F11</f>
        <v>0</v>
      </c>
    </row>
    <row r="32" spans="2:15" x14ac:dyDescent="0.25">
      <c r="B32" s="41"/>
      <c r="C32" s="28"/>
      <c r="D32" s="108" t="s">
        <v>73</v>
      </c>
      <c r="E32" s="109"/>
      <c r="F32" s="32" t="e">
        <f>#REF!</f>
        <v>#REF!</v>
      </c>
      <c r="G32" s="32" t="e">
        <f>#REF!</f>
        <v>#REF!</v>
      </c>
      <c r="H32" s="69" t="e">
        <f>#REF!</f>
        <v>#REF!</v>
      </c>
      <c r="I32" s="69" t="e">
        <f>#REF!</f>
        <v>#REF!</v>
      </c>
      <c r="J32" s="33" t="e">
        <f>#REF!</f>
        <v>#REF!</v>
      </c>
      <c r="K32" s="34" t="e">
        <f>#REF!</f>
        <v>#REF!</v>
      </c>
      <c r="L32" s="106" t="e">
        <f>#REF!</f>
        <v>#REF!</v>
      </c>
      <c r="M32" s="107"/>
      <c r="N32" s="64" t="e">
        <f>#REF!</f>
        <v>#REF!</v>
      </c>
      <c r="O32" s="65" t="e">
        <f>#REF!</f>
        <v>#REF!</v>
      </c>
    </row>
    <row r="33" spans="2:15" x14ac:dyDescent="0.25">
      <c r="B33" s="41"/>
      <c r="C33" s="28"/>
      <c r="D33" s="108" t="s">
        <v>74</v>
      </c>
      <c r="E33" s="109"/>
      <c r="F33" s="32" t="e">
        <f>#REF!</f>
        <v>#REF!</v>
      </c>
      <c r="G33" s="32" t="e">
        <f>#REF!</f>
        <v>#REF!</v>
      </c>
      <c r="H33" s="69" t="e">
        <f>#REF!</f>
        <v>#REF!</v>
      </c>
      <c r="I33" s="69" t="e">
        <f>#REF!</f>
        <v>#REF!</v>
      </c>
      <c r="J33" s="33" t="e">
        <f>#REF!</f>
        <v>#REF!</v>
      </c>
      <c r="K33" s="34" t="e">
        <f>#REF!</f>
        <v>#REF!</v>
      </c>
      <c r="L33" s="106" t="e">
        <f>#REF!</f>
        <v>#REF!</v>
      </c>
      <c r="M33" s="107"/>
      <c r="N33" s="64" t="e">
        <f>#REF!</f>
        <v>#REF!</v>
      </c>
      <c r="O33" s="65" t="e">
        <f>#REF!</f>
        <v>#REF!</v>
      </c>
    </row>
    <row r="34" spans="2:15" x14ac:dyDescent="0.25">
      <c r="B34" s="41"/>
      <c r="C34" s="28"/>
      <c r="D34" s="110" t="s">
        <v>80</v>
      </c>
      <c r="E34" s="111"/>
      <c r="F34" s="36" t="e">
        <f>SUM(F31:F33)</f>
        <v>#REF!</v>
      </c>
      <c r="G34" s="36" t="e">
        <f>SUM(G31:G33)</f>
        <v>#REF!</v>
      </c>
      <c r="H34" s="37" t="e">
        <f t="shared" ref="H34" si="0">IF(OR(F34="",F34=0),"",G34/F34)</f>
        <v>#REF!</v>
      </c>
      <c r="I34" s="37">
        <f>IFERROR((IFERROR(I31*$F$31,0)+IFERROR(I32*$F$32,0)+IFERROR(I33*$F$33,0)+IFERROR(#REF!*#REF!,0))/SUM($F$31:$F$33),0)</f>
        <v>0</v>
      </c>
      <c r="J34" s="37">
        <f>IFERROR((IFERROR(J31*$F$31,0)+IFERROR(J32*$F$32,0)+IFERROR(J33*$F$33,0)+IFERROR(#REF!*#REF!,0))/SUM($F$31:$F$33),0)</f>
        <v>0</v>
      </c>
      <c r="K34" s="38" t="e">
        <f>SUM(K31:K33)</f>
        <v>#REF!</v>
      </c>
      <c r="L34" s="100" t="e">
        <f>SUM(L31:L33)</f>
        <v>#REF!</v>
      </c>
      <c r="M34" s="101"/>
      <c r="N34" s="58" t="s">
        <v>108</v>
      </c>
      <c r="O34" s="59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138</v>
      </c>
      <c r="M40" s="8"/>
    </row>
    <row r="41" spans="2:15" x14ac:dyDescent="0.25">
      <c r="D41" s="76"/>
      <c r="E41" s="76"/>
      <c r="F41" s="76"/>
      <c r="G41" s="76"/>
      <c r="H41" s="76"/>
      <c r="I41" s="76"/>
      <c r="J41" s="76"/>
      <c r="K41" s="76"/>
      <c r="L41" s="76"/>
    </row>
    <row r="42" spans="2:15" x14ac:dyDescent="0.25">
      <c r="D42" s="8" t="s">
        <v>134</v>
      </c>
    </row>
    <row r="43" spans="2:15" x14ac:dyDescent="0.25"/>
    <row r="45" spans="2:15" x14ac:dyDescent="0.25"/>
  </sheetData>
  <sheetProtection algorithmName="SHA-512" hashValue="N4ytwdjY/76H5nXufUiFCzvAkllhvUuSBTe5hTCFQEd3ftQVJHuRtAhH4tGs36kn1VbskCihOzHEaxWnP2LcKA==" saltValue="7jWNMq8mV8kn8TZTGK1bbQ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DB7998-C43A-4723-8123-7D0E917324FB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1DA8-230A-4C40-A57C-A3BB879DD7AB}">
  <dimension ref="A1:AE80"/>
  <sheetViews>
    <sheetView showGridLines="0" tabSelected="1" zoomScaleNormal="100" workbookViewId="0">
      <selection activeCell="F10" sqref="F10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3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0" t="s">
        <v>65</v>
      </c>
      <c r="D2" s="130"/>
      <c r="E2" s="130"/>
      <c r="F2" s="130"/>
      <c r="G2" s="130"/>
      <c r="H2" s="127" t="s">
        <v>131</v>
      </c>
      <c r="I2" s="127"/>
      <c r="J2" s="127"/>
      <c r="K2" s="127"/>
      <c r="L2" s="127"/>
      <c r="M2" s="127"/>
      <c r="N2" s="127"/>
      <c r="O2" s="30"/>
      <c r="P2" s="30"/>
      <c r="Q2" s="30"/>
      <c r="R2" s="30"/>
      <c r="S2" s="30"/>
      <c r="V2" s="30"/>
      <c r="W2" s="30"/>
      <c r="X2" s="30"/>
    </row>
    <row r="3" spans="2:24" ht="15" customHeight="1" x14ac:dyDescent="0.25">
      <c r="B3" s="66"/>
      <c r="C3" s="66" t="s">
        <v>23</v>
      </c>
      <c r="D3" s="77"/>
      <c r="E3" s="87"/>
      <c r="F3" s="133" t="s">
        <v>192</v>
      </c>
      <c r="G3" s="134"/>
      <c r="H3" s="127"/>
      <c r="I3" s="127"/>
      <c r="J3" s="127"/>
      <c r="K3" s="127"/>
      <c r="L3" s="127"/>
      <c r="M3" s="127"/>
      <c r="N3" s="127"/>
      <c r="O3" s="30"/>
      <c r="P3" s="30"/>
      <c r="Q3" s="30"/>
      <c r="R3" s="30"/>
      <c r="S3" s="30"/>
      <c r="V3" s="30"/>
      <c r="W3" s="30"/>
      <c r="X3" s="30"/>
    </row>
    <row r="4" spans="2:24" ht="15" customHeight="1" x14ac:dyDescent="0.25">
      <c r="B4" s="66"/>
      <c r="C4" s="66" t="s">
        <v>20</v>
      </c>
      <c r="D4" s="78"/>
      <c r="E4" s="88"/>
      <c r="F4" s="131" t="s">
        <v>193</v>
      </c>
      <c r="G4" s="132"/>
      <c r="H4" s="127"/>
      <c r="I4" s="127"/>
      <c r="J4" s="127"/>
      <c r="K4" s="127"/>
      <c r="L4" s="127"/>
      <c r="M4" s="127"/>
      <c r="N4" s="127"/>
      <c r="O4" s="30"/>
      <c r="P4" s="30"/>
      <c r="Q4" s="30"/>
      <c r="R4" s="30"/>
      <c r="S4" s="30"/>
      <c r="V4" s="30"/>
      <c r="W4" s="30"/>
      <c r="X4" s="30"/>
    </row>
    <row r="5" spans="2:24" ht="15" customHeight="1" x14ac:dyDescent="0.25">
      <c r="B5" s="66"/>
      <c r="C5" s="66" t="s">
        <v>21</v>
      </c>
      <c r="D5" s="79"/>
      <c r="E5" s="89"/>
      <c r="F5" s="99" t="s">
        <v>39</v>
      </c>
      <c r="H5" s="127"/>
      <c r="I5" s="127"/>
      <c r="J5" s="127"/>
      <c r="K5" s="127"/>
      <c r="L5" s="127"/>
      <c r="M5" s="127"/>
      <c r="N5" s="127"/>
      <c r="O5" s="30"/>
      <c r="P5" s="30"/>
      <c r="Q5" s="30"/>
      <c r="R5" s="30"/>
      <c r="S5" s="30"/>
      <c r="V5" s="30"/>
      <c r="W5" s="30"/>
      <c r="X5" s="30"/>
    </row>
    <row r="6" spans="2:24" ht="15" customHeight="1" x14ac:dyDescent="0.25">
      <c r="B6" s="66"/>
      <c r="C6" s="66" t="s">
        <v>22</v>
      </c>
      <c r="D6" s="80"/>
      <c r="E6" s="89"/>
      <c r="F6" s="43">
        <v>44110</v>
      </c>
      <c r="H6" s="127"/>
      <c r="I6" s="127"/>
      <c r="J6" s="127"/>
      <c r="K6" s="127"/>
      <c r="L6" s="127"/>
      <c r="M6" s="127"/>
      <c r="N6" s="127"/>
      <c r="O6" s="30"/>
      <c r="P6" s="30"/>
      <c r="Q6" s="30"/>
      <c r="R6" s="30"/>
      <c r="S6" s="30"/>
      <c r="V6" s="30"/>
      <c r="W6" s="30"/>
      <c r="X6" s="30"/>
    </row>
    <row r="7" spans="2:24" ht="15" customHeight="1" x14ac:dyDescent="0.25">
      <c r="B7" s="66"/>
      <c r="C7" s="66" t="s">
        <v>28</v>
      </c>
      <c r="D7" s="79"/>
      <c r="E7" s="89"/>
      <c r="F7" s="99" t="s">
        <v>29</v>
      </c>
      <c r="H7" s="127"/>
      <c r="I7" s="127"/>
      <c r="J7" s="127"/>
      <c r="K7" s="127"/>
      <c r="L7" s="127"/>
      <c r="M7" s="127"/>
      <c r="N7" s="127"/>
      <c r="O7" s="30"/>
      <c r="P7" s="30"/>
      <c r="Q7" s="30"/>
      <c r="R7" s="30"/>
      <c r="S7" s="30"/>
      <c r="V7" s="30"/>
      <c r="W7" s="30"/>
      <c r="X7" s="30"/>
    </row>
    <row r="8" spans="2:24" ht="15" customHeight="1" x14ac:dyDescent="0.25">
      <c r="B8" s="66"/>
      <c r="C8" s="66" t="s">
        <v>90</v>
      </c>
      <c r="D8" s="81"/>
      <c r="E8" s="89"/>
      <c r="F8" s="67">
        <v>60</v>
      </c>
      <c r="H8" s="127"/>
      <c r="I8" s="127"/>
      <c r="J8" s="127"/>
      <c r="K8" s="127"/>
      <c r="L8" s="127"/>
      <c r="M8" s="127"/>
      <c r="N8" s="127"/>
      <c r="O8" s="30"/>
      <c r="P8" s="30"/>
      <c r="Q8" s="30"/>
      <c r="R8" s="30"/>
      <c r="S8" s="30"/>
      <c r="V8" s="30"/>
      <c r="W8" s="30"/>
      <c r="X8" s="30"/>
    </row>
    <row r="9" spans="2:24" ht="15" customHeight="1" x14ac:dyDescent="0.25">
      <c r="B9" s="66"/>
      <c r="C9" s="66" t="s">
        <v>116</v>
      </c>
      <c r="D9" s="81"/>
      <c r="E9" s="90"/>
      <c r="F9" s="67" t="s">
        <v>115</v>
      </c>
      <c r="G9" s="94" t="s">
        <v>122</v>
      </c>
      <c r="H9" s="127"/>
      <c r="I9" s="127"/>
      <c r="J9" s="127"/>
      <c r="K9" s="127"/>
      <c r="L9" s="127"/>
      <c r="M9" s="127"/>
      <c r="N9" s="127"/>
      <c r="O9" s="30"/>
      <c r="P9" s="30"/>
      <c r="Q9" s="30"/>
      <c r="R9" s="30"/>
      <c r="S9" s="30"/>
      <c r="V9" s="30"/>
      <c r="W9" s="30"/>
      <c r="X9" s="30"/>
    </row>
    <row r="10" spans="2:24" ht="15" customHeight="1" x14ac:dyDescent="0.25">
      <c r="B10" s="66"/>
      <c r="C10" s="66" t="s">
        <v>105</v>
      </c>
      <c r="D10" s="82"/>
      <c r="E10" s="89"/>
      <c r="F10" s="68"/>
      <c r="H10" s="127"/>
      <c r="I10" s="127"/>
      <c r="J10" s="127"/>
      <c r="K10" s="127"/>
      <c r="L10" s="127"/>
      <c r="M10" s="127"/>
      <c r="N10" s="127"/>
      <c r="O10" s="30"/>
      <c r="P10" s="30"/>
      <c r="Q10" s="30"/>
      <c r="R10" s="30"/>
      <c r="S10" s="30"/>
      <c r="V10" s="30"/>
      <c r="W10" s="30"/>
      <c r="X10" s="30"/>
    </row>
    <row r="11" spans="2:24" ht="15" customHeight="1" x14ac:dyDescent="0.25">
      <c r="B11" s="66"/>
      <c r="C11" s="66" t="s">
        <v>106</v>
      </c>
      <c r="D11" s="82"/>
      <c r="E11" s="89"/>
      <c r="F11" s="68"/>
      <c r="H11" s="127"/>
      <c r="I11" s="127"/>
      <c r="J11" s="127"/>
      <c r="K11" s="127"/>
      <c r="L11" s="127"/>
      <c r="M11" s="127"/>
      <c r="N11" s="127"/>
      <c r="O11" s="30"/>
      <c r="P11" s="30"/>
      <c r="Q11" s="30"/>
      <c r="R11" s="30"/>
      <c r="S11" s="30"/>
      <c r="V11" s="30"/>
      <c r="W11" s="30"/>
      <c r="X11" s="30"/>
    </row>
    <row r="12" spans="2:24" ht="15" customHeight="1" x14ac:dyDescent="0.25">
      <c r="B12" s="66"/>
      <c r="C12" s="10"/>
      <c r="D12" s="83"/>
      <c r="E12" s="83"/>
      <c r="F12" s="30"/>
      <c r="H12" s="127"/>
      <c r="I12" s="127"/>
      <c r="J12" s="127"/>
      <c r="K12" s="127"/>
      <c r="L12" s="127"/>
      <c r="M12" s="127"/>
      <c r="N12" s="127"/>
      <c r="O12" s="30"/>
      <c r="P12" s="30"/>
      <c r="Q12" s="30"/>
      <c r="R12" s="30"/>
      <c r="S12" s="30"/>
      <c r="V12" s="30"/>
      <c r="W12" s="30"/>
      <c r="X12" s="30"/>
    </row>
    <row r="13" spans="2:24" ht="15" customHeight="1" x14ac:dyDescent="0.25">
      <c r="B13" s="10"/>
      <c r="C13" s="66" t="s">
        <v>10</v>
      </c>
      <c r="D13" s="84"/>
      <c r="E13" s="84"/>
      <c r="F13" s="25">
        <f>COUNTA($G$23:$G$59061)</f>
        <v>51</v>
      </c>
      <c r="H13" s="127"/>
      <c r="I13" s="127"/>
      <c r="J13" s="127"/>
      <c r="K13" s="127"/>
      <c r="L13" s="127"/>
      <c r="M13" s="127"/>
      <c r="N13" s="127"/>
      <c r="O13" s="30"/>
      <c r="P13" s="30"/>
      <c r="Q13" s="30"/>
      <c r="R13" s="30"/>
      <c r="S13" s="30"/>
      <c r="V13" s="30"/>
      <c r="W13" s="30"/>
      <c r="X13" s="30"/>
    </row>
    <row r="14" spans="2:24" ht="15" customHeight="1" x14ac:dyDescent="0.25">
      <c r="B14" s="10"/>
      <c r="C14" s="66" t="s">
        <v>11</v>
      </c>
      <c r="D14" s="84"/>
      <c r="E14" s="85"/>
      <c r="F14" s="25">
        <f>SUM($AA:$AA)</f>
        <v>3</v>
      </c>
      <c r="G14" s="96">
        <f>IFERROR(IF(OR(F14=0,F14=""),"",F14/$F$13),"")</f>
        <v>5.8823529411764705E-2</v>
      </c>
      <c r="H14" s="127"/>
      <c r="I14" s="127"/>
      <c r="J14" s="127"/>
      <c r="K14" s="127"/>
      <c r="L14" s="127"/>
      <c r="M14" s="127"/>
      <c r="N14" s="127"/>
      <c r="O14" s="30"/>
      <c r="P14" s="30"/>
      <c r="Q14" s="30"/>
      <c r="R14" s="30"/>
      <c r="S14" s="30"/>
      <c r="V14" s="30"/>
      <c r="W14" s="30"/>
      <c r="X14" s="30"/>
    </row>
    <row r="15" spans="2:24" x14ac:dyDescent="0.25">
      <c r="B15" s="10"/>
      <c r="C15" s="66" t="s">
        <v>127</v>
      </c>
      <c r="D15" s="84"/>
      <c r="E15" s="85"/>
      <c r="F15" s="25">
        <f>SUM($AB:$AB)</f>
        <v>3</v>
      </c>
      <c r="G15" s="96">
        <f>IFERROR(IF(OR(F15=0,F15=""),"",F15/$F$13),"")</f>
        <v>5.8823529411764705E-2</v>
      </c>
      <c r="H15" s="127"/>
      <c r="I15" s="127"/>
      <c r="J15" s="127"/>
      <c r="K15" s="127"/>
      <c r="L15" s="127"/>
      <c r="M15" s="127"/>
      <c r="N15" s="127"/>
      <c r="O15" s="30"/>
      <c r="P15" s="30"/>
      <c r="Q15" s="30"/>
      <c r="R15" s="30"/>
      <c r="S15" s="30"/>
      <c r="V15" s="30"/>
      <c r="W15" s="30"/>
      <c r="X15" s="30"/>
    </row>
    <row r="16" spans="2:24" x14ac:dyDescent="0.25">
      <c r="B16" s="10"/>
      <c r="C16" s="66" t="s">
        <v>128</v>
      </c>
      <c r="D16" s="84"/>
      <c r="E16" s="85"/>
      <c r="F16" s="25">
        <f>SUM($AC:$AC)</f>
        <v>0</v>
      </c>
      <c r="G16" s="96" t="str">
        <f>IFERROR(IF(OR(F16=0,F16=""),"",F16/$F$13),"")</f>
        <v/>
      </c>
      <c r="H16" s="127"/>
      <c r="I16" s="127"/>
      <c r="J16" s="127"/>
      <c r="K16" s="127"/>
      <c r="L16" s="127"/>
      <c r="M16" s="127"/>
      <c r="N16" s="127"/>
      <c r="O16" s="30"/>
      <c r="P16" s="30"/>
      <c r="Q16" s="30"/>
      <c r="R16" s="30"/>
      <c r="S16" s="30"/>
      <c r="V16" s="30"/>
      <c r="W16" s="30"/>
      <c r="X16" s="30"/>
    </row>
    <row r="17" spans="2:31" ht="15" customHeight="1" x14ac:dyDescent="0.25">
      <c r="C17" s="66" t="s">
        <v>63</v>
      </c>
      <c r="D17" s="86"/>
      <c r="E17" s="84"/>
      <c r="F17" s="31">
        <f>SUM($Y$23:$Y$1048576)</f>
        <v>3496.63</v>
      </c>
      <c r="G17" s="93" t="str">
        <f>IF($F$7="Selecione","",$F$7)</f>
        <v>BRL</v>
      </c>
      <c r="H17" s="127"/>
      <c r="I17" s="127"/>
      <c r="J17" s="127"/>
      <c r="K17" s="127"/>
      <c r="L17" s="127"/>
      <c r="M17" s="127"/>
      <c r="N17" s="127"/>
      <c r="O17" s="30"/>
      <c r="P17" s="30"/>
      <c r="Q17" s="30"/>
      <c r="R17" s="30"/>
      <c r="S17" s="30"/>
      <c r="V17" s="30"/>
      <c r="W17" s="30"/>
      <c r="X17" s="30"/>
    </row>
    <row r="18" spans="2:31" ht="15" customHeight="1" x14ac:dyDescent="0.25">
      <c r="C18" s="66" t="s">
        <v>64</v>
      </c>
      <c r="D18" s="86"/>
      <c r="E18" s="84"/>
      <c r="F18" s="31">
        <f>SUM($Z$23:$Z$1048576)</f>
        <v>0</v>
      </c>
      <c r="G18" s="93" t="str">
        <f>IF($F$7="Selecione","",$F$7)</f>
        <v>BRL</v>
      </c>
      <c r="H18" s="30"/>
      <c r="O18" s="8"/>
      <c r="P18" s="8"/>
      <c r="Q18" s="8"/>
      <c r="R18" s="8"/>
      <c r="S18" s="8"/>
    </row>
    <row r="19" spans="2:31" x14ac:dyDescent="0.25">
      <c r="B19" s="66"/>
      <c r="C19" s="66"/>
      <c r="D19" s="23"/>
      <c r="O19" s="8"/>
      <c r="P19" s="8"/>
      <c r="Q19" s="8"/>
      <c r="R19" s="8"/>
      <c r="S19" s="8"/>
    </row>
    <row r="20" spans="2:31" ht="15.75" x14ac:dyDescent="0.25">
      <c r="B20" s="128" t="s">
        <v>24</v>
      </c>
      <c r="C20" s="128"/>
      <c r="D20" s="128"/>
      <c r="E20" s="128"/>
      <c r="F20" s="128"/>
      <c r="G20" s="128"/>
      <c r="H20" s="128"/>
      <c r="I20" s="129"/>
      <c r="J20" s="14"/>
      <c r="K20" s="26"/>
      <c r="M20" s="12"/>
      <c r="N20" s="13"/>
      <c r="O20" s="8"/>
      <c r="P20" s="8"/>
      <c r="Q20" s="8"/>
      <c r="R20" s="8"/>
      <c r="S20" s="13"/>
      <c r="U20" s="13"/>
      <c r="V20" s="26"/>
      <c r="W20" s="26"/>
      <c r="X20" s="13"/>
      <c r="Z20" s="13"/>
      <c r="AA20" s="91"/>
      <c r="AB20" s="92"/>
      <c r="AC20" s="92"/>
      <c r="AE20" s="13"/>
    </row>
    <row r="21" spans="2:31" x14ac:dyDescent="0.25">
      <c r="B21" s="3">
        <f>SUBTOTAL(102,B23:B59061)</f>
        <v>51</v>
      </c>
      <c r="C21" s="3">
        <f t="shared" ref="C21:J21" si="0">SUBTOTAL(103,C23:C59061)</f>
        <v>51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97">
        <f t="shared" si="0"/>
        <v>51</v>
      </c>
      <c r="H21" s="3">
        <f t="shared" si="0"/>
        <v>51</v>
      </c>
      <c r="I21" s="5">
        <f t="shared" si="0"/>
        <v>51</v>
      </c>
      <c r="J21" s="6">
        <f t="shared" si="0"/>
        <v>3</v>
      </c>
      <c r="K21" s="27"/>
      <c r="L21" s="3">
        <f t="shared" ref="L21:X21" si="1">SUBTOTAL(103,L23:L59061)</f>
        <v>3</v>
      </c>
      <c r="M21" s="4">
        <f t="shared" si="1"/>
        <v>3</v>
      </c>
      <c r="N21" s="5">
        <f t="shared" si="1"/>
        <v>0</v>
      </c>
      <c r="O21" s="3">
        <f t="shared" si="1"/>
        <v>3</v>
      </c>
      <c r="P21" s="3">
        <f t="shared" si="1"/>
        <v>3</v>
      </c>
      <c r="Q21" s="3">
        <f t="shared" si="1"/>
        <v>3</v>
      </c>
      <c r="R21" s="3">
        <f t="shared" si="1"/>
        <v>3</v>
      </c>
      <c r="S21" s="5">
        <f t="shared" si="1"/>
        <v>3</v>
      </c>
      <c r="T21" s="3">
        <f t="shared" si="1"/>
        <v>3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SUBTOTAL(102,Y23:Y59061)</f>
        <v>3</v>
      </c>
      <c r="Z21" s="7">
        <f>SUBTOTAL(102,Z23:Z59061)</f>
        <v>0</v>
      </c>
      <c r="AA21" s="91" t="s">
        <v>132</v>
      </c>
      <c r="AB21" s="92"/>
      <c r="AC21" s="92"/>
      <c r="AD21" s="3">
        <f>SUBTOTAL(102,AD23:AD59061)</f>
        <v>0</v>
      </c>
      <c r="AE21" s="7">
        <f>SUBTOTAL(102,AE23:AE59061)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29" t="s">
        <v>113</v>
      </c>
      <c r="W22" s="29" t="s">
        <v>135</v>
      </c>
      <c r="X22" s="29" t="s">
        <v>136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f>IF(G23="","",1)</f>
        <v>1</v>
      </c>
      <c r="C23" s="24">
        <v>5200000000595</v>
      </c>
      <c r="D23" s="19"/>
      <c r="E23" s="19"/>
      <c r="F23" s="2"/>
      <c r="G23" s="95" t="s">
        <v>148</v>
      </c>
      <c r="H23" s="21">
        <v>4</v>
      </c>
      <c r="I23" s="21" t="s">
        <v>189</v>
      </c>
      <c r="J23" s="44"/>
      <c r="K23" s="44" t="s">
        <v>104</v>
      </c>
      <c r="L23" s="45"/>
      <c r="M23" s="46"/>
      <c r="N23" s="46"/>
      <c r="O23" s="47"/>
      <c r="P23" s="48"/>
      <c r="Q23" s="48"/>
      <c r="R23" s="48"/>
      <c r="S23" s="48"/>
      <c r="T23" s="44"/>
      <c r="U23" s="44"/>
      <c r="V23" s="49"/>
      <c r="W23" s="60"/>
      <c r="X23" s="60"/>
      <c r="Y23" s="22" t="str">
        <f t="shared" ref="Y23:Y54" si="2">IF(M23&lt;&gt;"",$H23*M23,"")</f>
        <v/>
      </c>
      <c r="Z23" s="22" t="str">
        <f t="shared" ref="Z23:Z54" si="3">IF(N23&lt;&gt;"",$H23*N23,"")</f>
        <v/>
      </c>
      <c r="AA23" s="19">
        <f t="shared" ref="AA23:AA54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2" t="str">
        <f>IF(W23&lt;&gt;"",$H23*W23,"")</f>
        <v/>
      </c>
      <c r="AE23" s="22" t="str">
        <f>IF(X23&lt;&gt;"",$H23*X23,"")</f>
        <v/>
      </c>
    </row>
    <row r="24" spans="2:31" ht="25.5" x14ac:dyDescent="0.25">
      <c r="B24" s="18">
        <f t="shared" ref="B24:B55" si="5">IF(G24="","",B23+1)</f>
        <v>2</v>
      </c>
      <c r="C24" s="24">
        <v>5200000000738</v>
      </c>
      <c r="D24" s="19"/>
      <c r="E24" s="19"/>
      <c r="F24" s="2"/>
      <c r="G24" s="95" t="s">
        <v>147</v>
      </c>
      <c r="H24" s="21">
        <v>11</v>
      </c>
      <c r="I24" s="21" t="s">
        <v>189</v>
      </c>
      <c r="J24" s="44"/>
      <c r="K24" s="44" t="s">
        <v>104</v>
      </c>
      <c r="L24" s="45"/>
      <c r="M24" s="46"/>
      <c r="N24" s="46"/>
      <c r="O24" s="47"/>
      <c r="P24" s="48"/>
      <c r="Q24" s="48"/>
      <c r="R24" s="48"/>
      <c r="S24" s="48"/>
      <c r="T24" s="44"/>
      <c r="U24" s="44"/>
      <c r="V24" s="49"/>
      <c r="W24" s="60"/>
      <c r="X24" s="60"/>
      <c r="Y24" s="22" t="str">
        <f t="shared" si="2"/>
        <v/>
      </c>
      <c r="Z24" s="22" t="str">
        <f t="shared" si="3"/>
        <v/>
      </c>
      <c r="AA24" s="19">
        <f t="shared" si="4"/>
        <v>0</v>
      </c>
      <c r="AB24" s="19">
        <f t="shared" ref="AB24:AB74" si="6">IF(M24&lt;&gt;0,1,0)</f>
        <v>0</v>
      </c>
      <c r="AC24" s="19">
        <f t="shared" ref="AC24:AC74" si="7">IF(N24&lt;&gt;0,1,0)</f>
        <v>0</v>
      </c>
      <c r="AD24" s="22" t="str">
        <f t="shared" ref="AD24:AD74" si="8">IF(W24&lt;&gt;"",$H24*W24,"")</f>
        <v/>
      </c>
      <c r="AE24" s="22" t="str">
        <f t="shared" ref="AE24:AE74" si="9">IF(X24&lt;&gt;"",$H24*X24,"")</f>
        <v/>
      </c>
    </row>
    <row r="25" spans="2:31" x14ac:dyDescent="0.25">
      <c r="B25" s="18">
        <f t="shared" si="5"/>
        <v>3</v>
      </c>
      <c r="C25" s="24">
        <v>5200000002602</v>
      </c>
      <c r="D25" s="19"/>
      <c r="E25" s="19"/>
      <c r="F25" s="2"/>
      <c r="G25" s="95" t="s">
        <v>150</v>
      </c>
      <c r="H25" s="21">
        <v>6</v>
      </c>
      <c r="I25" s="21" t="s">
        <v>189</v>
      </c>
      <c r="J25" s="44"/>
      <c r="K25" s="44" t="s">
        <v>104</v>
      </c>
      <c r="L25" s="45"/>
      <c r="M25" s="46"/>
      <c r="N25" s="46"/>
      <c r="O25" s="47"/>
      <c r="P25" s="48"/>
      <c r="Q25" s="48"/>
      <c r="R25" s="48"/>
      <c r="S25" s="48"/>
      <c r="T25" s="44"/>
      <c r="U25" s="44"/>
      <c r="V25" s="49"/>
      <c r="W25" s="60"/>
      <c r="X25" s="60"/>
      <c r="Y25" s="22" t="str">
        <f t="shared" si="2"/>
        <v/>
      </c>
      <c r="Z25" s="22" t="str">
        <f t="shared" si="3"/>
        <v/>
      </c>
      <c r="AA25" s="19">
        <f t="shared" si="4"/>
        <v>0</v>
      </c>
      <c r="AB25" s="19">
        <f t="shared" si="6"/>
        <v>0</v>
      </c>
      <c r="AC25" s="19">
        <f t="shared" si="7"/>
        <v>0</v>
      </c>
      <c r="AD25" s="22" t="str">
        <f t="shared" si="8"/>
        <v/>
      </c>
      <c r="AE25" s="22" t="str">
        <f t="shared" si="9"/>
        <v/>
      </c>
    </row>
    <row r="26" spans="2:31" x14ac:dyDescent="0.25">
      <c r="B26" s="18">
        <f t="shared" si="5"/>
        <v>4</v>
      </c>
      <c r="C26" s="24">
        <v>5200000002608</v>
      </c>
      <c r="D26" s="19"/>
      <c r="E26" s="19"/>
      <c r="F26" s="2"/>
      <c r="G26" s="95" t="s">
        <v>151</v>
      </c>
      <c r="H26" s="21">
        <v>25</v>
      </c>
      <c r="I26" s="21" t="s">
        <v>189</v>
      </c>
      <c r="J26" s="44"/>
      <c r="K26" s="44" t="s">
        <v>104</v>
      </c>
      <c r="L26" s="45"/>
      <c r="M26" s="46"/>
      <c r="N26" s="46"/>
      <c r="O26" s="47"/>
      <c r="P26" s="48"/>
      <c r="Q26" s="48"/>
      <c r="R26" s="48"/>
      <c r="S26" s="48"/>
      <c r="T26" s="44"/>
      <c r="U26" s="44"/>
      <c r="V26" s="49"/>
      <c r="W26" s="60"/>
      <c r="X26" s="60"/>
      <c r="Y26" s="22" t="str">
        <f t="shared" si="2"/>
        <v/>
      </c>
      <c r="Z26" s="22" t="str">
        <f t="shared" si="3"/>
        <v/>
      </c>
      <c r="AA26" s="19">
        <f t="shared" si="4"/>
        <v>0</v>
      </c>
      <c r="AB26" s="19">
        <f t="shared" si="6"/>
        <v>0</v>
      </c>
      <c r="AC26" s="19">
        <f t="shared" si="7"/>
        <v>0</v>
      </c>
      <c r="AD26" s="22" t="str">
        <f t="shared" si="8"/>
        <v/>
      </c>
      <c r="AE26" s="22" t="str">
        <f t="shared" si="9"/>
        <v/>
      </c>
    </row>
    <row r="27" spans="2:31" ht="25.5" x14ac:dyDescent="0.25">
      <c r="B27" s="18">
        <f t="shared" si="5"/>
        <v>5</v>
      </c>
      <c r="C27" s="24">
        <v>5200000002662</v>
      </c>
      <c r="D27" s="19"/>
      <c r="E27" s="19"/>
      <c r="F27" s="2"/>
      <c r="G27" s="95" t="s">
        <v>141</v>
      </c>
      <c r="H27" s="21">
        <v>7</v>
      </c>
      <c r="I27" s="21" t="s">
        <v>189</v>
      </c>
      <c r="J27" s="44"/>
      <c r="K27" s="44" t="s">
        <v>104</v>
      </c>
      <c r="L27" s="45"/>
      <c r="M27" s="46"/>
      <c r="N27" s="46"/>
      <c r="O27" s="47"/>
      <c r="P27" s="48"/>
      <c r="Q27" s="48"/>
      <c r="R27" s="48"/>
      <c r="S27" s="48"/>
      <c r="T27" s="44"/>
      <c r="U27" s="44"/>
      <c r="V27" s="49"/>
      <c r="W27" s="60"/>
      <c r="X27" s="60"/>
      <c r="Y27" s="22" t="str">
        <f t="shared" si="2"/>
        <v/>
      </c>
      <c r="Z27" s="22" t="str">
        <f t="shared" si="3"/>
        <v/>
      </c>
      <c r="AA27" s="19">
        <f t="shared" si="4"/>
        <v>0</v>
      </c>
      <c r="AB27" s="19">
        <f t="shared" si="6"/>
        <v>0</v>
      </c>
      <c r="AC27" s="19">
        <f t="shared" si="7"/>
        <v>0</v>
      </c>
      <c r="AD27" s="22" t="str">
        <f t="shared" si="8"/>
        <v/>
      </c>
      <c r="AE27" s="22" t="str">
        <f t="shared" si="9"/>
        <v/>
      </c>
    </row>
    <row r="28" spans="2:31" x14ac:dyDescent="0.25">
      <c r="B28" s="18">
        <f t="shared" si="5"/>
        <v>6</v>
      </c>
      <c r="C28" s="24">
        <v>5200000002799</v>
      </c>
      <c r="D28" s="19"/>
      <c r="E28" s="19"/>
      <c r="F28" s="2"/>
      <c r="G28" s="95" t="s">
        <v>188</v>
      </c>
      <c r="H28" s="21">
        <v>7</v>
      </c>
      <c r="I28" s="21" t="s">
        <v>189</v>
      </c>
      <c r="J28" s="44"/>
      <c r="K28" s="44" t="s">
        <v>104</v>
      </c>
      <c r="L28" s="45"/>
      <c r="M28" s="46"/>
      <c r="N28" s="46"/>
      <c r="O28" s="47"/>
      <c r="P28" s="48"/>
      <c r="Q28" s="48"/>
      <c r="R28" s="48"/>
      <c r="S28" s="48"/>
      <c r="T28" s="44"/>
      <c r="U28" s="44"/>
      <c r="V28" s="49"/>
      <c r="W28" s="60"/>
      <c r="X28" s="60"/>
      <c r="Y28" s="22" t="str">
        <f t="shared" si="2"/>
        <v/>
      </c>
      <c r="Z28" s="22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2" t="str">
        <f t="shared" si="8"/>
        <v/>
      </c>
      <c r="AE28" s="22" t="str">
        <f t="shared" si="9"/>
        <v/>
      </c>
    </row>
    <row r="29" spans="2:31" ht="25.5" x14ac:dyDescent="0.25">
      <c r="B29" s="18">
        <f t="shared" si="5"/>
        <v>7</v>
      </c>
      <c r="C29" s="24">
        <v>5200000003214</v>
      </c>
      <c r="D29" s="19"/>
      <c r="E29" s="19"/>
      <c r="F29" s="2"/>
      <c r="G29" s="95" t="s">
        <v>178</v>
      </c>
      <c r="H29" s="21">
        <v>24</v>
      </c>
      <c r="I29" s="21" t="s">
        <v>189</v>
      </c>
      <c r="J29" s="44"/>
      <c r="K29" s="44" t="s">
        <v>104</v>
      </c>
      <c r="L29" s="45"/>
      <c r="M29" s="46"/>
      <c r="N29" s="46"/>
      <c r="O29" s="47"/>
      <c r="P29" s="48"/>
      <c r="Q29" s="48"/>
      <c r="R29" s="48"/>
      <c r="S29" s="48"/>
      <c r="T29" s="44"/>
      <c r="U29" s="44"/>
      <c r="V29" s="49"/>
      <c r="W29" s="60"/>
      <c r="X29" s="60"/>
      <c r="Y29" s="22" t="str">
        <f t="shared" si="2"/>
        <v/>
      </c>
      <c r="Z29" s="22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2" t="str">
        <f t="shared" si="8"/>
        <v/>
      </c>
      <c r="AE29" s="22" t="str">
        <f t="shared" si="9"/>
        <v/>
      </c>
    </row>
    <row r="30" spans="2:31" ht="63.75" x14ac:dyDescent="0.25">
      <c r="B30" s="18">
        <f t="shared" si="5"/>
        <v>8</v>
      </c>
      <c r="C30" s="24">
        <v>5200000003966</v>
      </c>
      <c r="D30" s="19"/>
      <c r="E30" s="19"/>
      <c r="F30" s="2"/>
      <c r="G30" s="95" t="s">
        <v>176</v>
      </c>
      <c r="H30" s="21">
        <v>4</v>
      </c>
      <c r="I30" s="21" t="s">
        <v>189</v>
      </c>
      <c r="J30" s="44"/>
      <c r="K30" s="44" t="s">
        <v>104</v>
      </c>
      <c r="L30" s="45"/>
      <c r="M30" s="46"/>
      <c r="N30" s="46"/>
      <c r="O30" s="47"/>
      <c r="P30" s="48"/>
      <c r="Q30" s="48"/>
      <c r="R30" s="48"/>
      <c r="S30" s="48"/>
      <c r="T30" s="44"/>
      <c r="U30" s="44"/>
      <c r="V30" s="49"/>
      <c r="W30" s="60"/>
      <c r="X30" s="60"/>
      <c r="Y30" s="22" t="str">
        <f t="shared" si="2"/>
        <v/>
      </c>
      <c r="Z30" s="22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2" t="str">
        <f t="shared" si="8"/>
        <v/>
      </c>
      <c r="AE30" s="22" t="str">
        <f t="shared" si="9"/>
        <v/>
      </c>
    </row>
    <row r="31" spans="2:31" x14ac:dyDescent="0.25">
      <c r="B31" s="18">
        <f t="shared" si="5"/>
        <v>9</v>
      </c>
      <c r="C31" s="24">
        <v>5200000005031</v>
      </c>
      <c r="D31" s="19"/>
      <c r="E31" s="19"/>
      <c r="F31" s="2"/>
      <c r="G31" s="95" t="s">
        <v>154</v>
      </c>
      <c r="H31" s="21">
        <v>28</v>
      </c>
      <c r="I31" s="21" t="s">
        <v>189</v>
      </c>
      <c r="J31" s="44"/>
      <c r="K31" s="44" t="s">
        <v>104</v>
      </c>
      <c r="L31" s="45"/>
      <c r="M31" s="46"/>
      <c r="N31" s="46"/>
      <c r="O31" s="47"/>
      <c r="P31" s="48"/>
      <c r="Q31" s="48"/>
      <c r="R31" s="48"/>
      <c r="S31" s="48"/>
      <c r="T31" s="44"/>
      <c r="U31" s="44"/>
      <c r="V31" s="49"/>
      <c r="W31" s="60"/>
      <c r="X31" s="60"/>
      <c r="Y31" s="22" t="str">
        <f t="shared" si="2"/>
        <v/>
      </c>
      <c r="Z31" s="22" t="str">
        <f t="shared" si="3"/>
        <v/>
      </c>
      <c r="AA31" s="19">
        <f t="shared" si="4"/>
        <v>0</v>
      </c>
      <c r="AB31" s="19">
        <f t="shared" si="6"/>
        <v>0</v>
      </c>
      <c r="AC31" s="19">
        <f t="shared" si="7"/>
        <v>0</v>
      </c>
      <c r="AD31" s="22" t="str">
        <f t="shared" si="8"/>
        <v/>
      </c>
      <c r="AE31" s="22" t="str">
        <f t="shared" si="9"/>
        <v/>
      </c>
    </row>
    <row r="32" spans="2:31" ht="25.5" x14ac:dyDescent="0.25">
      <c r="B32" s="18">
        <f t="shared" si="5"/>
        <v>10</v>
      </c>
      <c r="C32" s="24">
        <v>5200000005339</v>
      </c>
      <c r="D32" s="19"/>
      <c r="E32" s="19"/>
      <c r="F32" s="2"/>
      <c r="G32" s="95" t="s">
        <v>142</v>
      </c>
      <c r="H32" s="21">
        <v>5</v>
      </c>
      <c r="I32" s="21" t="s">
        <v>189</v>
      </c>
      <c r="J32" s="44"/>
      <c r="K32" s="44" t="s">
        <v>104</v>
      </c>
      <c r="L32" s="45"/>
      <c r="M32" s="46"/>
      <c r="N32" s="46"/>
      <c r="O32" s="47"/>
      <c r="P32" s="48"/>
      <c r="Q32" s="48"/>
      <c r="R32" s="48"/>
      <c r="S32" s="48"/>
      <c r="T32" s="44"/>
      <c r="U32" s="44"/>
      <c r="V32" s="49"/>
      <c r="W32" s="60"/>
      <c r="X32" s="60"/>
      <c r="Y32" s="22" t="str">
        <f t="shared" si="2"/>
        <v/>
      </c>
      <c r="Z32" s="22" t="str">
        <f t="shared" si="3"/>
        <v/>
      </c>
      <c r="AA32" s="19">
        <f t="shared" si="4"/>
        <v>0</v>
      </c>
      <c r="AB32" s="19">
        <f t="shared" si="6"/>
        <v>0</v>
      </c>
      <c r="AC32" s="19">
        <f t="shared" si="7"/>
        <v>0</v>
      </c>
      <c r="AD32" s="22" t="str">
        <f t="shared" si="8"/>
        <v/>
      </c>
      <c r="AE32" s="22" t="str">
        <f t="shared" si="9"/>
        <v/>
      </c>
    </row>
    <row r="33" spans="2:31" x14ac:dyDescent="0.25">
      <c r="B33" s="18">
        <f t="shared" si="5"/>
        <v>11</v>
      </c>
      <c r="C33" s="24">
        <v>5200000007378</v>
      </c>
      <c r="D33" s="19"/>
      <c r="E33" s="19"/>
      <c r="F33" s="2"/>
      <c r="G33" s="95" t="s">
        <v>174</v>
      </c>
      <c r="H33" s="21">
        <v>26</v>
      </c>
      <c r="I33" s="21" t="s">
        <v>189</v>
      </c>
      <c r="J33" s="44"/>
      <c r="K33" s="44" t="s">
        <v>104</v>
      </c>
      <c r="L33" s="45"/>
      <c r="M33" s="46"/>
      <c r="N33" s="46"/>
      <c r="O33" s="47"/>
      <c r="P33" s="48"/>
      <c r="Q33" s="48"/>
      <c r="R33" s="48"/>
      <c r="S33" s="48"/>
      <c r="T33" s="44"/>
      <c r="U33" s="44"/>
      <c r="V33" s="49"/>
      <c r="W33" s="60"/>
      <c r="X33" s="60"/>
      <c r="Y33" s="22" t="str">
        <f t="shared" si="2"/>
        <v/>
      </c>
      <c r="Z33" s="22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2" t="str">
        <f t="shared" si="8"/>
        <v/>
      </c>
      <c r="AE33" s="22" t="str">
        <f t="shared" si="9"/>
        <v/>
      </c>
    </row>
    <row r="34" spans="2:31" ht="25.5" x14ac:dyDescent="0.25">
      <c r="B34" s="18">
        <f t="shared" si="5"/>
        <v>12</v>
      </c>
      <c r="C34" s="24">
        <v>5200000007418</v>
      </c>
      <c r="D34" s="19"/>
      <c r="E34" s="19"/>
      <c r="F34" s="2"/>
      <c r="G34" s="95" t="s">
        <v>156</v>
      </c>
      <c r="H34" s="21">
        <v>12</v>
      </c>
      <c r="I34" s="21" t="s">
        <v>189</v>
      </c>
      <c r="J34" s="44"/>
      <c r="K34" s="44" t="s">
        <v>104</v>
      </c>
      <c r="L34" s="45"/>
      <c r="M34" s="46"/>
      <c r="N34" s="46"/>
      <c r="O34" s="47"/>
      <c r="P34" s="48"/>
      <c r="Q34" s="48"/>
      <c r="R34" s="48"/>
      <c r="S34" s="48"/>
      <c r="T34" s="44"/>
      <c r="U34" s="44"/>
      <c r="V34" s="49"/>
      <c r="W34" s="60"/>
      <c r="X34" s="60"/>
      <c r="Y34" s="22" t="str">
        <f t="shared" si="2"/>
        <v/>
      </c>
      <c r="Z34" s="22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2" t="str">
        <f t="shared" si="8"/>
        <v/>
      </c>
      <c r="AE34" s="22" t="str">
        <f t="shared" si="9"/>
        <v/>
      </c>
    </row>
    <row r="35" spans="2:31" ht="25.5" x14ac:dyDescent="0.25">
      <c r="B35" s="18">
        <f t="shared" si="5"/>
        <v>13</v>
      </c>
      <c r="C35" s="24">
        <v>5200000008782</v>
      </c>
      <c r="D35" s="19"/>
      <c r="E35" s="19"/>
      <c r="F35" s="2"/>
      <c r="G35" s="95" t="s">
        <v>168</v>
      </c>
      <c r="H35" s="21">
        <v>4</v>
      </c>
      <c r="I35" s="21" t="s">
        <v>189</v>
      </c>
      <c r="J35" s="44"/>
      <c r="K35" s="44" t="s">
        <v>104</v>
      </c>
      <c r="L35" s="45"/>
      <c r="M35" s="46"/>
      <c r="N35" s="46"/>
      <c r="O35" s="47"/>
      <c r="P35" s="48"/>
      <c r="Q35" s="48"/>
      <c r="R35" s="48"/>
      <c r="S35" s="48"/>
      <c r="T35" s="44"/>
      <c r="U35" s="44"/>
      <c r="V35" s="49"/>
      <c r="W35" s="60"/>
      <c r="X35" s="60"/>
      <c r="Y35" s="22" t="str">
        <f t="shared" si="2"/>
        <v/>
      </c>
      <c r="Z35" s="22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2" t="str">
        <f t="shared" si="8"/>
        <v/>
      </c>
      <c r="AE35" s="22" t="str">
        <f t="shared" si="9"/>
        <v/>
      </c>
    </row>
    <row r="36" spans="2:31" ht="25.5" x14ac:dyDescent="0.25">
      <c r="B36" s="18">
        <f t="shared" si="5"/>
        <v>14</v>
      </c>
      <c r="C36" s="24">
        <v>5200000008783</v>
      </c>
      <c r="D36" s="19"/>
      <c r="E36" s="19"/>
      <c r="F36" s="2"/>
      <c r="G36" s="95" t="s">
        <v>166</v>
      </c>
      <c r="H36" s="21">
        <v>4</v>
      </c>
      <c r="I36" s="21" t="s">
        <v>189</v>
      </c>
      <c r="J36" s="44"/>
      <c r="K36" s="44" t="s">
        <v>104</v>
      </c>
      <c r="L36" s="45"/>
      <c r="M36" s="46"/>
      <c r="N36" s="46"/>
      <c r="O36" s="47"/>
      <c r="P36" s="48"/>
      <c r="Q36" s="48"/>
      <c r="R36" s="48"/>
      <c r="S36" s="48"/>
      <c r="T36" s="44"/>
      <c r="U36" s="44"/>
      <c r="V36" s="49"/>
      <c r="W36" s="60"/>
      <c r="X36" s="60"/>
      <c r="Y36" s="22" t="str">
        <f t="shared" si="2"/>
        <v/>
      </c>
      <c r="Z36" s="22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2" t="str">
        <f t="shared" si="8"/>
        <v/>
      </c>
      <c r="AE36" s="22" t="str">
        <f t="shared" si="9"/>
        <v/>
      </c>
    </row>
    <row r="37" spans="2:31" ht="25.5" x14ac:dyDescent="0.25">
      <c r="B37" s="18">
        <f t="shared" si="5"/>
        <v>15</v>
      </c>
      <c r="C37" s="24">
        <v>5200000008785</v>
      </c>
      <c r="D37" s="19"/>
      <c r="E37" s="19"/>
      <c r="F37" s="2"/>
      <c r="G37" s="95" t="s">
        <v>169</v>
      </c>
      <c r="H37" s="21">
        <v>6</v>
      </c>
      <c r="I37" s="21" t="s">
        <v>189</v>
      </c>
      <c r="J37" s="44"/>
      <c r="K37" s="44" t="s">
        <v>104</v>
      </c>
      <c r="L37" s="45"/>
      <c r="M37" s="46"/>
      <c r="N37" s="46"/>
      <c r="O37" s="47"/>
      <c r="P37" s="48"/>
      <c r="Q37" s="48"/>
      <c r="R37" s="48"/>
      <c r="S37" s="48"/>
      <c r="T37" s="44"/>
      <c r="U37" s="44"/>
      <c r="V37" s="49"/>
      <c r="W37" s="60"/>
      <c r="X37" s="60"/>
      <c r="Y37" s="22" t="str">
        <f t="shared" si="2"/>
        <v/>
      </c>
      <c r="Z37" s="22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2" t="str">
        <f t="shared" si="8"/>
        <v/>
      </c>
      <c r="AE37" s="22" t="str">
        <f t="shared" si="9"/>
        <v/>
      </c>
    </row>
    <row r="38" spans="2:31" ht="25.5" x14ac:dyDescent="0.25">
      <c r="B38" s="18">
        <f t="shared" si="5"/>
        <v>16</v>
      </c>
      <c r="C38" s="24">
        <v>5200000008786</v>
      </c>
      <c r="D38" s="19"/>
      <c r="E38" s="19"/>
      <c r="F38" s="2"/>
      <c r="G38" s="95" t="s">
        <v>167</v>
      </c>
      <c r="H38" s="21">
        <v>6</v>
      </c>
      <c r="I38" s="21" t="s">
        <v>189</v>
      </c>
      <c r="J38" s="44"/>
      <c r="K38" s="44" t="s">
        <v>104</v>
      </c>
      <c r="L38" s="45"/>
      <c r="M38" s="46"/>
      <c r="N38" s="46"/>
      <c r="O38" s="47"/>
      <c r="P38" s="48"/>
      <c r="Q38" s="48"/>
      <c r="R38" s="48"/>
      <c r="S38" s="48"/>
      <c r="T38" s="44"/>
      <c r="U38" s="44"/>
      <c r="V38" s="49"/>
      <c r="W38" s="60"/>
      <c r="X38" s="60"/>
      <c r="Y38" s="22" t="str">
        <f t="shared" si="2"/>
        <v/>
      </c>
      <c r="Z38" s="22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2" t="str">
        <f t="shared" si="8"/>
        <v/>
      </c>
      <c r="AE38" s="22" t="str">
        <f t="shared" si="9"/>
        <v/>
      </c>
    </row>
    <row r="39" spans="2:31" ht="25.5" x14ac:dyDescent="0.25">
      <c r="B39" s="18">
        <f t="shared" si="5"/>
        <v>17</v>
      </c>
      <c r="C39" s="24">
        <v>5200000008787</v>
      </c>
      <c r="D39" s="19"/>
      <c r="E39" s="19"/>
      <c r="F39" s="2"/>
      <c r="G39" s="95" t="s">
        <v>173</v>
      </c>
      <c r="H39" s="21">
        <v>6</v>
      </c>
      <c r="I39" s="21" t="s">
        <v>189</v>
      </c>
      <c r="J39" s="44"/>
      <c r="K39" s="44" t="s">
        <v>104</v>
      </c>
      <c r="L39" s="45"/>
      <c r="M39" s="46"/>
      <c r="N39" s="46"/>
      <c r="O39" s="47"/>
      <c r="P39" s="48"/>
      <c r="Q39" s="48"/>
      <c r="R39" s="48"/>
      <c r="S39" s="48"/>
      <c r="T39" s="44"/>
      <c r="U39" s="44"/>
      <c r="V39" s="49"/>
      <c r="W39" s="60"/>
      <c r="X39" s="60"/>
      <c r="Y39" s="22" t="str">
        <f t="shared" si="2"/>
        <v/>
      </c>
      <c r="Z39" s="22" t="str">
        <f t="shared" si="3"/>
        <v/>
      </c>
      <c r="AA39" s="19">
        <f t="shared" si="4"/>
        <v>0</v>
      </c>
      <c r="AB39" s="19">
        <f t="shared" si="6"/>
        <v>0</v>
      </c>
      <c r="AC39" s="19">
        <f t="shared" si="7"/>
        <v>0</v>
      </c>
      <c r="AD39" s="22" t="str">
        <f t="shared" si="8"/>
        <v/>
      </c>
      <c r="AE39" s="22" t="str">
        <f t="shared" si="9"/>
        <v/>
      </c>
    </row>
    <row r="40" spans="2:31" ht="25.5" x14ac:dyDescent="0.25">
      <c r="B40" s="18">
        <f t="shared" si="5"/>
        <v>18</v>
      </c>
      <c r="C40" s="24">
        <v>5200000014311</v>
      </c>
      <c r="D40" s="19"/>
      <c r="E40" s="19"/>
      <c r="F40" s="2"/>
      <c r="G40" s="95" t="s">
        <v>170</v>
      </c>
      <c r="H40" s="21">
        <v>2</v>
      </c>
      <c r="I40" s="21" t="s">
        <v>189</v>
      </c>
      <c r="J40" s="44"/>
      <c r="K40" s="44" t="s">
        <v>104</v>
      </c>
      <c r="L40" s="45"/>
      <c r="M40" s="46"/>
      <c r="N40" s="46"/>
      <c r="O40" s="47"/>
      <c r="P40" s="48"/>
      <c r="Q40" s="48"/>
      <c r="R40" s="48"/>
      <c r="S40" s="48"/>
      <c r="T40" s="44"/>
      <c r="U40" s="44"/>
      <c r="V40" s="49"/>
      <c r="W40" s="60"/>
      <c r="X40" s="60"/>
      <c r="Y40" s="22" t="str">
        <f t="shared" si="2"/>
        <v/>
      </c>
      <c r="Z40" s="22" t="str">
        <f t="shared" si="3"/>
        <v/>
      </c>
      <c r="AA40" s="19">
        <f t="shared" si="4"/>
        <v>0</v>
      </c>
      <c r="AB40" s="19">
        <f t="shared" si="6"/>
        <v>0</v>
      </c>
      <c r="AC40" s="19">
        <f t="shared" si="7"/>
        <v>0</v>
      </c>
      <c r="AD40" s="22" t="str">
        <f t="shared" si="8"/>
        <v/>
      </c>
      <c r="AE40" s="22" t="str">
        <f t="shared" si="9"/>
        <v/>
      </c>
    </row>
    <row r="41" spans="2:31" x14ac:dyDescent="0.25">
      <c r="B41" s="18">
        <f t="shared" si="5"/>
        <v>19</v>
      </c>
      <c r="C41" s="24">
        <v>5200000014707</v>
      </c>
      <c r="D41" s="19"/>
      <c r="E41" s="19"/>
      <c r="F41" s="2"/>
      <c r="G41" s="95" t="s">
        <v>153</v>
      </c>
      <c r="H41" s="21">
        <v>1</v>
      </c>
      <c r="I41" s="21" t="s">
        <v>189</v>
      </c>
      <c r="J41" s="44"/>
      <c r="K41" s="44" t="s">
        <v>104</v>
      </c>
      <c r="L41" s="45"/>
      <c r="M41" s="46"/>
      <c r="N41" s="46"/>
      <c r="O41" s="47"/>
      <c r="P41" s="48"/>
      <c r="Q41" s="48"/>
      <c r="R41" s="48"/>
      <c r="S41" s="48"/>
      <c r="T41" s="44"/>
      <c r="U41" s="44"/>
      <c r="V41" s="49"/>
      <c r="W41" s="60"/>
      <c r="X41" s="60"/>
      <c r="Y41" s="22" t="str">
        <f t="shared" si="2"/>
        <v/>
      </c>
      <c r="Z41" s="22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2" t="str">
        <f t="shared" si="8"/>
        <v/>
      </c>
      <c r="AE41" s="22" t="str">
        <f t="shared" si="9"/>
        <v/>
      </c>
    </row>
    <row r="42" spans="2:31" ht="38.25" x14ac:dyDescent="0.25">
      <c r="B42" s="18">
        <f t="shared" si="5"/>
        <v>20</v>
      </c>
      <c r="C42" s="24">
        <v>5200000014900</v>
      </c>
      <c r="D42" s="19"/>
      <c r="E42" s="19"/>
      <c r="F42" s="2"/>
      <c r="G42" s="95" t="s">
        <v>143</v>
      </c>
      <c r="H42" s="21">
        <v>8</v>
      </c>
      <c r="I42" s="21" t="s">
        <v>189</v>
      </c>
      <c r="J42" s="44"/>
      <c r="K42" s="44" t="s">
        <v>104</v>
      </c>
      <c r="L42" s="45"/>
      <c r="M42" s="46"/>
      <c r="N42" s="46"/>
      <c r="O42" s="47"/>
      <c r="P42" s="48"/>
      <c r="Q42" s="48"/>
      <c r="R42" s="48"/>
      <c r="S42" s="48"/>
      <c r="T42" s="44"/>
      <c r="U42" s="44"/>
      <c r="V42" s="49"/>
      <c r="W42" s="60"/>
      <c r="X42" s="60"/>
      <c r="Y42" s="22" t="str">
        <f t="shared" si="2"/>
        <v/>
      </c>
      <c r="Z42" s="22" t="str">
        <f t="shared" si="3"/>
        <v/>
      </c>
      <c r="AA42" s="19">
        <f t="shared" si="4"/>
        <v>0</v>
      </c>
      <c r="AB42" s="19">
        <f t="shared" si="6"/>
        <v>0</v>
      </c>
      <c r="AC42" s="19">
        <f t="shared" si="7"/>
        <v>0</v>
      </c>
      <c r="AD42" s="22" t="str">
        <f t="shared" si="8"/>
        <v/>
      </c>
      <c r="AE42" s="22" t="str">
        <f t="shared" si="9"/>
        <v/>
      </c>
    </row>
    <row r="43" spans="2:31" ht="25.5" x14ac:dyDescent="0.25">
      <c r="B43" s="18">
        <f t="shared" si="5"/>
        <v>21</v>
      </c>
      <c r="C43" s="24">
        <v>5200000015854</v>
      </c>
      <c r="D43" s="19"/>
      <c r="E43" s="19"/>
      <c r="F43" s="2"/>
      <c r="G43" s="95" t="s">
        <v>160</v>
      </c>
      <c r="H43" s="21">
        <v>31</v>
      </c>
      <c r="I43" s="21" t="s">
        <v>189</v>
      </c>
      <c r="J43" s="44"/>
      <c r="K43" s="44" t="s">
        <v>104</v>
      </c>
      <c r="L43" s="45"/>
      <c r="M43" s="46"/>
      <c r="N43" s="46"/>
      <c r="O43" s="47"/>
      <c r="P43" s="48"/>
      <c r="Q43" s="48"/>
      <c r="R43" s="48"/>
      <c r="S43" s="48"/>
      <c r="T43" s="44"/>
      <c r="U43" s="44"/>
      <c r="V43" s="49"/>
      <c r="W43" s="60"/>
      <c r="X43" s="60"/>
      <c r="Y43" s="22" t="str">
        <f t="shared" si="2"/>
        <v/>
      </c>
      <c r="Z43" s="22" t="str">
        <f t="shared" si="3"/>
        <v/>
      </c>
      <c r="AA43" s="19">
        <f t="shared" si="4"/>
        <v>0</v>
      </c>
      <c r="AB43" s="19">
        <f t="shared" si="6"/>
        <v>0</v>
      </c>
      <c r="AC43" s="19">
        <f t="shared" si="7"/>
        <v>0</v>
      </c>
      <c r="AD43" s="22" t="str">
        <f t="shared" si="8"/>
        <v/>
      </c>
      <c r="AE43" s="22" t="str">
        <f t="shared" si="9"/>
        <v/>
      </c>
    </row>
    <row r="44" spans="2:31" ht="25.5" x14ac:dyDescent="0.25">
      <c r="B44" s="18">
        <f t="shared" si="5"/>
        <v>22</v>
      </c>
      <c r="C44" s="24">
        <v>5200000015855</v>
      </c>
      <c r="D44" s="19"/>
      <c r="E44" s="19"/>
      <c r="F44" s="2"/>
      <c r="G44" s="95" t="s">
        <v>161</v>
      </c>
      <c r="H44" s="21">
        <v>34</v>
      </c>
      <c r="I44" s="21" t="s">
        <v>189</v>
      </c>
      <c r="J44" s="44"/>
      <c r="K44" s="44" t="s">
        <v>104</v>
      </c>
      <c r="L44" s="45"/>
      <c r="M44" s="46"/>
      <c r="N44" s="46"/>
      <c r="O44" s="47"/>
      <c r="P44" s="48"/>
      <c r="Q44" s="48"/>
      <c r="R44" s="48"/>
      <c r="S44" s="48"/>
      <c r="T44" s="44"/>
      <c r="U44" s="44"/>
      <c r="V44" s="49"/>
      <c r="W44" s="60"/>
      <c r="X44" s="60"/>
      <c r="Y44" s="22" t="str">
        <f t="shared" si="2"/>
        <v/>
      </c>
      <c r="Z44" s="22" t="str">
        <f t="shared" si="3"/>
        <v/>
      </c>
      <c r="AA44" s="19">
        <f t="shared" si="4"/>
        <v>0</v>
      </c>
      <c r="AB44" s="19">
        <f t="shared" si="6"/>
        <v>0</v>
      </c>
      <c r="AC44" s="19">
        <f t="shared" si="7"/>
        <v>0</v>
      </c>
      <c r="AD44" s="22" t="str">
        <f t="shared" si="8"/>
        <v/>
      </c>
      <c r="AE44" s="22" t="str">
        <f t="shared" si="9"/>
        <v/>
      </c>
    </row>
    <row r="45" spans="2:31" ht="25.5" x14ac:dyDescent="0.25">
      <c r="B45" s="18">
        <f t="shared" si="5"/>
        <v>23</v>
      </c>
      <c r="C45" s="24">
        <v>5200000015856</v>
      </c>
      <c r="D45" s="19"/>
      <c r="E45" s="19"/>
      <c r="F45" s="2"/>
      <c r="G45" s="95" t="s">
        <v>158</v>
      </c>
      <c r="H45" s="21">
        <v>37</v>
      </c>
      <c r="I45" s="21" t="s">
        <v>189</v>
      </c>
      <c r="J45" s="44"/>
      <c r="K45" s="44" t="s">
        <v>104</v>
      </c>
      <c r="L45" s="45"/>
      <c r="M45" s="46"/>
      <c r="N45" s="46"/>
      <c r="O45" s="47"/>
      <c r="P45" s="48"/>
      <c r="Q45" s="48"/>
      <c r="R45" s="48"/>
      <c r="S45" s="48"/>
      <c r="T45" s="44"/>
      <c r="U45" s="44"/>
      <c r="V45" s="49"/>
      <c r="W45" s="60"/>
      <c r="X45" s="60"/>
      <c r="Y45" s="22" t="str">
        <f t="shared" si="2"/>
        <v/>
      </c>
      <c r="Z45" s="22" t="str">
        <f t="shared" si="3"/>
        <v/>
      </c>
      <c r="AA45" s="19">
        <f t="shared" si="4"/>
        <v>0</v>
      </c>
      <c r="AB45" s="19">
        <f t="shared" si="6"/>
        <v>0</v>
      </c>
      <c r="AC45" s="19">
        <f t="shared" si="7"/>
        <v>0</v>
      </c>
      <c r="AD45" s="22" t="str">
        <f t="shared" si="8"/>
        <v/>
      </c>
      <c r="AE45" s="22" t="str">
        <f t="shared" si="9"/>
        <v/>
      </c>
    </row>
    <row r="46" spans="2:31" ht="25.5" x14ac:dyDescent="0.25">
      <c r="B46" s="18">
        <f t="shared" si="5"/>
        <v>24</v>
      </c>
      <c r="C46" s="24">
        <v>5200000015869</v>
      </c>
      <c r="D46" s="19"/>
      <c r="E46" s="19"/>
      <c r="F46" s="2"/>
      <c r="G46" s="95" t="s">
        <v>163</v>
      </c>
      <c r="H46" s="21">
        <v>4</v>
      </c>
      <c r="I46" s="21" t="s">
        <v>189</v>
      </c>
      <c r="J46" s="44"/>
      <c r="K46" s="44" t="s">
        <v>104</v>
      </c>
      <c r="L46" s="45"/>
      <c r="M46" s="46"/>
      <c r="N46" s="46"/>
      <c r="O46" s="47"/>
      <c r="P46" s="48"/>
      <c r="Q46" s="48"/>
      <c r="R46" s="48"/>
      <c r="S46" s="48"/>
      <c r="T46" s="44"/>
      <c r="U46" s="44"/>
      <c r="V46" s="49"/>
      <c r="W46" s="60"/>
      <c r="X46" s="60"/>
      <c r="Y46" s="22" t="str">
        <f t="shared" si="2"/>
        <v/>
      </c>
      <c r="Z46" s="22" t="str">
        <f t="shared" si="3"/>
        <v/>
      </c>
      <c r="AA46" s="19">
        <f t="shared" si="4"/>
        <v>0</v>
      </c>
      <c r="AB46" s="19">
        <f t="shared" si="6"/>
        <v>0</v>
      </c>
      <c r="AC46" s="19">
        <f t="shared" si="7"/>
        <v>0</v>
      </c>
      <c r="AD46" s="22" t="str">
        <f t="shared" si="8"/>
        <v/>
      </c>
      <c r="AE46" s="22" t="str">
        <f t="shared" si="9"/>
        <v/>
      </c>
    </row>
    <row r="47" spans="2:31" ht="38.25" x14ac:dyDescent="0.25">
      <c r="B47" s="18">
        <f t="shared" si="5"/>
        <v>25</v>
      </c>
      <c r="C47" s="24">
        <v>5200000018357</v>
      </c>
      <c r="D47" s="19"/>
      <c r="E47" s="19"/>
      <c r="F47" s="2"/>
      <c r="G47" s="95" t="s">
        <v>144</v>
      </c>
      <c r="H47" s="21">
        <v>9</v>
      </c>
      <c r="I47" s="21" t="s">
        <v>189</v>
      </c>
      <c r="J47" s="44"/>
      <c r="K47" s="44" t="s">
        <v>104</v>
      </c>
      <c r="L47" s="45"/>
      <c r="M47" s="46"/>
      <c r="N47" s="46"/>
      <c r="O47" s="47"/>
      <c r="P47" s="48"/>
      <c r="Q47" s="48"/>
      <c r="R47" s="48"/>
      <c r="S47" s="48"/>
      <c r="T47" s="44"/>
      <c r="U47" s="44"/>
      <c r="V47" s="49"/>
      <c r="W47" s="60"/>
      <c r="X47" s="60"/>
      <c r="Y47" s="22" t="str">
        <f t="shared" si="2"/>
        <v/>
      </c>
      <c r="Z47" s="22" t="str">
        <f t="shared" si="3"/>
        <v/>
      </c>
      <c r="AA47" s="19">
        <f t="shared" si="4"/>
        <v>0</v>
      </c>
      <c r="AB47" s="19">
        <f t="shared" si="6"/>
        <v>0</v>
      </c>
      <c r="AC47" s="19">
        <f t="shared" si="7"/>
        <v>0</v>
      </c>
      <c r="AD47" s="22" t="str">
        <f t="shared" si="8"/>
        <v/>
      </c>
      <c r="AE47" s="22" t="str">
        <f t="shared" si="9"/>
        <v/>
      </c>
    </row>
    <row r="48" spans="2:31" ht="25.5" x14ac:dyDescent="0.25">
      <c r="B48" s="18">
        <f t="shared" si="5"/>
        <v>26</v>
      </c>
      <c r="C48" s="24">
        <v>5200000018358</v>
      </c>
      <c r="D48" s="19"/>
      <c r="E48" s="19"/>
      <c r="F48" s="2"/>
      <c r="G48" s="95" t="s">
        <v>146</v>
      </c>
      <c r="H48" s="21">
        <v>2</v>
      </c>
      <c r="I48" s="21" t="s">
        <v>189</v>
      </c>
      <c r="J48" s="44"/>
      <c r="K48" s="44" t="s">
        <v>104</v>
      </c>
      <c r="L48" s="45"/>
      <c r="M48" s="46"/>
      <c r="N48" s="46"/>
      <c r="O48" s="47"/>
      <c r="P48" s="48"/>
      <c r="Q48" s="48"/>
      <c r="R48" s="48"/>
      <c r="S48" s="48"/>
      <c r="T48" s="44"/>
      <c r="U48" s="44"/>
      <c r="V48" s="49"/>
      <c r="W48" s="60"/>
      <c r="X48" s="60"/>
      <c r="Y48" s="22" t="str">
        <f t="shared" si="2"/>
        <v/>
      </c>
      <c r="Z48" s="22" t="str">
        <f t="shared" si="3"/>
        <v/>
      </c>
      <c r="AA48" s="19">
        <f t="shared" si="4"/>
        <v>0</v>
      </c>
      <c r="AB48" s="19">
        <f t="shared" si="6"/>
        <v>0</v>
      </c>
      <c r="AC48" s="19">
        <f t="shared" si="7"/>
        <v>0</v>
      </c>
      <c r="AD48" s="22" t="str">
        <f t="shared" si="8"/>
        <v/>
      </c>
      <c r="AE48" s="22" t="str">
        <f t="shared" si="9"/>
        <v/>
      </c>
    </row>
    <row r="49" spans="2:31" ht="25.5" x14ac:dyDescent="0.25">
      <c r="B49" s="18">
        <f t="shared" si="5"/>
        <v>27</v>
      </c>
      <c r="C49" s="24">
        <v>5200000018359</v>
      </c>
      <c r="D49" s="19"/>
      <c r="E49" s="19"/>
      <c r="F49" s="2"/>
      <c r="G49" s="95" t="s">
        <v>145</v>
      </c>
      <c r="H49" s="21">
        <v>2</v>
      </c>
      <c r="I49" s="21" t="s">
        <v>189</v>
      </c>
      <c r="J49" s="44"/>
      <c r="K49" s="44" t="s">
        <v>104</v>
      </c>
      <c r="L49" s="45"/>
      <c r="M49" s="46"/>
      <c r="N49" s="46"/>
      <c r="O49" s="47"/>
      <c r="P49" s="48"/>
      <c r="Q49" s="48"/>
      <c r="R49" s="48"/>
      <c r="S49" s="48"/>
      <c r="T49" s="44"/>
      <c r="U49" s="44"/>
      <c r="V49" s="49"/>
      <c r="W49" s="60"/>
      <c r="X49" s="60"/>
      <c r="Y49" s="22" t="str">
        <f t="shared" si="2"/>
        <v/>
      </c>
      <c r="Z49" s="22" t="str">
        <f t="shared" si="3"/>
        <v/>
      </c>
      <c r="AA49" s="19">
        <f t="shared" si="4"/>
        <v>0</v>
      </c>
      <c r="AB49" s="19">
        <f t="shared" si="6"/>
        <v>0</v>
      </c>
      <c r="AC49" s="19">
        <f t="shared" si="7"/>
        <v>0</v>
      </c>
      <c r="AD49" s="22" t="str">
        <f t="shared" si="8"/>
        <v/>
      </c>
      <c r="AE49" s="22" t="str">
        <f t="shared" si="9"/>
        <v/>
      </c>
    </row>
    <row r="50" spans="2:31" ht="25.5" x14ac:dyDescent="0.25">
      <c r="B50" s="18">
        <f t="shared" si="5"/>
        <v>28</v>
      </c>
      <c r="C50" s="24">
        <v>5200000018360</v>
      </c>
      <c r="D50" s="19"/>
      <c r="E50" s="19"/>
      <c r="F50" s="2"/>
      <c r="G50" s="95" t="s">
        <v>171</v>
      </c>
      <c r="H50" s="21">
        <v>2</v>
      </c>
      <c r="I50" s="21" t="s">
        <v>189</v>
      </c>
      <c r="J50" s="44">
        <v>84212990</v>
      </c>
      <c r="K50" s="44" t="s">
        <v>104</v>
      </c>
      <c r="L50" s="45" t="s">
        <v>191</v>
      </c>
      <c r="M50" s="46">
        <v>16.649999999999999</v>
      </c>
      <c r="N50" s="46"/>
      <c r="O50" s="47">
        <v>0</v>
      </c>
      <c r="P50" s="48">
        <v>0</v>
      </c>
      <c r="Q50" s="48">
        <v>0</v>
      </c>
      <c r="R50" s="48">
        <v>0</v>
      </c>
      <c r="S50" s="48">
        <v>0</v>
      </c>
      <c r="T50" s="44">
        <v>30</v>
      </c>
      <c r="U50" s="44"/>
      <c r="V50" s="49"/>
      <c r="W50" s="60"/>
      <c r="X50" s="60"/>
      <c r="Y50" s="22">
        <f t="shared" si="2"/>
        <v>33.299999999999997</v>
      </c>
      <c r="Z50" s="22" t="str">
        <f t="shared" si="3"/>
        <v/>
      </c>
      <c r="AA50" s="19">
        <f t="shared" si="4"/>
        <v>1</v>
      </c>
      <c r="AB50" s="19">
        <f t="shared" si="6"/>
        <v>1</v>
      </c>
      <c r="AC50" s="19">
        <f t="shared" si="7"/>
        <v>0</v>
      </c>
      <c r="AD50" s="22" t="str">
        <f t="shared" si="8"/>
        <v/>
      </c>
      <c r="AE50" s="22" t="str">
        <f t="shared" si="9"/>
        <v/>
      </c>
    </row>
    <row r="51" spans="2:31" x14ac:dyDescent="0.25">
      <c r="B51" s="18">
        <f t="shared" si="5"/>
        <v>29</v>
      </c>
      <c r="C51" s="24">
        <v>5200000018837</v>
      </c>
      <c r="D51" s="19"/>
      <c r="E51" s="19"/>
      <c r="F51" s="2"/>
      <c r="G51" s="95" t="s">
        <v>152</v>
      </c>
      <c r="H51" s="21">
        <v>4</v>
      </c>
      <c r="I51" s="21" t="s">
        <v>189</v>
      </c>
      <c r="J51" s="44"/>
      <c r="K51" s="44" t="s">
        <v>104</v>
      </c>
      <c r="L51" s="45"/>
      <c r="M51" s="46"/>
      <c r="N51" s="46"/>
      <c r="O51" s="47"/>
      <c r="P51" s="48"/>
      <c r="Q51" s="48"/>
      <c r="R51" s="48"/>
      <c r="S51" s="48"/>
      <c r="T51" s="44"/>
      <c r="U51" s="44"/>
      <c r="V51" s="49"/>
      <c r="W51" s="60"/>
      <c r="X51" s="60"/>
      <c r="Y51" s="22" t="str">
        <f t="shared" si="2"/>
        <v/>
      </c>
      <c r="Z51" s="22" t="str">
        <f t="shared" si="3"/>
        <v/>
      </c>
      <c r="AA51" s="19">
        <f t="shared" si="4"/>
        <v>0</v>
      </c>
      <c r="AB51" s="19">
        <f t="shared" si="6"/>
        <v>0</v>
      </c>
      <c r="AC51" s="19">
        <f t="shared" si="7"/>
        <v>0</v>
      </c>
      <c r="AD51" s="22" t="str">
        <f t="shared" si="8"/>
        <v/>
      </c>
      <c r="AE51" s="22" t="str">
        <f t="shared" si="9"/>
        <v/>
      </c>
    </row>
    <row r="52" spans="2:31" ht="25.5" x14ac:dyDescent="0.25">
      <c r="B52" s="18">
        <f t="shared" si="5"/>
        <v>30</v>
      </c>
      <c r="C52" s="24">
        <v>5200000019159</v>
      </c>
      <c r="D52" s="19"/>
      <c r="E52" s="19"/>
      <c r="F52" s="2"/>
      <c r="G52" s="95" t="s">
        <v>162</v>
      </c>
      <c r="H52" s="21">
        <v>9</v>
      </c>
      <c r="I52" s="21" t="s">
        <v>189</v>
      </c>
      <c r="J52" s="44"/>
      <c r="K52" s="44" t="s">
        <v>104</v>
      </c>
      <c r="L52" s="45"/>
      <c r="M52" s="46"/>
      <c r="N52" s="46"/>
      <c r="O52" s="47"/>
      <c r="P52" s="48"/>
      <c r="Q52" s="48"/>
      <c r="R52" s="48"/>
      <c r="S52" s="48"/>
      <c r="T52" s="44"/>
      <c r="U52" s="44"/>
      <c r="V52" s="49"/>
      <c r="W52" s="60"/>
      <c r="X52" s="60"/>
      <c r="Y52" s="22" t="str">
        <f t="shared" si="2"/>
        <v/>
      </c>
      <c r="Z52" s="22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2" t="str">
        <f t="shared" si="8"/>
        <v/>
      </c>
      <c r="AE52" s="22" t="str">
        <f t="shared" si="9"/>
        <v/>
      </c>
    </row>
    <row r="53" spans="2:31" ht="25.5" x14ac:dyDescent="0.25">
      <c r="B53" s="18">
        <f t="shared" si="5"/>
        <v>31</v>
      </c>
      <c r="C53" s="24">
        <v>5200000019160</v>
      </c>
      <c r="D53" s="19"/>
      <c r="E53" s="19"/>
      <c r="F53" s="2"/>
      <c r="G53" s="95" t="s">
        <v>164</v>
      </c>
      <c r="H53" s="21">
        <v>9</v>
      </c>
      <c r="I53" s="21" t="s">
        <v>189</v>
      </c>
      <c r="J53" s="44"/>
      <c r="K53" s="44" t="s">
        <v>104</v>
      </c>
      <c r="L53" s="45"/>
      <c r="M53" s="46"/>
      <c r="N53" s="46"/>
      <c r="O53" s="47"/>
      <c r="P53" s="48"/>
      <c r="Q53" s="48"/>
      <c r="R53" s="48"/>
      <c r="S53" s="48"/>
      <c r="T53" s="44"/>
      <c r="U53" s="44"/>
      <c r="V53" s="49"/>
      <c r="W53" s="60"/>
      <c r="X53" s="60"/>
      <c r="Y53" s="22" t="str">
        <f t="shared" si="2"/>
        <v/>
      </c>
      <c r="Z53" s="22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2" t="str">
        <f t="shared" si="8"/>
        <v/>
      </c>
      <c r="AE53" s="22" t="str">
        <f t="shared" si="9"/>
        <v/>
      </c>
    </row>
    <row r="54" spans="2:31" ht="25.5" x14ac:dyDescent="0.25">
      <c r="B54" s="18">
        <f t="shared" si="5"/>
        <v>32</v>
      </c>
      <c r="C54" s="24">
        <v>5200000019161</v>
      </c>
      <c r="D54" s="19"/>
      <c r="E54" s="19"/>
      <c r="F54" s="2"/>
      <c r="G54" s="95" t="s">
        <v>177</v>
      </c>
      <c r="H54" s="21">
        <v>12</v>
      </c>
      <c r="I54" s="21" t="s">
        <v>189</v>
      </c>
      <c r="J54" s="44"/>
      <c r="K54" s="44" t="s">
        <v>104</v>
      </c>
      <c r="L54" s="45"/>
      <c r="M54" s="46"/>
      <c r="N54" s="46"/>
      <c r="O54" s="47"/>
      <c r="P54" s="48"/>
      <c r="Q54" s="48"/>
      <c r="R54" s="48"/>
      <c r="S54" s="48"/>
      <c r="T54" s="44"/>
      <c r="U54" s="44"/>
      <c r="V54" s="49"/>
      <c r="W54" s="60"/>
      <c r="X54" s="60"/>
      <c r="Y54" s="22" t="str">
        <f t="shared" si="2"/>
        <v/>
      </c>
      <c r="Z54" s="22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2" t="str">
        <f t="shared" si="8"/>
        <v/>
      </c>
      <c r="AE54" s="22" t="str">
        <f t="shared" si="9"/>
        <v/>
      </c>
    </row>
    <row r="55" spans="2:31" x14ac:dyDescent="0.25">
      <c r="B55" s="18">
        <f t="shared" si="5"/>
        <v>33</v>
      </c>
      <c r="C55" s="24">
        <v>5200000022123</v>
      </c>
      <c r="D55" s="19"/>
      <c r="E55" s="19"/>
      <c r="F55" s="2"/>
      <c r="G55" s="95" t="s">
        <v>185</v>
      </c>
      <c r="H55" s="21">
        <v>1</v>
      </c>
      <c r="I55" s="21" t="s">
        <v>189</v>
      </c>
      <c r="J55" s="44"/>
      <c r="K55" s="44" t="s">
        <v>104</v>
      </c>
      <c r="L55" s="45"/>
      <c r="M55" s="46"/>
      <c r="N55" s="46"/>
      <c r="O55" s="47"/>
      <c r="P55" s="48"/>
      <c r="Q55" s="48"/>
      <c r="R55" s="48"/>
      <c r="S55" s="48"/>
      <c r="T55" s="44"/>
      <c r="U55" s="44"/>
      <c r="V55" s="49"/>
      <c r="W55" s="60"/>
      <c r="X55" s="60"/>
      <c r="Y55" s="22" t="str">
        <f t="shared" ref="Y55:Y80" si="10">IF(M55&lt;&gt;"",$H55*M55,"")</f>
        <v/>
      </c>
      <c r="Z55" s="22" t="str">
        <f t="shared" ref="Z55:Z80" si="11">IF(N55&lt;&gt;"",$H55*N55,"")</f>
        <v/>
      </c>
      <c r="AA55" s="19">
        <f t="shared" ref="AA55:AA80" si="12">IF(OR(M55&lt;&gt;"",N55&lt;&gt;""),1,0)</f>
        <v>0</v>
      </c>
      <c r="AB55" s="19">
        <f t="shared" si="6"/>
        <v>0</v>
      </c>
      <c r="AC55" s="19">
        <f t="shared" si="7"/>
        <v>0</v>
      </c>
      <c r="AD55" s="22" t="str">
        <f t="shared" si="8"/>
        <v/>
      </c>
      <c r="AE55" s="22" t="str">
        <f t="shared" si="9"/>
        <v/>
      </c>
    </row>
    <row r="56" spans="2:31" ht="25.5" x14ac:dyDescent="0.25">
      <c r="B56" s="18">
        <f t="shared" ref="B56:B74" si="13">IF(G56="","",B55+1)</f>
        <v>34</v>
      </c>
      <c r="C56" s="24">
        <v>5200000022124</v>
      </c>
      <c r="D56" s="19"/>
      <c r="E56" s="19"/>
      <c r="F56" s="2"/>
      <c r="G56" s="95" t="s">
        <v>187</v>
      </c>
      <c r="H56" s="21">
        <v>1</v>
      </c>
      <c r="I56" s="21" t="s">
        <v>189</v>
      </c>
      <c r="J56" s="44"/>
      <c r="K56" s="44" t="s">
        <v>104</v>
      </c>
      <c r="L56" s="45"/>
      <c r="M56" s="46"/>
      <c r="N56" s="46"/>
      <c r="O56" s="47"/>
      <c r="P56" s="48"/>
      <c r="Q56" s="48"/>
      <c r="R56" s="48"/>
      <c r="S56" s="48"/>
      <c r="T56" s="44"/>
      <c r="U56" s="44"/>
      <c r="V56" s="49"/>
      <c r="W56" s="60"/>
      <c r="X56" s="60"/>
      <c r="Y56" s="22" t="str">
        <f t="shared" si="10"/>
        <v/>
      </c>
      <c r="Z56" s="22" t="str">
        <f t="shared" si="11"/>
        <v/>
      </c>
      <c r="AA56" s="19">
        <f t="shared" si="12"/>
        <v>0</v>
      </c>
      <c r="AB56" s="19">
        <f t="shared" si="6"/>
        <v>0</v>
      </c>
      <c r="AC56" s="19">
        <f t="shared" si="7"/>
        <v>0</v>
      </c>
      <c r="AD56" s="22" t="str">
        <f t="shared" si="8"/>
        <v/>
      </c>
      <c r="AE56" s="22" t="str">
        <f t="shared" si="9"/>
        <v/>
      </c>
    </row>
    <row r="57" spans="2:31" x14ac:dyDescent="0.25">
      <c r="B57" s="18">
        <f t="shared" si="13"/>
        <v>35</v>
      </c>
      <c r="C57" s="24">
        <v>5200000022125</v>
      </c>
      <c r="D57" s="19"/>
      <c r="E57" s="19"/>
      <c r="F57" s="2"/>
      <c r="G57" s="95" t="s">
        <v>184</v>
      </c>
      <c r="H57" s="21">
        <v>1</v>
      </c>
      <c r="I57" s="21" t="s">
        <v>189</v>
      </c>
      <c r="J57" s="44"/>
      <c r="K57" s="44" t="s">
        <v>104</v>
      </c>
      <c r="L57" s="45"/>
      <c r="M57" s="46"/>
      <c r="N57" s="46"/>
      <c r="O57" s="47"/>
      <c r="P57" s="48"/>
      <c r="Q57" s="48"/>
      <c r="R57" s="48"/>
      <c r="S57" s="48"/>
      <c r="T57" s="44"/>
      <c r="U57" s="44"/>
      <c r="V57" s="49"/>
      <c r="W57" s="60"/>
      <c r="X57" s="60"/>
      <c r="Y57" s="22" t="str">
        <f t="shared" si="10"/>
        <v/>
      </c>
      <c r="Z57" s="22" t="str">
        <f t="shared" si="11"/>
        <v/>
      </c>
      <c r="AA57" s="19">
        <f t="shared" si="12"/>
        <v>0</v>
      </c>
      <c r="AB57" s="19">
        <f t="shared" si="6"/>
        <v>0</v>
      </c>
      <c r="AC57" s="19">
        <f t="shared" si="7"/>
        <v>0</v>
      </c>
      <c r="AD57" s="22" t="str">
        <f t="shared" si="8"/>
        <v/>
      </c>
      <c r="AE57" s="22" t="str">
        <f t="shared" si="9"/>
        <v/>
      </c>
    </row>
    <row r="58" spans="2:31" ht="25.5" x14ac:dyDescent="0.25">
      <c r="B58" s="18">
        <f t="shared" si="13"/>
        <v>36</v>
      </c>
      <c r="C58" s="24">
        <v>5200000022126</v>
      </c>
      <c r="D58" s="19"/>
      <c r="E58" s="19"/>
      <c r="F58" s="2"/>
      <c r="G58" s="95" t="s">
        <v>180</v>
      </c>
      <c r="H58" s="21">
        <v>4</v>
      </c>
      <c r="I58" s="21" t="s">
        <v>189</v>
      </c>
      <c r="J58" s="44"/>
      <c r="K58" s="44" t="s">
        <v>104</v>
      </c>
      <c r="L58" s="45"/>
      <c r="M58" s="46"/>
      <c r="N58" s="46"/>
      <c r="O58" s="47"/>
      <c r="P58" s="48"/>
      <c r="Q58" s="48"/>
      <c r="R58" s="48"/>
      <c r="S58" s="48"/>
      <c r="T58" s="44"/>
      <c r="U58" s="44"/>
      <c r="V58" s="49"/>
      <c r="W58" s="60"/>
      <c r="X58" s="60"/>
      <c r="Y58" s="22" t="str">
        <f t="shared" si="10"/>
        <v/>
      </c>
      <c r="Z58" s="22" t="str">
        <f t="shared" si="11"/>
        <v/>
      </c>
      <c r="AA58" s="19">
        <f t="shared" si="12"/>
        <v>0</v>
      </c>
      <c r="AB58" s="19">
        <f t="shared" si="6"/>
        <v>0</v>
      </c>
      <c r="AC58" s="19">
        <f t="shared" si="7"/>
        <v>0</v>
      </c>
      <c r="AD58" s="22" t="str">
        <f t="shared" si="8"/>
        <v/>
      </c>
      <c r="AE58" s="22" t="str">
        <f t="shared" si="9"/>
        <v/>
      </c>
    </row>
    <row r="59" spans="2:31" ht="25.5" x14ac:dyDescent="0.25">
      <c r="B59" s="18">
        <f t="shared" si="13"/>
        <v>37</v>
      </c>
      <c r="C59" s="24">
        <v>5200000022128</v>
      </c>
      <c r="D59" s="19"/>
      <c r="E59" s="19"/>
      <c r="F59" s="2"/>
      <c r="G59" s="95" t="s">
        <v>186</v>
      </c>
      <c r="H59" s="21">
        <v>1</v>
      </c>
      <c r="I59" s="21" t="s">
        <v>189</v>
      </c>
      <c r="J59" s="44"/>
      <c r="K59" s="44" t="s">
        <v>104</v>
      </c>
      <c r="L59" s="45"/>
      <c r="M59" s="46"/>
      <c r="N59" s="46"/>
      <c r="O59" s="47"/>
      <c r="P59" s="48"/>
      <c r="Q59" s="48"/>
      <c r="R59" s="48"/>
      <c r="S59" s="48"/>
      <c r="T59" s="44"/>
      <c r="U59" s="44"/>
      <c r="V59" s="49"/>
      <c r="W59" s="60"/>
      <c r="X59" s="60"/>
      <c r="Y59" s="22" t="str">
        <f t="shared" si="10"/>
        <v/>
      </c>
      <c r="Z59" s="22" t="str">
        <f t="shared" si="11"/>
        <v/>
      </c>
      <c r="AA59" s="19">
        <f t="shared" si="12"/>
        <v>0</v>
      </c>
      <c r="AB59" s="19">
        <f t="shared" si="6"/>
        <v>0</v>
      </c>
      <c r="AC59" s="19">
        <f t="shared" si="7"/>
        <v>0</v>
      </c>
      <c r="AD59" s="22" t="str">
        <f t="shared" si="8"/>
        <v/>
      </c>
      <c r="AE59" s="22" t="str">
        <f t="shared" si="9"/>
        <v/>
      </c>
    </row>
    <row r="60" spans="2:31" x14ac:dyDescent="0.25">
      <c r="B60" s="18">
        <f t="shared" si="13"/>
        <v>38</v>
      </c>
      <c r="C60" s="24">
        <v>5200000022129</v>
      </c>
      <c r="D60" s="19"/>
      <c r="E60" s="19"/>
      <c r="F60" s="2"/>
      <c r="G60" s="95" t="s">
        <v>183</v>
      </c>
      <c r="H60" s="21">
        <v>1</v>
      </c>
      <c r="I60" s="21" t="s">
        <v>189</v>
      </c>
      <c r="J60" s="44"/>
      <c r="K60" s="44" t="s">
        <v>104</v>
      </c>
      <c r="L60" s="45"/>
      <c r="M60" s="46"/>
      <c r="N60" s="46"/>
      <c r="O60" s="47"/>
      <c r="P60" s="48"/>
      <c r="Q60" s="48"/>
      <c r="R60" s="48"/>
      <c r="S60" s="48"/>
      <c r="T60" s="44"/>
      <c r="U60" s="44"/>
      <c r="V60" s="49"/>
      <c r="W60" s="60"/>
      <c r="X60" s="60"/>
      <c r="Y60" s="22" t="str">
        <f t="shared" si="10"/>
        <v/>
      </c>
      <c r="Z60" s="22" t="str">
        <f t="shared" si="11"/>
        <v/>
      </c>
      <c r="AA60" s="19">
        <f t="shared" si="12"/>
        <v>0</v>
      </c>
      <c r="AB60" s="19">
        <f t="shared" si="6"/>
        <v>0</v>
      </c>
      <c r="AC60" s="19">
        <f t="shared" si="7"/>
        <v>0</v>
      </c>
      <c r="AD60" s="22" t="str">
        <f t="shared" si="8"/>
        <v/>
      </c>
      <c r="AE60" s="22" t="str">
        <f t="shared" si="9"/>
        <v/>
      </c>
    </row>
    <row r="61" spans="2:31" ht="25.5" x14ac:dyDescent="0.25">
      <c r="B61" s="18">
        <f t="shared" si="13"/>
        <v>39</v>
      </c>
      <c r="C61" s="24">
        <v>5200000022131</v>
      </c>
      <c r="D61" s="19"/>
      <c r="E61" s="19"/>
      <c r="F61" s="2"/>
      <c r="G61" s="95" t="s">
        <v>179</v>
      </c>
      <c r="H61" s="21">
        <v>10</v>
      </c>
      <c r="I61" s="21" t="s">
        <v>189</v>
      </c>
      <c r="J61" s="44"/>
      <c r="K61" s="44" t="s">
        <v>104</v>
      </c>
      <c r="L61" s="45"/>
      <c r="M61" s="46"/>
      <c r="N61" s="46"/>
      <c r="O61" s="47"/>
      <c r="P61" s="48"/>
      <c r="Q61" s="48"/>
      <c r="R61" s="48"/>
      <c r="S61" s="48"/>
      <c r="T61" s="44"/>
      <c r="U61" s="44"/>
      <c r="V61" s="49"/>
      <c r="W61" s="60"/>
      <c r="X61" s="60"/>
      <c r="Y61" s="22" t="str">
        <f t="shared" si="10"/>
        <v/>
      </c>
      <c r="Z61" s="22" t="str">
        <f t="shared" si="11"/>
        <v/>
      </c>
      <c r="AA61" s="19">
        <f t="shared" si="12"/>
        <v>0</v>
      </c>
      <c r="AB61" s="19">
        <f t="shared" si="6"/>
        <v>0</v>
      </c>
      <c r="AC61" s="19">
        <f t="shared" si="7"/>
        <v>0</v>
      </c>
      <c r="AD61" s="22" t="str">
        <f t="shared" si="8"/>
        <v/>
      </c>
      <c r="AE61" s="22" t="str">
        <f t="shared" si="9"/>
        <v/>
      </c>
    </row>
    <row r="62" spans="2:31" x14ac:dyDescent="0.25">
      <c r="B62" s="18">
        <f t="shared" si="13"/>
        <v>40</v>
      </c>
      <c r="C62" s="24">
        <v>5200000022137</v>
      </c>
      <c r="D62" s="19"/>
      <c r="E62" s="19"/>
      <c r="F62" s="2"/>
      <c r="G62" s="95" t="s">
        <v>181</v>
      </c>
      <c r="H62" s="21">
        <v>1</v>
      </c>
      <c r="I62" s="21" t="s">
        <v>189</v>
      </c>
      <c r="J62" s="44"/>
      <c r="K62" s="44" t="s">
        <v>104</v>
      </c>
      <c r="L62" s="45"/>
      <c r="M62" s="46"/>
      <c r="N62" s="46"/>
      <c r="O62" s="47"/>
      <c r="P62" s="48"/>
      <c r="Q62" s="48"/>
      <c r="R62" s="48"/>
      <c r="S62" s="48"/>
      <c r="T62" s="44"/>
      <c r="U62" s="44"/>
      <c r="V62" s="49"/>
      <c r="W62" s="60"/>
      <c r="X62" s="60"/>
      <c r="Y62" s="22" t="str">
        <f t="shared" si="10"/>
        <v/>
      </c>
      <c r="Z62" s="22" t="str">
        <f t="shared" si="11"/>
        <v/>
      </c>
      <c r="AA62" s="19">
        <f t="shared" si="12"/>
        <v>0</v>
      </c>
      <c r="AB62" s="19">
        <f t="shared" si="6"/>
        <v>0</v>
      </c>
      <c r="AC62" s="19">
        <f t="shared" si="7"/>
        <v>0</v>
      </c>
      <c r="AD62" s="22" t="str">
        <f t="shared" si="8"/>
        <v/>
      </c>
      <c r="AE62" s="22" t="str">
        <f t="shared" si="9"/>
        <v/>
      </c>
    </row>
    <row r="63" spans="2:31" x14ac:dyDescent="0.25">
      <c r="B63" s="18">
        <f t="shared" si="13"/>
        <v>41</v>
      </c>
      <c r="C63" s="24">
        <v>5200000022138</v>
      </c>
      <c r="D63" s="19"/>
      <c r="E63" s="19"/>
      <c r="F63" s="2"/>
      <c r="G63" s="95" t="s">
        <v>182</v>
      </c>
      <c r="H63" s="21">
        <v>1</v>
      </c>
      <c r="I63" s="21" t="s">
        <v>189</v>
      </c>
      <c r="J63" s="44"/>
      <c r="K63" s="44" t="s">
        <v>104</v>
      </c>
      <c r="L63" s="45"/>
      <c r="M63" s="46"/>
      <c r="N63" s="46"/>
      <c r="O63" s="47"/>
      <c r="P63" s="48"/>
      <c r="Q63" s="48"/>
      <c r="R63" s="48"/>
      <c r="S63" s="48"/>
      <c r="T63" s="44"/>
      <c r="U63" s="44"/>
      <c r="V63" s="49"/>
      <c r="W63" s="60"/>
      <c r="X63" s="60"/>
      <c r="Y63" s="22" t="str">
        <f t="shared" si="10"/>
        <v/>
      </c>
      <c r="Z63" s="22" t="str">
        <f t="shared" si="11"/>
        <v/>
      </c>
      <c r="AA63" s="19">
        <f t="shared" si="12"/>
        <v>0</v>
      </c>
      <c r="AB63" s="19">
        <f t="shared" si="6"/>
        <v>0</v>
      </c>
      <c r="AC63" s="19">
        <f t="shared" si="7"/>
        <v>0</v>
      </c>
      <c r="AD63" s="22" t="str">
        <f t="shared" si="8"/>
        <v/>
      </c>
      <c r="AE63" s="22" t="str">
        <f t="shared" si="9"/>
        <v/>
      </c>
    </row>
    <row r="64" spans="2:31" ht="25.5" x14ac:dyDescent="0.25">
      <c r="B64" s="18">
        <f t="shared" si="13"/>
        <v>42</v>
      </c>
      <c r="C64" s="24">
        <v>5900000001428</v>
      </c>
      <c r="D64" s="19"/>
      <c r="E64" s="19"/>
      <c r="F64" s="2"/>
      <c r="G64" s="95" t="s">
        <v>149</v>
      </c>
      <c r="H64" s="21">
        <v>3</v>
      </c>
      <c r="I64" s="21" t="s">
        <v>189</v>
      </c>
      <c r="J64" s="44"/>
      <c r="K64" s="44" t="s">
        <v>104</v>
      </c>
      <c r="L64" s="45"/>
      <c r="M64" s="46"/>
      <c r="N64" s="46"/>
      <c r="O64" s="47"/>
      <c r="P64" s="48"/>
      <c r="Q64" s="48"/>
      <c r="R64" s="48"/>
      <c r="S64" s="48"/>
      <c r="T64" s="44"/>
      <c r="U64" s="44"/>
      <c r="V64" s="49"/>
      <c r="W64" s="60"/>
      <c r="X64" s="60"/>
      <c r="Y64" s="22" t="str">
        <f t="shared" si="10"/>
        <v/>
      </c>
      <c r="Z64" s="22" t="str">
        <f t="shared" si="11"/>
        <v/>
      </c>
      <c r="AA64" s="19">
        <f t="shared" si="12"/>
        <v>0</v>
      </c>
      <c r="AB64" s="19">
        <f t="shared" si="6"/>
        <v>0</v>
      </c>
      <c r="AC64" s="19">
        <f t="shared" si="7"/>
        <v>0</v>
      </c>
      <c r="AD64" s="22" t="str">
        <f t="shared" si="8"/>
        <v/>
      </c>
      <c r="AE64" s="22" t="str">
        <f t="shared" si="9"/>
        <v/>
      </c>
    </row>
    <row r="65" spans="2:31" x14ac:dyDescent="0.25">
      <c r="B65" s="18">
        <f t="shared" si="13"/>
        <v>43</v>
      </c>
      <c r="C65" s="24">
        <v>6100000003005</v>
      </c>
      <c r="D65" s="19"/>
      <c r="E65" s="19"/>
      <c r="F65" s="2"/>
      <c r="G65" s="95" t="s">
        <v>140</v>
      </c>
      <c r="H65" s="21">
        <v>14</v>
      </c>
      <c r="I65" s="21" t="s">
        <v>189</v>
      </c>
      <c r="J65" s="44"/>
      <c r="K65" s="44" t="s">
        <v>104</v>
      </c>
      <c r="L65" s="45"/>
      <c r="M65" s="46"/>
      <c r="N65" s="46"/>
      <c r="O65" s="47"/>
      <c r="P65" s="48"/>
      <c r="Q65" s="48"/>
      <c r="R65" s="48"/>
      <c r="S65" s="48"/>
      <c r="T65" s="44"/>
      <c r="U65" s="44"/>
      <c r="V65" s="49"/>
      <c r="W65" s="60"/>
      <c r="X65" s="60"/>
      <c r="Y65" s="22" t="str">
        <f t="shared" si="10"/>
        <v/>
      </c>
      <c r="Z65" s="22" t="str">
        <f t="shared" si="11"/>
        <v/>
      </c>
      <c r="AA65" s="19">
        <f t="shared" si="12"/>
        <v>0</v>
      </c>
      <c r="AB65" s="19">
        <f t="shared" si="6"/>
        <v>0</v>
      </c>
      <c r="AC65" s="19">
        <f t="shared" si="7"/>
        <v>0</v>
      </c>
      <c r="AD65" s="22" t="str">
        <f t="shared" si="8"/>
        <v/>
      </c>
      <c r="AE65" s="22" t="str">
        <f t="shared" si="9"/>
        <v/>
      </c>
    </row>
    <row r="66" spans="2:31" x14ac:dyDescent="0.25">
      <c r="B66" s="18">
        <f t="shared" si="13"/>
        <v>44</v>
      </c>
      <c r="C66" s="24">
        <v>6100000003011</v>
      </c>
      <c r="D66" s="19"/>
      <c r="E66" s="19"/>
      <c r="F66" s="2"/>
      <c r="G66" s="95" t="s">
        <v>157</v>
      </c>
      <c r="H66" s="21">
        <v>14</v>
      </c>
      <c r="I66" s="21" t="s">
        <v>189</v>
      </c>
      <c r="J66" s="98">
        <v>84212990</v>
      </c>
      <c r="K66" s="44" t="s">
        <v>104</v>
      </c>
      <c r="L66" s="45" t="s">
        <v>190</v>
      </c>
      <c r="M66" s="46">
        <v>40.43</v>
      </c>
      <c r="N66" s="46"/>
      <c r="O66" s="47">
        <v>0</v>
      </c>
      <c r="P66" s="48">
        <v>0</v>
      </c>
      <c r="Q66" s="48">
        <v>0</v>
      </c>
      <c r="R66" s="48">
        <v>0</v>
      </c>
      <c r="S66" s="48">
        <v>0</v>
      </c>
      <c r="T66" s="44">
        <v>30</v>
      </c>
      <c r="U66" s="44"/>
      <c r="V66" s="49"/>
      <c r="W66" s="60"/>
      <c r="X66" s="60"/>
      <c r="Y66" s="22">
        <f t="shared" si="10"/>
        <v>566.02</v>
      </c>
      <c r="Z66" s="22" t="str">
        <f t="shared" si="11"/>
        <v/>
      </c>
      <c r="AA66" s="19">
        <f t="shared" si="12"/>
        <v>1</v>
      </c>
      <c r="AB66" s="19">
        <f t="shared" si="6"/>
        <v>1</v>
      </c>
      <c r="AC66" s="19">
        <f t="shared" si="7"/>
        <v>0</v>
      </c>
      <c r="AD66" s="22" t="str">
        <f t="shared" si="8"/>
        <v/>
      </c>
      <c r="AE66" s="22" t="str">
        <f t="shared" si="9"/>
        <v/>
      </c>
    </row>
    <row r="67" spans="2:31" x14ac:dyDescent="0.25">
      <c r="B67" s="18">
        <f t="shared" si="13"/>
        <v>45</v>
      </c>
      <c r="C67" s="24">
        <v>6100000003012</v>
      </c>
      <c r="D67" s="19"/>
      <c r="E67" s="19"/>
      <c r="F67" s="2"/>
      <c r="G67" s="95" t="s">
        <v>140</v>
      </c>
      <c r="H67" s="21">
        <v>40</v>
      </c>
      <c r="I67" s="21" t="s">
        <v>189</v>
      </c>
      <c r="J67" s="44"/>
      <c r="K67" s="44" t="s">
        <v>104</v>
      </c>
      <c r="L67" s="45"/>
      <c r="M67" s="46"/>
      <c r="N67" s="46"/>
      <c r="O67" s="47"/>
      <c r="P67" s="48"/>
      <c r="Q67" s="48"/>
      <c r="R67" s="48"/>
      <c r="S67" s="48"/>
      <c r="T67" s="44"/>
      <c r="U67" s="44"/>
      <c r="V67" s="49"/>
      <c r="W67" s="60"/>
      <c r="X67" s="60"/>
      <c r="Y67" s="22" t="str">
        <f t="shared" si="10"/>
        <v/>
      </c>
      <c r="Z67" s="22" t="str">
        <f t="shared" si="11"/>
        <v/>
      </c>
      <c r="AA67" s="19">
        <f t="shared" si="12"/>
        <v>0</v>
      </c>
      <c r="AB67" s="19">
        <f t="shared" si="6"/>
        <v>0</v>
      </c>
      <c r="AC67" s="19">
        <f t="shared" si="7"/>
        <v>0</v>
      </c>
      <c r="AD67" s="22" t="str">
        <f t="shared" si="8"/>
        <v/>
      </c>
      <c r="AE67" s="22" t="str">
        <f t="shared" si="9"/>
        <v/>
      </c>
    </row>
    <row r="68" spans="2:31" x14ac:dyDescent="0.25">
      <c r="B68" s="18">
        <f t="shared" si="13"/>
        <v>46</v>
      </c>
      <c r="C68" s="24">
        <v>6100000004028</v>
      </c>
      <c r="D68" s="19"/>
      <c r="E68" s="19"/>
      <c r="F68" s="2"/>
      <c r="G68" s="95" t="s">
        <v>172</v>
      </c>
      <c r="H68" s="21">
        <v>70</v>
      </c>
      <c r="I68" s="21" t="s">
        <v>189</v>
      </c>
      <c r="J68" s="44"/>
      <c r="K68" s="44" t="s">
        <v>104</v>
      </c>
      <c r="L68" s="45"/>
      <c r="M68" s="46"/>
      <c r="N68" s="46"/>
      <c r="O68" s="47"/>
      <c r="P68" s="48"/>
      <c r="Q68" s="48"/>
      <c r="R68" s="48"/>
      <c r="S68" s="48"/>
      <c r="T68" s="44"/>
      <c r="U68" s="44"/>
      <c r="V68" s="49"/>
      <c r="W68" s="60"/>
      <c r="X68" s="60"/>
      <c r="Y68" s="22" t="str">
        <f t="shared" si="10"/>
        <v/>
      </c>
      <c r="Z68" s="22" t="str">
        <f t="shared" si="11"/>
        <v/>
      </c>
      <c r="AA68" s="19">
        <f t="shared" si="12"/>
        <v>0</v>
      </c>
      <c r="AB68" s="19">
        <f t="shared" si="6"/>
        <v>0</v>
      </c>
      <c r="AC68" s="19">
        <f t="shared" si="7"/>
        <v>0</v>
      </c>
      <c r="AD68" s="22" t="str">
        <f t="shared" si="8"/>
        <v/>
      </c>
      <c r="AE68" s="22" t="str">
        <f t="shared" si="9"/>
        <v/>
      </c>
    </row>
    <row r="69" spans="2:31" ht="25.5" x14ac:dyDescent="0.25">
      <c r="B69" s="18">
        <f t="shared" si="13"/>
        <v>47</v>
      </c>
      <c r="C69" s="24">
        <v>6100000004029</v>
      </c>
      <c r="D69" s="19"/>
      <c r="E69" s="19"/>
      <c r="F69" s="2"/>
      <c r="G69" s="95" t="s">
        <v>165</v>
      </c>
      <c r="H69" s="21">
        <v>57</v>
      </c>
      <c r="I69" s="21" t="s">
        <v>189</v>
      </c>
      <c r="J69" s="44">
        <v>84212990</v>
      </c>
      <c r="K69" s="44" t="s">
        <v>104</v>
      </c>
      <c r="L69" s="45" t="s">
        <v>190</v>
      </c>
      <c r="M69" s="46">
        <v>50.83</v>
      </c>
      <c r="N69" s="46"/>
      <c r="O69" s="47">
        <v>0</v>
      </c>
      <c r="P69" s="48">
        <v>0</v>
      </c>
      <c r="Q69" s="48">
        <v>0</v>
      </c>
      <c r="R69" s="48">
        <v>0</v>
      </c>
      <c r="S69" s="48">
        <v>0</v>
      </c>
      <c r="T69" s="44">
        <v>30</v>
      </c>
      <c r="U69" s="44"/>
      <c r="V69" s="49"/>
      <c r="W69" s="60"/>
      <c r="X69" s="60"/>
      <c r="Y69" s="22">
        <f t="shared" si="10"/>
        <v>2897.31</v>
      </c>
      <c r="Z69" s="22" t="str">
        <f t="shared" si="11"/>
        <v/>
      </c>
      <c r="AA69" s="19">
        <f t="shared" si="12"/>
        <v>1</v>
      </c>
      <c r="AB69" s="19">
        <f t="shared" si="6"/>
        <v>1</v>
      </c>
      <c r="AC69" s="19">
        <f t="shared" si="7"/>
        <v>0</v>
      </c>
      <c r="AD69" s="22" t="str">
        <f t="shared" si="8"/>
        <v/>
      </c>
      <c r="AE69" s="22" t="str">
        <f t="shared" si="9"/>
        <v/>
      </c>
    </row>
    <row r="70" spans="2:31" x14ac:dyDescent="0.25">
      <c r="B70" s="18">
        <f t="shared" si="13"/>
        <v>48</v>
      </c>
      <c r="C70" s="24">
        <v>6100000004030</v>
      </c>
      <c r="D70" s="19"/>
      <c r="E70" s="19"/>
      <c r="F70" s="2"/>
      <c r="G70" s="95" t="s">
        <v>155</v>
      </c>
      <c r="H70" s="21">
        <v>70</v>
      </c>
      <c r="I70" s="21" t="s">
        <v>189</v>
      </c>
      <c r="J70" s="44"/>
      <c r="K70" s="44" t="s">
        <v>104</v>
      </c>
      <c r="L70" s="45"/>
      <c r="M70" s="46"/>
      <c r="N70" s="46"/>
      <c r="O70" s="47"/>
      <c r="P70" s="48"/>
      <c r="Q70" s="48"/>
      <c r="R70" s="48"/>
      <c r="S70" s="48"/>
      <c r="T70" s="44"/>
      <c r="U70" s="44"/>
      <c r="V70" s="49"/>
      <c r="W70" s="60"/>
      <c r="X70" s="60"/>
      <c r="Y70" s="22" t="str">
        <f t="shared" si="10"/>
        <v/>
      </c>
      <c r="Z70" s="22" t="str">
        <f t="shared" si="11"/>
        <v/>
      </c>
      <c r="AA70" s="19">
        <f t="shared" si="12"/>
        <v>0</v>
      </c>
      <c r="AB70" s="19">
        <f t="shared" si="6"/>
        <v>0</v>
      </c>
      <c r="AC70" s="19">
        <f t="shared" si="7"/>
        <v>0</v>
      </c>
      <c r="AD70" s="22" t="str">
        <f t="shared" si="8"/>
        <v/>
      </c>
      <c r="AE70" s="22" t="str">
        <f t="shared" si="9"/>
        <v/>
      </c>
    </row>
    <row r="71" spans="2:31" x14ac:dyDescent="0.25">
      <c r="B71" s="18">
        <f t="shared" si="13"/>
        <v>49</v>
      </c>
      <c r="C71" s="24">
        <v>6100000004034</v>
      </c>
      <c r="D71" s="19"/>
      <c r="E71" s="19"/>
      <c r="F71" s="2"/>
      <c r="G71" s="95" t="s">
        <v>159</v>
      </c>
      <c r="H71" s="21">
        <v>152</v>
      </c>
      <c r="I71" s="21" t="s">
        <v>189</v>
      </c>
      <c r="J71" s="44"/>
      <c r="K71" s="44" t="s">
        <v>104</v>
      </c>
      <c r="L71" s="45"/>
      <c r="M71" s="46"/>
      <c r="N71" s="46"/>
      <c r="O71" s="47"/>
      <c r="P71" s="48"/>
      <c r="Q71" s="48"/>
      <c r="R71" s="48"/>
      <c r="S71" s="48"/>
      <c r="T71" s="44"/>
      <c r="U71" s="44"/>
      <c r="V71" s="49"/>
      <c r="W71" s="60"/>
      <c r="X71" s="60"/>
      <c r="Y71" s="22" t="str">
        <f t="shared" si="10"/>
        <v/>
      </c>
      <c r="Z71" s="22" t="str">
        <f t="shared" si="11"/>
        <v/>
      </c>
      <c r="AA71" s="19">
        <f t="shared" si="12"/>
        <v>0</v>
      </c>
      <c r="AB71" s="19">
        <f t="shared" si="6"/>
        <v>0</v>
      </c>
      <c r="AC71" s="19">
        <f t="shared" si="7"/>
        <v>0</v>
      </c>
      <c r="AD71" s="22" t="str">
        <f t="shared" si="8"/>
        <v/>
      </c>
      <c r="AE71" s="22" t="str">
        <f t="shared" si="9"/>
        <v/>
      </c>
    </row>
    <row r="72" spans="2:31" x14ac:dyDescent="0.25">
      <c r="B72" s="18">
        <f t="shared" si="13"/>
        <v>50</v>
      </c>
      <c r="C72" s="24">
        <v>6100000004764</v>
      </c>
      <c r="D72" s="19"/>
      <c r="E72" s="19"/>
      <c r="F72" s="2"/>
      <c r="G72" s="95" t="s">
        <v>175</v>
      </c>
      <c r="H72" s="21">
        <v>186</v>
      </c>
      <c r="I72" s="21" t="s">
        <v>189</v>
      </c>
      <c r="J72" s="44"/>
      <c r="K72" s="44" t="s">
        <v>104</v>
      </c>
      <c r="L72" s="45"/>
      <c r="M72" s="46"/>
      <c r="N72" s="46"/>
      <c r="O72" s="47"/>
      <c r="P72" s="48"/>
      <c r="Q72" s="48"/>
      <c r="R72" s="48"/>
      <c r="S72" s="48"/>
      <c r="T72" s="44"/>
      <c r="U72" s="44"/>
      <c r="V72" s="49"/>
      <c r="W72" s="60"/>
      <c r="X72" s="60"/>
      <c r="Y72" s="22" t="str">
        <f t="shared" si="10"/>
        <v/>
      </c>
      <c r="Z72" s="22" t="str">
        <f t="shared" si="11"/>
        <v/>
      </c>
      <c r="AA72" s="19">
        <f t="shared" si="12"/>
        <v>0</v>
      </c>
      <c r="AB72" s="19">
        <f t="shared" si="6"/>
        <v>0</v>
      </c>
      <c r="AC72" s="19">
        <f t="shared" si="7"/>
        <v>0</v>
      </c>
      <c r="AD72" s="22" t="str">
        <f t="shared" si="8"/>
        <v/>
      </c>
      <c r="AE72" s="22" t="str">
        <f t="shared" si="9"/>
        <v/>
      </c>
    </row>
    <row r="73" spans="2:31" x14ac:dyDescent="0.25">
      <c r="B73" s="18">
        <f t="shared" si="13"/>
        <v>51</v>
      </c>
      <c r="C73" s="24">
        <v>6100000005202</v>
      </c>
      <c r="D73" s="19"/>
      <c r="E73" s="19"/>
      <c r="F73" s="2"/>
      <c r="G73" s="95" t="s">
        <v>139</v>
      </c>
      <c r="H73" s="21">
        <v>14</v>
      </c>
      <c r="I73" s="21" t="s">
        <v>189</v>
      </c>
      <c r="J73" s="44"/>
      <c r="K73" s="44" t="s">
        <v>104</v>
      </c>
      <c r="L73" s="45"/>
      <c r="M73" s="46"/>
      <c r="N73" s="46"/>
      <c r="O73" s="47"/>
      <c r="P73" s="48"/>
      <c r="Q73" s="48"/>
      <c r="R73" s="48"/>
      <c r="S73" s="48"/>
      <c r="T73" s="44"/>
      <c r="U73" s="44"/>
      <c r="V73" s="49"/>
      <c r="W73" s="60"/>
      <c r="X73" s="60"/>
      <c r="Y73" s="22" t="str">
        <f t="shared" si="10"/>
        <v/>
      </c>
      <c r="Z73" s="22" t="str">
        <f t="shared" si="11"/>
        <v/>
      </c>
      <c r="AA73" s="19">
        <f t="shared" si="12"/>
        <v>0</v>
      </c>
      <c r="AB73" s="19">
        <f t="shared" si="6"/>
        <v>0</v>
      </c>
      <c r="AC73" s="19">
        <f t="shared" si="7"/>
        <v>0</v>
      </c>
      <c r="AD73" s="22" t="str">
        <f t="shared" si="8"/>
        <v/>
      </c>
      <c r="AE73" s="22" t="str">
        <f t="shared" si="9"/>
        <v/>
      </c>
    </row>
    <row r="74" spans="2:31" x14ac:dyDescent="0.25">
      <c r="B74" s="18" t="str">
        <f t="shared" si="13"/>
        <v/>
      </c>
      <c r="C74" s="19"/>
      <c r="D74" s="19"/>
      <c r="E74" s="19"/>
      <c r="F74" s="20"/>
      <c r="G74" s="95"/>
      <c r="H74" s="21"/>
      <c r="I74" s="21"/>
      <c r="J74" s="44"/>
      <c r="K74" s="44" t="s">
        <v>104</v>
      </c>
      <c r="L74" s="45"/>
      <c r="M74" s="46"/>
      <c r="N74" s="46"/>
      <c r="O74" s="47"/>
      <c r="P74" s="48"/>
      <c r="Q74" s="48"/>
      <c r="R74" s="48"/>
      <c r="S74" s="48"/>
      <c r="T74" s="44"/>
      <c r="U74" s="44"/>
      <c r="V74" s="49"/>
      <c r="W74" s="60"/>
      <c r="X74" s="60"/>
      <c r="Y74" s="22" t="str">
        <f t="shared" si="10"/>
        <v/>
      </c>
      <c r="Z74" s="22" t="str">
        <f t="shared" si="11"/>
        <v/>
      </c>
      <c r="AA74" s="19">
        <f t="shared" si="12"/>
        <v>0</v>
      </c>
      <c r="AB74" s="19">
        <f t="shared" si="6"/>
        <v>0</v>
      </c>
      <c r="AC74" s="19">
        <f t="shared" si="7"/>
        <v>0</v>
      </c>
      <c r="AD74" s="22" t="str">
        <f t="shared" si="8"/>
        <v/>
      </c>
      <c r="AE74" s="22" t="str">
        <f t="shared" si="9"/>
        <v/>
      </c>
    </row>
    <row r="75" spans="2:31" x14ac:dyDescent="0.25">
      <c r="B75" s="18" t="str">
        <f>IF(G75="","",#REF!+1)</f>
        <v/>
      </c>
      <c r="C75" s="19"/>
      <c r="D75" s="19"/>
      <c r="E75" s="19"/>
      <c r="F75" s="20"/>
      <c r="G75" s="95"/>
      <c r="H75" s="21"/>
      <c r="I75" s="21"/>
      <c r="J75" s="44"/>
      <c r="K75" s="44" t="s">
        <v>104</v>
      </c>
      <c r="L75" s="45"/>
      <c r="M75" s="46"/>
      <c r="N75" s="46"/>
      <c r="O75" s="47"/>
      <c r="P75" s="48"/>
      <c r="Q75" s="48"/>
      <c r="R75" s="48"/>
      <c r="S75" s="48"/>
      <c r="T75" s="44"/>
      <c r="U75" s="44"/>
      <c r="V75" s="49"/>
      <c r="W75" s="60"/>
      <c r="X75" s="60"/>
      <c r="Y75" s="22" t="str">
        <f t="shared" si="10"/>
        <v/>
      </c>
      <c r="Z75" s="22" t="str">
        <f t="shared" si="11"/>
        <v/>
      </c>
      <c r="AA75" s="19">
        <f t="shared" si="12"/>
        <v>0</v>
      </c>
      <c r="AB75" s="19">
        <f t="shared" ref="AB75:AB80" si="14">IF(M75&lt;&gt;0,1,0)</f>
        <v>0</v>
      </c>
      <c r="AC75" s="19">
        <f t="shared" ref="AC75:AC80" si="15">IF(N75&lt;&gt;0,1,0)</f>
        <v>0</v>
      </c>
      <c r="AD75" s="22" t="str">
        <f t="shared" ref="AD75:AD80" si="16">IF(W75&lt;&gt;"",$H75*W75,"")</f>
        <v/>
      </c>
      <c r="AE75" s="22" t="str">
        <f t="shared" ref="AE75:AE80" si="17">IF(X75&lt;&gt;"",$H75*X75,"")</f>
        <v/>
      </c>
    </row>
    <row r="76" spans="2:31" x14ac:dyDescent="0.25">
      <c r="B76" s="18" t="str">
        <f>IF(G76="","",B75+1)</f>
        <v/>
      </c>
      <c r="C76" s="19"/>
      <c r="D76" s="19"/>
      <c r="E76" s="19"/>
      <c r="F76" s="20"/>
      <c r="G76" s="95"/>
      <c r="H76" s="21"/>
      <c r="I76" s="21"/>
      <c r="J76" s="44"/>
      <c r="K76" s="44" t="s">
        <v>104</v>
      </c>
      <c r="L76" s="45"/>
      <c r="M76" s="46"/>
      <c r="N76" s="46"/>
      <c r="O76" s="47"/>
      <c r="P76" s="48"/>
      <c r="Q76" s="48"/>
      <c r="R76" s="48"/>
      <c r="S76" s="48"/>
      <c r="T76" s="44"/>
      <c r="U76" s="44"/>
      <c r="V76" s="49"/>
      <c r="W76" s="60"/>
      <c r="X76" s="60"/>
      <c r="Y76" s="22" t="str">
        <f t="shared" si="10"/>
        <v/>
      </c>
      <c r="Z76" s="22" t="str">
        <f t="shared" si="11"/>
        <v/>
      </c>
      <c r="AA76" s="19">
        <f t="shared" si="12"/>
        <v>0</v>
      </c>
      <c r="AB76" s="19">
        <f t="shared" si="14"/>
        <v>0</v>
      </c>
      <c r="AC76" s="19">
        <f t="shared" si="15"/>
        <v>0</v>
      </c>
      <c r="AD76" s="22" t="str">
        <f t="shared" si="16"/>
        <v/>
      </c>
      <c r="AE76" s="22" t="str">
        <f t="shared" si="17"/>
        <v/>
      </c>
    </row>
    <row r="77" spans="2:31" x14ac:dyDescent="0.25">
      <c r="B77" s="18" t="str">
        <f>IF(G77="","",B76+1)</f>
        <v/>
      </c>
      <c r="C77" s="19"/>
      <c r="D77" s="19"/>
      <c r="E77" s="19"/>
      <c r="F77" s="20"/>
      <c r="G77" s="95"/>
      <c r="H77" s="21"/>
      <c r="I77" s="21"/>
      <c r="J77" s="44"/>
      <c r="K77" s="44" t="s">
        <v>104</v>
      </c>
      <c r="L77" s="45"/>
      <c r="M77" s="46"/>
      <c r="N77" s="46"/>
      <c r="O77" s="47"/>
      <c r="P77" s="48"/>
      <c r="Q77" s="48"/>
      <c r="R77" s="48"/>
      <c r="S77" s="48"/>
      <c r="T77" s="44"/>
      <c r="U77" s="44"/>
      <c r="V77" s="49"/>
      <c r="W77" s="60"/>
      <c r="X77" s="60"/>
      <c r="Y77" s="22" t="str">
        <f t="shared" si="10"/>
        <v/>
      </c>
      <c r="Z77" s="22" t="str">
        <f t="shared" si="11"/>
        <v/>
      </c>
      <c r="AA77" s="19">
        <f t="shared" si="12"/>
        <v>0</v>
      </c>
      <c r="AB77" s="19">
        <f t="shared" si="14"/>
        <v>0</v>
      </c>
      <c r="AC77" s="19">
        <f t="shared" si="15"/>
        <v>0</v>
      </c>
      <c r="AD77" s="22" t="str">
        <f t="shared" si="16"/>
        <v/>
      </c>
      <c r="AE77" s="22" t="str">
        <f t="shared" si="17"/>
        <v/>
      </c>
    </row>
    <row r="78" spans="2:31" x14ac:dyDescent="0.25">
      <c r="B78" s="18" t="str">
        <f>IF(G78="","",B77+1)</f>
        <v/>
      </c>
      <c r="C78" s="19"/>
      <c r="D78" s="19"/>
      <c r="E78" s="19"/>
      <c r="F78" s="20"/>
      <c r="G78" s="95"/>
      <c r="H78" s="21"/>
      <c r="I78" s="21"/>
      <c r="J78" s="44"/>
      <c r="K78" s="44" t="s">
        <v>104</v>
      </c>
      <c r="L78" s="45"/>
      <c r="M78" s="46"/>
      <c r="N78" s="46"/>
      <c r="O78" s="47"/>
      <c r="P78" s="48"/>
      <c r="Q78" s="48"/>
      <c r="R78" s="48"/>
      <c r="S78" s="48"/>
      <c r="T78" s="44"/>
      <c r="U78" s="44"/>
      <c r="V78" s="49"/>
      <c r="W78" s="60"/>
      <c r="X78" s="60"/>
      <c r="Y78" s="22" t="str">
        <f t="shared" si="10"/>
        <v/>
      </c>
      <c r="Z78" s="22" t="str">
        <f t="shared" si="11"/>
        <v/>
      </c>
      <c r="AA78" s="19">
        <f t="shared" si="12"/>
        <v>0</v>
      </c>
      <c r="AB78" s="19">
        <f t="shared" si="14"/>
        <v>0</v>
      </c>
      <c r="AC78" s="19">
        <f t="shared" si="15"/>
        <v>0</v>
      </c>
      <c r="AD78" s="22" t="str">
        <f t="shared" si="16"/>
        <v/>
      </c>
      <c r="AE78" s="22" t="str">
        <f t="shared" si="17"/>
        <v/>
      </c>
    </row>
    <row r="79" spans="2:31" x14ac:dyDescent="0.25">
      <c r="B79" s="18" t="str">
        <f>IF(G79="","",B78+1)</f>
        <v/>
      </c>
      <c r="C79" s="19"/>
      <c r="D79" s="19"/>
      <c r="E79" s="19"/>
      <c r="F79" s="20"/>
      <c r="G79" s="95"/>
      <c r="H79" s="21"/>
      <c r="I79" s="21"/>
      <c r="J79" s="44"/>
      <c r="K79" s="44" t="s">
        <v>104</v>
      </c>
      <c r="L79" s="45"/>
      <c r="M79" s="46"/>
      <c r="N79" s="46"/>
      <c r="O79" s="47"/>
      <c r="P79" s="48"/>
      <c r="Q79" s="48"/>
      <c r="R79" s="48"/>
      <c r="S79" s="48"/>
      <c r="T79" s="44"/>
      <c r="U79" s="44"/>
      <c r="V79" s="49"/>
      <c r="W79" s="60"/>
      <c r="X79" s="60"/>
      <c r="Y79" s="22" t="str">
        <f t="shared" si="10"/>
        <v/>
      </c>
      <c r="Z79" s="22" t="str">
        <f t="shared" si="11"/>
        <v/>
      </c>
      <c r="AA79" s="19">
        <f t="shared" si="12"/>
        <v>0</v>
      </c>
      <c r="AB79" s="19">
        <f t="shared" si="14"/>
        <v>0</v>
      </c>
      <c r="AC79" s="19">
        <f t="shared" si="15"/>
        <v>0</v>
      </c>
      <c r="AD79" s="22" t="str">
        <f t="shared" si="16"/>
        <v/>
      </c>
      <c r="AE79" s="22" t="str">
        <f t="shared" si="17"/>
        <v/>
      </c>
    </row>
    <row r="80" spans="2:31" x14ac:dyDescent="0.25">
      <c r="B80" s="18" t="str">
        <f>IF(G80="","",B79+1)</f>
        <v/>
      </c>
      <c r="C80" s="19"/>
      <c r="D80" s="19"/>
      <c r="E80" s="19"/>
      <c r="F80" s="20"/>
      <c r="G80" s="95"/>
      <c r="H80" s="21"/>
      <c r="I80" s="21"/>
      <c r="J80" s="44"/>
      <c r="K80" s="44" t="s">
        <v>104</v>
      </c>
      <c r="L80" s="45"/>
      <c r="M80" s="46"/>
      <c r="N80" s="46"/>
      <c r="O80" s="47"/>
      <c r="P80" s="48"/>
      <c r="Q80" s="48"/>
      <c r="R80" s="48"/>
      <c r="S80" s="48"/>
      <c r="T80" s="44"/>
      <c r="U80" s="44"/>
      <c r="V80" s="49"/>
      <c r="W80" s="60"/>
      <c r="X80" s="60"/>
      <c r="Y80" s="22" t="str">
        <f t="shared" si="10"/>
        <v/>
      </c>
      <c r="Z80" s="22" t="str">
        <f t="shared" si="11"/>
        <v/>
      </c>
      <c r="AA80" s="19">
        <f t="shared" si="12"/>
        <v>0</v>
      </c>
      <c r="AB80" s="19">
        <f t="shared" si="14"/>
        <v>0</v>
      </c>
      <c r="AC80" s="19">
        <f t="shared" si="15"/>
        <v>0</v>
      </c>
      <c r="AD80" s="22" t="str">
        <f t="shared" si="16"/>
        <v/>
      </c>
      <c r="AE80" s="22" t="str">
        <f t="shared" si="17"/>
        <v/>
      </c>
    </row>
  </sheetData>
  <sheetProtection algorithmName="SHA-512" hashValue="WP3b2n/ECQo1iHsCnkinhOMJ25NtvL99wqiyb3SDmk/OWkE6MQyzw3uWvLnkN4Gu+EPNKFqmDPFV83RVzY8cKA==" saltValue="gsYQAU25uVX/L0RKq16C9A==" spinCount="100000" sheet="1" objects="1" scenarios="1"/>
  <autoFilter ref="B22:AA74" xr:uid="{58B4BD8D-C952-4896-95B5-705E76EABDBF}">
    <sortState xmlns:xlrd2="http://schemas.microsoft.com/office/spreadsheetml/2017/richdata2" ref="B23:AA80">
      <sortCondition ref="C22:C74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D64E5E-6C17-4464-AA9F-9D2D4EB31CAA}">
          <x14:formula1>
            <xm:f>Validação!$A$2:$A$7</xm:f>
          </x14:formula1>
          <xm:sqref>F7</xm:sqref>
        </x14:dataValidation>
        <x14:dataValidation type="list" allowBlank="1" showInputMessage="1" showErrorMessage="1" xr:uid="{11B23D32-3550-49B6-8FC7-94D601BA80EE}">
          <x14:formula1>
            <xm:f>Validação!$B$2:$B$29</xm:f>
          </x14:formula1>
          <xm:sqref>F5</xm:sqref>
        </x14:dataValidation>
        <x14:dataValidation type="list" allowBlank="1" showInputMessage="1" showErrorMessage="1" xr:uid="{413E4098-D0AF-4991-82D4-6F09F030AF7C}">
          <x14:formula1>
            <xm:f>Validação!$F$2:$F$4</xm:f>
          </x14:formula1>
          <xm:sqref>F9</xm:sqref>
        </x14:dataValidation>
        <x14:dataValidation type="list" allowBlank="1" showInputMessage="1" showErrorMessage="1" xr:uid="{E7497A15-9398-463F-95F9-F413967B9928}">
          <x14:formula1>
            <xm:f>Validação!$C$2:$C$7</xm:f>
          </x14:formula1>
          <xm:sqref>K23:K80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6E5D-ECB9-44E4-9D6E-E61B1E1AE8EE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 e Resumo</vt:lpstr>
      <vt:lpstr>UTE|UTG PARNAÍBA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2021-03-20T01:15:38Z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7515a7ce-35f9-4041-8fa8-4a46f7a02df0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