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3_ncr:1_{7E272BCB-FAE8-4041-B232-F9958E58DE6F}" xr6:coauthVersionLast="46" xr6:coauthVersionMax="46" xr10:uidLastSave="{785E7605-81EE-4BAC-B3E4-4BF137E20E97}"/>
  <bookViews>
    <workbookView xWindow="20370" yWindow="-120" windowWidth="20730" windowHeight="11160" tabRatio="693" activeTab="1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Validação" sheetId="3" state="hidden" r:id="rId5"/>
  </sheets>
  <definedNames>
    <definedName name="_xlnm._FilterDatabase" localSheetId="2" hidden="1">'UTE ITAQUI'!$B$22:$AA$49</definedName>
    <definedName name="_xlnm._FilterDatabase" localSheetId="3" hidden="1">'UTE PECÉM II'!$B$22:$AA$39</definedName>
    <definedName name="_xlnm._FilterDatabase" localSheetId="1" hidden="1">'UTE|UTG PARNAÍBA'!$B$22:$AA$81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1" i="5" l="1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39" i="13"/>
  <c r="AD39" i="13"/>
  <c r="Z39" i="13"/>
  <c r="Y39" i="13"/>
  <c r="B39" i="13"/>
  <c r="AE38" i="13"/>
  <c r="AD38" i="13"/>
  <c r="Z38" i="13"/>
  <c r="Y38" i="13"/>
  <c r="B38" i="13"/>
  <c r="AE37" i="13"/>
  <c r="AD37" i="13"/>
  <c r="Z37" i="13"/>
  <c r="Y37" i="13"/>
  <c r="B37" i="13"/>
  <c r="AE36" i="13"/>
  <c r="AD36" i="13"/>
  <c r="Z36" i="13"/>
  <c r="Y36" i="13"/>
  <c r="B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8" i="13" l="1"/>
  <c r="L33" i="2" s="1"/>
  <c r="F16" i="13"/>
  <c r="G16" i="13" s="1"/>
  <c r="J33" i="2" s="1"/>
  <c r="F14" i="13"/>
  <c r="G33" i="2" s="1"/>
  <c r="F15" i="13"/>
  <c r="G15" i="13" s="1"/>
  <c r="I33" i="2" s="1"/>
  <c r="Z21" i="13"/>
  <c r="AD21" i="13"/>
  <c r="Y21" i="13"/>
  <c r="AE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E23" i="5"/>
  <c r="AD23" i="5"/>
  <c r="AE21" i="5" l="1"/>
  <c r="AD21" i="5"/>
  <c r="F14" i="5"/>
  <c r="G14" i="5" l="1"/>
  <c r="H31" i="2" s="1"/>
  <c r="G31" i="2"/>
  <c r="Z81" i="5" l="1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81" i="5" l="1"/>
  <c r="B80" i="5"/>
  <c r="B79" i="5"/>
  <c r="B78" i="5"/>
  <c r="B77" i="5"/>
  <c r="B76" i="5"/>
  <c r="B75" i="5"/>
  <c r="B7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<sst xmlns="http://schemas.openxmlformats.org/spreadsheetml/2006/main" count="553" uniqueCount="238">
  <si>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</si>
  <si>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</si>
  <si>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</si>
  <si>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</si>
  <si>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</si>
  <si>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</si>
  <si>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</si>
  <si>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</si>
  <si>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</si>
  <si>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</si>
  <si>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</si>
  <si>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</si>
  <si>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</si>
  <si>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</si>
  <si>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</si>
  <si>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</si>
  <si>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</si>
  <si>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</si>
  <si>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</si>
  <si>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</si>
  <si>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</si>
  <si>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</si>
  <si>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</si>
  <si>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</si>
  <si>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</si>
  <si>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</si>
  <si>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</si>
  <si>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</si>
  <si>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</si>
  <si>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</si>
  <si>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</si>
  <si>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</si>
  <si>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</si>
  <si>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</si>
  <si>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</si>
  <si>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</si>
  <si>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</si>
  <si>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</si>
  <si>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</si>
  <si>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</si>
  <si>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</si>
  <si>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</si>
  <si>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</si>
  <si>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</si>
  <si>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</si>
  <si>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</si>
  <si>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</si>
  <si>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</si>
  <si>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</si>
  <si>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</si>
  <si>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</si>
  <si>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</si>
  <si>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</si>
  <si>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</si>
  <si>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</si>
  <si>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</si>
  <si>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</si>
  <si>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</si>
  <si>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</si>
  <si>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</si>
  <si>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</si>
  <si>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</si>
  <si>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</si>
  <si>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</si>
  <si>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</si>
  <si>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</si>
  <si>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</si>
  <si>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</si>
  <si>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</si>
  <si>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</si>
  <si>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</si>
  <si>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</si>
  <si>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</si>
  <si>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</si>
  <si>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</si>
  <si>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</si>
  <si>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</si>
  <si>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</si>
  <si>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</si>
  <si>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</si>
  <si>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</si>
  <si>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</si>
  <si>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</si>
  <si>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</si>
  <si>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</si>
  <si>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</si>
  <si>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</si>
  <si>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</si>
  <si>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</si>
  <si>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</si>
  <si>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</si>
  <si>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</si>
  <si>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</si>
  <si>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</si>
  <si>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</si>
  <si>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</si>
  <si>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</si>
  <si>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</si>
  <si>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</si>
  <si>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</si>
  <si>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</si>
  <si>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</si>
  <si>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</si>
  <si>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</si>
  <si>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</si>
  <si>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</si>
  <si>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</si>
  <si>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</si>
  <si>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</si>
  <si>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</si>
  <si>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</si>
  <si>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</si>
  <si>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</si>
  <si>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</si>
  <si>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</si>
  <si>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</si>
  <si>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</si>
  <si>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</si>
  <si>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</si>
  <si>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</si>
  <si>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</si>
  <si>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</si>
  <si>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</si>
  <si>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</si>
  <si>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</si>
  <si>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</si>
  <si>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</si>
  <si>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</si>
  <si>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</si>
  <si>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</si>
  <si>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</si>
  <si>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</si>
  <si>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</si>
  <si>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</si>
  <si>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</si>
  <si>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</si>
  <si>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</si>
  <si>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</si>
  <si>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</si>
  <si>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</si>
  <si>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</si>
  <si>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ELEMENTO FILTRANTE- FLUIDO/FILTRAR: P/ AR- FILTRAGEM: 40 MICRA- 1.1/2POL- FAB: GE- REF: (P3N FA 9PHSA).</t>
  </si>
  <si>
    <t>UN</t>
  </si>
  <si>
    <t>ELEMENTO FILTRANTE- FLUIDO/FILTRAR: P/ AR- FILTRAGEM: 5 MICRA- GE- P3NFA9PFSA.</t>
  </si>
  <si>
    <t>RESPIRO DESSECANTE- CARACTERISTICA CONSTRUTIVA: DESCARTAVEL- MATERIAL:  ABS- COMPRIMENTO: COMP 203,20 MM- DIAMETRO: DIAM 127 MM- CONEXAO: MAC HO 1NPT- FILTRO._x000D_</t>
  </si>
  <si>
    <t>RESPIRO COALESCENTE- CARACTERISTICA CONSTRUTIVA: DESCARTAVEL- MATERIAL : ABS- COMPRIMENTO: 115MM- DIAMETRO: 114MM-  FAIXA TEMPERATURA: -40A93GRC- CONEXAO: 1NPT- VAZAO MAX: 1274 LPM_x000D_RESPIRO DESSECANTE P566151 DONALDSON_x000D_</t>
  </si>
  <si>
    <t>CARTUCHO APLICACAO TURBINA GAS DM83900C HILCO</t>
  </si>
  <si>
    <t>ELEMENTO FILTRANTE FLUIDO AGUA MATERIAL ELEMENTO_x000D_POLIPROPILENO GRAU FILTRAGEM 5 MICRA PRESSAO OPERACAO_x000D_1PSI DIAMETRO 60MM COMPRIMENTO 248MM 255694-43 PENTAIR</t>
  </si>
  <si>
    <t>SILENCIADOR PNEUMATICO MATERIAL CORPO BRONZE TRATAMENTO_x000D_SUPERFICIE NATURAL COR NATURAL PRESSAO SONORA 66-81DBA_x000D_FORMATO CONICO CONEXAO PROCESSO ROSCADA DIAMETRO_x000D_CONEXAO PROCESSO 1/4POL ROSCA TIPO BSPT T40B2800_x000D_NORGREN</t>
  </si>
  <si>
    <t>RESPIRO AR SECO- MATERIAL: COPOLIESTER TRITAN- CONEXAO: CONEXAO 1NPT- ALTURA: ALT 30,50MM- MATERIAL CORPO: MATERIAL FILTRANTE: SILICA- FILTR ACAO: 2MICRA- VAZAO: 25CFM- DIAMETRO: 13CM- (30,50CM)._x000D__x000D_FILTRO RESPIRO DESCARTAVEL MATERIAL CORPO COPOLIESTER TRITAN MATERIAL FILTRANTE SILICA GEL TRANSPARENTE FILTRACAO 2 MICRA 508ML VAZAO 25CFM DIAMETRO 13,00 CM ROSCADA 1 POL NPT 30,50 CM G8S1NGC GUARDIAN_x000D_</t>
  </si>
  <si>
    <t>ELEMENTO COALESCENTE AR030ENMI PARKER</t>
  </si>
  <si>
    <t>ELEMENTO FILTRANTE- TIPO: AR- APLICACAO: DA BOMBA VACUO- MODELO: GAST- GAST/AK524-</t>
  </si>
  <si>
    <t>FILTRO BOLSA MATERIAL CORPO ACO GRAU FILTRAGEM G4 VAZAO_x000D_OPERACAO 1700M3/H LARGURA 330MM ALTURA 592MM_x000D_PROFUNDIDADE 305MM 5101200212 AAF</t>
  </si>
  <si>
    <t>FILTRO FLUIDO AR APLICACAO AR CONDICIONADO SERVIMINI F6 699X398 SERVIFILTRO</t>
  </si>
  <si>
    <t>FILTRO REGULADOR PRESSAO MATERIAL CORPO LIGA ALUMINIO_x000D_GRAU FILTRAGEM 5 MICRA FLUIDO AR DRENO MANUAL DIAMETRO_x000D_1/2POL ROSCA TIPO NPT PRESSAO OPERACAO 1MPA MATERIAL_x000D_COPO POLICARBONATO MATERIAL VEDACAO COMPOSTO BORRACHA_x000D_NITRILICA COMPRIMENTO TOTAL 40MM AWN04BCE2 SMC</t>
  </si>
  <si>
    <t>FILTRO TIPO FILTRO PURIFICADOR FLUIDO AR MATERIAL ALUMINIO FUNDIDO APLICACAO SISTEMA AR COMPRIMIDO HN.8L 10CU25-235 FARGON</t>
  </si>
  <si>
    <t>FILTRO FLUIDO AGUA MATERIAL ACO INOX DIAMETRO 116,00 MM COMPRIMENTO86,00 MM ALTURA 270,00 MM USO ALINHA LAMA CAL ATOMIZADORES APLICACAO_x000D_SISTEMA FGD_x000D__x000D_</t>
  </si>
  <si>
    <t>CJ</t>
  </si>
  <si>
    <t>FILTRO AR GRELHA AMAIR HT QUADRADO MATERIAL FILTRANTE FIBRA VIDRO C/MO LDURA ACO FLUIDO AR ALUMINIZADO GRAU FILTRAGEM G4 COMPRIMENTO 595,00 M M LARGURA 595,00 MM ENTRADA COLETOR APLICACAO GERADOR 147-002-319 AAF_x000D_</t>
  </si>
  <si>
    <t>COPO LUBRIFICADOR APLICACAO SISTEMA DESSULFURACAO GAS S48K02030-F1 SWECO</t>
  </si>
  <si>
    <t>FILTRO FLUIDO GAS APLICACAO ANALISADOR GAS APNA-370 9022006400 MET ONE INSTRUMENTS</t>
  </si>
  <si>
    <t>FILTRO FLUIDO GAS APLICACAO ANALISADOR GAS 9057003400 MET ONE INSTRUMENTS ESU-050-A MET ONE INSTRUMENTS</t>
  </si>
  <si>
    <t>FILTRO DE AR E GÁS COMPRIMIDO COM ÓLEO X-EVOLUTION; PRESSÃO: 0 A 20 bar;_x000D_TEMPERATURA: 1,5 a 100°C; CONEXÃO: 1" NPT/BSPT; APLICAÇÃO: SISTEMA DE_x000D_TRATAMENTO DE AR PARA LIMPEZA DE FILTROS DAS TGs.</t>
  </si>
  <si>
    <t>FILTRO FLUIDO TIPO FILTRO SEPARADOR FLUIDO AGUA_x000D_MATERIAL CORPO ALUMINIO TEMPERATURA OPERACAO 1,5A100°C_x000D_PRESSAO OPERACAO 20BAR DIAMETRO ENTRADA 1POL ROSCA_x000D_ENTRADA NPT APLICACAO SISTEMA TRATAMENTO AR</t>
  </si>
  <si>
    <t>FILTRO DE AR SOP DIAF TM 120N/150N/200N_x000D_</t>
  </si>
  <si>
    <t>ELEMENTO FILTRANTE SUBAPLICACAO FILTRO APLICACAO_x000D_TURBINA GAS SP-04101236782</t>
  </si>
  <si>
    <t>FILTRO SECADOR MATERIAL CORPO ACO MATERIAL CONEXAO ACO_x000D_TIPO CONEXAO ROSCADA DIAMETRO CONEXAO 5/8POL_x000D_COMPRIMENTO 184MM ALTURA 80MM 023Z5045 DANFOSS</t>
  </si>
  <si>
    <t>FILTRO REGULADOR PRESSAO FLUIDO AR DIAMETRO 1/4POL_x000D_PRESSAO OPERACAO 0A10BAR P32FB92CGMN PARKER</t>
  </si>
  <si>
    <t>FILTRO DE AR PARKER 14F11BB1_x000D_FABRICANTE:PARKER MODELO:14F11BB1_x000D__x000D_Especificações:_x000D_Notas: Com Drenagem Automática de Pulso._x000D_Tamanho da porta: 1 - 1/4 polegadas_x000D_Nível de engenharia: B - Corrente_x000D_Opções de tigela Tigela de policarbonato:1 - Twist Drain_x000D_Elementos: B - 5 Micron_x000D_Tipo de porta: 1 - BSPP_x000D_14F Tamanho do filtro A Polegadas (mm):1,69 (43)_x000D_14F Dimensões do filtro B Polegadas (mm): 1,53 (39)_x000D_14F Dimensões do filtro C Polegadas (mm): .39 (10)_x000D_14F Dimensões do filtro D Polegadas (mm): 3,82 (97)_x000D_14F Dimensões do filtro D † Polegadas (mm): 3,87 (99)_x000D_14F Dimensões do filtro E Polegadas (mm): 4,21 (107)_x000D_14F Dimensões do filtro E † Polegadas (mm): 4,26 (108)_x000D_14F Dimensões do filtro F Polegadas (mm): 1,60 (41)_x000D_Tipo de porta: 1 - BSPP_x000D_Tamanho da porta: 1 - 1/4 polegadas_x000D_</t>
  </si>
  <si>
    <t>EJETOR TIPO: VACUO DIAMETRO BICO: 1.3MM PRESSAO MAX VACUO: -88KPA CONEXAO SUP: 8MM TIPO CONEXAO SUP: ROSCA MEDIDA ROSCA SUP: 1/8POL CONEXAO VAC: 10MM TIPO CONEXAO VAC: ROSCA MEDIDA ROSCA VAC: 1/4POL CONEXAO EXH: 10MM TIPO CONEXAO EXH: ROSCA MEDIDA ROSCA EXH: 1/4POL REF: ZH13DS-01-02-02 FABR: SMC_x000D_</t>
  </si>
  <si>
    <t>FILTRO; TIPO: SECADOR; MODELO: DML 083; FLUIDO: AR; MATERIAL: ACO_x000D_CARBONO; GRAU FILTRAGEM: 25µM TEMPERATURA MAXIMA: 120°C; PRESSAO: 42BAR;_x000D_DIAMETRO: 3/8 POL; COMPRIMENTO: 158,00 MM; ALTURA: 58,00 MM; ROSCADA 3/8_x000D_POL; USO: AR CONDICIONADO; APLICACAO: SISTEMA REFRIGERACAO; REFERENCIA:_x000D_023Z5040; FABRICANTE: DANFOSS.</t>
  </si>
  <si>
    <t>FILTRO; TIPO: SECADOR; MODELO: DML 083; FLUIDO: AR; MATERIAL: ACO_x000D_CARBONO; GRAU FILTRAGEM: 25µM TEMPERATURA MAXIMA: 120°C; PRESSAO: 42BAR;_x000D_DIAMETRO: 1/2 POL; COMPRIMENTO: 158,00 MM; ALTURA: 58,00 MM; ROSCADA 1/2_x000D_POL; USO: AR CONDICIONADO; APLICACAO: SISTEMA REFRIGERACAO; REFERENCIA:_x000D_023Z5044; FABRICANTE: DANFOSS.</t>
  </si>
  <si>
    <t>FILTRO DO SISTEMA DE PULSACAO DE AR (PRIMEIRO); GE-P3NKA00ES9B;_x000D_PARKER: P3NFA9PQSA</t>
  </si>
  <si>
    <t>FILTRO DO SISTEMA DE PULSACAO DE AR (SEGUNDO); GE-P3NKA00ESE;_x000D_PARKER: P3NFA9PFSA</t>
  </si>
  <si>
    <t>FILTRO DO SISTEMA DE PULSACAO DE AR (TERCEIRO); GE-P3NKA00ESG;_x000D_PARKER: P3N FA 9PHSA</t>
  </si>
  <si>
    <t>FILTRO REGULADOR PRESSAO GRAU FILTRAGEM 40 MICRA FLUIDO_x000D_AR DIAMETRO 3/4POL PRESSAO OPERACAO 125PSI MATERIAL_x000D_COPO POLICARBONATO 07E41A13AC PARKER</t>
  </si>
  <si>
    <t>ELEMENTO FILTRANTE APLICACAO AR COMPR-EFS0070-U</t>
  </si>
  <si>
    <t>ELEMENTO FILTRANTE FLUIDO GAS MATERIAL ELEMENTO_x000D_POLIESTER GRAU FILTRAGEM 0,3 MICRON DIAMETRO 4.5POL_x000D_COMPRIMENTO 72POL PCHG-372-SCW-CE-B PECO</t>
  </si>
  <si>
    <t>FILTRO DE AR 0.3 MICRON; APLICACAO: ANALISADOR DE GAS APNA 370; PART_x000D_NUMBER: 3200082322; FABRICANTE: HORIBA.</t>
  </si>
  <si>
    <t>ELEMENTO FILTRANTE MATERIAL ELEMENTO ACO INOX AISI 304_x000D_DIAMETRO 0,8MM COMPRIMENTO 4POL FILTRO Y 4POL</t>
  </si>
  <si>
    <t>FILTRO SECADOR MATERIAL CORPO COBRE MATERIAL CONEXAO_x000D_COBRE TEMPERATURA OPERACAO -40A70GRC PRESSAO OPERACAO_x000D_46BAR TIPO CONEXAO ROSCADA DIAMETRO CONEXAO 3/8POL_x000D_COMPRIMENTO 148MM ALTURA 80MM 023Z5043 DANFOSS</t>
  </si>
  <si>
    <t>FILTRO AR 21436535 VOLVO</t>
  </si>
  <si>
    <t>FILTRO FLUIDO FLUIDO AR MATERIAL CORPO ACO CARBONO ASTM_x000D_A105 PRESSAO OPERACAO 600LBS/POL2 DIAMETRO ENTRADA_x000D_20POL</t>
  </si>
  <si>
    <t>FILTRO FLUIDO FLUIDO AR MATERIAL CORPO ACO CARBONO ASTM_x000D_A105 DIAMETRO ENTRADA 2POL</t>
  </si>
  <si>
    <t>FILTRO FLUIDO MATERIAL CORPO ACO CARBONO ASTM A105_x000D_PRESSAO OPERACAO 150LBS/POL2 DIAMETRO ENTRADA 2POL</t>
  </si>
  <si>
    <t>KIT/CONJUNTO REPARO CILINDRO PNEUMATICO 3520-8014_x000D_PARKER</t>
  </si>
  <si>
    <t>FILTRO REGULADOR PRESSAO GRAU FILTRAGEM 5 MICRA FLUIDO_x000D_AR DRENO MANUAL DIAMETRO 3/4POL ROSCA TIPO NPT PRESSAO_x000D_OPERACAO 150PSI MATERIAL COPO POLICARBONATO</t>
  </si>
  <si>
    <t>FILTRO REGULADOR PRESSAO FLUIDO AR DIAMETRO 1/2POL</t>
  </si>
  <si>
    <t>SILENCIADOR PNEUMATICO MATERIAL CORPO TERMOPLASTICO_x000D_TRATAMENTO SUPERFICIE S/TRATAMENTO SUPERFICIE COR_x000D_BRANCA PRESSAO SONORA 58-74DBA FORMATO CIRCULAR CONEXAO_x000D_PROCESSO ROSCADA DIAMETRO CONEXAO PROCESSO 1/4POL ROSCA_x000D_TIPO NPT COMPRIMENTO 35,5MM</t>
  </si>
  <si>
    <t>ELEMENTO FILTRANTE AR APLICACAO FILTRO PS403P PARKER</t>
  </si>
  <si>
    <t>ELEMENTO FILTRANTE APLICACAO FILTRO P0402306 PARKER</t>
  </si>
  <si>
    <t>FILTRO REGULADOR PRESSAO MATERIAL CORPO ALUMINIO GRAU_x000D_FILTRAGEM 5 MICRA FLUIDO AR DRENO MANUAL DIAMETRO_x000D_3/8POL ROSCA TIPO BSP PRESSAO OPERACAO 17BAR VAZAO_x000D_45L/S COR CINZA MATERIAL VEDACAO COMPOSTO BORRACHA_x000D_NITRILICA COMPRIMENTO TOTAL 194MM P3KFA13ESMN PARKER</t>
  </si>
  <si>
    <t>ELEMENTO FILTRANTE MATERIAL ELEMENTO BORO GRAU_x000D_FILTRAGEM 10 MICRA DIAMETRO 45MM COMPRIMENTO 209,5MM_x000D_114148 PARKER</t>
  </si>
  <si>
    <t>FILTRO AR BR110H2O EATON</t>
  </si>
  <si>
    <t>ELEMENTO FILTRANTE GRAU FILTRAGEM 10 MICRA PRESSAO_x000D_OPERACAO 20 BAR FRT-30-10FV PARKER</t>
  </si>
  <si>
    <t>SILENCIADOR EXAUSTAO APLICACAO SISTEMA PROCESSAMENTO AR_x000D_TP4210-1 PARKER</t>
  </si>
  <si>
    <t>FILTRO DE AR APLICACAO: GERADOR REFERENCIA: ASR806 FABRICANTE: TECFIL</t>
  </si>
  <si>
    <t>ELEMENTO FILTRANTE NGGC-336PL51 PECO</t>
  </si>
  <si>
    <t>FILTRO LINHA TIPO FILTRO PNEUMATICO FLUIDO AR GRAU_x000D_FILTRAGEM 25UM PRESSAO OPERACAO 0,5-0,85MPA MATERIAL_x000D_CORPO POLICARBONATO CONEXAO PROCESSO ENTRADA ROSCADA_x000D_DIAMETRO ENTRADA 3/4POL CONEXAO PROCESSO SAIDA ROSCADA_x000D_DIAMETRO SAIDA 3/4POL TIPO DRENO MANUAL JAC4010-06_x000D_JELPC</t>
  </si>
  <si>
    <t>FILTRO FLUIDO TIPO FILTRO COALESCENTE FLUIDO AR_x000D_COMPRIMIDO GRAU FILTRAGEM 0,3 MICRON PRESSAO OPERACAO_x000D_17KGF/CM2 DIAMETRO ENTRADA 2POL APLICACAO SISTEMA_x000D_LIMPEZA BLFTC3910</t>
  </si>
  <si>
    <t>FILTRO DE AR REFERENCIA: 26510337 FABRICANTE: PERKINS APLICACAO: GERADOR GVC CL#1,2,3._x000D__x000D_</t>
  </si>
  <si>
    <t>MEMBRANA 100-150L APLICACAO: ACUMULADOR PNEUMATICO MATERIAL: EPDM KKS DE APLICACAO: 1401-UG52-AR-CFR-PGL52-52PGF30BB001 FABRICANTE: ENGETANK REFERENCIA: 2-10-00009_x000D_NUMERO DESENHO: DS-A0029P-A (ANEXO) ITEM DO DESENHO: 15_x000D_</t>
  </si>
  <si>
    <t>FILTRO SECADOR ROSCAVEL DIMENSOES: 165 MM X 5/8POL APLICACAO: MANUTENCAO DANFOSS_x000D__x000D_</t>
  </si>
  <si>
    <t>ELEMENTO FILTRANTE FLUIDO GLICOL MATERIAL ELEMENTO_x000D_ALGODAO GRAU FILTRAGEM 75 MICRAS PRESSAO OPERACAO 15PSI_x000D_DIAMETRO 3POL COMPRIMENTO 36.625POL COMPRESSOR_x000D_FTS-336-C75 PECO</t>
  </si>
  <si>
    <t>LUBRIFICADOR PNEUMATICO 1/2 07L_x000D_PRESSAO NOMINAL: 0..10 BAR_x000D_TEMPERATURA: 52°C_x000D_COPO: BLINDADO, EM POLICARBONATO, COM BUJAO DE ENCHIMENTO_x000D_VEDACOES: NBR_x000D_CONEXAO COM O PROCESSO: ROSCA 1/2" NPT_x000D_CODIGO DE COMPRA: 07L32BE_x000D_FABRICANTE: PARKER_x000D_</t>
  </si>
  <si>
    <t>FILTRO LINHA GRAU FILTRAGEM 5 MICRA PRESSAO OPERACAO_x000D_0A12BAR MATERIAL CORPO POLICARBONATO TIPO DRENO_x000D_AUTOMATICO</t>
  </si>
  <si>
    <t>KIT/CONJUNTO LUBRIFICADOR COMPONENTE COPO POLICARBONATO_x000D_REGULADOR PRESSAO MANOMETRO SANGRIA SUPORTE</t>
  </si>
  <si>
    <t>FILTRO REGULADOR PRESSAO IR4000S1K3PX4BS PARKER</t>
  </si>
  <si>
    <t>FILTRO REGULADOR PRESSAO DIAMETRO 1POL ROSCA TIPO NPT_x000D_PRESSAO OPERACAO 0A8BAR 7399-028 PARKER</t>
  </si>
  <si>
    <t>KIT/CONJUNTO REPARO COMPONENTE JUNTA VEDACAO ANEL O_x000D_ANEL RASPADOR ATUADOR PNEUMATICO G12201203004 INTERENG</t>
  </si>
  <si>
    <t>FILTRO SECADOR MATERIAL CORPO ACO MATERIAL CONEXAO_x000D_COBRE TEMPERATURA OPERACAO -45A65GRC PRESSAO OPERACAO_x000D_45BAR TIPO CONEXAO ROSCADA DIAMETRO CONEXAO 5/8POL_x000D_COMPRIMENTO 191MM ALTURA 67MM FDB165 EMERSON</t>
  </si>
  <si>
    <t>FILTRO AR APLICACAO UNIDADE ROOFTOP CONDENSADAS BAH 057_x000D_DNM 3M BALTIC</t>
  </si>
  <si>
    <t>FILTRO FLUIDO FLUIDO AR GRAU FILTRAGEM 7 MICRA BAH 057_x000D_DNM 3M</t>
  </si>
  <si>
    <t>Filtro de ar secador 0,01 micron 3/4”</t>
  </si>
  <si>
    <t>FILTRO HIDROFOBICO MONITOR MULTIGAS 64254 GMI</t>
  </si>
  <si>
    <t>FILTRO DE AR, MODELO LC216, COD. ELG.200.0081, MARCA ELGA LABWATER_x000D_</t>
  </si>
  <si>
    <t>ELEMENTO FILTRO DE AR, SRP-3008_x000D_</t>
  </si>
  <si>
    <t>ELEMENTO FILTRO DE AR PN 395773_x000D_</t>
  </si>
  <si>
    <t>ELEMENTO FILTRANTE APLICACAO:  FILTROS DE AR DE SOPRADORES VENTILADORES COMPRESSORES INDUSTRIAIS E BOMBAS DE VÁCUO FORNECEDOR NACIONAL: NSP REFERENCIA: 55035 DIAMETRO EXTERNO: 500MM DIAMETRO INTERNO: 390MM ALTURA: 355MM FORNECEDOR IMPORTADO: FLUITEK REFERENCIA: 81-1209 DIAMETRO EXTERNO: 431,8MM DIAMETRO INTERNO: 330,2MM ALTURA: 254MM</t>
  </si>
  <si>
    <t>ELEMENTO FILTRANTE FLUIDO GNV MATERIAL ELEMENTO FIBRA_x000D_VIDRO GRAU FILTRAGEM 0,3 MICRON DIAMETRO 4.5POL_x000D_COMPRIMENTO 72POL FG-372ASCW PECO</t>
  </si>
  <si>
    <t>ELEMENTO FILTRANTE FLUIDO GAS MATERIAL ELEMENTO_x000D_POLIESTER GRAU FILTRAGEM 1 MICRON DIAMETRO 5.5POL_x000D_COMPRIMENTO 36POL PPCHG-536-CE PECO</t>
  </si>
  <si>
    <t xml:space="preserve">PRODUTO QUIMICO NOME COMERCIAL PURACARB MEDIA APLICACAO FILTRAGEM GAS COMPOSICAO QUIMICA AGUA OXIDO ALUMINIO CARBONO ATIVADO CARBONO POTASSI O ESTADO FISICO SOLIDO COR CINZA ESCURO DENSIDADE 0,721G/CM3 TEMPERATU RA 300°C 225 MET ONE
</t>
  </si>
  <si>
    <t>FILTRO DE AR LC216</t>
  </si>
  <si>
    <t>K B DA SILVA COMERCIO E SERVIÇO ME</t>
  </si>
  <si>
    <t>17.017.679/0001-24</t>
  </si>
  <si>
    <t>09/092020</t>
  </si>
  <si>
    <t>NOVO CODIGO P3NKA00ESG</t>
  </si>
  <si>
    <t>OBSOLETO</t>
  </si>
  <si>
    <t>PARKER</t>
  </si>
  <si>
    <t>ITEM FORNECIDO EM CONJUNTO REF. P3YFA18DSAN+P3YKA9BBCP</t>
  </si>
  <si>
    <t xml:space="preserve">K B DA SILVA COMERCIO E SERVIÇO ME </t>
  </si>
  <si>
    <t>REF. 07E41A13AC+PS802P</t>
  </si>
  <si>
    <t>imediato</t>
  </si>
  <si>
    <t>ITEM FORNECIDO EM CONJUNTO REF. P3YFA18GSAN+P3YKA9BCP+</t>
  </si>
  <si>
    <t>REFERENCIA P31FA12CGMN</t>
  </si>
  <si>
    <t>IMEDIATO</t>
  </si>
  <si>
    <t>REFERENCIA P32FB14EGMN</t>
  </si>
  <si>
    <t>07L31BE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</si>
</sst>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opLeftCell="A22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6" t="s">
        <v>19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</row>
    <row r="6" spans="2:15" ht="7.5" customHeight="1" x14ac:dyDescent="0.25"/>
    <row r="7" spans="2:15" x14ac:dyDescent="0.25">
      <c r="B7" s="55">
        <v>1</v>
      </c>
      <c r="C7" s="114" t="s">
        <v>91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15" x14ac:dyDescent="0.25">
      <c r="B8" s="56"/>
      <c r="C8" s="102" t="s">
        <v>95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</row>
    <row r="9" spans="2:15" x14ac:dyDescent="0.25">
      <c r="B9" s="56"/>
      <c r="C9" s="102" t="s">
        <v>94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3"/>
    </row>
    <row r="10" spans="2:15" x14ac:dyDescent="0.25">
      <c r="B10" s="56">
        <v>2</v>
      </c>
      <c r="C10" s="102" t="s">
        <v>102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/>
    </row>
    <row r="11" spans="2:15" x14ac:dyDescent="0.25">
      <c r="B11" s="56">
        <v>3</v>
      </c>
      <c r="C11" s="102" t="s">
        <v>93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</row>
    <row r="12" spans="2:15" x14ac:dyDescent="0.25">
      <c r="B12" s="56">
        <v>4</v>
      </c>
      <c r="C12" s="102" t="s">
        <v>103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</row>
    <row r="13" spans="2:15" x14ac:dyDescent="0.25">
      <c r="B13" s="56">
        <v>5</v>
      </c>
      <c r="C13" s="102" t="s">
        <v>101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3"/>
    </row>
    <row r="14" spans="2:15" x14ac:dyDescent="0.25">
      <c r="B14" s="56"/>
      <c r="C14" s="102" t="s">
        <v>69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</row>
    <row r="15" spans="2:15" x14ac:dyDescent="0.25">
      <c r="B15" s="56"/>
      <c r="C15" s="102" t="s">
        <v>70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3"/>
    </row>
    <row r="16" spans="2:15" x14ac:dyDescent="0.25">
      <c r="B16" s="56"/>
      <c r="C16" s="102" t="s">
        <v>71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</row>
    <row r="17" spans="2:15" x14ac:dyDescent="0.25">
      <c r="B17" s="56">
        <v>6</v>
      </c>
      <c r="C17" s="102" t="s">
        <v>92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</row>
    <row r="18" spans="2:15" x14ac:dyDescent="0.25">
      <c r="B18" s="56">
        <v>7</v>
      </c>
      <c r="C18" s="102" t="s">
        <v>100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3"/>
    </row>
    <row r="19" spans="2:15" x14ac:dyDescent="0.25">
      <c r="B19" s="57">
        <v>8</v>
      </c>
      <c r="C19" s="100" t="s">
        <v>99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</row>
    <row r="20" spans="2:15" x14ac:dyDescent="0.25"/>
    <row r="21" spans="2:15" ht="18.75" x14ac:dyDescent="0.3">
      <c r="C21" s="116" t="s">
        <v>86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7" t="s">
        <v>121</v>
      </c>
      <c r="K23" s="118"/>
      <c r="L23" s="118"/>
      <c r="M23" s="119"/>
    </row>
    <row r="24" spans="2:15" x14ac:dyDescent="0.25">
      <c r="F24" s="74" t="s">
        <v>130</v>
      </c>
      <c r="G24" s="73"/>
      <c r="H24" s="73"/>
      <c r="I24" s="77"/>
      <c r="J24" s="120">
        <v>24</v>
      </c>
      <c r="K24" s="121"/>
      <c r="L24" s="121"/>
      <c r="M24" s="122"/>
    </row>
    <row r="25" spans="2:15" x14ac:dyDescent="0.25">
      <c r="F25" s="75" t="s">
        <v>129</v>
      </c>
      <c r="G25" s="76"/>
      <c r="H25" s="76"/>
      <c r="I25" s="78"/>
      <c r="J25" s="123">
        <v>60</v>
      </c>
      <c r="K25" s="123"/>
      <c r="L25" s="123"/>
      <c r="M25" s="124"/>
    </row>
    <row r="26" spans="2:15" x14ac:dyDescent="0.25"/>
    <row r="27" spans="2:15" ht="18.75" x14ac:dyDescent="0.3">
      <c r="C27" s="116" t="s">
        <v>68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2" t="s">
        <v>75</v>
      </c>
      <c r="E29" s="113"/>
      <c r="F29" s="113"/>
      <c r="G29" s="113"/>
      <c r="H29" s="113"/>
      <c r="I29" s="113"/>
      <c r="J29" s="113"/>
      <c r="K29" s="111" t="s">
        <v>139</v>
      </c>
      <c r="L29" s="111"/>
      <c r="M29" s="111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0" t="s">
        <v>78</v>
      </c>
      <c r="M30" s="110"/>
      <c r="N30" s="53" t="s">
        <v>77</v>
      </c>
      <c r="O30" s="52" t="s">
        <v>78</v>
      </c>
    </row>
    <row r="31" spans="2:15" x14ac:dyDescent="0.25">
      <c r="B31" s="42"/>
      <c r="C31" s="29"/>
      <c r="D31" s="106" t="s">
        <v>72</v>
      </c>
      <c r="E31" s="107"/>
      <c r="F31" s="33">
        <f>'UTE|UTG PARNAÍBA'!F13</f>
        <v>51</v>
      </c>
      <c r="G31" s="33">
        <f>'UTE|UTG PARNAÍBA'!F14</f>
        <v>5</v>
      </c>
      <c r="H31" s="72">
        <f>'UTE|UTG PARNAÍBA'!G14</f>
        <v>9.8039215686274508E-2</v>
      </c>
      <c r="I31" s="72" t="str">
        <f>'UTE|UTG PARNAÍBA'!G15</f>
        <v/>
      </c>
      <c r="J31" s="34">
        <f>'UTE|UTG PARNAÍBA'!G16</f>
        <v>9.8039215686274508E-2</v>
      </c>
      <c r="K31" s="35">
        <f>'UTE|UTG PARNAÍBA'!F17</f>
        <v>0</v>
      </c>
      <c r="L31" s="104">
        <f>'UTE|UTG PARNAÍBA'!F18</f>
        <v>56797.88</v>
      </c>
      <c r="M31" s="105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06" t="s">
        <v>73</v>
      </c>
      <c r="E32" s="107"/>
      <c r="F32" s="33">
        <f>'UTE ITAQUI'!F13</f>
        <v>22</v>
      </c>
      <c r="G32" s="33">
        <f>'UTE ITAQUI'!F14</f>
        <v>2</v>
      </c>
      <c r="H32" s="72">
        <f>'UTE ITAQUI'!G14</f>
        <v>9.0909090909090912E-2</v>
      </c>
      <c r="I32" s="72" t="str">
        <f>'UTE ITAQUI'!G15</f>
        <v/>
      </c>
      <c r="J32" s="34">
        <f>'UTE ITAQUI'!G16</f>
        <v>9.0909090909090912E-2</v>
      </c>
      <c r="K32" s="35">
        <f>'UTE ITAQUI'!F17</f>
        <v>0</v>
      </c>
      <c r="L32" s="104">
        <f>'UTE ITAQUI'!F18</f>
        <v>20395.5</v>
      </c>
      <c r="M32" s="105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06" t="s">
        <v>74</v>
      </c>
      <c r="E33" s="107"/>
      <c r="F33" s="33">
        <f>'UTE PECÉM II'!F13</f>
        <v>13</v>
      </c>
      <c r="G33" s="33">
        <f>'UTE PECÉM II'!F14</f>
        <v>5</v>
      </c>
      <c r="H33" s="72">
        <f>'UTE PECÉM II'!G14</f>
        <v>0.38461538461538464</v>
      </c>
      <c r="I33" s="72" t="str">
        <f>'UTE PECÉM II'!G15</f>
        <v/>
      </c>
      <c r="J33" s="34">
        <f>'UTE PECÉM II'!G16</f>
        <v>0.38461538461538464</v>
      </c>
      <c r="K33" s="35">
        <f>'UTE PECÉM II'!F17</f>
        <v>0</v>
      </c>
      <c r="L33" s="104">
        <f>'UTE PECÉM II'!F18</f>
        <v>36950.300000000003</v>
      </c>
      <c r="M33" s="105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08" t="s">
        <v>80</v>
      </c>
      <c r="E34" s="109"/>
      <c r="F34" s="37">
        <f>SUM(F31:F33)</f>
        <v>86</v>
      </c>
      <c r="G34" s="37">
        <f>SUM(G31:G33)</f>
        <v>12</v>
      </c>
      <c r="H34" s="38">
        <f t="shared" ref="H34" si="0">IF(OR(F34="",F34=0),"",G34/F34)</f>
        <v>0.13953488372093023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0.13953488372093023</v>
      </c>
      <c r="K34" s="39">
        <f>SUM(K31:K33)</f>
        <v>0</v>
      </c>
      <c r="L34" s="98">
        <f>SUM(L31:L33)</f>
        <v>114143.68000000001</v>
      </c>
      <c r="M34" s="99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FN2PjlN2sQqa27skIV6h93dSPU5P6JNN4aeoaUDEzuWMTYLD7kaqTcxdN5+v3Igm3j1PLlg3b5IEumVedKRIcA==" saltValue="r4jE763OrkrFToJacR4C5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1"/>
  <sheetViews>
    <sheetView showGridLines="0" tabSelected="1" zoomScaleNormal="100" workbookViewId="0">
      <selection activeCell="G14" sqref="G1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25" t="s">
        <v>131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223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 t="s">
        <v>224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 t="s">
        <v>225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COUNTA($G$23:$G$81)</f>
        <v>51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9.8039215686274508E-2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9.8039215686274508E-2</v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56797.88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SUBTOTAL(102,B23:B81)</f>
        <v>51</v>
      </c>
      <c r="C21" s="3">
        <f t="shared" ref="C21:J21" si="0">SUBTOTAL(103,C23:C81)</f>
        <v>51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51</v>
      </c>
      <c r="H21" s="3">
        <f t="shared" si="0"/>
        <v>51</v>
      </c>
      <c r="I21" s="5">
        <f t="shared" si="0"/>
        <v>51</v>
      </c>
      <c r="J21" s="6">
        <f t="shared" si="0"/>
        <v>1</v>
      </c>
      <c r="K21" s="28"/>
      <c r="L21" s="3">
        <f t="shared" ref="L21:X21" si="1">SUBTOTAL(103,L23:L81)</f>
        <v>5</v>
      </c>
      <c r="M21" s="4">
        <f t="shared" si="1"/>
        <v>0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0</v>
      </c>
      <c r="U21" s="5">
        <f t="shared" si="1"/>
        <v>5</v>
      </c>
      <c r="V21" s="5">
        <f t="shared" si="1"/>
        <v>1</v>
      </c>
      <c r="W21" s="5">
        <f t="shared" si="1"/>
        <v>0</v>
      </c>
      <c r="X21" s="5">
        <f t="shared" si="1"/>
        <v>0</v>
      </c>
      <c r="Y21" s="3">
        <f>SUBTOTAL(102,Y23:Y81)</f>
        <v>0</v>
      </c>
      <c r="Z21" s="7">
        <f>SUBTOTAL(102,Z23:Z81)</f>
        <v>5</v>
      </c>
      <c r="AA21" s="95" t="s">
        <v>134</v>
      </c>
      <c r="AB21" s="96"/>
      <c r="AC21" s="96"/>
      <c r="AD21" s="3">
        <f>SUBTOTAL(102,AD23:AD81)</f>
        <v>0</v>
      </c>
      <c r="AE21" s="7">
        <f>SUBTOTAL(102,AE23:AE81)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5200000000203</v>
      </c>
      <c r="D23" s="19"/>
      <c r="E23" s="19"/>
      <c r="F23" s="2"/>
      <c r="G23" s="97" t="s">
        <v>141</v>
      </c>
      <c r="H23" s="21">
        <v>20</v>
      </c>
      <c r="I23" s="21" t="s">
        <v>142</v>
      </c>
      <c r="J23" s="46">
        <v>81811000</v>
      </c>
      <c r="K23" s="46" t="s">
        <v>104</v>
      </c>
      <c r="L23" s="47" t="s">
        <v>226</v>
      </c>
      <c r="M23" s="48"/>
      <c r="N23" s="48">
        <v>399.9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/>
      <c r="U23" s="46">
        <v>90</v>
      </c>
      <c r="V23" s="51"/>
      <c r="W23" s="62"/>
      <c r="X23" s="62"/>
      <c r="Y23" s="23" t="str">
        <f t="shared" ref="Y23:Y81" si="2">IF(M23&lt;&gt;"",$H23*M23,"")</f>
        <v/>
      </c>
      <c r="Z23" s="23">
        <f t="shared" ref="Z23:Z81" si="3">IF(N23&lt;&gt;"",$H23*N23,"")</f>
        <v>7998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1" si="4">IF(G24="","",B23+1)</f>
        <v>2</v>
      </c>
      <c r="C24" s="25">
        <v>5200000000215</v>
      </c>
      <c r="D24" s="19"/>
      <c r="E24" s="19"/>
      <c r="F24" s="2"/>
      <c r="G24" s="97" t="s">
        <v>143</v>
      </c>
      <c r="H24" s="21">
        <v>20</v>
      </c>
      <c r="I24" s="21" t="s">
        <v>142</v>
      </c>
      <c r="J24" s="46"/>
      <c r="K24" s="46" t="s">
        <v>85</v>
      </c>
      <c r="L24" s="47" t="s">
        <v>227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81" si="5">IF(OR(M24&lt;&gt;"",N24&lt;&gt;""),1,0)</f>
        <v>0</v>
      </c>
      <c r="AB24" s="19">
        <f t="shared" ref="AB24:AB81" si="6">IF(M24&lt;&gt;0,1,0)</f>
        <v>0</v>
      </c>
      <c r="AC24" s="19">
        <f t="shared" ref="AC24:AC81" si="7">IF(N24&lt;&gt;0,1,0)</f>
        <v>0</v>
      </c>
      <c r="AD24" s="23" t="str">
        <f t="shared" ref="AD24:AD81" si="8">IF(W24&lt;&gt;"",$H24*W24,"")</f>
        <v/>
      </c>
      <c r="AE24" s="23" t="str">
        <f t="shared" ref="AE24:AE81" si="9">IF(X24&lt;&gt;"",$H24*X24,"")</f>
        <v/>
      </c>
    </row>
    <row r="25" spans="2:31" x14ac:dyDescent="0.25">
      <c r="B25" s="18">
        <f t="shared" si="4"/>
        <v>3</v>
      </c>
      <c r="C25" s="25">
        <v>5200000000576</v>
      </c>
      <c r="D25" s="19"/>
      <c r="E25" s="19"/>
      <c r="F25" s="2"/>
      <c r="G25" s="97" t="s">
        <v>146</v>
      </c>
      <c r="H25" s="21">
        <v>90</v>
      </c>
      <c r="I25" s="21" t="s">
        <v>142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4"/>
        <v>4</v>
      </c>
      <c r="C26" s="25">
        <v>5200000001090</v>
      </c>
      <c r="D26" s="19"/>
      <c r="E26" s="19"/>
      <c r="F26" s="2"/>
      <c r="G26" s="97" t="s">
        <v>147</v>
      </c>
      <c r="H26" s="21">
        <v>30</v>
      </c>
      <c r="I26" s="21" t="s">
        <v>142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5200000002506</v>
      </c>
      <c r="D27" s="19"/>
      <c r="E27" s="19"/>
      <c r="F27" s="2"/>
      <c r="G27" s="97" t="s">
        <v>150</v>
      </c>
      <c r="H27" s="21">
        <v>20</v>
      </c>
      <c r="I27" s="21" t="s">
        <v>142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4"/>
        <v>6</v>
      </c>
      <c r="C28" s="25">
        <v>5200000004190</v>
      </c>
      <c r="D28" s="19"/>
      <c r="E28" s="19"/>
      <c r="F28" s="2"/>
      <c r="G28" s="97" t="s">
        <v>151</v>
      </c>
      <c r="H28" s="21">
        <v>8</v>
      </c>
      <c r="I28" s="21" t="s">
        <v>142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38.25" x14ac:dyDescent="0.25">
      <c r="B29" s="18">
        <f t="shared" si="4"/>
        <v>7</v>
      </c>
      <c r="C29" s="25">
        <v>5200000004424</v>
      </c>
      <c r="D29" s="19"/>
      <c r="E29" s="19"/>
      <c r="F29" s="2"/>
      <c r="G29" s="97" t="s">
        <v>152</v>
      </c>
      <c r="H29" s="21">
        <v>60</v>
      </c>
      <c r="I29" s="21" t="s">
        <v>142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5200000005355</v>
      </c>
      <c r="D30" s="19"/>
      <c r="E30" s="19"/>
      <c r="F30" s="2"/>
      <c r="G30" s="97" t="s">
        <v>153</v>
      </c>
      <c r="H30" s="21">
        <v>6</v>
      </c>
      <c r="I30" s="21" t="s">
        <v>142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51" x14ac:dyDescent="0.25">
      <c r="B31" s="18">
        <f t="shared" si="4"/>
        <v>9</v>
      </c>
      <c r="C31" s="25">
        <v>5200000007377</v>
      </c>
      <c r="D31" s="19"/>
      <c r="E31" s="19"/>
      <c r="F31" s="2"/>
      <c r="G31" s="97" t="s">
        <v>158</v>
      </c>
      <c r="H31" s="21">
        <v>20</v>
      </c>
      <c r="I31" s="21" t="s">
        <v>142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25.5" x14ac:dyDescent="0.25">
      <c r="B32" s="18">
        <f t="shared" si="4"/>
        <v>10</v>
      </c>
      <c r="C32" s="25">
        <v>5200000009225</v>
      </c>
      <c r="D32" s="19"/>
      <c r="E32" s="19"/>
      <c r="F32" s="2"/>
      <c r="G32" s="97" t="s">
        <v>160</v>
      </c>
      <c r="H32" s="21">
        <v>2</v>
      </c>
      <c r="I32" s="21" t="s">
        <v>142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4"/>
        <v>11</v>
      </c>
      <c r="C33" s="25">
        <v>5200000009227</v>
      </c>
      <c r="D33" s="19"/>
      <c r="E33" s="19"/>
      <c r="F33" s="2"/>
      <c r="G33" s="97" t="s">
        <v>161</v>
      </c>
      <c r="H33" s="21">
        <v>4</v>
      </c>
      <c r="I33" s="21" t="s">
        <v>142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4"/>
        <v>12</v>
      </c>
      <c r="C34" s="25">
        <v>5200000010163</v>
      </c>
      <c r="D34" s="19"/>
      <c r="E34" s="19"/>
      <c r="F34" s="2"/>
      <c r="G34" s="97" t="s">
        <v>162</v>
      </c>
      <c r="H34" s="21">
        <v>2</v>
      </c>
      <c r="I34" s="21" t="s">
        <v>142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51" x14ac:dyDescent="0.25">
      <c r="B35" s="18">
        <f t="shared" si="4"/>
        <v>13</v>
      </c>
      <c r="C35" s="25">
        <v>5200000010165</v>
      </c>
      <c r="D35" s="19"/>
      <c r="E35" s="19"/>
      <c r="F35" s="2"/>
      <c r="G35" s="97" t="s">
        <v>163</v>
      </c>
      <c r="H35" s="21">
        <v>15</v>
      </c>
      <c r="I35" s="21" t="s">
        <v>142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4"/>
        <v>14</v>
      </c>
      <c r="C36" s="25">
        <v>5200000010703</v>
      </c>
      <c r="D36" s="19"/>
      <c r="E36" s="19"/>
      <c r="F36" s="2"/>
      <c r="G36" s="97" t="s">
        <v>164</v>
      </c>
      <c r="H36" s="21">
        <v>2</v>
      </c>
      <c r="I36" s="21" t="s">
        <v>142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4"/>
        <v>15</v>
      </c>
      <c r="C37" s="25">
        <v>5200000010816</v>
      </c>
      <c r="D37" s="19"/>
      <c r="E37" s="19"/>
      <c r="F37" s="2"/>
      <c r="G37" s="97" t="s">
        <v>165</v>
      </c>
      <c r="H37" s="21">
        <v>20</v>
      </c>
      <c r="I37" s="21" t="s">
        <v>157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76.5" x14ac:dyDescent="0.25">
      <c r="B38" s="18">
        <f t="shared" si="4"/>
        <v>16</v>
      </c>
      <c r="C38" s="25">
        <v>5200000011283</v>
      </c>
      <c r="D38" s="19"/>
      <c r="E38" s="19"/>
      <c r="F38" s="2"/>
      <c r="G38" s="97" t="s">
        <v>170</v>
      </c>
      <c r="H38" s="21">
        <v>10</v>
      </c>
      <c r="I38" s="21" t="s">
        <v>142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76.5" x14ac:dyDescent="0.25">
      <c r="B39" s="18">
        <f>IF(G39="","",B38+1)</f>
        <v>17</v>
      </c>
      <c r="C39" s="25">
        <v>5200000011299</v>
      </c>
      <c r="D39" s="19"/>
      <c r="E39" s="19"/>
      <c r="F39" s="2"/>
      <c r="G39" s="97" t="s">
        <v>171</v>
      </c>
      <c r="H39" s="21">
        <v>20</v>
      </c>
      <c r="I39" s="21" t="s">
        <v>142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4"/>
        <v>18</v>
      </c>
      <c r="C40" s="25">
        <v>5200000012374</v>
      </c>
      <c r="D40" s="19"/>
      <c r="E40" s="19"/>
      <c r="F40" s="2"/>
      <c r="G40" s="97" t="s">
        <v>172</v>
      </c>
      <c r="H40" s="21">
        <v>6</v>
      </c>
      <c r="I40" s="21" t="s">
        <v>142</v>
      </c>
      <c r="J40" s="46"/>
      <c r="K40" s="46" t="s">
        <v>104</v>
      </c>
      <c r="L40" s="47" t="s">
        <v>229</v>
      </c>
      <c r="M40" s="48"/>
      <c r="N40" s="48">
        <v>3222.98</v>
      </c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/>
      <c r="U40" s="46">
        <v>90</v>
      </c>
      <c r="V40" s="51" t="s">
        <v>228</v>
      </c>
      <c r="W40" s="62"/>
      <c r="X40" s="62"/>
      <c r="Y40" s="23" t="str">
        <f t="shared" si="2"/>
        <v/>
      </c>
      <c r="Z40" s="23">
        <f t="shared" si="3"/>
        <v>19337.88</v>
      </c>
      <c r="AA40" s="19">
        <f t="shared" si="5"/>
        <v>1</v>
      </c>
      <c r="AB40" s="19">
        <f t="shared" si="6"/>
        <v>0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4"/>
        <v>19</v>
      </c>
      <c r="C41" s="25">
        <v>5200000012376</v>
      </c>
      <c r="D41" s="19"/>
      <c r="E41" s="19"/>
      <c r="F41" s="2"/>
      <c r="G41" s="97" t="s">
        <v>173</v>
      </c>
      <c r="H41" s="21">
        <v>6</v>
      </c>
      <c r="I41" s="21" t="s">
        <v>142</v>
      </c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4"/>
        <v>20</v>
      </c>
      <c r="C42" s="25">
        <v>5200000012380</v>
      </c>
      <c r="D42" s="19"/>
      <c r="E42" s="19"/>
      <c r="F42" s="2"/>
      <c r="G42" s="97" t="s">
        <v>174</v>
      </c>
      <c r="H42" s="21">
        <v>6</v>
      </c>
      <c r="I42" s="21" t="s">
        <v>142</v>
      </c>
      <c r="J42" s="46"/>
      <c r="K42" s="46" t="s">
        <v>104</v>
      </c>
      <c r="L42" s="47" t="s">
        <v>233</v>
      </c>
      <c r="M42" s="48"/>
      <c r="N42" s="48">
        <v>3789.9</v>
      </c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/>
      <c r="U42" s="46">
        <v>90</v>
      </c>
      <c r="V42" s="51"/>
      <c r="W42" s="62"/>
      <c r="X42" s="62"/>
      <c r="Y42" s="23" t="str">
        <f t="shared" si="2"/>
        <v/>
      </c>
      <c r="Z42" s="23">
        <f t="shared" si="3"/>
        <v>22739.4</v>
      </c>
      <c r="AA42" s="19">
        <f t="shared" si="5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4"/>
        <v>21</v>
      </c>
      <c r="C43" s="25">
        <v>5200000013681</v>
      </c>
      <c r="D43" s="19"/>
      <c r="E43" s="19"/>
      <c r="F43" s="2"/>
      <c r="G43" s="97" t="s">
        <v>175</v>
      </c>
      <c r="H43" s="21">
        <v>4</v>
      </c>
      <c r="I43" s="21" t="s">
        <v>142</v>
      </c>
      <c r="J43" s="46"/>
      <c r="K43" s="46" t="s">
        <v>104</v>
      </c>
      <c r="L43" s="47"/>
      <c r="M43" s="48"/>
      <c r="N43" s="48">
        <v>789.98</v>
      </c>
      <c r="O43" s="49">
        <v>0</v>
      </c>
      <c r="P43" s="50">
        <v>0</v>
      </c>
      <c r="Q43" s="50">
        <v>0</v>
      </c>
      <c r="R43" s="50">
        <v>0</v>
      </c>
      <c r="S43" s="50">
        <v>0</v>
      </c>
      <c r="T43" s="46"/>
      <c r="U43" s="46" t="s">
        <v>232</v>
      </c>
      <c r="V43" s="51"/>
      <c r="W43" s="62"/>
      <c r="X43" s="62"/>
      <c r="Y43" s="23" t="str">
        <f t="shared" si="2"/>
        <v/>
      </c>
      <c r="Z43" s="23">
        <f t="shared" si="3"/>
        <v>3159.92</v>
      </c>
      <c r="AA43" s="19">
        <f t="shared" si="5"/>
        <v>1</v>
      </c>
      <c r="AB43" s="19">
        <f t="shared" si="6"/>
        <v>0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4"/>
        <v>22</v>
      </c>
      <c r="C44" s="25">
        <v>5200000013755</v>
      </c>
      <c r="D44" s="19"/>
      <c r="E44" s="19"/>
      <c r="F44" s="2"/>
      <c r="G44" s="97" t="s">
        <v>176</v>
      </c>
      <c r="H44" s="21">
        <v>20</v>
      </c>
      <c r="I44" s="21" t="s">
        <v>142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4"/>
        <v>23</v>
      </c>
      <c r="C45" s="25">
        <v>5200000013896</v>
      </c>
      <c r="D45" s="19"/>
      <c r="E45" s="19"/>
      <c r="F45" s="2"/>
      <c r="G45" s="97" t="s">
        <v>177</v>
      </c>
      <c r="H45" s="21">
        <v>350</v>
      </c>
      <c r="I45" s="21" t="s">
        <v>142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4"/>
        <v>24</v>
      </c>
      <c r="C46" s="25">
        <v>5200000014306</v>
      </c>
      <c r="D46" s="19"/>
      <c r="E46" s="19"/>
      <c r="F46" s="2"/>
      <c r="G46" s="97" t="s">
        <v>178</v>
      </c>
      <c r="H46" s="21">
        <v>1</v>
      </c>
      <c r="I46" s="21" t="s">
        <v>142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4"/>
        <v>25</v>
      </c>
      <c r="C47" s="25">
        <v>5200000014353</v>
      </c>
      <c r="D47" s="19"/>
      <c r="E47" s="19"/>
      <c r="F47" s="2"/>
      <c r="G47" s="97" t="s">
        <v>179</v>
      </c>
      <c r="H47" s="21">
        <v>3</v>
      </c>
      <c r="I47" s="21" t="s">
        <v>142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4"/>
        <v>26</v>
      </c>
      <c r="C48" s="25">
        <v>5200000014578</v>
      </c>
      <c r="D48" s="19"/>
      <c r="E48" s="19"/>
      <c r="F48" s="2"/>
      <c r="G48" s="97" t="s">
        <v>180</v>
      </c>
      <c r="H48" s="21">
        <v>4</v>
      </c>
      <c r="I48" s="21" t="s">
        <v>142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x14ac:dyDescent="0.25">
      <c r="B49" s="18">
        <f t="shared" si="4"/>
        <v>27</v>
      </c>
      <c r="C49" s="25">
        <v>5200000014700</v>
      </c>
      <c r="D49" s="19"/>
      <c r="E49" s="19"/>
      <c r="F49" s="2"/>
      <c r="G49" s="97" t="s">
        <v>181</v>
      </c>
      <c r="H49" s="21">
        <v>1</v>
      </c>
      <c r="I49" s="21" t="s">
        <v>142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4"/>
        <v>28</v>
      </c>
      <c r="C50" s="25">
        <v>5200000014940</v>
      </c>
      <c r="D50" s="19"/>
      <c r="E50" s="19"/>
      <c r="F50" s="2"/>
      <c r="G50" s="97" t="s">
        <v>182</v>
      </c>
      <c r="H50" s="21">
        <v>5</v>
      </c>
      <c r="I50" s="21" t="s">
        <v>142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4"/>
        <v>29</v>
      </c>
      <c r="C51" s="25">
        <v>5200000014941</v>
      </c>
      <c r="D51" s="19"/>
      <c r="E51" s="19"/>
      <c r="F51" s="2"/>
      <c r="G51" s="97" t="s">
        <v>183</v>
      </c>
      <c r="H51" s="21">
        <v>10</v>
      </c>
      <c r="I51" s="21" t="s">
        <v>142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4"/>
        <v>30</v>
      </c>
      <c r="C52" s="25">
        <v>5200000014942</v>
      </c>
      <c r="D52" s="19"/>
      <c r="E52" s="19"/>
      <c r="F52" s="2"/>
      <c r="G52" s="97" t="s">
        <v>184</v>
      </c>
      <c r="H52" s="21">
        <v>10</v>
      </c>
      <c r="I52" s="21" t="s">
        <v>142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38.25" x14ac:dyDescent="0.25">
      <c r="B53" s="18">
        <f t="shared" si="4"/>
        <v>31</v>
      </c>
      <c r="C53" s="25">
        <v>5200000015877</v>
      </c>
      <c r="D53" s="19"/>
      <c r="E53" s="19"/>
      <c r="F53" s="2"/>
      <c r="G53" s="97" t="s">
        <v>186</v>
      </c>
      <c r="H53" s="21">
        <v>4</v>
      </c>
      <c r="I53" s="21" t="s">
        <v>142</v>
      </c>
      <c r="J53" s="46"/>
      <c r="K53" s="46" t="s">
        <v>104</v>
      </c>
      <c r="L53" s="47" t="s">
        <v>231</v>
      </c>
      <c r="M53" s="48"/>
      <c r="N53" s="48">
        <v>890.67</v>
      </c>
      <c r="O53" s="49">
        <v>0</v>
      </c>
      <c r="P53" s="50">
        <v>0</v>
      </c>
      <c r="Q53" s="50">
        <v>0</v>
      </c>
      <c r="R53" s="50">
        <v>0</v>
      </c>
      <c r="S53" s="50">
        <v>0</v>
      </c>
      <c r="T53" s="46"/>
      <c r="U53" s="46" t="s">
        <v>232</v>
      </c>
      <c r="V53" s="51"/>
      <c r="W53" s="62"/>
      <c r="X53" s="62"/>
      <c r="Y53" s="23" t="str">
        <f t="shared" si="2"/>
        <v/>
      </c>
      <c r="Z53" s="23">
        <f t="shared" si="3"/>
        <v>3562.68</v>
      </c>
      <c r="AA53" s="19">
        <f t="shared" si="5"/>
        <v>1</v>
      </c>
      <c r="AB53" s="19">
        <f t="shared" si="6"/>
        <v>0</v>
      </c>
      <c r="AC53" s="19">
        <f t="shared" si="7"/>
        <v>1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>
        <f t="shared" si="4"/>
        <v>32</v>
      </c>
      <c r="C54" s="25">
        <v>5200000015878</v>
      </c>
      <c r="D54" s="19"/>
      <c r="E54" s="19"/>
      <c r="F54" s="2"/>
      <c r="G54" s="97" t="s">
        <v>187</v>
      </c>
      <c r="H54" s="21">
        <v>4</v>
      </c>
      <c r="I54" s="21" t="s">
        <v>142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4"/>
        <v>33</v>
      </c>
      <c r="C55" s="25">
        <v>5200000017849</v>
      </c>
      <c r="D55" s="19"/>
      <c r="E55" s="19"/>
      <c r="F55" s="2"/>
      <c r="G55" s="97" t="s">
        <v>195</v>
      </c>
      <c r="H55" s="21">
        <v>10</v>
      </c>
      <c r="I55" s="21" t="s">
        <v>142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4"/>
        <v>34</v>
      </c>
      <c r="C56" s="25">
        <v>5200000018296</v>
      </c>
      <c r="D56" s="19"/>
      <c r="E56" s="19"/>
      <c r="F56" s="2"/>
      <c r="G56" s="97" t="s">
        <v>196</v>
      </c>
      <c r="H56" s="21">
        <v>50</v>
      </c>
      <c r="I56" s="21" t="s">
        <v>142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>
        <f t="shared" si="4"/>
        <v>35</v>
      </c>
      <c r="C57" s="25">
        <v>5200000018675</v>
      </c>
      <c r="D57" s="19"/>
      <c r="E57" s="19"/>
      <c r="F57" s="2"/>
      <c r="G57" s="97" t="s">
        <v>197</v>
      </c>
      <c r="H57" s="21">
        <v>2</v>
      </c>
      <c r="I57" s="21" t="s">
        <v>142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63.75" x14ac:dyDescent="0.25">
      <c r="B58" s="18">
        <f t="shared" si="4"/>
        <v>36</v>
      </c>
      <c r="C58" s="25">
        <v>5200000018876</v>
      </c>
      <c r="D58" s="19"/>
      <c r="E58" s="19"/>
      <c r="F58" s="2"/>
      <c r="G58" s="97" t="s">
        <v>198</v>
      </c>
      <c r="H58" s="21">
        <v>2</v>
      </c>
      <c r="I58" s="21" t="s">
        <v>142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4"/>
        <v>37</v>
      </c>
      <c r="C59" s="25">
        <v>5200000019158</v>
      </c>
      <c r="D59" s="19"/>
      <c r="E59" s="19"/>
      <c r="F59" s="2"/>
      <c r="G59" s="97" t="s">
        <v>200</v>
      </c>
      <c r="H59" s="21">
        <v>10</v>
      </c>
      <c r="I59" s="21" t="s">
        <v>142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ht="51" x14ac:dyDescent="0.25">
      <c r="B60" s="18">
        <f t="shared" si="4"/>
        <v>38</v>
      </c>
      <c r="C60" s="25">
        <v>5200000019334</v>
      </c>
      <c r="D60" s="19"/>
      <c r="E60" s="19"/>
      <c r="F60" s="2"/>
      <c r="G60" s="97" t="s">
        <v>201</v>
      </c>
      <c r="H60" s="21">
        <v>2</v>
      </c>
      <c r="I60" s="21" t="s">
        <v>142</v>
      </c>
      <c r="J60" s="46"/>
      <c r="K60" s="46" t="s">
        <v>81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4"/>
        <v>39</v>
      </c>
      <c r="C61" s="25">
        <v>5200000022200</v>
      </c>
      <c r="D61" s="19"/>
      <c r="E61" s="19"/>
      <c r="F61" s="2"/>
      <c r="G61" s="97" t="s">
        <v>203</v>
      </c>
      <c r="H61" s="21">
        <v>20</v>
      </c>
      <c r="I61" s="21" t="s">
        <v>142</v>
      </c>
      <c r="J61" s="46"/>
      <c r="K61" s="46" t="s">
        <v>81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4"/>
        <v>40</v>
      </c>
      <c r="C62" s="25">
        <v>5400000002721</v>
      </c>
      <c r="D62" s="19"/>
      <c r="E62" s="19"/>
      <c r="F62" s="2"/>
      <c r="G62" s="97" t="s">
        <v>209</v>
      </c>
      <c r="H62" s="21">
        <v>1</v>
      </c>
      <c r="I62" s="21" t="s">
        <v>142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4"/>
        <v>41</v>
      </c>
      <c r="C63" s="25">
        <v>5900000001842</v>
      </c>
      <c r="D63" s="19"/>
      <c r="E63" s="19"/>
      <c r="F63" s="2"/>
      <c r="G63" s="97" t="s">
        <v>211</v>
      </c>
      <c r="H63" s="21">
        <v>18</v>
      </c>
      <c r="I63" s="21" t="s">
        <v>142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>
        <f t="shared" si="4"/>
        <v>42</v>
      </c>
      <c r="C64" s="25">
        <v>5900000001843</v>
      </c>
      <c r="D64" s="19"/>
      <c r="E64" s="19"/>
      <c r="F64" s="2"/>
      <c r="G64" s="97" t="s">
        <v>212</v>
      </c>
      <c r="H64" s="21">
        <v>18</v>
      </c>
      <c r="I64" s="21" t="s">
        <v>142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>
        <f t="shared" si="4"/>
        <v>43</v>
      </c>
      <c r="C65" s="25">
        <v>5900000002062</v>
      </c>
      <c r="D65" s="19"/>
      <c r="E65" s="19"/>
      <c r="F65" s="2"/>
      <c r="G65" s="97" t="s">
        <v>213</v>
      </c>
      <c r="H65" s="21">
        <v>2</v>
      </c>
      <c r="I65" s="21" t="s">
        <v>142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4"/>
        <v>44</v>
      </c>
      <c r="C66" s="25">
        <v>6100000002870</v>
      </c>
      <c r="D66" s="19"/>
      <c r="E66" s="19"/>
      <c r="F66" s="2"/>
      <c r="G66" s="97" t="s">
        <v>215</v>
      </c>
      <c r="H66" s="21">
        <v>7</v>
      </c>
      <c r="I66" s="21" t="s">
        <v>142</v>
      </c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>
        <f t="shared" si="4"/>
        <v>45</v>
      </c>
      <c r="C67" s="25">
        <v>6100000003109</v>
      </c>
      <c r="D67" s="19"/>
      <c r="E67" s="19"/>
      <c r="F67" s="2"/>
      <c r="G67" s="97" t="s">
        <v>216</v>
      </c>
      <c r="H67" s="21">
        <v>150</v>
      </c>
      <c r="I67" s="21" t="s">
        <v>142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>
        <f t="shared" si="4"/>
        <v>46</v>
      </c>
      <c r="C68" s="25">
        <v>6100000004017</v>
      </c>
      <c r="D68" s="19"/>
      <c r="E68" s="19"/>
      <c r="F68" s="2"/>
      <c r="G68" s="97" t="s">
        <v>217</v>
      </c>
      <c r="H68" s="21">
        <v>17</v>
      </c>
      <c r="I68" s="21" t="s">
        <v>142</v>
      </c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ht="76.5" x14ac:dyDescent="0.25">
      <c r="B69" s="18">
        <f t="shared" si="4"/>
        <v>47</v>
      </c>
      <c r="C69" s="25">
        <v>6100000004058</v>
      </c>
      <c r="D69" s="19"/>
      <c r="E69" s="19"/>
      <c r="F69" s="2"/>
      <c r="G69" s="97" t="s">
        <v>218</v>
      </c>
      <c r="H69" s="21">
        <v>20</v>
      </c>
      <c r="I69" s="21" t="s">
        <v>142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38.25" x14ac:dyDescent="0.25">
      <c r="B70" s="18">
        <f t="shared" si="4"/>
        <v>48</v>
      </c>
      <c r="C70" s="25">
        <v>6100000004070</v>
      </c>
      <c r="D70" s="19"/>
      <c r="E70" s="19"/>
      <c r="F70" s="2"/>
      <c r="G70" s="97" t="s">
        <v>219</v>
      </c>
      <c r="H70" s="21">
        <v>150</v>
      </c>
      <c r="I70" s="21" t="s">
        <v>142</v>
      </c>
      <c r="J70" s="46"/>
      <c r="K70" s="46" t="s">
        <v>81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4"/>
        <v>49</v>
      </c>
      <c r="C71" s="25">
        <v>6100000004544</v>
      </c>
      <c r="D71" s="19"/>
      <c r="E71" s="19"/>
      <c r="F71" s="2"/>
      <c r="G71" s="97" t="s">
        <v>220</v>
      </c>
      <c r="H71" s="21">
        <v>100</v>
      </c>
      <c r="I71" s="21" t="s">
        <v>142</v>
      </c>
      <c r="J71" s="46"/>
      <c r="K71" s="46" t="s">
        <v>81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89.25" x14ac:dyDescent="0.25">
      <c r="B72" s="18">
        <f t="shared" si="4"/>
        <v>50</v>
      </c>
      <c r="C72" s="25">
        <v>6600000000380</v>
      </c>
      <c r="D72" s="19"/>
      <c r="E72" s="19"/>
      <c r="F72" s="2"/>
      <c r="G72" s="97" t="s">
        <v>221</v>
      </c>
      <c r="H72" s="21">
        <v>2</v>
      </c>
      <c r="I72" s="21" t="s">
        <v>142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>
        <f t="shared" si="4"/>
        <v>51</v>
      </c>
      <c r="C73" s="25">
        <v>6600000000513</v>
      </c>
      <c r="D73" s="19"/>
      <c r="E73" s="19"/>
      <c r="F73" s="2"/>
      <c r="G73" s="97" t="s">
        <v>222</v>
      </c>
      <c r="H73" s="21">
        <v>2</v>
      </c>
      <c r="I73" s="21" t="s">
        <v>142</v>
      </c>
      <c r="J73" s="46"/>
      <c r="K73" s="46" t="s">
        <v>81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25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25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25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25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</sheetData>
  <autoFilter ref="B22:AA81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K23:K81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"/>
  <sheetViews>
    <sheetView showGridLines="0" topLeftCell="A4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132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230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 t="s">
        <v>224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44083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COUNTA($G$23:$G$49)</f>
        <v>22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80">
        <f>IFERROR(IF(OR(F14=0,F14=""),"",F14/$F$13),"")</f>
        <v>9.0909090909090912E-2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</v>
      </c>
      <c r="G16" s="80">
        <f>IFERROR(IF(OR(F16=0,F16=""),"",F16/$F$13),"")</f>
        <v>9.0909090909090912E-2</v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20395.5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SUBTOTAL(102,B23:B49)</f>
        <v>17</v>
      </c>
      <c r="C21" s="3">
        <f t="shared" ref="C21:J21" si="0">SUBTOTAL(103,C23:C49)</f>
        <v>22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22</v>
      </c>
      <c r="H21" s="3">
        <f t="shared" si="0"/>
        <v>22</v>
      </c>
      <c r="I21" s="5">
        <f t="shared" si="0"/>
        <v>22</v>
      </c>
      <c r="J21" s="6">
        <f t="shared" si="0"/>
        <v>0</v>
      </c>
      <c r="K21" s="28"/>
      <c r="L21" s="3">
        <f t="shared" ref="L21:X21" si="1">SUBTOTAL(103,L23:L49)</f>
        <v>2</v>
      </c>
      <c r="M21" s="4">
        <f t="shared" si="1"/>
        <v>0</v>
      </c>
      <c r="N21" s="5">
        <f t="shared" si="1"/>
        <v>2</v>
      </c>
      <c r="O21" s="3">
        <f t="shared" si="1"/>
        <v>2</v>
      </c>
      <c r="P21" s="3">
        <f t="shared" si="1"/>
        <v>2</v>
      </c>
      <c r="Q21" s="3">
        <f t="shared" si="1"/>
        <v>2</v>
      </c>
      <c r="R21" s="3">
        <f t="shared" si="1"/>
        <v>2</v>
      </c>
      <c r="S21" s="5">
        <f t="shared" si="1"/>
        <v>2</v>
      </c>
      <c r="T21" s="3">
        <f t="shared" si="1"/>
        <v>0</v>
      </c>
      <c r="U21" s="5">
        <f t="shared" si="1"/>
        <v>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SUBTOTAL(102,Y23:Y49)</f>
        <v>0</v>
      </c>
      <c r="Z21" s="7">
        <f>SUBTOTAL(102,Z23:Z49)</f>
        <v>2</v>
      </c>
      <c r="AA21" s="22"/>
      <c r="AB21" s="22"/>
      <c r="AC21" s="22"/>
      <c r="AD21" s="3">
        <f>SUBTOTAL(102,AD23:AD49)</f>
        <v>0</v>
      </c>
      <c r="AE21" s="7">
        <f>SUBTOTAL(102,AE23:AE49)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5200000000316</v>
      </c>
      <c r="D23" s="19"/>
      <c r="E23" s="19"/>
      <c r="F23" s="2"/>
      <c r="G23" s="97" t="s">
        <v>144</v>
      </c>
      <c r="H23" s="21">
        <v>16</v>
      </c>
      <c r="I23" s="21" t="s">
        <v>142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4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/>
      <c r="C24" s="25">
        <v>5200000000538</v>
      </c>
      <c r="D24" s="19"/>
      <c r="E24" s="19"/>
      <c r="F24" s="2"/>
      <c r="G24" s="97" t="s">
        <v>145</v>
      </c>
      <c r="H24" s="21">
        <v>20</v>
      </c>
      <c r="I24" s="21" t="s">
        <v>142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49" si="3">IF(OR(M24&lt;&gt;"",N24&lt;&gt;""),1,0)</f>
        <v>0</v>
      </c>
      <c r="AB24" s="19">
        <f t="shared" ref="AB24:AB49" si="4">IF(M24&lt;&gt;0,1,0)</f>
        <v>0</v>
      </c>
      <c r="AC24" s="19">
        <f t="shared" ref="AC24:AC49" si="5">IF(N24&lt;&gt;0,1,0)</f>
        <v>0</v>
      </c>
      <c r="AD24" s="23" t="str">
        <f t="shared" ref="AD24:AE49" si="6">IF(W24&lt;&gt;"",$H24*W24,"")</f>
        <v/>
      </c>
      <c r="AE24" s="23" t="str">
        <f t="shared" si="6"/>
        <v/>
      </c>
    </row>
    <row r="25" spans="2:31" ht="63.75" x14ac:dyDescent="0.25">
      <c r="B25" s="18"/>
      <c r="C25" s="25">
        <v>5200000001447</v>
      </c>
      <c r="D25" s="19"/>
      <c r="E25" s="19"/>
      <c r="F25" s="2"/>
      <c r="G25" s="97" t="s">
        <v>148</v>
      </c>
      <c r="H25" s="21">
        <v>40</v>
      </c>
      <c r="I25" s="21" t="s">
        <v>142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63.75" x14ac:dyDescent="0.25">
      <c r="B26" s="18"/>
      <c r="C26" s="25">
        <v>5200000005361</v>
      </c>
      <c r="D26" s="19"/>
      <c r="E26" s="19"/>
      <c r="F26" s="2"/>
      <c r="G26" s="97" t="s">
        <v>154</v>
      </c>
      <c r="H26" s="21">
        <v>2</v>
      </c>
      <c r="I26" s="21" t="s">
        <v>142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38.25" x14ac:dyDescent="0.25">
      <c r="B27" s="18"/>
      <c r="C27" s="25">
        <v>5200000006193</v>
      </c>
      <c r="D27" s="19"/>
      <c r="E27" s="19"/>
      <c r="F27" s="2"/>
      <c r="G27" s="97" t="s">
        <v>156</v>
      </c>
      <c r="H27" s="21">
        <v>4</v>
      </c>
      <c r="I27" s="21" t="s">
        <v>142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25.5" x14ac:dyDescent="0.25">
      <c r="B28" s="18">
        <f t="shared" ref="B28:B49" si="7">IF(G28="","",B27+1)</f>
        <v>1</v>
      </c>
      <c r="C28" s="25">
        <v>5200000009225</v>
      </c>
      <c r="D28" s="19"/>
      <c r="E28" s="19"/>
      <c r="F28" s="2"/>
      <c r="G28" s="97" t="s">
        <v>160</v>
      </c>
      <c r="H28" s="21">
        <v>9</v>
      </c>
      <c r="I28" s="21" t="s">
        <v>142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25.5" x14ac:dyDescent="0.25">
      <c r="B29" s="18">
        <f t="shared" si="7"/>
        <v>2</v>
      </c>
      <c r="C29" s="25">
        <v>5200000009227</v>
      </c>
      <c r="D29" s="19"/>
      <c r="E29" s="19"/>
      <c r="F29" s="2"/>
      <c r="G29" s="97" t="s">
        <v>161</v>
      </c>
      <c r="H29" s="21">
        <v>1</v>
      </c>
      <c r="I29" s="21" t="s">
        <v>142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ht="25.5" x14ac:dyDescent="0.25">
      <c r="B30" s="18">
        <f t="shared" si="7"/>
        <v>3</v>
      </c>
      <c r="C30" s="25">
        <v>5200000010940</v>
      </c>
      <c r="D30" s="19"/>
      <c r="E30" s="19"/>
      <c r="F30" s="2"/>
      <c r="G30" s="97" t="s">
        <v>167</v>
      </c>
      <c r="H30" s="21">
        <v>30</v>
      </c>
      <c r="I30" s="21" t="s">
        <v>142</v>
      </c>
      <c r="J30" s="46"/>
      <c r="K30" s="46" t="s">
        <v>104</v>
      </c>
      <c r="L30" s="47" t="s">
        <v>234</v>
      </c>
      <c r="M30" s="48"/>
      <c r="N30" s="48">
        <v>379.95</v>
      </c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/>
      <c r="U30" s="46">
        <v>90</v>
      </c>
      <c r="V30" s="51"/>
      <c r="W30" s="62"/>
      <c r="X30" s="62"/>
      <c r="Y30" s="23" t="str">
        <f t="shared" si="2"/>
        <v/>
      </c>
      <c r="Z30" s="23">
        <f t="shared" si="2"/>
        <v>11398.5</v>
      </c>
      <c r="AA30" s="19">
        <f t="shared" si="3"/>
        <v>1</v>
      </c>
      <c r="AB30" s="19">
        <f t="shared" si="4"/>
        <v>0</v>
      </c>
      <c r="AC30" s="19">
        <f t="shared" si="5"/>
        <v>1</v>
      </c>
      <c r="AD30" s="23" t="str">
        <f t="shared" si="6"/>
        <v/>
      </c>
      <c r="AE30" s="23" t="str">
        <f t="shared" si="6"/>
        <v/>
      </c>
    </row>
    <row r="31" spans="2:31" ht="63.75" x14ac:dyDescent="0.25">
      <c r="B31" s="18">
        <f t="shared" si="7"/>
        <v>4</v>
      </c>
      <c r="C31" s="25">
        <v>5200000015918</v>
      </c>
      <c r="D31" s="19"/>
      <c r="E31" s="19"/>
      <c r="F31" s="2"/>
      <c r="G31" s="97" t="s">
        <v>188</v>
      </c>
      <c r="H31" s="21">
        <v>100</v>
      </c>
      <c r="I31" s="21" t="s">
        <v>142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f t="shared" si="7"/>
        <v>5</v>
      </c>
      <c r="C32" s="25">
        <v>5200000016096</v>
      </c>
      <c r="D32" s="19"/>
      <c r="E32" s="19"/>
      <c r="F32" s="2"/>
      <c r="G32" s="97" t="s">
        <v>189</v>
      </c>
      <c r="H32" s="21">
        <v>30</v>
      </c>
      <c r="I32" s="21" t="s">
        <v>142</v>
      </c>
      <c r="J32" s="46"/>
      <c r="K32" s="46" t="s">
        <v>104</v>
      </c>
      <c r="L32" s="47"/>
      <c r="M32" s="48"/>
      <c r="N32" s="48">
        <v>299.89999999999998</v>
      </c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/>
      <c r="U32" s="46" t="s">
        <v>235</v>
      </c>
      <c r="V32" s="51"/>
      <c r="W32" s="62"/>
      <c r="X32" s="62"/>
      <c r="Y32" s="23" t="str">
        <f t="shared" si="2"/>
        <v/>
      </c>
      <c r="Z32" s="23">
        <f t="shared" si="2"/>
        <v>8997</v>
      </c>
      <c r="AA32" s="19">
        <f t="shared" si="3"/>
        <v>1</v>
      </c>
      <c r="AB32" s="19">
        <f t="shared" si="4"/>
        <v>0</v>
      </c>
      <c r="AC32" s="19">
        <f t="shared" si="5"/>
        <v>1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f t="shared" si="7"/>
        <v>6</v>
      </c>
      <c r="C33" s="25">
        <v>5200000016097</v>
      </c>
      <c r="D33" s="19"/>
      <c r="E33" s="19"/>
      <c r="F33" s="2"/>
      <c r="G33" s="97" t="s">
        <v>190</v>
      </c>
      <c r="H33" s="21">
        <v>30</v>
      </c>
      <c r="I33" s="21" t="s">
        <v>142</v>
      </c>
      <c r="J33" s="46"/>
      <c r="K33" s="46" t="s">
        <v>85</v>
      </c>
      <c r="L33" s="47" t="s">
        <v>227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25.5" x14ac:dyDescent="0.25">
      <c r="B34" s="18">
        <f t="shared" si="7"/>
        <v>7</v>
      </c>
      <c r="C34" s="25">
        <v>5200000017275</v>
      </c>
      <c r="D34" s="19"/>
      <c r="E34" s="19"/>
      <c r="F34" s="2"/>
      <c r="G34" s="97" t="s">
        <v>192</v>
      </c>
      <c r="H34" s="21">
        <v>4</v>
      </c>
      <c r="I34" s="21" t="s">
        <v>142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8</v>
      </c>
      <c r="C35" s="25">
        <v>5200000017745</v>
      </c>
      <c r="D35" s="19"/>
      <c r="E35" s="19"/>
      <c r="F35" s="2"/>
      <c r="G35" s="97" t="s">
        <v>193</v>
      </c>
      <c r="H35" s="21">
        <v>2</v>
      </c>
      <c r="I35" s="21" t="s">
        <v>142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ht="25.5" x14ac:dyDescent="0.25">
      <c r="B36" s="18">
        <f t="shared" si="7"/>
        <v>9</v>
      </c>
      <c r="C36" s="25">
        <v>5200000017747</v>
      </c>
      <c r="D36" s="19"/>
      <c r="E36" s="19"/>
      <c r="F36" s="2"/>
      <c r="G36" s="97" t="s">
        <v>194</v>
      </c>
      <c r="H36" s="21">
        <v>2</v>
      </c>
      <c r="I36" s="21" t="s">
        <v>142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38.25" x14ac:dyDescent="0.25">
      <c r="B37" s="18">
        <f t="shared" si="7"/>
        <v>10</v>
      </c>
      <c r="C37" s="25">
        <v>5200000018935</v>
      </c>
      <c r="D37" s="19"/>
      <c r="E37" s="19"/>
      <c r="F37" s="2"/>
      <c r="G37" s="97" t="s">
        <v>199</v>
      </c>
      <c r="H37" s="21">
        <v>18</v>
      </c>
      <c r="I37" s="21" t="s">
        <v>142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ht="25.5" x14ac:dyDescent="0.25">
      <c r="B38" s="18">
        <f t="shared" si="7"/>
        <v>11</v>
      </c>
      <c r="C38" s="25">
        <v>5400000001753</v>
      </c>
      <c r="D38" s="19"/>
      <c r="E38" s="19"/>
      <c r="F38" s="2"/>
      <c r="G38" s="97" t="s">
        <v>205</v>
      </c>
      <c r="H38" s="21">
        <v>20</v>
      </c>
      <c r="I38" s="21" t="s">
        <v>142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25.5" x14ac:dyDescent="0.25">
      <c r="B39" s="18">
        <f>IF(G39="","",B38+1)</f>
        <v>12</v>
      </c>
      <c r="C39" s="25">
        <v>5400000001757</v>
      </c>
      <c r="D39" s="19"/>
      <c r="E39" s="19"/>
      <c r="F39" s="2"/>
      <c r="G39" s="97" t="s">
        <v>206</v>
      </c>
      <c r="H39" s="21">
        <v>14</v>
      </c>
      <c r="I39" s="21" t="s">
        <v>142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ht="25.5" x14ac:dyDescent="0.25">
      <c r="B40" s="18">
        <f t="shared" si="7"/>
        <v>13</v>
      </c>
      <c r="C40" s="25">
        <v>5400000001758</v>
      </c>
      <c r="D40" s="19"/>
      <c r="E40" s="19"/>
      <c r="F40" s="2"/>
      <c r="G40" s="97" t="s">
        <v>206</v>
      </c>
      <c r="H40" s="21">
        <v>6</v>
      </c>
      <c r="I40" s="21" t="s">
        <v>142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>
        <f t="shared" si="7"/>
        <v>14</v>
      </c>
      <c r="C41" s="25">
        <v>5400000002097</v>
      </c>
      <c r="D41" s="19"/>
      <c r="E41" s="19"/>
      <c r="F41" s="2"/>
      <c r="G41" s="97" t="s">
        <v>207</v>
      </c>
      <c r="H41" s="21">
        <v>2</v>
      </c>
      <c r="I41" s="21" t="s">
        <v>142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ht="51" x14ac:dyDescent="0.25">
      <c r="B42" s="18">
        <f t="shared" si="7"/>
        <v>15</v>
      </c>
      <c r="C42" s="25">
        <v>5500000001722</v>
      </c>
      <c r="D42" s="19"/>
      <c r="E42" s="19"/>
      <c r="F42" s="2"/>
      <c r="G42" s="97" t="s">
        <v>210</v>
      </c>
      <c r="H42" s="21">
        <v>16</v>
      </c>
      <c r="I42" s="21" t="s">
        <v>142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>
        <f t="shared" si="7"/>
        <v>16</v>
      </c>
      <c r="C43" s="25">
        <v>5900000010272</v>
      </c>
      <c r="D43" s="19"/>
      <c r="E43" s="19"/>
      <c r="F43" s="2"/>
      <c r="G43" s="97" t="s">
        <v>214</v>
      </c>
      <c r="H43" s="21">
        <v>2</v>
      </c>
      <c r="I43" s="21" t="s">
        <v>142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ht="89.25" x14ac:dyDescent="0.25">
      <c r="B44" s="18">
        <f t="shared" si="7"/>
        <v>17</v>
      </c>
      <c r="C44" s="25">
        <v>6600000000380</v>
      </c>
      <c r="D44" s="19"/>
      <c r="E44" s="19"/>
      <c r="F44" s="2"/>
      <c r="G44" s="97" t="s">
        <v>221</v>
      </c>
      <c r="H44" s="21">
        <v>1</v>
      </c>
      <c r="I44" s="21" t="s">
        <v>142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25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25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25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25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25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</sheetData>
  <autoFilter ref="B22:AA49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K23:K49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E39"/>
  <sheetViews>
    <sheetView showGridLines="0" topLeftCell="C10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133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223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 t="s">
        <v>224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44083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33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COUNTA($G$23:$G$39)</f>
        <v>13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0.38461538461538464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0.38461538461538464</v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/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36950.300000000003</v>
      </c>
      <c r="G18" s="11" t="str">
        <f>IF($F$7="Selecione","",$F$7)</f>
        <v/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SUBTOTAL(102,B23:B39)</f>
        <v>5</v>
      </c>
      <c r="C21" s="3">
        <f t="shared" ref="C21:J21" si="0">SUBTOTAL(103,C23:C39)</f>
        <v>5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5</v>
      </c>
      <c r="H21" s="3">
        <f t="shared" si="0"/>
        <v>5</v>
      </c>
      <c r="I21" s="5">
        <f t="shared" si="0"/>
        <v>5</v>
      </c>
      <c r="J21" s="6">
        <f t="shared" si="0"/>
        <v>0</v>
      </c>
      <c r="K21" s="28"/>
      <c r="L21" s="3">
        <f t="shared" ref="L21:X21" si="1">SUBTOTAL(103,L23:L39)</f>
        <v>2</v>
      </c>
      <c r="M21" s="4">
        <f t="shared" si="1"/>
        <v>1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0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SUBTOTAL(102,Y23:Y39)</f>
        <v>1</v>
      </c>
      <c r="Z21" s="7">
        <f>SUBTOTAL(102,Z23:Z39)</f>
        <v>5</v>
      </c>
      <c r="AA21" s="22"/>
      <c r="AB21" s="22"/>
      <c r="AC21" s="22"/>
      <c r="AD21" s="3">
        <f>SUBTOTAL(102,AD23:AD39)</f>
        <v>0</v>
      </c>
      <c r="AE21" s="7">
        <f>SUBTOTAL(102,AE23:AE39)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hidden="1" x14ac:dyDescent="0.25">
      <c r="B23" s="18">
        <f>IF(G23="","",1)</f>
        <v>1</v>
      </c>
      <c r="C23" s="25">
        <v>5200000000538</v>
      </c>
      <c r="D23" s="19"/>
      <c r="E23" s="19"/>
      <c r="F23" s="2"/>
      <c r="G23" s="97" t="s">
        <v>145</v>
      </c>
      <c r="H23" s="21">
        <v>16</v>
      </c>
      <c r="I23" s="21" t="s">
        <v>142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3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89.25" hidden="1" x14ac:dyDescent="0.25">
      <c r="B24" s="18">
        <f t="shared" ref="B24:B38" si="3">IF(G24="","",B23+1)</f>
        <v>2</v>
      </c>
      <c r="C24" s="25">
        <v>5200000002137</v>
      </c>
      <c r="D24" s="19"/>
      <c r="E24" s="19"/>
      <c r="F24" s="2"/>
      <c r="G24" s="97" t="s">
        <v>149</v>
      </c>
      <c r="H24" s="21">
        <v>2</v>
      </c>
      <c r="I24" s="21" t="s">
        <v>142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39" si="4">IF(OR(M24&lt;&gt;"",N24&lt;&gt;""),1,0)</f>
        <v>0</v>
      </c>
      <c r="AB24" s="19">
        <f t="shared" ref="AB24:AB39" si="5">IF(M24&lt;&gt;0,1,0)</f>
        <v>0</v>
      </c>
      <c r="AC24" s="19">
        <f t="shared" ref="AC24:AC39" si="6">IF(N24&lt;&gt;0,1,0)</f>
        <v>0</v>
      </c>
      <c r="AD24" s="23" t="str">
        <f t="shared" ref="AD24:AE39" si="7">IF(W24&lt;&gt;"",$H24*W24,"")</f>
        <v/>
      </c>
      <c r="AE24" s="23" t="str">
        <f t="shared" si="7"/>
        <v/>
      </c>
    </row>
    <row r="25" spans="2:31" ht="38.25" hidden="1" x14ac:dyDescent="0.25">
      <c r="B25" s="18">
        <f t="shared" si="3"/>
        <v>3</v>
      </c>
      <c r="C25" s="25">
        <v>5200000006151</v>
      </c>
      <c r="D25" s="19"/>
      <c r="E25" s="19"/>
      <c r="F25" s="2"/>
      <c r="G25" s="97" t="s">
        <v>155</v>
      </c>
      <c r="H25" s="21">
        <v>2</v>
      </c>
      <c r="I25" s="21" t="s">
        <v>142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hidden="1" x14ac:dyDescent="0.25">
      <c r="B26" s="18">
        <f t="shared" si="3"/>
        <v>4</v>
      </c>
      <c r="C26" s="25">
        <v>5200000008732</v>
      </c>
      <c r="D26" s="19"/>
      <c r="E26" s="19"/>
      <c r="F26" s="2"/>
      <c r="G26" s="97" t="s">
        <v>159</v>
      </c>
      <c r="H26" s="21">
        <v>10</v>
      </c>
      <c r="I26" s="21" t="s">
        <v>142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38.25" hidden="1" x14ac:dyDescent="0.25">
      <c r="B27" s="18">
        <f t="shared" si="3"/>
        <v>5</v>
      </c>
      <c r="C27" s="25">
        <v>5200000010825</v>
      </c>
      <c r="D27" s="19"/>
      <c r="E27" s="19"/>
      <c r="F27" s="2"/>
      <c r="G27" s="97" t="s">
        <v>166</v>
      </c>
      <c r="H27" s="21">
        <v>10</v>
      </c>
      <c r="I27" s="21" t="s">
        <v>142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153" x14ac:dyDescent="0.25">
      <c r="B28" s="18">
        <f t="shared" si="3"/>
        <v>6</v>
      </c>
      <c r="C28" s="25">
        <v>5200000010942</v>
      </c>
      <c r="D28" s="19"/>
      <c r="E28" s="19"/>
      <c r="F28" s="2"/>
      <c r="G28" s="97" t="s">
        <v>168</v>
      </c>
      <c r="H28" s="21">
        <v>4</v>
      </c>
      <c r="I28" s="21" t="s">
        <v>142</v>
      </c>
      <c r="J28" s="46"/>
      <c r="K28" s="46" t="s">
        <v>104</v>
      </c>
      <c r="L28" s="47"/>
      <c r="M28" s="48"/>
      <c r="N28" s="48">
        <v>199.9</v>
      </c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/>
      <c r="U28" s="46">
        <v>60</v>
      </c>
      <c r="V28" s="51"/>
      <c r="W28" s="62"/>
      <c r="X28" s="62"/>
      <c r="Y28" s="23" t="str">
        <f t="shared" si="2"/>
        <v/>
      </c>
      <c r="Z28" s="23">
        <f t="shared" si="2"/>
        <v>799.6</v>
      </c>
      <c r="AA28" s="19">
        <f t="shared" si="4"/>
        <v>1</v>
      </c>
      <c r="AB28" s="19">
        <f t="shared" si="5"/>
        <v>0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63.75" hidden="1" x14ac:dyDescent="0.25">
      <c r="B29" s="18">
        <f t="shared" si="3"/>
        <v>7</v>
      </c>
      <c r="C29" s="25">
        <v>5200000010943</v>
      </c>
      <c r="D29" s="19"/>
      <c r="E29" s="19"/>
      <c r="F29" s="2"/>
      <c r="G29" s="97" t="s">
        <v>169</v>
      </c>
      <c r="H29" s="21">
        <v>4</v>
      </c>
      <c r="I29" s="21" t="s">
        <v>142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5200000013681</v>
      </c>
      <c r="D30" s="19"/>
      <c r="E30" s="19"/>
      <c r="F30" s="2"/>
      <c r="G30" s="97" t="s">
        <v>175</v>
      </c>
      <c r="H30" s="21">
        <v>10</v>
      </c>
      <c r="I30" s="21" t="s">
        <v>142</v>
      </c>
      <c r="J30" s="46"/>
      <c r="K30" s="46" t="s">
        <v>104</v>
      </c>
      <c r="L30" s="47"/>
      <c r="M30" s="48"/>
      <c r="N30" s="48">
        <v>799.69</v>
      </c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/>
      <c r="U30" s="46" t="s">
        <v>235</v>
      </c>
      <c r="V30" s="51"/>
      <c r="W30" s="62"/>
      <c r="X30" s="62"/>
      <c r="Y30" s="23" t="str">
        <f t="shared" si="2"/>
        <v/>
      </c>
      <c r="Z30" s="23">
        <f t="shared" si="2"/>
        <v>7996.9000000000005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f t="shared" si="3"/>
        <v>9</v>
      </c>
      <c r="C31" s="25">
        <v>5200000015553</v>
      </c>
      <c r="D31" s="19"/>
      <c r="E31" s="19"/>
      <c r="F31" s="2"/>
      <c r="G31" s="97" t="s">
        <v>185</v>
      </c>
      <c r="H31" s="21">
        <v>6</v>
      </c>
      <c r="I31" s="21" t="s">
        <v>142</v>
      </c>
      <c r="J31" s="46"/>
      <c r="K31" s="46" t="s">
        <v>104</v>
      </c>
      <c r="L31" s="47"/>
      <c r="M31" s="48"/>
      <c r="N31" s="48">
        <v>3899</v>
      </c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/>
      <c r="U31" s="46" t="s">
        <v>235</v>
      </c>
      <c r="V31" s="51"/>
      <c r="W31" s="62"/>
      <c r="X31" s="62"/>
      <c r="Y31" s="23" t="str">
        <f t="shared" si="2"/>
        <v/>
      </c>
      <c r="Z31" s="23">
        <f t="shared" si="2"/>
        <v>23394</v>
      </c>
      <c r="AA31" s="19">
        <f t="shared" si="4"/>
        <v>1</v>
      </c>
      <c r="AB31" s="19">
        <f t="shared" si="5"/>
        <v>0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63.75" x14ac:dyDescent="0.25">
      <c r="B32" s="18">
        <f t="shared" si="3"/>
        <v>10</v>
      </c>
      <c r="C32" s="25">
        <v>5200000016452</v>
      </c>
      <c r="D32" s="19"/>
      <c r="E32" s="19"/>
      <c r="F32" s="2"/>
      <c r="G32" s="97" t="s">
        <v>191</v>
      </c>
      <c r="H32" s="21">
        <v>2</v>
      </c>
      <c r="I32" s="21" t="s">
        <v>142</v>
      </c>
      <c r="J32" s="46"/>
      <c r="K32" s="46" t="s">
        <v>104</v>
      </c>
      <c r="L32" s="47" t="s">
        <v>236</v>
      </c>
      <c r="M32" s="48">
        <v>0</v>
      </c>
      <c r="N32" s="48">
        <v>489.45</v>
      </c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/>
      <c r="U32" s="46">
        <v>60</v>
      </c>
      <c r="V32" s="51"/>
      <c r="W32" s="62"/>
      <c r="X32" s="62"/>
      <c r="Y32" s="23">
        <f t="shared" si="2"/>
        <v>0</v>
      </c>
      <c r="Z32" s="23">
        <f t="shared" si="2"/>
        <v>978.9</v>
      </c>
      <c r="AA32" s="19">
        <f t="shared" si="4"/>
        <v>1</v>
      </c>
      <c r="AB32" s="19">
        <f t="shared" si="5"/>
        <v>0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ht="25.5" hidden="1" x14ac:dyDescent="0.25">
      <c r="B33" s="18">
        <f t="shared" si="3"/>
        <v>11</v>
      </c>
      <c r="C33" s="25">
        <v>5200000019352</v>
      </c>
      <c r="D33" s="19"/>
      <c r="E33" s="19"/>
      <c r="F33" s="2"/>
      <c r="G33" s="97" t="s">
        <v>202</v>
      </c>
      <c r="H33" s="21">
        <v>20</v>
      </c>
      <c r="I33" s="21" t="s">
        <v>142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51" x14ac:dyDescent="0.25">
      <c r="B34" s="18">
        <f t="shared" si="3"/>
        <v>12</v>
      </c>
      <c r="C34" s="25">
        <v>5400000001227</v>
      </c>
      <c r="D34" s="19"/>
      <c r="E34" s="19"/>
      <c r="F34" s="2"/>
      <c r="G34" s="97" t="s">
        <v>204</v>
      </c>
      <c r="H34" s="21">
        <v>5</v>
      </c>
      <c r="I34" s="21" t="s">
        <v>142</v>
      </c>
      <c r="J34" s="46"/>
      <c r="K34" s="46" t="s">
        <v>104</v>
      </c>
      <c r="L34" s="47" t="s">
        <v>237</v>
      </c>
      <c r="M34" s="48"/>
      <c r="N34" s="48">
        <v>756.18</v>
      </c>
      <c r="O34" s="49">
        <v>0</v>
      </c>
      <c r="P34" s="50">
        <v>0</v>
      </c>
      <c r="Q34" s="50">
        <v>0</v>
      </c>
      <c r="R34" s="50">
        <v>0</v>
      </c>
      <c r="S34" s="50">
        <v>0</v>
      </c>
      <c r="T34" s="46"/>
      <c r="U34" s="46">
        <v>10</v>
      </c>
      <c r="V34" s="51"/>
      <c r="W34" s="62"/>
      <c r="X34" s="62"/>
      <c r="Y34" s="23" t="str">
        <f t="shared" si="2"/>
        <v/>
      </c>
      <c r="Z34" s="23">
        <f t="shared" si="2"/>
        <v>3780.8999999999996</v>
      </c>
      <c r="AA34" s="19">
        <f t="shared" si="4"/>
        <v>1</v>
      </c>
      <c r="AB34" s="19">
        <f t="shared" si="5"/>
        <v>0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25.5" hidden="1" x14ac:dyDescent="0.25">
      <c r="B35" s="18">
        <f t="shared" si="3"/>
        <v>13</v>
      </c>
      <c r="C35" s="25">
        <v>5400000002258</v>
      </c>
      <c r="D35" s="19"/>
      <c r="E35" s="19"/>
      <c r="F35" s="2"/>
      <c r="G35" s="97" t="s">
        <v>208</v>
      </c>
      <c r="H35" s="21">
        <v>2</v>
      </c>
      <c r="I35" s="21" t="s">
        <v>142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idden="1" x14ac:dyDescent="0.25">
      <c r="B36" s="18" t="str">
        <f t="shared" si="3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idden="1" x14ac:dyDescent="0.25">
      <c r="B37" s="18" t="str">
        <f t="shared" si="3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idden="1" x14ac:dyDescent="0.25">
      <c r="B38" s="18" t="str">
        <f t="shared" si="3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idden="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</sheetData>
  <autoFilter ref="B22:AA39" xr:uid="{00000000-0009-0000-0000-000003000000}">
    <filterColumn colId="12">
      <customFilters>
        <customFilter operator="notEqual" val=" "/>
      </customFilters>
    </filterColumn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K23:K39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ITAQUI</vt:lpstr>
      <vt:lpstr>UTE PECÉM II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2021-03-20T01:42:48Z</dcterms:modified>
</cp:coreProperties>
</file>