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5" documentId="13_ncr:1_{D322A5CA-8536-465E-B6A0-9672D0119D7F}" xr6:coauthVersionLast="46" xr6:coauthVersionMax="46" xr10:uidLastSave="{44C21DA3-152A-4694-9854-DC445FB9864F}"/>
  <bookViews>
    <workbookView xWindow="20370" yWindow="-120" windowWidth="20730" windowHeight="11160" tabRatio="693" xr2:uid="{51326490-F486-4379-B1E7-C03279097AAC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4" hidden="1">CÓDIGOS!$B$1:$E$84</definedName>
    <definedName name="_xlnm._FilterDatabase" localSheetId="2" hidden="1">'UTE ITAQUI'!$B$22:$AA$49</definedName>
    <definedName name="_xlnm._FilterDatabase" localSheetId="3" hidden="1">'UTE PECÉM II'!$B$22:$AA$39</definedName>
    <definedName name="_xlnm._FilterDatabase" localSheetId="1" hidden="1">'UTE|UTG PARNAÍBA'!$B$22:$AA$81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81" i="5" l="1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AE39" i="13"/>
  <c r="AD39" i="13"/>
  <c r="Z39" i="13"/>
  <c r="Y39" i="13"/>
  <c r="B39" i="13"/>
  <c r="AE38" i="13"/>
  <c r="AD38" i="13"/>
  <c r="Z38" i="13"/>
  <c r="Y38" i="13"/>
  <c r="B38" i="13"/>
  <c r="AE37" i="13"/>
  <c r="AD37" i="13"/>
  <c r="Z37" i="13"/>
  <c r="Y37" i="13"/>
  <c r="B37" i="13"/>
  <c r="AE36" i="13"/>
  <c r="AD36" i="13"/>
  <c r="Z36" i="13"/>
  <c r="Y36" i="13"/>
  <c r="B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49" i="11"/>
  <c r="AD49" i="11"/>
  <c r="Z49" i="11"/>
  <c r="Y49" i="11"/>
  <c r="B49" i="11"/>
  <c r="AE48" i="11"/>
  <c r="AD48" i="11"/>
  <c r="Z48" i="11"/>
  <c r="Y48" i="11"/>
  <c r="B48" i="11"/>
  <c r="AE47" i="11"/>
  <c r="AD47" i="11"/>
  <c r="Z47" i="11"/>
  <c r="Y47" i="11"/>
  <c r="B47" i="11"/>
  <c r="AE46" i="11"/>
  <c r="AD46" i="11"/>
  <c r="Z46" i="11"/>
  <c r="Y46" i="11"/>
  <c r="B46" i="11"/>
  <c r="AE45" i="11"/>
  <c r="AD45" i="11"/>
  <c r="Z45" i="11"/>
  <c r="Y45" i="11"/>
  <c r="B45" i="11"/>
  <c r="AE44" i="11"/>
  <c r="AD44" i="11"/>
  <c r="Z44" i="11"/>
  <c r="Y44" i="11"/>
  <c r="AE43" i="11"/>
  <c r="AD43" i="11"/>
  <c r="Z43" i="11"/>
  <c r="Y43" i="11"/>
  <c r="AE42" i="11"/>
  <c r="AD42" i="11"/>
  <c r="Z42" i="11"/>
  <c r="Y42" i="11"/>
  <c r="AE41" i="11"/>
  <c r="AD41" i="11"/>
  <c r="Z41" i="11"/>
  <c r="Y41" i="11"/>
  <c r="AE40" i="11"/>
  <c r="AD40" i="11"/>
  <c r="Z40" i="11"/>
  <c r="Y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B28" i="1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8" i="13" l="1"/>
  <c r="L33" i="2" s="1"/>
  <c r="F16" i="13"/>
  <c r="G16" i="13" s="1"/>
  <c r="J33" i="2" s="1"/>
  <c r="F14" i="13"/>
  <c r="G33" i="2" s="1"/>
  <c r="F15" i="13"/>
  <c r="G15" i="13" s="1"/>
  <c r="I33" i="2" s="1"/>
  <c r="Z21" i="13"/>
  <c r="AD21" i="13"/>
  <c r="Y21" i="13"/>
  <c r="AE21" i="13"/>
  <c r="AE21" i="11"/>
  <c r="F17" i="13"/>
  <c r="K33" i="2" s="1"/>
  <c r="F17" i="11"/>
  <c r="K32" i="2" s="1"/>
  <c r="B21" i="13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E23" i="5"/>
  <c r="AD23" i="5"/>
  <c r="AE21" i="5" l="1"/>
  <c r="AD21" i="5"/>
  <c r="F14" i="5"/>
  <c r="G14" i="5" l="1"/>
  <c r="H31" i="2" s="1"/>
  <c r="G31" i="2"/>
  <c r="Z81" i="5" l="1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81" i="5" l="1"/>
  <c r="B80" i="5"/>
  <c r="B79" i="5"/>
  <c r="B78" i="5"/>
  <c r="B77" i="5"/>
  <c r="B76" i="5"/>
  <c r="B75" i="5"/>
  <c r="B74" i="5"/>
  <c r="K34" i="2"/>
  <c r="B23" i="5"/>
  <c r="B24" i="5" s="1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F34" i="2"/>
  <c r="B21" i="5" l="1"/>
  <c r="L34" i="2"/>
  <c r="G34" i="2" l="1"/>
  <c r="H34" i="2" l="1"/>
</calcChain>
</file>

<file path=xl/sharedStrings.xml><?xml version="1.0" encoding="utf-8"?>
<sst xmlns="http://schemas.openxmlformats.org/spreadsheetml/2006/main" count="794" uniqueCount="313">
  <si>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</si>
  <si>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</si>
  <si>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</si>
  <si>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</si>
  <si>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</si>
  <si>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</si>
  <si>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</si>
  <si>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</si>
  <si>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</si>
  <si>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</si>
  <si>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</si>
  <si>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</si>
  <si>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</si>
  <si>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</si>
  <si>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</si>
  <si>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</si>
  <si>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</si>
  <si>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</si>
  <si>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</si>
  <si>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</si>
  <si>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</si>
  <si>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</si>
  <si>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</si>
  <si>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</si>
  <si>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</si>
  <si>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</si>
  <si>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</si>
  <si>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</si>
  <si>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</si>
  <si>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</si>
  <si>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</si>
  <si>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</si>
  <si>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</si>
  <si>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</si>
  <si>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</si>
  <si>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</si>
  <si>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</si>
  <si>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</si>
  <si>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</si>
  <si>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</si>
  <si>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</si>
  <si>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</si>
  <si>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</si>
  <si>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</si>
  <si>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</si>
  <si>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</si>
  <si>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</si>
  <si>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</si>
  <si>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</si>
  <si>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</si>
  <si>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</si>
  <si>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</si>
  <si>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</si>
  <si>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</si>
  <si>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</si>
  <si>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</si>
  <si>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</si>
  <si>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</si>
  <si>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</si>
  <si>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</si>
  <si>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</si>
  <si>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</si>
  <si>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</si>
  <si>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</si>
  <si>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</si>
  <si>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</si>
  <si>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</si>
  <si>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</si>
  <si>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</si>
  <si>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</si>
  <si>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</si>
  <si>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</si>
  <si>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</si>
  <si>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</si>
  <si>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</si>
  <si>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</si>
  <si>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</si>
  <si>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</si>
  <si>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</si>
  <si>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</si>
  <si>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</si>
  <si>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</si>
  <si>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</si>
  <si>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</si>
  <si>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</si>
  <si>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</si>
  <si>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</si>
  <si>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</si>
  <si>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</si>
  <si>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</si>
  <si>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</si>
  <si>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</si>
  <si>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</si>
  <si>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</si>
  <si>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</si>
  <si>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</si>
  <si>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</si>
  <si>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</si>
  <si>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</si>
  <si>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</si>
  <si>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</si>
  <si>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</si>
  <si>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</si>
  <si>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</si>
  <si>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</si>
  <si>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</si>
  <si>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</si>
  <si>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</si>
  <si>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</si>
  <si>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</si>
  <si>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</si>
  <si>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</si>
  <si>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</si>
  <si>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</si>
  <si>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</si>
  <si>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</si>
  <si>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</si>
  <si>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</si>
  <si>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</si>
  <si>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</si>
  <si>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</si>
  <si>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</si>
  <si>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</si>
  <si>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</si>
  <si>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</si>
  <si>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</si>
  <si>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</si>
  <si>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</si>
  <si>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</si>
  <si>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</si>
  <si>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</si>
  <si>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</si>
  <si>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</si>
  <si>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</si>
  <si>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</si>
  <si>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</si>
  <si>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</si>
  <si>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</si>
  <si>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</si>
  <si>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</si>
  <si>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</si>
  <si>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Material</t>
  </si>
  <si>
    <t>Texto breve</t>
  </si>
  <si>
    <t>Texto pedido de compras</t>
  </si>
  <si>
    <t>ELEMENTO FILT-AR-40 MICRA</t>
  </si>
  <si>
    <t>ELEMENTO FILTRANTE- FLUIDO/FILTRAR: P/ AR- FILTRAGEM: 40 MICRA- 1.1/2POL- FAB: GE- REF: (P3N FA 9PHSA).</t>
  </si>
  <si>
    <t>UN</t>
  </si>
  <si>
    <t>ELEMENTO FILT-AR-5 MICRA</t>
  </si>
  <si>
    <t>ELEMENTO FILTRANTE- FLUIDO/FILTRAR: P/ AR- FILTRAGEM: 5 MICRA- GE- P3NFA9PFSA.</t>
  </si>
  <si>
    <t>RESPIRO DESSECANTE-ABS-203,20MM-127MM</t>
  </si>
  <si>
    <t>RESPIRO DESSECANTE- CARACTERISTICA CONSTRUTIVA: DESCARTAVEL- MATERIAL:  ABS- COMPRIMENTO: COMP 203,20 MM- DIAMETRO: DIAM 127 MM- CONEXAO: MAC HO 1NPT- FILTRO._x000D_</t>
  </si>
  <si>
    <t>RESPIRO COALESC-DESCART-PA-127MM-127MM</t>
  </si>
  <si>
    <t>RESPIRO COALESCENTE- CARACTERISTICA CONSTRUTIVA: DESCARTAVEL- MATERIAL : ABS- COMPRIMENTO: 115MM- DIAMETRO: 114MM-  FAIXA TEMPERATURA: -40A93GRC- CONEXAO: 1NPT- VAZAO MAX: 1274 LPM_x000D_RESPIRO DESSECANTE P566151 DONALDSON_x000D_</t>
  </si>
  <si>
    <t>CARTUCHO-HILCO/DM83900C</t>
  </si>
  <si>
    <t>CARTUCHO APLICACAO TURBINA GAS DM83900C HILCO</t>
  </si>
  <si>
    <t>ELEMENTO FILT-AG-PP-3/4X2 1/2POL-5MICRA</t>
  </si>
  <si>
    <t>ELEMENTO FILTRANTE FLUIDO AGUA MATERIAL ELEMENTO_x000D_POLIPROPILENO GRAU FILTRAGEM 5 MICRA PRESSAO OPERACAO_x000D_1PSI DIAMETRO 60MM COMPRIMENTO 248MM 255694-43 PENTAIR</t>
  </si>
  <si>
    <t>SILENCIADOR PNEUM ESCAP-1/4BSPT</t>
  </si>
  <si>
    <t>SILENCIADOR PNEUMATICO MATERIAL CORPO BRONZE TRATAMENTO_x000D_SUPERFICIE NATURAL COR NATURAL PRESSAO SONORA 66-81DBA_x000D_FORMATO CONICO CONEXAO PROCESSO ROSCADA DIAMETRO_x000D_CONEXAO PROCESSO 1/4POL ROSCA TIPO BSPT T40B2800_x000D_NORGREN</t>
  </si>
  <si>
    <t>RESPIRO AR SEC-COPOLIES G8S1NGC GUARDIAN</t>
  </si>
  <si>
    <t>RESPIRO AR SECO- MATERIAL: COPOLIESTER TRITAN- CONEXAO: CONEXAO 1NPT- ALTURA: ALT 30,50MM- MATERIAL CORPO: MATERIAL FILTRANTE: SILICA- FILTR ACAO: 2MICRA- VAZAO: 25CFM- DIAMETRO: 13CM- (30,50CM)._x000D__x000D_FILTRO RESPIRO DESCARTAVEL MATERIAL CORPO COPOLIESTER TRITAN MATERIAL FILTRANTE SILICA GEL TRANSPARENTE FILTRACAO 2 MICRA 508ML VAZAO 25CFM DIAMETRO 13,00 CM ROSCADA 1 POL NPT 30,50 CM G8S1NGC GUARDIAN_x000D_</t>
  </si>
  <si>
    <t>ELEMENTO FILTRANTE COAL PARKER/AR030ENMI</t>
  </si>
  <si>
    <t>ELEMENTO COALESCENTE AR030ENMI PARKER</t>
  </si>
  <si>
    <t>FILTRO SEC-ENC P/SOLD 5/8POL</t>
  </si>
  <si>
    <t>FILTRO SECADOR- CONEXAO: ENCAIXE P/SOLDA 5/8POL- MATERIAL CORPO: POLIE STER- PRESSAO: 46BAR- TEMP MAXIMA: 70GRC- ROSCA BSP.- USO: FLUIDO LIQU IDO CALDEIRA- ELEMENTO FILTRANTE 5040459._x000D_</t>
  </si>
  <si>
    <t>Elemento filtrante ar bomba</t>
  </si>
  <si>
    <t>ELEMENTO FILTRANTE- TIPO: AR- APLICACAO: DA BOMBA VACUO- MODELO: GAST- GAST/AK524-</t>
  </si>
  <si>
    <t>FILTRO-AR-ENC-1700M3/H</t>
  </si>
  <si>
    <t>FILTRO BOLSA MATERIAL CORPO ACO GRAU FILTRAGEM G4 VAZAO_x000D_OPERACAO 1700M3/H LARGURA 330MM ALTURA 592MM_x000D_PROFUNDIDADE 305MM 5101200212 AAF</t>
  </si>
  <si>
    <t>FILTRO FLUIDO AR APLIC AR CONDIC SERVIM*</t>
  </si>
  <si>
    <t>FILTRO FLUIDO AR APLICACAO AR CONDICIONADO SERVIMINI F6 699X398 SERVIFILTRO</t>
  </si>
  <si>
    <t>FILTRO REGULADOR DE PRESSAO MODULAR AWW*</t>
  </si>
  <si>
    <t>FILTRO REGULADOR PRESSAO MATERIAL CORPO LIGA ALUMINIO_x000D_GRAU FILTRAGEM 5 MICRA FLUIDO AR DRENO MANUAL DIAMETRO_x000D_1/2POL ROSCA TIPO NPT PRESSAO OPERACAO 1MPA MATERIAL_x000D_COPO POLICARBONATO MATERIAL VEDACAO COMPOSTO BORRACHA_x000D_NITRILICA COMPRIMENTO TOTAL 40MM AWN04BCE2 SMC</t>
  </si>
  <si>
    <t>FILTRO COALESC-S/REG PR-34BAR-2POL*</t>
  </si>
  <si>
    <t>FILTRO TIPO FILTRO PURIFICADOR FLUIDO AR MATERIAL ALUMINIO FUNDIDO APLICACAO SISTEMA AR COMPRIMIDO HN.8L 10CU25-235 FARGON</t>
  </si>
  <si>
    <t>FILTRO AGUA AI 116,00 MM SIST FGD*</t>
  </si>
  <si>
    <t>FILTRO FLUIDO AGUA MATERIAL ACO INOX DIAMETRO 116,00 MM COMPRIMENTO86,00 MM ALTURA 270,00 MM USO ALINHA LAMA CAL ATOMIZADORES APLICACAO_x000D_SISTEMA FGD_x000D__x000D_</t>
  </si>
  <si>
    <t>CJ</t>
  </si>
  <si>
    <t>FILTR GRELHA C/MOLD G4 147-002-319 AAF</t>
  </si>
  <si>
    <t>FILTRO AR GRELHA AMAIR HT QUADRADO MATERIAL FILTRANTE FIBRA VIDRO C/MO LDURA ACO FLUIDO AR ALUMINIZADO GRAU FILTRAGEM G4 COMPRIMENTO 595,00 M M LARGURA 595,00 MM ENTRADA COLETOR APLICACAO GERADOR 147-002-319 AAF_x000D_</t>
  </si>
  <si>
    <t>COPO LUBRIFICADOR  S48K02030-F1 SWECO</t>
  </si>
  <si>
    <t>COPO LUBRIFICADOR APLICACAO SISTEMA DESSULFURACAO GAS S48K02030-F1 SWECO</t>
  </si>
  <si>
    <t>FILTRO GAS ANALISAD. APNA-370 9022006400</t>
  </si>
  <si>
    <t>FILTRO FLUIDO GAS APLICACAO ANALISADOR GAS APNA-370 9022006400 MET ONE INSTRUMENTS</t>
  </si>
  <si>
    <t>FILTRO GAS ANALISAD. GAS 9057003400</t>
  </si>
  <si>
    <t>FILTRO FLUIDO GAS APLICACAO ANALISADOR GAS 9057003400 MET ONE INSTRUMENTS ESU-050-A MET ONE INSTRUMENTS</t>
  </si>
  <si>
    <t>FILTRO DE AR E GÁS - 0 a 20 bar</t>
  </si>
  <si>
    <t>FILTRO DE AR E GÁS COMPRIMIDO COM ÓLEO X-EVOLUTION; PRESSÃO: 0 A 20 bar;_x000D_TEMPERATURA: 1,5 a 100°C; CONEXÃO: 1" NPT/BSPT; APLICAÇÃO: SISTEMA DE_x000D_TRATAMENTO DE AR PARA LIMPEZA DE FILTROS DAS TGs.</t>
  </si>
  <si>
    <t>FILTRO SEPARDOR DE ÁGUA 1" - 0 a 20 bar</t>
  </si>
  <si>
    <t>FILTRO FLUIDO TIPO FILTRO SEPARADOR FLUIDO AGUA_x000D_MATERIAL CORPO ALUMINIO TEMPERATURA OPERACAO 1,5A100°C_x000D_PRESSAO OPERACAO 20BAR DIAMETRO ENTRADA 1POL ROSCA_x000D_ENTRADA NPT APLICACAO SISTEMA TRATAMENTO AR</t>
  </si>
  <si>
    <t>FILTRO DE AR SOP DIAF TM 120N/150N/200N</t>
  </si>
  <si>
    <t>FILTRO DE AR SOP DIAF TM 120N/150N/200N_x000D_</t>
  </si>
  <si>
    <t>ELEMENTO FILTRANT DO FILTRO DE GAS DA TG</t>
  </si>
  <si>
    <t>ELEMENTO FILTRANTE SUBAPLICACAO FILTRO APLICACAO_x000D_TURBINA GAS SP-04101236782</t>
  </si>
  <si>
    <t>FILTRO SECADOR DML165R DANFOSS 023Z5045</t>
  </si>
  <si>
    <t>FILTRO SECADOR MATERIAL CORPO ACO MATERIAL CONEXAO ACO_x000D_TIPO CONEXAO ROSCADA DIAMETRO CONEXAO 5/8POL_x000D_COMPRIMENTO 184MM ALTURA 80MM 023Z5045 DANFOSS</t>
  </si>
  <si>
    <t>FILTRO REGULADOR DE AR PARKER - 11F11ECN</t>
  </si>
  <si>
    <t>FILTRO REGULADOR PRESSAO FLUIDO AR DIAMETRO 1/4POL_x000D_PRESSAO OPERACAO 0A10BAR P32FB92CGMN PARKER</t>
  </si>
  <si>
    <t>FILTRO DE AR PARKER 14F11BB1</t>
  </si>
  <si>
    <t>FILTRO DE AR PARKER 14F11BB1_x000D_FABRICANTE:PARKER MODELO:14F11BB1_x000D__x000D_Especificações:_x000D_Notas: Com Drenagem Automática de Pulso._x000D_Tamanho da porta: 1 - 1/4 polegadas_x000D_Nível de engenharia: B - Corrente_x000D_Opções de tigela Tigela de policarbonato:1 - Twist Drain_x000D_Elementos: B - 5 Micron_x000D_Tipo de porta: 1 - BSPP_x000D_14F Tamanho do filtro A Polegadas (mm):1,69 (43)_x000D_14F Dimensões do filtro B Polegadas (mm): 1,53 (39)_x000D_14F Dimensões do filtro C Polegadas (mm): .39 (10)_x000D_14F Dimensões do filtro D Polegadas (mm): 3,82 (97)_x000D_14F Dimensões do filtro D † Polegadas (mm): 3,87 (99)_x000D_14F Dimensões do filtro E Polegadas (mm): 4,21 (107)_x000D_14F Dimensões do filtro E † Polegadas (mm): 4,26 (108)_x000D_14F Dimensões do filtro F Polegadas (mm): 1,60 (41)_x000D_Tipo de porta: 1 - BSPP_x000D_Tamanho da porta: 1 - 1/4 polegadas_x000D_</t>
  </si>
  <si>
    <t>EJETOR DE VACUO  SMC  ZH13DS-01-02-02</t>
  </si>
  <si>
    <t>EJETOR TIPO: VACUO DIAMETRO BICO: 1.3MM PRESSAO MAX VACUO: -88KPA CONEXAO SUP: 8MM TIPO CONEXAO SUP: ROSCA MEDIDA ROSCA SUP: 1/8POL CONEXAO VAC: 10MM TIPO CONEXAO VAC: ROSCA MEDIDA ROSCA VAC: 1/4POL CONEXAO EXH: 10MM TIPO CONEXAO EXH: ROSCA MEDIDA ROSCA EXH: 1/4POL REF: ZH13DS-01-02-02 FABR: SMC_x000D_</t>
  </si>
  <si>
    <t>FILTRO SECADOR DE AR DIAM. 3/8  DML083</t>
  </si>
  <si>
    <t>FILTRO; TIPO: SECADOR; MODELO: DML 083; FLUIDO: AR; MATERIAL: ACO_x000D_CARBONO; GRAU FILTRAGEM: 25µM TEMPERATURA MAXIMA: 120°C; PRESSAO: 42BAR;_x000D_DIAMETRO: 3/8 POL; COMPRIMENTO: 158,00 MM; ALTURA: 58,00 MM; ROSCADA 3/8_x000D_POL; USO: AR CONDICIONADO; APLICACAO: SISTEMA REFRIGERACAO; REFERENCIA:_x000D_023Z5040; FABRICANTE: DANFOSS.</t>
  </si>
  <si>
    <t>FILTRO SECADOR DE AR DIAM. 1/2  DML164</t>
  </si>
  <si>
    <t>FILTRO; TIPO: SECADOR; MODELO: DML 083; FLUIDO: AR; MATERIAL: ACO_x000D_CARBONO; GRAU FILTRAGEM: 25µM TEMPERATURA MAXIMA: 120°C; PRESSAO: 42BAR;_x000D_DIAMETRO: 1/2 POL; COMPRIMENTO: 158,00 MM; ALTURA: 58,00 MM; ROSCADA 1/2_x000D_POL; USO: AR CONDICIONADO; APLICACAO: SISTEMA REFRIGERACAO; REFERENCIA:_x000D_023Z5044; FABRICANTE: DANFOSS.</t>
  </si>
  <si>
    <t>FILTRO SISTEMA PULSACAO AR P3NFA9PQSA</t>
  </si>
  <si>
    <t>FILTRO DO SISTEMA DE PULSACAO DE AR (PRIMEIRO); GE-P3NKA00ES9B;_x000D_PARKER: P3NFA9PQSA</t>
  </si>
  <si>
    <t>FILTRO SISTEMA PULSACAO AR P3NFA9PFSA</t>
  </si>
  <si>
    <t>FILTRO DO SISTEMA DE PULSACAO DE AR (SEGUNDO); GE-P3NKA00ESE;_x000D_PARKER: P3NFA9PFSA</t>
  </si>
  <si>
    <t>FILTRO SISTEMA PULSACAO AR P3N FA 9PHSA</t>
  </si>
  <si>
    <t>FILTRO DO SISTEMA DE PULSACAO DE AR (TERCEIRO); GE-P3NKA00ESG;_x000D_PARKER: P3N FA 9PHSA</t>
  </si>
  <si>
    <t>FILTRO REGULADOR DE PRESSAO 3/4 07E</t>
  </si>
  <si>
    <t>FILTRO REGULADOR PRESSAO GRAU FILTRAGEM 40 MICRA FLUIDO_x000D_AR DIAMETRO 3/4POL PRESSAO OPERACAO 125PSI MATERIAL_x000D_COPO POLICARBONATO 07E41A13AC PARKER</t>
  </si>
  <si>
    <t>ELEM FILTRANTE P/ AR COMPR -  EFS0070-U</t>
  </si>
  <si>
    <t>ELEMENTO FILTRANTE APLICACAO AR COMPR-EFS0070-U</t>
  </si>
  <si>
    <t>ELEMENTO FILTRANTE PCHG-372-SCW-CE-B</t>
  </si>
  <si>
    <t>ELEMENTO FILTRANTE FLUIDO GAS MATERIAL ELEMENTO_x000D_POLIESTER GRAU FILTRAGEM 0,3 MICRON DIAMETRO 4.5POL_x000D_COMPRIMENTO 72POL PCHG-372-SCW-CE-B PECO</t>
  </si>
  <si>
    <t>FILTRO AR 0.3 MICRON PARA ANALISADOR GAS</t>
  </si>
  <si>
    <t>FILTRO DE AR 0.3 MICRON; APLICACAO: ANALISADOR DE GAS APNA 370; PART_x000D_NUMBER: 3200082322; FABRICANTE: HORIBA.</t>
  </si>
  <si>
    <t>FILTRO DE AR MOD UA22321P</t>
  </si>
  <si>
    <t>FILTRO FLUIDO FLUIDO AR UA22321P UNIFILTER</t>
  </si>
  <si>
    <t>ELEMENTO FILTRANTE 4" EM ACO INOX</t>
  </si>
  <si>
    <t>ELEMENTO FILTRANTE MATERIAL ELEMENTO ACO INOX AISI 304_x000D_DIAMETRO 0,8MM COMPRIMENTO 4POL FILTRO Y 4POL</t>
  </si>
  <si>
    <t>FILTRO SECADOR DML163 DANFOSS 023Z5043</t>
  </si>
  <si>
    <t>FILTRO SECADOR MATERIAL CORPO COBRE MATERIAL CONEXAO_x000D_COBRE TEMPERATURA OPERACAO -40A70GRC PRESSAO OPERACAO_x000D_46BAR TIPO CONEXAO ROSCADA DIAMETRO CONEXAO 3/8POL_x000D_COMPRIMENTO 148MM ALTURA 80MM 023Z5043 DANFOSS</t>
  </si>
  <si>
    <t>FILTRO DE AR 21436535</t>
  </si>
  <si>
    <t>FILTRO AR 21436535 VOLVO</t>
  </si>
  <si>
    <t>FILTRO CHAPEU DE BRUXA 20 POL 600LBS</t>
  </si>
  <si>
    <t>FILTRO FLUIDO FLUIDO AR MATERIAL CORPO ACO CARBONO ASTM_x000D_A105 PRESSAO OPERACAO 600LBS/POL2 DIAMETRO ENTRADA_x000D_20POL</t>
  </si>
  <si>
    <t>FILTRO CHAPEU DE BRUXA 2 POL 600LBS</t>
  </si>
  <si>
    <t>FILTRO FLUIDO FLUIDO AR MATERIAL CORPO ACO CARBONO ASTM_x000D_A105 DIAMETRO ENTRADA 2POL</t>
  </si>
  <si>
    <t>FILTRO CHAPEU DE BRUXA 2 POL 150LBS</t>
  </si>
  <si>
    <t>FILTRO FLUIDO MATERIAL CORPO ACO CARBONO ASTM A105_x000D_PRESSAO OPERACAO 150LBS/POL2 DIAMETRO ENTRADA 2POL</t>
  </si>
  <si>
    <t>KIT DE REPARO DO CILINDRO (3520-8014)</t>
  </si>
  <si>
    <t>KIT/CONJUNTO REPARO CILINDRO PNEUMATICO 3520-8014_x000D_PARKER</t>
  </si>
  <si>
    <t>FILTRO REGULADOR E LUBRIFICADOR 3/4"</t>
  </si>
  <si>
    <t>FILTRO REGULADOR PRESSAO GRAU FILTRAGEM 5 MICRA FLUIDO_x000D_AR DRENO MANUAL DIAMETRO 3/4POL ROSCA TIPO NPT PRESSAO_x000D_OPERACAO 150PSI MATERIAL COPO POLICARBONATO</t>
  </si>
  <si>
    <t>FILTRO REGULADOR E LUBRIFICADOR  AR 1/2"</t>
  </si>
  <si>
    <t>FILTRO REGULADOR PRESSAO FLUIDO AR DIAMETRO 1/2POL</t>
  </si>
  <si>
    <t>SILENCIAD PLAST/POROSO; 1/4NPT; MOD.C/S2</t>
  </si>
  <si>
    <t>SILENCIADOR PNEUMATICO MATERIAL CORPO TERMOPLASTICO_x000D_TRATAMENTO SUPERFICIE S/TRATAMENTO SUPERFICIE COR_x000D_BRANCA PRESSAO SONORA 58-74DBA FORMATO CIRCULAR CONEXAO_x000D_PROCESSO ROSCADA DIAMETRO CONEXAO PROCESSO 1/4POL ROSCA_x000D_TIPO NPT COMPRIMENTO 35,5MM</t>
  </si>
  <si>
    <t>ELEM. FILT PS403P, P/ FILTRO 14E11B13FC1</t>
  </si>
  <si>
    <t>ELEMENTO FILTRANTE AR APLICACAO FILTRO PS403P PARKER</t>
  </si>
  <si>
    <t>ELEM. FILT P0402306, P/ FILTRO 11F11ECN</t>
  </si>
  <si>
    <t>ELEMENTO FILTRANTE APLICACAO FILTRO P0402306 PARKER</t>
  </si>
  <si>
    <t>FILTRO PNEUM 3/8 BSP P3KFA13ESMN PARKER</t>
  </si>
  <si>
    <t>FILTRO REGULADOR PRESSAO MATERIAL CORPO ALUMINIO GRAU_x000D_FILTRAGEM 5 MICRA FLUIDO AR DRENO MANUAL DIAMETRO_x000D_3/8POL ROSCA TIPO BSP PRESSAO OPERACAO 17BAR VAZAO_x000D_45L/S COR CINZA MATERIAL VEDACAO COMPOSTO BORRACHA_x000D_NITRILICA COMPRIMENTO TOTAL 194MM P3KFA13ESMN PARKER</t>
  </si>
  <si>
    <t>FILTRO PRES PN HDA114148(FP20-10FV)EATON</t>
  </si>
  <si>
    <t>ELEMENTO FILTRANTE MATERIAL ELEMENTO BORO GRAU_x000D_FILTRAGEM 10 MICRA DIAMETRO 45MM COMPRIMENTO 209,5MM_x000D_114148 PARKER</t>
  </si>
  <si>
    <t>FILTRO DE AR BR 110 H2O GATE EATON</t>
  </si>
  <si>
    <t>FILTRO AR BR110H2O EATON</t>
  </si>
  <si>
    <t>FILTRO PN HDA 011841 (FRT-30-10FV) EATON</t>
  </si>
  <si>
    <t>ELEMENTO FILTRANTE GRAU FILTRAGEM 10 MICRA PRESSAO_x000D_OPERACAO 20 BAR FRT-30-10FV PARKER</t>
  </si>
  <si>
    <t>SILENCIADOR EXAUTAO TP4210-1 PARKER</t>
  </si>
  <si>
    <t>SILENCIADOR EXAUSTAO APLICACAO SISTEMA PROCESSAMENTO AR_x000D_TP4210-1 PARKER</t>
  </si>
  <si>
    <t>FILTRO DE AR ASR806 TECFIL</t>
  </si>
  <si>
    <t>FILTRO DE AR APLICACAO: GERADOR REFERENCIA: ASR806 FABRICANTE: TECFIL</t>
  </si>
  <si>
    <t>ELEMENTO FILTRANTE NGGC-336PL51 PECO</t>
  </si>
  <si>
    <t>CONJ LUBRIF 3/4 05-10BAR JAC401006 JAC</t>
  </si>
  <si>
    <t>FILTRO LINHA TIPO FILTRO PNEUMATICO FLUIDO AR GRAU_x000D_FILTRAGEM 25UM PRESSAO OPERACAO 0,5-0,85MPA MATERIAL_x000D_CORPO POLICARBONATO CONEXAO PROCESSO ENTRADA ROSCADA_x000D_DIAMETRO ENTRADA 3/4POL CONEXAO PROCESSO SAIDA ROSCADA_x000D_DIAMETRO SAIDA 3/4POL TIPO DRENO MANUAL JAC4010-06_x000D_JELPC</t>
  </si>
  <si>
    <t>FILTRO COALESCENTE AR 2 POL BLFTC3910</t>
  </si>
  <si>
    <t>FILTRO FLUIDO TIPO FILTRO COALESCENTE FLUIDO AR_x000D_COMPRIMIDO GRAU FILTRAGEM 0,3 MICRON PRESSAO OPERACAO_x000D_17KGF/CM2 DIAMETRO ENTRADA 2POL APLICACAO SISTEMA_x000D_LIMPEZA BLFTC3910</t>
  </si>
  <si>
    <t>FILTRO DE AR 26510337 PERKINS</t>
  </si>
  <si>
    <t>FILTRO DE AR REFERENCIA: 26510337 FABRICANTE: PERKINS APLICACAO: GERADOR GVC CL#1,2,3._x000D__x000D_</t>
  </si>
  <si>
    <t>MEMBRANA 100-150L ENGETANK 2-10-00009</t>
  </si>
  <si>
    <t>MEMBRANA 100-150L APLICACAO: ACUMULADOR PNEUMATICO MATERIAL: EPDM KKS DE APLICACAO: 1401-UG52-AR-CFR-PGL52-52PGF30BB001 FABRICANTE: ENGETANK REFERENCIA: 2-10-00009_x000D_NUMERO DESENHO: DS-A0029P-A (ANEXO) ITEM DO DESENHO: 15_x000D_</t>
  </si>
  <si>
    <t>FILTRO SECADOR ROSCAVEL 165MM X 5/8POL</t>
  </si>
  <si>
    <t>FILTRO SECADOR ROSCAVEL DIMENSOES: 165 MM X 5/8POL APLICACAO: MANUTENCAO DANFOSS_x000D__x000D_</t>
  </si>
  <si>
    <t>ELM FLT GLICOL ALGO FTS-336-C75 PECO</t>
  </si>
  <si>
    <t>ELEMENTO FILTRANTE FLUIDO GLICOL MATERIAL ELEMENTO_x000D_ALGODAO GRAU FILTRAGEM 75 MICRAS PRESSAO OPERACAO 15PSI_x000D_DIAMETRO 3POL COMPRIMENTO 36.625POL COMPRESSOR_x000D_FTS-336-C75 PECO</t>
  </si>
  <si>
    <t>LUBRIFICADOR PNEUMATICO PARKER S07</t>
  </si>
  <si>
    <t>LUBRIFICADOR PNEUMATICO 1/2 07L_x000D_PRESSAO NOMINAL: 0..10 BAR_x000D_TEMPERATURA: 52°C_x000D_COPO: BLINDADO, EM POLICARBONATO, COM BUJAO DE ENCHIMENTO_x000D_VEDACOES: NBR_x000D_CONEXAO COM O PROCESSO: ROSCA 1/2" NPT_x000D_CODIGO DE COMPRA: 07L32BE_x000D_FABRICANTE: PARKER_x000D_</t>
  </si>
  <si>
    <t>CJ FILTRO REGULADOR+LUBRIF; 1/2"; 5 MIC</t>
  </si>
  <si>
    <t>FILTRO LINHA GRAU FILTRAGEM 5 MICRA PRESSAO OPERACAO_x000D_0A12BAR MATERIAL CORPO POLICARBONATO TIPO DRENO_x000D_AUTOMATICO</t>
  </si>
  <si>
    <t>CONJUNTO LUBRIFICADOR 1/2"</t>
  </si>
  <si>
    <t>KIT/CONJUNTO LUBRIFICADOR COMPONENTE COPO POLICARBONATO_x000D_REGULADOR PRESSAO MANOMETRO SANGRIA SUPORTE</t>
  </si>
  <si>
    <t>CONJUNTO LUBRIFICADOR 3/4"</t>
  </si>
  <si>
    <t>REGULADOR DE PRESSAO IR4000S1K3PX4BS</t>
  </si>
  <si>
    <t>FILTRO REGULADOR PRESSAO IR4000S1K3PX4BS PARKER</t>
  </si>
  <si>
    <t>FILTRO REG PRESSAO 1 NPT 7399028 PARKER</t>
  </si>
  <si>
    <t>FILTRO REGULADOR PRESSAO DIAMETRO 1POL ROSCA TIPO NPT_x000D_PRESSAO OPERACAO 0A8BAR 7399-028 PARKER</t>
  </si>
  <si>
    <t>KIT REPARO G12201203004 INTERENG</t>
  </si>
  <si>
    <t>KIT/CONJUNTO REPARO COMPONENTE JUNTA VEDACAO ANEL O_x000D_ANEL RASPADOR ATUADOR PNEUMATICO G12201203004 INTERENG</t>
  </si>
  <si>
    <t>FILTRO SECADOR; MODELO: FDB–165, 45 BAR</t>
  </si>
  <si>
    <t>FILTRO SECADOR MATERIAL CORPO ACO MATERIAL CONEXAO_x000D_COBRE TEMPERATURA OPERACAO -45A65GRC PRESSAO OPERACAO_x000D_45BAR TIPO CONEXAO ROSCADA DIAMETRO CONEXAO 5/8POL_x000D_COMPRIMENTO 191MM ALTURA 67MM FDB165 EMERSON</t>
  </si>
  <si>
    <t>FILTRO DE AR G4 530X500X50MM</t>
  </si>
  <si>
    <t>FILTRO AR APLICACAO UNIDADE ROOFTOP CONDENSADAS BAH 057_x000D_DNM 3M BALTIC</t>
  </si>
  <si>
    <t>FILTRO DE AR F7 530X500X100MM</t>
  </si>
  <si>
    <t>FILTRO FLUIDO FLUIDO AR GRAU FILTRAGEM 7 MICRA BAH 057_x000D_DNM 3M</t>
  </si>
  <si>
    <t>Filtro de ar secador 0,01 micron 3/4”</t>
  </si>
  <si>
    <t>FILTRO HIDROF 64254 GMI</t>
  </si>
  <si>
    <t>FILTRO HIDROFOBICO MONITOR MULTIGAS 64254 GMI</t>
  </si>
  <si>
    <t>FILTRO DE AR LC216 MARCA ELGA LABWATER</t>
  </si>
  <si>
    <t>FILTRO DE AR, MODELO LC216, COD. ELG.200.0081, MARCA ELGA LABWATER_x000D_</t>
  </si>
  <si>
    <t>ELEMENTO FILTRO DE AR SRP-3008</t>
  </si>
  <si>
    <t>ELEMENTO FILTRO DE AR, SRP-3008_x000D_</t>
  </si>
  <si>
    <t>ELEMENTO FILTRO DE AR MWM3.9</t>
  </si>
  <si>
    <t>ELEMENTO FILTRO DE AR PN 395773_x000D_</t>
  </si>
  <si>
    <t>ELEMENTO FILTRANTE NS CONTROLE NSP-55035</t>
  </si>
  <si>
    <t>ELEMENTO FILTRANTE APLICACAO:  FILTROS DE AR DE SOPRADORES VENTILADORES COMPRESSORES INDUSTRIAIS E BOMBAS DE VÁCUO FORNECEDOR NACIONAL: NSP REFERENCIA: 55035 DIAMETRO EXTERNO: 500MM DIAMETRO INTERNO: 390MM ALTURA: 355MM FORNECEDOR IMPORTADO: FLUITEK REFERENCIA: 81-1209 DIAMETRO EXTERNO: 431,8MM DIAMETRO INTERNO: 330,2MM ALTURA: 254MM</t>
  </si>
  <si>
    <t>ELEMENTO FILTRO BOLSA</t>
  </si>
  <si>
    <t>ELEMENTO FILTRANTE FLUIDO GNV MATERIAL ELEMENTO FIBRA_x000D_VIDRO GRAU FILTRAGEM 0,3 MICRON DIAMETRO 4.5POL_x000D_COMPRIMENTO 72POL FG-372ASCW PECO</t>
  </si>
  <si>
    <t>ELEMENTO FILTRANTE PPCHG-536-EC</t>
  </si>
  <si>
    <t>ELEMENTO FILTRANTE FLUIDO GAS MATERIAL ELEMENTO_x000D_POLIESTER GRAU FILTRAGEM 1 MICRON DIAMETRO 5.5POL_x000D_COMPRIMENTO 36POL PPCHG-536-CE PECO</t>
  </si>
  <si>
    <t>PURACARB MEDIA FILTR GAS CZ ESC 225</t>
  </si>
  <si>
    <t xml:space="preserve">PRODUTO QUIMICO NOME COMERCIAL PURACARB MEDIA APLICACAO FILTRAGEM GAS COMPOSICAO QUIMICA AGUA OXIDO ALUMINIO CARBONO ATIVADO CARBONO POTASSI O ESTADO FISICO SOLIDO COR CINZA ESCURO DENSIDADE 0,721G/CM3 TEMPERATU RA 300°C 225 MET ONE
</t>
  </si>
  <si>
    <t>FILTRO DE AR</t>
  </si>
  <si>
    <t>FILTRO DE AR LC216</t>
  </si>
  <si>
    <t>Unidade</t>
  </si>
  <si>
    <t>PARKER</t>
  </si>
  <si>
    <t>KOMAX COMERCIO DE FILTROS E CORREIAS LTDA</t>
  </si>
  <si>
    <t>30.582.683/0001-01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</si>
</sst>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39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vertical="center" wrapText="1"/>
    </xf>
    <xf numFmtId="1" fontId="0" fillId="0" borderId="21" xfId="0" applyNumberFormat="1" applyBorder="1" applyAlignment="1">
      <alignment vertical="center"/>
    </xf>
    <xf numFmtId="0" fontId="0" fillId="0" borderId="0" xfId="0" applyAlignment="1">
      <alignment vertical="center" wrapText="1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8E31-F601-4DC8-BBD6-1A98BE911947}">
  <dimension ref="A1:XFC45"/>
  <sheetViews>
    <sheetView showGridLines="0" tabSelected="1" topLeftCell="A16" zoomScaleNormal="100" workbookViewId="0">
      <selection activeCell="C7" sqref="C7:O7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21" t="s">
        <v>19</v>
      </c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</row>
    <row r="6" spans="2:15" ht="7.5" customHeight="1" x14ac:dyDescent="0.25"/>
    <row r="7" spans="2:15" x14ac:dyDescent="0.25">
      <c r="B7" s="55">
        <v>1</v>
      </c>
      <c r="C7" s="119" t="s">
        <v>91</v>
      </c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20"/>
    </row>
    <row r="8" spans="2:15" x14ac:dyDescent="0.25">
      <c r="B8" s="56"/>
      <c r="C8" s="107" t="s">
        <v>95</v>
      </c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8"/>
    </row>
    <row r="9" spans="2:15" x14ac:dyDescent="0.25">
      <c r="B9" s="56"/>
      <c r="C9" s="107" t="s">
        <v>94</v>
      </c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8"/>
    </row>
    <row r="10" spans="2:15" x14ac:dyDescent="0.25">
      <c r="B10" s="56">
        <v>2</v>
      </c>
      <c r="C10" s="107" t="s">
        <v>102</v>
      </c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8"/>
    </row>
    <row r="11" spans="2:15" x14ac:dyDescent="0.25">
      <c r="B11" s="56">
        <v>3</v>
      </c>
      <c r="C11" s="107" t="s">
        <v>93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8"/>
    </row>
    <row r="12" spans="2:15" x14ac:dyDescent="0.25">
      <c r="B12" s="56">
        <v>4</v>
      </c>
      <c r="C12" s="107" t="s">
        <v>103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8"/>
    </row>
    <row r="13" spans="2:15" x14ac:dyDescent="0.25">
      <c r="B13" s="56">
        <v>5</v>
      </c>
      <c r="C13" s="107" t="s">
        <v>101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8"/>
    </row>
    <row r="14" spans="2:15" x14ac:dyDescent="0.25">
      <c r="B14" s="56"/>
      <c r="C14" s="107" t="s">
        <v>69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8"/>
    </row>
    <row r="15" spans="2:15" x14ac:dyDescent="0.25">
      <c r="B15" s="56"/>
      <c r="C15" s="107" t="s">
        <v>70</v>
      </c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8"/>
    </row>
    <row r="16" spans="2:15" x14ac:dyDescent="0.25">
      <c r="B16" s="56"/>
      <c r="C16" s="107" t="s">
        <v>71</v>
      </c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8"/>
    </row>
    <row r="17" spans="2:15" x14ac:dyDescent="0.25">
      <c r="B17" s="56">
        <v>6</v>
      </c>
      <c r="C17" s="107" t="s">
        <v>92</v>
      </c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8"/>
    </row>
    <row r="18" spans="2:15" x14ac:dyDescent="0.25">
      <c r="B18" s="56">
        <v>7</v>
      </c>
      <c r="C18" s="107" t="s">
        <v>100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8"/>
    </row>
    <row r="19" spans="2:15" x14ac:dyDescent="0.25">
      <c r="B19" s="57">
        <v>8</v>
      </c>
      <c r="C19" s="105" t="s">
        <v>99</v>
      </c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6"/>
    </row>
    <row r="20" spans="2:15" x14ac:dyDescent="0.25"/>
    <row r="21" spans="2:15" ht="18.75" x14ac:dyDescent="0.3">
      <c r="C21" s="121" t="s">
        <v>86</v>
      </c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22" t="s">
        <v>121</v>
      </c>
      <c r="K23" s="123"/>
      <c r="L23" s="123"/>
      <c r="M23" s="124"/>
    </row>
    <row r="24" spans="2:15" x14ac:dyDescent="0.25">
      <c r="F24" s="74" t="s">
        <v>130</v>
      </c>
      <c r="G24" s="73"/>
      <c r="H24" s="73"/>
      <c r="I24" s="77"/>
      <c r="J24" s="125">
        <v>24</v>
      </c>
      <c r="K24" s="126"/>
      <c r="L24" s="126"/>
      <c r="M24" s="127"/>
    </row>
    <row r="25" spans="2:15" x14ac:dyDescent="0.25">
      <c r="F25" s="75" t="s">
        <v>129</v>
      </c>
      <c r="G25" s="76"/>
      <c r="H25" s="76"/>
      <c r="I25" s="78"/>
      <c r="J25" s="128">
        <v>60</v>
      </c>
      <c r="K25" s="128"/>
      <c r="L25" s="128"/>
      <c r="M25" s="129"/>
    </row>
    <row r="26" spans="2:15" x14ac:dyDescent="0.25"/>
    <row r="27" spans="2:15" ht="18.75" x14ac:dyDescent="0.3">
      <c r="C27" s="121" t="s">
        <v>68</v>
      </c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17" t="s">
        <v>75</v>
      </c>
      <c r="E29" s="118"/>
      <c r="F29" s="118"/>
      <c r="G29" s="118"/>
      <c r="H29" s="118"/>
      <c r="I29" s="118"/>
      <c r="J29" s="118"/>
      <c r="K29" s="116" t="s">
        <v>139</v>
      </c>
      <c r="L29" s="116"/>
      <c r="M29" s="116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15" t="s">
        <v>78</v>
      </c>
      <c r="M30" s="115"/>
      <c r="N30" s="53" t="s">
        <v>77</v>
      </c>
      <c r="O30" s="52" t="s">
        <v>78</v>
      </c>
    </row>
    <row r="31" spans="2:15" x14ac:dyDescent="0.25">
      <c r="B31" s="42"/>
      <c r="C31" s="29"/>
      <c r="D31" s="111" t="s">
        <v>72</v>
      </c>
      <c r="E31" s="112"/>
      <c r="F31" s="33">
        <f>'UTE|UTG PARNAÍBA'!F13</f>
        <v>51</v>
      </c>
      <c r="G31" s="33">
        <f>'UTE|UTG PARNAÍBA'!F14</f>
        <v>2</v>
      </c>
      <c r="H31" s="72">
        <f>'UTE|UTG PARNAÍBA'!G14</f>
        <v>3.9215686274509803E-2</v>
      </c>
      <c r="I31" s="72">
        <f>'UTE|UTG PARNAÍBA'!G15</f>
        <v>3.9215686274509803E-2</v>
      </c>
      <c r="J31" s="34" t="str">
        <f>'UTE|UTG PARNAÍBA'!G16</f>
        <v/>
      </c>
      <c r="K31" s="35">
        <f>'UTE|UTG PARNAÍBA'!F17</f>
        <v>104354</v>
      </c>
      <c r="L31" s="109">
        <f>'UTE|UTG PARNAÍBA'!F18</f>
        <v>0</v>
      </c>
      <c r="M31" s="110"/>
      <c r="N31" s="64">
        <f>'UTE|UTG PARNAÍBA'!F10</f>
        <v>0</v>
      </c>
      <c r="O31" s="65">
        <f>'UTE|UTG PARNAÍBA'!F11</f>
        <v>0</v>
      </c>
    </row>
    <row r="32" spans="2:15" x14ac:dyDescent="0.25">
      <c r="B32" s="42"/>
      <c r="C32" s="29"/>
      <c r="D32" s="111" t="s">
        <v>73</v>
      </c>
      <c r="E32" s="112"/>
      <c r="F32" s="33">
        <f>'UTE ITAQUI'!F13</f>
        <v>22</v>
      </c>
      <c r="G32" s="33">
        <f>'UTE ITAQUI'!F14</f>
        <v>1</v>
      </c>
      <c r="H32" s="72">
        <f>'UTE ITAQUI'!G14</f>
        <v>4.5454545454545456E-2</v>
      </c>
      <c r="I32" s="72">
        <f>'UTE ITAQUI'!G15</f>
        <v>4.5454545454545456E-2</v>
      </c>
      <c r="J32" s="34" t="str">
        <f>'UTE ITAQUI'!G16</f>
        <v/>
      </c>
      <c r="K32" s="35">
        <f>'UTE ITAQUI'!F17</f>
        <v>146000</v>
      </c>
      <c r="L32" s="109">
        <f>'UTE ITAQUI'!F18</f>
        <v>0</v>
      </c>
      <c r="M32" s="110"/>
      <c r="N32" s="66">
        <f>'UTE ITAQUI'!F10</f>
        <v>0</v>
      </c>
      <c r="O32" s="67">
        <f>'UTE ITAQUI'!F11</f>
        <v>0</v>
      </c>
    </row>
    <row r="33" spans="2:15" x14ac:dyDescent="0.25">
      <c r="B33" s="42"/>
      <c r="C33" s="29"/>
      <c r="D33" s="111" t="s">
        <v>74</v>
      </c>
      <c r="E33" s="112"/>
      <c r="F33" s="33">
        <f>'UTE PECÉM II'!F13</f>
        <v>13</v>
      </c>
      <c r="G33" s="33">
        <f>'UTE PECÉM II'!F14</f>
        <v>1</v>
      </c>
      <c r="H33" s="72">
        <f>'UTE PECÉM II'!G14</f>
        <v>7.6923076923076927E-2</v>
      </c>
      <c r="I33" s="72">
        <f>'UTE PECÉM II'!G15</f>
        <v>7.6923076923076927E-2</v>
      </c>
      <c r="J33" s="34" t="str">
        <f>'UTE PECÉM II'!G16</f>
        <v/>
      </c>
      <c r="K33" s="35">
        <f>'UTE PECÉM II'!F17</f>
        <v>14598</v>
      </c>
      <c r="L33" s="109">
        <f>'UTE PECÉM II'!F18</f>
        <v>0</v>
      </c>
      <c r="M33" s="110"/>
      <c r="N33" s="66">
        <f>'UTE PECÉM II'!F10</f>
        <v>0</v>
      </c>
      <c r="O33" s="67">
        <f>'UTE PECÉM II'!F11</f>
        <v>0</v>
      </c>
    </row>
    <row r="34" spans="2:15" x14ac:dyDescent="0.25">
      <c r="B34" s="42"/>
      <c r="C34" s="29"/>
      <c r="D34" s="113" t="s">
        <v>80</v>
      </c>
      <c r="E34" s="114"/>
      <c r="F34" s="37">
        <f>SUM(F31:F33)</f>
        <v>86</v>
      </c>
      <c r="G34" s="37">
        <f>SUM(G31:G33)</f>
        <v>4</v>
      </c>
      <c r="H34" s="38">
        <f t="shared" ref="H34" si="0">IF(OR(F34="",F34=0),"",G34/F34)</f>
        <v>4.6511627906976744E-2</v>
      </c>
      <c r="I34" s="38">
        <f>IFERROR((IFERROR(I31*$F$31,0)+IFERROR(I32*$F$32,0)+IFERROR(I33*$F$33,0)+IFERROR(#REF!*#REF!,0))/SUM($F$31:$F$33),0)</f>
        <v>4.6511627906976744E-2</v>
      </c>
      <c r="J34" s="38">
        <f>IFERROR((IFERROR(J31*$F$31,0)+IFERROR(J32*$F$32,0)+IFERROR(J33*$F$33,0)+IFERROR(#REF!*#REF!,0))/SUM($F$31:$F$33),0)</f>
        <v>0</v>
      </c>
      <c r="K34" s="39">
        <f>SUM(K31:K33)</f>
        <v>264952</v>
      </c>
      <c r="L34" s="103">
        <f>SUM(L31:L33)</f>
        <v>0</v>
      </c>
      <c r="M34" s="104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FN2PjlN2sQqa27skIV6h93dSPU5P6JNN4aeoaUDEzuWMTYLD7kaqTcxdN5+v3Igm3j1PLlg3b5IEumVedKRIcA==" saltValue="r4jE763OrkrFToJacR4C5Q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DB7998-C43A-4723-8123-7D0E917324FB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1DA8-230A-4C40-A57C-A3BB879DD7AB}">
  <dimension ref="A1:AE81"/>
  <sheetViews>
    <sheetView showGridLines="0" zoomScaleNormal="100" workbookViewId="0">
      <selection activeCell="F3" sqref="F3:G4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3" t="s">
        <v>65</v>
      </c>
      <c r="D2" s="133"/>
      <c r="E2" s="133"/>
      <c r="F2" s="133"/>
      <c r="G2" s="133"/>
      <c r="H2" s="130" t="s">
        <v>131</v>
      </c>
      <c r="I2" s="130"/>
      <c r="J2" s="130"/>
      <c r="K2" s="130"/>
      <c r="L2" s="130"/>
      <c r="M2" s="130"/>
      <c r="N2" s="130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36" t="s">
        <v>311</v>
      </c>
      <c r="G3" s="137"/>
      <c r="H3" s="130"/>
      <c r="I3" s="130"/>
      <c r="J3" s="130"/>
      <c r="K3" s="130"/>
      <c r="L3" s="130"/>
      <c r="M3" s="130"/>
      <c r="N3" s="130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34" t="s">
        <v>312</v>
      </c>
      <c r="G4" s="135"/>
      <c r="H4" s="130"/>
      <c r="I4" s="130"/>
      <c r="J4" s="130"/>
      <c r="K4" s="130"/>
      <c r="L4" s="130"/>
      <c r="M4" s="130"/>
      <c r="N4" s="130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39</v>
      </c>
      <c r="H5" s="130"/>
      <c r="I5" s="130"/>
      <c r="J5" s="130"/>
      <c r="K5" s="130"/>
      <c r="L5" s="130"/>
      <c r="M5" s="130"/>
      <c r="N5" s="130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44110</v>
      </c>
      <c r="H6" s="130"/>
      <c r="I6" s="130"/>
      <c r="J6" s="130"/>
      <c r="K6" s="130"/>
      <c r="L6" s="130"/>
      <c r="M6" s="130"/>
      <c r="N6" s="130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0"/>
      <c r="I7" s="130"/>
      <c r="J7" s="130"/>
      <c r="K7" s="130"/>
      <c r="L7" s="130"/>
      <c r="M7" s="130"/>
      <c r="N7" s="130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0"/>
      <c r="I8" s="130"/>
      <c r="J8" s="130"/>
      <c r="K8" s="130"/>
      <c r="L8" s="130"/>
      <c r="M8" s="130"/>
      <c r="N8" s="130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115</v>
      </c>
      <c r="G9" s="71" t="s">
        <v>122</v>
      </c>
      <c r="H9" s="130"/>
      <c r="I9" s="130"/>
      <c r="J9" s="130"/>
      <c r="K9" s="130"/>
      <c r="L9" s="130"/>
      <c r="M9" s="130"/>
      <c r="N9" s="130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/>
      <c r="H10" s="130"/>
      <c r="I10" s="130"/>
      <c r="J10" s="130"/>
      <c r="K10" s="130"/>
      <c r="L10" s="130"/>
      <c r="M10" s="130"/>
      <c r="N10" s="130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/>
      <c r="H11" s="130"/>
      <c r="I11" s="130"/>
      <c r="J11" s="130"/>
      <c r="K11" s="130"/>
      <c r="L11" s="130"/>
      <c r="M11" s="130"/>
      <c r="N11" s="130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0"/>
      <c r="I12" s="130"/>
      <c r="J12" s="130"/>
      <c r="K12" s="130"/>
      <c r="L12" s="130"/>
      <c r="M12" s="130"/>
      <c r="N12" s="130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COUNTA($G$23:$G$81)</f>
        <v>51</v>
      </c>
      <c r="H13" s="130"/>
      <c r="I13" s="130"/>
      <c r="J13" s="130"/>
      <c r="K13" s="130"/>
      <c r="L13" s="130"/>
      <c r="M13" s="130"/>
      <c r="N13" s="130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2</v>
      </c>
      <c r="G14" s="80">
        <f>IFERROR(IF(OR(F14=0,F14=""),"",F14/$F$13),"")</f>
        <v>3.9215686274509803E-2</v>
      </c>
      <c r="H14" s="130"/>
      <c r="I14" s="130"/>
      <c r="J14" s="130"/>
      <c r="K14" s="130"/>
      <c r="L14" s="130"/>
      <c r="M14" s="130"/>
      <c r="N14" s="130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2</v>
      </c>
      <c r="G15" s="80">
        <f>IFERROR(IF(OR(F15=0,F15=""),"",F15/$F$13),"")</f>
        <v>3.9215686274509803E-2</v>
      </c>
      <c r="H15" s="130"/>
      <c r="I15" s="130"/>
      <c r="J15" s="130"/>
      <c r="K15" s="130"/>
      <c r="L15" s="130"/>
      <c r="M15" s="130"/>
      <c r="N15" s="130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0</v>
      </c>
      <c r="G16" s="80" t="str">
        <f>IFERROR(IF(OR(F16=0,F16=""),"",F16/$F$13),"")</f>
        <v/>
      </c>
      <c r="H16" s="130"/>
      <c r="I16" s="130"/>
      <c r="J16" s="130"/>
      <c r="K16" s="130"/>
      <c r="L16" s="130"/>
      <c r="M16" s="130"/>
      <c r="N16" s="130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104354</v>
      </c>
      <c r="G17" s="11" t="str">
        <f>IF($F$7="Selecione","",$F$7)</f>
        <v>BRL</v>
      </c>
      <c r="H17" s="130"/>
      <c r="I17" s="130"/>
      <c r="J17" s="130"/>
      <c r="K17" s="130"/>
      <c r="L17" s="130"/>
      <c r="M17" s="130"/>
      <c r="N17" s="130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0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1" t="s">
        <v>24</v>
      </c>
      <c r="C20" s="131"/>
      <c r="D20" s="131"/>
      <c r="E20" s="131"/>
      <c r="F20" s="131"/>
      <c r="G20" s="131"/>
      <c r="H20" s="131"/>
      <c r="I20" s="132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SUBTOTAL(102,B23:B81)</f>
        <v>51</v>
      </c>
      <c r="C21" s="3">
        <f t="shared" ref="C21:J21" si="0">SUBTOTAL(103,C23:C81)</f>
        <v>51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51</v>
      </c>
      <c r="H21" s="3">
        <f t="shared" si="0"/>
        <v>51</v>
      </c>
      <c r="I21" s="5">
        <f t="shared" si="0"/>
        <v>51</v>
      </c>
      <c r="J21" s="6">
        <f t="shared" si="0"/>
        <v>2</v>
      </c>
      <c r="K21" s="28"/>
      <c r="L21" s="3">
        <f t="shared" ref="L21:X21" si="1">SUBTOTAL(103,L23:L81)</f>
        <v>0</v>
      </c>
      <c r="M21" s="4">
        <f t="shared" si="1"/>
        <v>2</v>
      </c>
      <c r="N21" s="5">
        <f t="shared" si="1"/>
        <v>0</v>
      </c>
      <c r="O21" s="3">
        <f t="shared" si="1"/>
        <v>2</v>
      </c>
      <c r="P21" s="3">
        <f t="shared" si="1"/>
        <v>2</v>
      </c>
      <c r="Q21" s="3">
        <f t="shared" si="1"/>
        <v>2</v>
      </c>
      <c r="R21" s="3">
        <f t="shared" si="1"/>
        <v>2</v>
      </c>
      <c r="S21" s="5">
        <f t="shared" si="1"/>
        <v>2</v>
      </c>
      <c r="T21" s="3">
        <f t="shared" si="1"/>
        <v>2</v>
      </c>
      <c r="U21" s="5">
        <f t="shared" si="1"/>
        <v>0</v>
      </c>
      <c r="V21" s="5">
        <f t="shared" si="1"/>
        <v>2</v>
      </c>
      <c r="W21" s="5">
        <f t="shared" si="1"/>
        <v>0</v>
      </c>
      <c r="X21" s="5">
        <f t="shared" si="1"/>
        <v>0</v>
      </c>
      <c r="Y21" s="3">
        <f>SUBTOTAL(102,Y23:Y81)</f>
        <v>2</v>
      </c>
      <c r="Z21" s="7">
        <f>SUBTOTAL(102,Z23:Z81)</f>
        <v>0</v>
      </c>
      <c r="AA21" s="95" t="s">
        <v>134</v>
      </c>
      <c r="AB21" s="96"/>
      <c r="AC21" s="96"/>
      <c r="AD21" s="3">
        <f>SUBTOTAL(102,AD23:AD81)</f>
        <v>0</v>
      </c>
      <c r="AE21" s="7">
        <f>SUBTOTAL(102,AE23:AE81)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f>IF(G23="","",1)</f>
        <v>1</v>
      </c>
      <c r="C23" s="25">
        <v>5200000000203</v>
      </c>
      <c r="D23" s="19"/>
      <c r="E23" s="19"/>
      <c r="F23" s="2"/>
      <c r="G23" s="97" t="s">
        <v>145</v>
      </c>
      <c r="H23" s="21">
        <v>20</v>
      </c>
      <c r="I23" s="21" t="s">
        <v>146</v>
      </c>
      <c r="J23" s="46"/>
      <c r="K23" s="46" t="s">
        <v>104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81" si="2">IF(M23&lt;&gt;"",$H23*M23,"")</f>
        <v/>
      </c>
      <c r="Z23" s="23" t="str">
        <f t="shared" ref="Z23:Z81" si="3">IF(N23&lt;&gt;"",$H23*N23,"")</f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f t="shared" ref="B24:B81" si="4">IF(G24="","",B23+1)</f>
        <v>2</v>
      </c>
      <c r="C24" s="25">
        <v>5200000000215</v>
      </c>
      <c r="D24" s="19"/>
      <c r="E24" s="19"/>
      <c r="F24" s="2"/>
      <c r="G24" s="97" t="s">
        <v>148</v>
      </c>
      <c r="H24" s="21">
        <v>20</v>
      </c>
      <c r="I24" s="21" t="s">
        <v>146</v>
      </c>
      <c r="J24" s="46"/>
      <c r="K24" s="46" t="s">
        <v>104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ref="AA24:AA81" si="5">IF(OR(M24&lt;&gt;"",N24&lt;&gt;""),1,0)</f>
        <v>0</v>
      </c>
      <c r="AB24" s="19">
        <f t="shared" ref="AB24:AB81" si="6">IF(M24&lt;&gt;0,1,0)</f>
        <v>0</v>
      </c>
      <c r="AC24" s="19">
        <f t="shared" ref="AC24:AC81" si="7">IF(N24&lt;&gt;0,1,0)</f>
        <v>0</v>
      </c>
      <c r="AD24" s="23" t="str">
        <f t="shared" ref="AD24:AD81" si="8">IF(W24&lt;&gt;"",$H24*W24,"")</f>
        <v/>
      </c>
      <c r="AE24" s="23" t="str">
        <f t="shared" ref="AE24:AE81" si="9">IF(X24&lt;&gt;"",$H24*X24,"")</f>
        <v/>
      </c>
    </row>
    <row r="25" spans="2:31" x14ac:dyDescent="0.25">
      <c r="B25" s="18">
        <f t="shared" si="4"/>
        <v>3</v>
      </c>
      <c r="C25" s="25">
        <v>5200000000576</v>
      </c>
      <c r="D25" s="19"/>
      <c r="E25" s="19"/>
      <c r="F25" s="2"/>
      <c r="G25" s="97" t="s">
        <v>154</v>
      </c>
      <c r="H25" s="21">
        <v>90</v>
      </c>
      <c r="I25" s="21" t="s">
        <v>146</v>
      </c>
      <c r="J25" s="46"/>
      <c r="K25" s="46" t="s">
        <v>104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5"/>
        <v>0</v>
      </c>
      <c r="AB25" s="19">
        <f t="shared" si="6"/>
        <v>0</v>
      </c>
      <c r="AC25" s="19">
        <f t="shared" si="7"/>
        <v>0</v>
      </c>
      <c r="AD25" s="23" t="str">
        <f t="shared" si="8"/>
        <v/>
      </c>
      <c r="AE25" s="23" t="str">
        <f t="shared" si="9"/>
        <v/>
      </c>
    </row>
    <row r="26" spans="2:31" ht="51" x14ac:dyDescent="0.25">
      <c r="B26" s="18">
        <f t="shared" si="4"/>
        <v>4</v>
      </c>
      <c r="C26" s="25">
        <v>5200000001090</v>
      </c>
      <c r="D26" s="19"/>
      <c r="E26" s="19"/>
      <c r="F26" s="2"/>
      <c r="G26" s="97" t="s">
        <v>156</v>
      </c>
      <c r="H26" s="21">
        <v>30</v>
      </c>
      <c r="I26" s="21" t="s">
        <v>146</v>
      </c>
      <c r="J26" s="46"/>
      <c r="K26" s="46" t="s">
        <v>104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5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9"/>
        <v/>
      </c>
    </row>
    <row r="27" spans="2:31" x14ac:dyDescent="0.25">
      <c r="B27" s="18">
        <f t="shared" si="4"/>
        <v>5</v>
      </c>
      <c r="C27" s="25">
        <v>5200000002506</v>
      </c>
      <c r="D27" s="19"/>
      <c r="E27" s="19"/>
      <c r="F27" s="2"/>
      <c r="G27" s="97" t="s">
        <v>162</v>
      </c>
      <c r="H27" s="21">
        <v>20</v>
      </c>
      <c r="I27" s="21" t="s">
        <v>146</v>
      </c>
      <c r="J27" s="46">
        <v>84213990</v>
      </c>
      <c r="K27" s="46" t="s">
        <v>104</v>
      </c>
      <c r="L27" s="47"/>
      <c r="M27" s="48">
        <v>4877.5</v>
      </c>
      <c r="N27" s="48"/>
      <c r="O27" s="49">
        <v>0</v>
      </c>
      <c r="P27" s="50">
        <v>0</v>
      </c>
      <c r="Q27" s="50">
        <v>0</v>
      </c>
      <c r="R27" s="50">
        <v>0</v>
      </c>
      <c r="S27" s="50">
        <v>0</v>
      </c>
      <c r="T27" s="46">
        <v>65</v>
      </c>
      <c r="U27" s="46"/>
      <c r="V27" s="51" t="s">
        <v>310</v>
      </c>
      <c r="W27" s="62"/>
      <c r="X27" s="62"/>
      <c r="Y27" s="23">
        <f t="shared" si="2"/>
        <v>97550</v>
      </c>
      <c r="Z27" s="23" t="str">
        <f t="shared" si="3"/>
        <v/>
      </c>
      <c r="AA27" s="19">
        <f t="shared" si="5"/>
        <v>1</v>
      </c>
      <c r="AB27" s="19">
        <f t="shared" si="6"/>
        <v>1</v>
      </c>
      <c r="AC27" s="19">
        <f t="shared" si="7"/>
        <v>0</v>
      </c>
      <c r="AD27" s="23" t="str">
        <f t="shared" si="8"/>
        <v/>
      </c>
      <c r="AE27" s="23" t="str">
        <f t="shared" si="9"/>
        <v/>
      </c>
    </row>
    <row r="28" spans="2:31" ht="25.5" x14ac:dyDescent="0.25">
      <c r="B28" s="18">
        <f t="shared" si="4"/>
        <v>6</v>
      </c>
      <c r="C28" s="25">
        <v>5200000004190</v>
      </c>
      <c r="D28" s="19"/>
      <c r="E28" s="19"/>
      <c r="F28" s="2"/>
      <c r="G28" s="97" t="s">
        <v>166</v>
      </c>
      <c r="H28" s="21">
        <v>8</v>
      </c>
      <c r="I28" s="21" t="s">
        <v>146</v>
      </c>
      <c r="J28" s="46"/>
      <c r="K28" s="46" t="s">
        <v>104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5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ht="38.25" x14ac:dyDescent="0.25">
      <c r="B29" s="18">
        <f t="shared" si="4"/>
        <v>7</v>
      </c>
      <c r="C29" s="25">
        <v>5200000004424</v>
      </c>
      <c r="D29" s="19"/>
      <c r="E29" s="19"/>
      <c r="F29" s="2"/>
      <c r="G29" s="97" t="s">
        <v>168</v>
      </c>
      <c r="H29" s="21">
        <v>60</v>
      </c>
      <c r="I29" s="21" t="s">
        <v>146</v>
      </c>
      <c r="J29" s="46"/>
      <c r="K29" s="46" t="s">
        <v>104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5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ht="25.5" x14ac:dyDescent="0.25">
      <c r="B30" s="18">
        <f t="shared" si="4"/>
        <v>8</v>
      </c>
      <c r="C30" s="25">
        <v>5200000005355</v>
      </c>
      <c r="D30" s="19"/>
      <c r="E30" s="19"/>
      <c r="F30" s="2"/>
      <c r="G30" s="97" t="s">
        <v>170</v>
      </c>
      <c r="H30" s="21">
        <v>6</v>
      </c>
      <c r="I30" s="21" t="s">
        <v>146</v>
      </c>
      <c r="J30" s="46"/>
      <c r="K30" s="46" t="s">
        <v>104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5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51" x14ac:dyDescent="0.25">
      <c r="B31" s="18">
        <f t="shared" si="4"/>
        <v>9</v>
      </c>
      <c r="C31" s="25">
        <v>5200000007377</v>
      </c>
      <c r="D31" s="19"/>
      <c r="E31" s="19"/>
      <c r="F31" s="2"/>
      <c r="G31" s="97" t="s">
        <v>179</v>
      </c>
      <c r="H31" s="21">
        <v>20</v>
      </c>
      <c r="I31" s="21" t="s">
        <v>146</v>
      </c>
      <c r="J31" s="46"/>
      <c r="K31" s="46" t="s">
        <v>104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5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ht="25.5" x14ac:dyDescent="0.25">
      <c r="B32" s="18">
        <f t="shared" si="4"/>
        <v>10</v>
      </c>
      <c r="C32" s="25">
        <v>5200000009225</v>
      </c>
      <c r="D32" s="19"/>
      <c r="E32" s="19"/>
      <c r="F32" s="2"/>
      <c r="G32" s="97" t="s">
        <v>183</v>
      </c>
      <c r="H32" s="21">
        <v>2</v>
      </c>
      <c r="I32" s="21" t="s">
        <v>146</v>
      </c>
      <c r="J32" s="46"/>
      <c r="K32" s="46" t="s">
        <v>104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5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9"/>
        <v/>
      </c>
    </row>
    <row r="33" spans="2:31" ht="25.5" x14ac:dyDescent="0.25">
      <c r="B33" s="18">
        <f t="shared" si="4"/>
        <v>11</v>
      </c>
      <c r="C33" s="25">
        <v>5200000009227</v>
      </c>
      <c r="D33" s="19"/>
      <c r="E33" s="19"/>
      <c r="F33" s="2"/>
      <c r="G33" s="97" t="s">
        <v>185</v>
      </c>
      <c r="H33" s="21">
        <v>4</v>
      </c>
      <c r="I33" s="21" t="s">
        <v>146</v>
      </c>
      <c r="J33" s="46"/>
      <c r="K33" s="46" t="s">
        <v>104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5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ht="51" x14ac:dyDescent="0.25">
      <c r="B34" s="18">
        <f t="shared" si="4"/>
        <v>12</v>
      </c>
      <c r="C34" s="25">
        <v>5200000010163</v>
      </c>
      <c r="D34" s="19"/>
      <c r="E34" s="19"/>
      <c r="F34" s="2"/>
      <c r="G34" s="97" t="s">
        <v>187</v>
      </c>
      <c r="H34" s="21">
        <v>2</v>
      </c>
      <c r="I34" s="21" t="s">
        <v>146</v>
      </c>
      <c r="J34" s="46"/>
      <c r="K34" s="46" t="s">
        <v>104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5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ht="51" x14ac:dyDescent="0.25">
      <c r="B35" s="18">
        <f t="shared" si="4"/>
        <v>13</v>
      </c>
      <c r="C35" s="25">
        <v>5200000010165</v>
      </c>
      <c r="D35" s="19"/>
      <c r="E35" s="19"/>
      <c r="F35" s="2"/>
      <c r="G35" s="97" t="s">
        <v>189</v>
      </c>
      <c r="H35" s="21">
        <v>15</v>
      </c>
      <c r="I35" s="21" t="s">
        <v>146</v>
      </c>
      <c r="J35" s="46"/>
      <c r="K35" s="46" t="s">
        <v>104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5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x14ac:dyDescent="0.25">
      <c r="B36" s="18">
        <f t="shared" si="4"/>
        <v>14</v>
      </c>
      <c r="C36" s="25">
        <v>5200000010703</v>
      </c>
      <c r="D36" s="19"/>
      <c r="E36" s="19"/>
      <c r="F36" s="2"/>
      <c r="G36" s="97" t="s">
        <v>191</v>
      </c>
      <c r="H36" s="21">
        <v>2</v>
      </c>
      <c r="I36" s="21" t="s">
        <v>146</v>
      </c>
      <c r="J36" s="46"/>
      <c r="K36" s="46" t="s">
        <v>104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5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ht="25.5" x14ac:dyDescent="0.25">
      <c r="B37" s="18">
        <f t="shared" si="4"/>
        <v>15</v>
      </c>
      <c r="C37" s="25">
        <v>5200000010816</v>
      </c>
      <c r="D37" s="19"/>
      <c r="E37" s="19"/>
      <c r="F37" s="2"/>
      <c r="G37" s="97" t="s">
        <v>193</v>
      </c>
      <c r="H37" s="21">
        <v>20</v>
      </c>
      <c r="I37" s="21" t="s">
        <v>177</v>
      </c>
      <c r="J37" s="46"/>
      <c r="K37" s="46" t="s">
        <v>104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5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ht="76.5" x14ac:dyDescent="0.25">
      <c r="B38" s="18">
        <f t="shared" si="4"/>
        <v>16</v>
      </c>
      <c r="C38" s="25">
        <v>5200000011283</v>
      </c>
      <c r="D38" s="19"/>
      <c r="E38" s="19"/>
      <c r="F38" s="2"/>
      <c r="G38" s="97" t="s">
        <v>203</v>
      </c>
      <c r="H38" s="21">
        <v>10</v>
      </c>
      <c r="I38" s="21" t="s">
        <v>146</v>
      </c>
      <c r="J38" s="46"/>
      <c r="K38" s="46" t="s">
        <v>104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5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9"/>
        <v/>
      </c>
    </row>
    <row r="39" spans="2:31" ht="76.5" x14ac:dyDescent="0.25">
      <c r="B39" s="18">
        <f>IF(G39="","",B38+1)</f>
        <v>17</v>
      </c>
      <c r="C39" s="25">
        <v>5200000011299</v>
      </c>
      <c r="D39" s="19"/>
      <c r="E39" s="19"/>
      <c r="F39" s="2"/>
      <c r="G39" s="97" t="s">
        <v>205</v>
      </c>
      <c r="H39" s="21">
        <v>20</v>
      </c>
      <c r="I39" s="21" t="s">
        <v>146</v>
      </c>
      <c r="J39" s="46"/>
      <c r="K39" s="46" t="s">
        <v>104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5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9"/>
        <v/>
      </c>
    </row>
    <row r="40" spans="2:31" ht="25.5" x14ac:dyDescent="0.25">
      <c r="B40" s="18">
        <f t="shared" si="4"/>
        <v>18</v>
      </c>
      <c r="C40" s="25">
        <v>5200000012374</v>
      </c>
      <c r="D40" s="19"/>
      <c r="E40" s="19"/>
      <c r="F40" s="2"/>
      <c r="G40" s="97" t="s">
        <v>207</v>
      </c>
      <c r="H40" s="21">
        <v>6</v>
      </c>
      <c r="I40" s="21" t="s">
        <v>146</v>
      </c>
      <c r="J40" s="46"/>
      <c r="K40" s="46" t="s">
        <v>104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5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9"/>
        <v/>
      </c>
    </row>
    <row r="41" spans="2:31" ht="25.5" x14ac:dyDescent="0.25">
      <c r="B41" s="18">
        <f t="shared" si="4"/>
        <v>19</v>
      </c>
      <c r="C41" s="25">
        <v>5200000012376</v>
      </c>
      <c r="D41" s="19"/>
      <c r="E41" s="19"/>
      <c r="F41" s="2"/>
      <c r="G41" s="97" t="s">
        <v>209</v>
      </c>
      <c r="H41" s="21">
        <v>6</v>
      </c>
      <c r="I41" s="21" t="s">
        <v>146</v>
      </c>
      <c r="J41" s="46"/>
      <c r="K41" s="46" t="s">
        <v>104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5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9"/>
        <v/>
      </c>
    </row>
    <row r="42" spans="2:31" ht="25.5" x14ac:dyDescent="0.25">
      <c r="B42" s="18">
        <f t="shared" si="4"/>
        <v>20</v>
      </c>
      <c r="C42" s="25">
        <v>5200000012380</v>
      </c>
      <c r="D42" s="19"/>
      <c r="E42" s="19"/>
      <c r="F42" s="2"/>
      <c r="G42" s="97" t="s">
        <v>211</v>
      </c>
      <c r="H42" s="21">
        <v>6</v>
      </c>
      <c r="I42" s="21" t="s">
        <v>146</v>
      </c>
      <c r="J42" s="46"/>
      <c r="K42" s="46" t="s">
        <v>104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5"/>
        <v>0</v>
      </c>
      <c r="AB42" s="19">
        <f t="shared" si="6"/>
        <v>0</v>
      </c>
      <c r="AC42" s="19">
        <f t="shared" si="7"/>
        <v>0</v>
      </c>
      <c r="AD42" s="23" t="str">
        <f t="shared" si="8"/>
        <v/>
      </c>
      <c r="AE42" s="23" t="str">
        <f t="shared" si="9"/>
        <v/>
      </c>
    </row>
    <row r="43" spans="2:31" ht="38.25" x14ac:dyDescent="0.25">
      <c r="B43" s="18">
        <f t="shared" si="4"/>
        <v>21</v>
      </c>
      <c r="C43" s="25">
        <v>5200000013681</v>
      </c>
      <c r="D43" s="19"/>
      <c r="E43" s="19"/>
      <c r="F43" s="2"/>
      <c r="G43" s="97" t="s">
        <v>213</v>
      </c>
      <c r="H43" s="21">
        <v>4</v>
      </c>
      <c r="I43" s="21" t="s">
        <v>146</v>
      </c>
      <c r="J43" s="46"/>
      <c r="K43" s="46" t="s">
        <v>104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5"/>
        <v>0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9"/>
        <v/>
      </c>
    </row>
    <row r="44" spans="2:31" x14ac:dyDescent="0.25">
      <c r="B44" s="18">
        <f t="shared" si="4"/>
        <v>22</v>
      </c>
      <c r="C44" s="25">
        <v>5200000013755</v>
      </c>
      <c r="D44" s="19"/>
      <c r="E44" s="19"/>
      <c r="F44" s="2"/>
      <c r="G44" s="97" t="s">
        <v>215</v>
      </c>
      <c r="H44" s="21">
        <v>20</v>
      </c>
      <c r="I44" s="21" t="s">
        <v>146</v>
      </c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5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9"/>
        <v/>
      </c>
    </row>
    <row r="45" spans="2:31" ht="38.25" x14ac:dyDescent="0.25">
      <c r="B45" s="18">
        <f t="shared" si="4"/>
        <v>23</v>
      </c>
      <c r="C45" s="25">
        <v>5200000013896</v>
      </c>
      <c r="D45" s="19"/>
      <c r="E45" s="19"/>
      <c r="F45" s="2"/>
      <c r="G45" s="97" t="s">
        <v>217</v>
      </c>
      <c r="H45" s="21">
        <v>350</v>
      </c>
      <c r="I45" s="21" t="s">
        <v>146</v>
      </c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5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9"/>
        <v/>
      </c>
    </row>
    <row r="46" spans="2:31" ht="25.5" x14ac:dyDescent="0.25">
      <c r="B46" s="18">
        <f t="shared" si="4"/>
        <v>24</v>
      </c>
      <c r="C46" s="25">
        <v>5200000014306</v>
      </c>
      <c r="D46" s="19"/>
      <c r="E46" s="19"/>
      <c r="F46" s="2"/>
      <c r="G46" s="97" t="s">
        <v>219</v>
      </c>
      <c r="H46" s="21">
        <v>1</v>
      </c>
      <c r="I46" s="21" t="s">
        <v>146</v>
      </c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5"/>
        <v>0</v>
      </c>
      <c r="AB46" s="19">
        <f t="shared" si="6"/>
        <v>0</v>
      </c>
      <c r="AC46" s="19">
        <f t="shared" si="7"/>
        <v>0</v>
      </c>
      <c r="AD46" s="23" t="str">
        <f t="shared" si="8"/>
        <v/>
      </c>
      <c r="AE46" s="23" t="str">
        <f t="shared" si="9"/>
        <v/>
      </c>
    </row>
    <row r="47" spans="2:31" ht="25.5" x14ac:dyDescent="0.25">
      <c r="B47" s="18">
        <f t="shared" si="4"/>
        <v>25</v>
      </c>
      <c r="C47" s="25">
        <v>5200000014353</v>
      </c>
      <c r="D47" s="19"/>
      <c r="E47" s="19"/>
      <c r="F47" s="2"/>
      <c r="G47" s="97" t="s">
        <v>223</v>
      </c>
      <c r="H47" s="21">
        <v>3</v>
      </c>
      <c r="I47" s="21" t="s">
        <v>146</v>
      </c>
      <c r="J47" s="46"/>
      <c r="K47" s="46" t="s">
        <v>104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5"/>
        <v>0</v>
      </c>
      <c r="AB47" s="19">
        <f t="shared" si="6"/>
        <v>0</v>
      </c>
      <c r="AC47" s="19">
        <f t="shared" si="7"/>
        <v>0</v>
      </c>
      <c r="AD47" s="23" t="str">
        <f t="shared" si="8"/>
        <v/>
      </c>
      <c r="AE47" s="23" t="str">
        <f t="shared" si="9"/>
        <v/>
      </c>
    </row>
    <row r="48" spans="2:31" ht="51" x14ac:dyDescent="0.25">
      <c r="B48" s="18">
        <f t="shared" si="4"/>
        <v>26</v>
      </c>
      <c r="C48" s="25">
        <v>5200000014578</v>
      </c>
      <c r="D48" s="19"/>
      <c r="E48" s="19"/>
      <c r="F48" s="2"/>
      <c r="G48" s="97" t="s">
        <v>225</v>
      </c>
      <c r="H48" s="21">
        <v>4</v>
      </c>
      <c r="I48" s="21" t="s">
        <v>146</v>
      </c>
      <c r="J48" s="46"/>
      <c r="K48" s="46" t="s">
        <v>104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5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9"/>
        <v/>
      </c>
    </row>
    <row r="49" spans="2:31" x14ac:dyDescent="0.25">
      <c r="B49" s="18">
        <f t="shared" si="4"/>
        <v>27</v>
      </c>
      <c r="C49" s="25">
        <v>5200000014700</v>
      </c>
      <c r="D49" s="19"/>
      <c r="E49" s="19"/>
      <c r="F49" s="2"/>
      <c r="G49" s="97" t="s">
        <v>227</v>
      </c>
      <c r="H49" s="21">
        <v>1</v>
      </c>
      <c r="I49" s="21" t="s">
        <v>146</v>
      </c>
      <c r="J49" s="46"/>
      <c r="K49" s="46" t="s">
        <v>104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5"/>
        <v>0</v>
      </c>
      <c r="AB49" s="19">
        <f t="shared" si="6"/>
        <v>0</v>
      </c>
      <c r="AC49" s="19">
        <f t="shared" si="7"/>
        <v>0</v>
      </c>
      <c r="AD49" s="23" t="str">
        <f t="shared" si="8"/>
        <v/>
      </c>
      <c r="AE49" s="23" t="str">
        <f t="shared" si="9"/>
        <v/>
      </c>
    </row>
    <row r="50" spans="2:31" ht="25.5" x14ac:dyDescent="0.25">
      <c r="B50" s="18">
        <f t="shared" si="4"/>
        <v>28</v>
      </c>
      <c r="C50" s="25">
        <v>5200000014940</v>
      </c>
      <c r="D50" s="19"/>
      <c r="E50" s="19"/>
      <c r="F50" s="2"/>
      <c r="G50" s="97" t="s">
        <v>229</v>
      </c>
      <c r="H50" s="21">
        <v>5</v>
      </c>
      <c r="I50" s="21" t="s">
        <v>146</v>
      </c>
      <c r="J50" s="46"/>
      <c r="K50" s="46" t="s">
        <v>104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5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ht="25.5" x14ac:dyDescent="0.25">
      <c r="B51" s="18">
        <f t="shared" si="4"/>
        <v>29</v>
      </c>
      <c r="C51" s="25">
        <v>5200000014941</v>
      </c>
      <c r="D51" s="19"/>
      <c r="E51" s="19"/>
      <c r="F51" s="2"/>
      <c r="G51" s="97" t="s">
        <v>231</v>
      </c>
      <c r="H51" s="21">
        <v>10</v>
      </c>
      <c r="I51" s="21" t="s">
        <v>146</v>
      </c>
      <c r="J51" s="46"/>
      <c r="K51" s="46" t="s">
        <v>104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5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9"/>
        <v/>
      </c>
    </row>
    <row r="52" spans="2:31" ht="25.5" x14ac:dyDescent="0.25">
      <c r="B52" s="18">
        <f t="shared" si="4"/>
        <v>30</v>
      </c>
      <c r="C52" s="25">
        <v>5200000014942</v>
      </c>
      <c r="D52" s="19"/>
      <c r="E52" s="19"/>
      <c r="F52" s="2"/>
      <c r="G52" s="97" t="s">
        <v>233</v>
      </c>
      <c r="H52" s="21">
        <v>10</v>
      </c>
      <c r="I52" s="21" t="s">
        <v>146</v>
      </c>
      <c r="J52" s="46"/>
      <c r="K52" s="46" t="s">
        <v>104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5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9"/>
        <v/>
      </c>
    </row>
    <row r="53" spans="2:31" ht="38.25" x14ac:dyDescent="0.25">
      <c r="B53" s="18">
        <f t="shared" si="4"/>
        <v>31</v>
      </c>
      <c r="C53" s="25">
        <v>5200000015877</v>
      </c>
      <c r="D53" s="19"/>
      <c r="E53" s="19"/>
      <c r="F53" s="2"/>
      <c r="G53" s="97" t="s">
        <v>237</v>
      </c>
      <c r="H53" s="21">
        <v>4</v>
      </c>
      <c r="I53" s="21" t="s">
        <v>146</v>
      </c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5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9"/>
        <v/>
      </c>
    </row>
    <row r="54" spans="2:31" x14ac:dyDescent="0.25">
      <c r="B54" s="18">
        <f t="shared" si="4"/>
        <v>32</v>
      </c>
      <c r="C54" s="25">
        <v>5200000015878</v>
      </c>
      <c r="D54" s="19"/>
      <c r="E54" s="19"/>
      <c r="F54" s="2"/>
      <c r="G54" s="97" t="s">
        <v>239</v>
      </c>
      <c r="H54" s="21">
        <v>4</v>
      </c>
      <c r="I54" s="21" t="s">
        <v>146</v>
      </c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5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9"/>
        <v/>
      </c>
    </row>
    <row r="55" spans="2:31" ht="25.5" x14ac:dyDescent="0.25">
      <c r="B55" s="18">
        <f t="shared" si="4"/>
        <v>33</v>
      </c>
      <c r="C55" s="25">
        <v>5200000017849</v>
      </c>
      <c r="D55" s="19"/>
      <c r="E55" s="19"/>
      <c r="F55" s="2"/>
      <c r="G55" s="97" t="s">
        <v>255</v>
      </c>
      <c r="H55" s="21">
        <v>10</v>
      </c>
      <c r="I55" s="21" t="s">
        <v>146</v>
      </c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5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9"/>
        <v/>
      </c>
    </row>
    <row r="56" spans="2:31" ht="25.5" x14ac:dyDescent="0.25">
      <c r="B56" s="18">
        <f t="shared" si="4"/>
        <v>34</v>
      </c>
      <c r="C56" s="25">
        <v>5200000018296</v>
      </c>
      <c r="D56" s="19"/>
      <c r="E56" s="19"/>
      <c r="F56" s="2"/>
      <c r="G56" s="97" t="s">
        <v>257</v>
      </c>
      <c r="H56" s="21">
        <v>50</v>
      </c>
      <c r="I56" s="21" t="s">
        <v>146</v>
      </c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5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x14ac:dyDescent="0.25">
      <c r="B57" s="18">
        <f t="shared" si="4"/>
        <v>35</v>
      </c>
      <c r="C57" s="25">
        <v>5200000018675</v>
      </c>
      <c r="D57" s="19"/>
      <c r="E57" s="19"/>
      <c r="F57" s="2"/>
      <c r="G57" s="97" t="s">
        <v>258</v>
      </c>
      <c r="H57" s="21">
        <v>2</v>
      </c>
      <c r="I57" s="21" t="s">
        <v>146</v>
      </c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5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ht="63.75" x14ac:dyDescent="0.25">
      <c r="B58" s="18">
        <f t="shared" si="4"/>
        <v>36</v>
      </c>
      <c r="C58" s="25">
        <v>5200000018876</v>
      </c>
      <c r="D58" s="19"/>
      <c r="E58" s="19"/>
      <c r="F58" s="2"/>
      <c r="G58" s="97" t="s">
        <v>260</v>
      </c>
      <c r="H58" s="21">
        <v>2</v>
      </c>
      <c r="I58" s="21" t="s">
        <v>146</v>
      </c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5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ht="25.5" x14ac:dyDescent="0.25">
      <c r="B59" s="18">
        <f t="shared" si="4"/>
        <v>37</v>
      </c>
      <c r="C59" s="25">
        <v>5200000019158</v>
      </c>
      <c r="D59" s="19"/>
      <c r="E59" s="19"/>
      <c r="F59" s="2"/>
      <c r="G59" s="97" t="s">
        <v>264</v>
      </c>
      <c r="H59" s="21">
        <v>10</v>
      </c>
      <c r="I59" s="21" t="s">
        <v>146</v>
      </c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5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9"/>
        <v/>
      </c>
    </row>
    <row r="60" spans="2:31" ht="51" x14ac:dyDescent="0.25">
      <c r="B60" s="18">
        <f t="shared" si="4"/>
        <v>38</v>
      </c>
      <c r="C60" s="25">
        <v>5200000019334</v>
      </c>
      <c r="D60" s="19"/>
      <c r="E60" s="19"/>
      <c r="F60" s="2"/>
      <c r="G60" s="97" t="s">
        <v>266</v>
      </c>
      <c r="H60" s="21">
        <v>2</v>
      </c>
      <c r="I60" s="21" t="s">
        <v>146</v>
      </c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5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9"/>
        <v/>
      </c>
    </row>
    <row r="61" spans="2:31" ht="38.25" x14ac:dyDescent="0.25">
      <c r="B61" s="18">
        <f t="shared" si="4"/>
        <v>39</v>
      </c>
      <c r="C61" s="25">
        <v>5200000022200</v>
      </c>
      <c r="D61" s="19"/>
      <c r="E61" s="19"/>
      <c r="F61" s="2"/>
      <c r="G61" s="97" t="s">
        <v>270</v>
      </c>
      <c r="H61" s="21">
        <v>20</v>
      </c>
      <c r="I61" s="21" t="s">
        <v>146</v>
      </c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5"/>
        <v>0</v>
      </c>
      <c r="AB61" s="19">
        <f t="shared" si="6"/>
        <v>0</v>
      </c>
      <c r="AC61" s="19">
        <f t="shared" si="7"/>
        <v>0</v>
      </c>
      <c r="AD61" s="23" t="str">
        <f t="shared" si="8"/>
        <v/>
      </c>
      <c r="AE61" s="23" t="str">
        <f t="shared" si="9"/>
        <v/>
      </c>
    </row>
    <row r="62" spans="2:31" ht="25.5" x14ac:dyDescent="0.25">
      <c r="B62" s="18">
        <f t="shared" si="4"/>
        <v>40</v>
      </c>
      <c r="C62" s="25">
        <v>5400000002721</v>
      </c>
      <c r="D62" s="19"/>
      <c r="E62" s="19"/>
      <c r="F62" s="2"/>
      <c r="G62" s="97" t="s">
        <v>283</v>
      </c>
      <c r="H62" s="21">
        <v>1</v>
      </c>
      <c r="I62" s="21" t="s">
        <v>146</v>
      </c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5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9"/>
        <v/>
      </c>
    </row>
    <row r="63" spans="2:31" ht="25.5" x14ac:dyDescent="0.25">
      <c r="B63" s="18">
        <f t="shared" si="4"/>
        <v>41</v>
      </c>
      <c r="C63" s="25">
        <v>5900000001842</v>
      </c>
      <c r="D63" s="19"/>
      <c r="E63" s="19"/>
      <c r="F63" s="2"/>
      <c r="G63" s="97" t="s">
        <v>287</v>
      </c>
      <c r="H63" s="21">
        <v>18</v>
      </c>
      <c r="I63" s="21" t="s">
        <v>146</v>
      </c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5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x14ac:dyDescent="0.25">
      <c r="B64" s="18">
        <f t="shared" si="4"/>
        <v>42</v>
      </c>
      <c r="C64" s="25">
        <v>5900000001843</v>
      </c>
      <c r="D64" s="19"/>
      <c r="E64" s="19"/>
      <c r="F64" s="2"/>
      <c r="G64" s="97" t="s">
        <v>289</v>
      </c>
      <c r="H64" s="21">
        <v>18</v>
      </c>
      <c r="I64" s="21" t="s">
        <v>146</v>
      </c>
      <c r="J64" s="46">
        <v>84213990</v>
      </c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5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x14ac:dyDescent="0.25">
      <c r="B65" s="18">
        <f t="shared" si="4"/>
        <v>43</v>
      </c>
      <c r="C65" s="25">
        <v>5900000002062</v>
      </c>
      <c r="D65" s="19"/>
      <c r="E65" s="19"/>
      <c r="F65" s="2"/>
      <c r="G65" s="97" t="s">
        <v>290</v>
      </c>
      <c r="H65" s="21">
        <v>2</v>
      </c>
      <c r="I65" s="21" t="s">
        <v>146</v>
      </c>
      <c r="J65" s="46"/>
      <c r="K65" s="46" t="s">
        <v>104</v>
      </c>
      <c r="L65" s="47"/>
      <c r="M65" s="48">
        <v>3402</v>
      </c>
      <c r="N65" s="48"/>
      <c r="O65" s="49">
        <v>0</v>
      </c>
      <c r="P65" s="50">
        <v>0</v>
      </c>
      <c r="Q65" s="50">
        <v>0</v>
      </c>
      <c r="R65" s="50">
        <v>0</v>
      </c>
      <c r="S65" s="50">
        <v>0</v>
      </c>
      <c r="T65" s="46">
        <v>65</v>
      </c>
      <c r="U65" s="46"/>
      <c r="V65" s="51" t="s">
        <v>310</v>
      </c>
      <c r="W65" s="62"/>
      <c r="X65" s="62"/>
      <c r="Y65" s="23">
        <f t="shared" si="2"/>
        <v>6804</v>
      </c>
      <c r="Z65" s="23" t="str">
        <f t="shared" si="3"/>
        <v/>
      </c>
      <c r="AA65" s="19">
        <f t="shared" si="5"/>
        <v>1</v>
      </c>
      <c r="AB65" s="19">
        <f t="shared" si="6"/>
        <v>1</v>
      </c>
      <c r="AC65" s="19">
        <f t="shared" si="7"/>
        <v>0</v>
      </c>
      <c r="AD65" s="23" t="str">
        <f t="shared" si="8"/>
        <v/>
      </c>
      <c r="AE65" s="23" t="str">
        <f t="shared" si="9"/>
        <v/>
      </c>
    </row>
    <row r="66" spans="2:31" ht="25.5" x14ac:dyDescent="0.25">
      <c r="B66" s="18">
        <f t="shared" si="4"/>
        <v>44</v>
      </c>
      <c r="C66" s="25">
        <v>6100000002870</v>
      </c>
      <c r="D66" s="19"/>
      <c r="E66" s="19"/>
      <c r="F66" s="2"/>
      <c r="G66" s="97" t="s">
        <v>294</v>
      </c>
      <c r="H66" s="21">
        <v>7</v>
      </c>
      <c r="I66" s="21" t="s">
        <v>146</v>
      </c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5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x14ac:dyDescent="0.25">
      <c r="B67" s="18">
        <f t="shared" si="4"/>
        <v>45</v>
      </c>
      <c r="C67" s="25">
        <v>6100000003109</v>
      </c>
      <c r="D67" s="19"/>
      <c r="E67" s="19"/>
      <c r="F67" s="2"/>
      <c r="G67" s="97" t="s">
        <v>296</v>
      </c>
      <c r="H67" s="21">
        <v>150</v>
      </c>
      <c r="I67" s="21" t="s">
        <v>146</v>
      </c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5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x14ac:dyDescent="0.25">
      <c r="B68" s="18">
        <f t="shared" si="4"/>
        <v>46</v>
      </c>
      <c r="C68" s="25">
        <v>6100000004017</v>
      </c>
      <c r="D68" s="19"/>
      <c r="E68" s="19"/>
      <c r="F68" s="2"/>
      <c r="G68" s="97" t="s">
        <v>298</v>
      </c>
      <c r="H68" s="21">
        <v>17</v>
      </c>
      <c r="I68" s="21" t="s">
        <v>146</v>
      </c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5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ht="76.5" x14ac:dyDescent="0.25">
      <c r="B69" s="18">
        <f t="shared" si="4"/>
        <v>47</v>
      </c>
      <c r="C69" s="25">
        <v>6100000004058</v>
      </c>
      <c r="D69" s="19"/>
      <c r="E69" s="19"/>
      <c r="F69" s="2"/>
      <c r="G69" s="97" t="s">
        <v>300</v>
      </c>
      <c r="H69" s="21">
        <v>20</v>
      </c>
      <c r="I69" s="21" t="s">
        <v>146</v>
      </c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5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ht="38.25" x14ac:dyDescent="0.25">
      <c r="B70" s="18">
        <f t="shared" si="4"/>
        <v>48</v>
      </c>
      <c r="C70" s="25">
        <v>6100000004070</v>
      </c>
      <c r="D70" s="19"/>
      <c r="E70" s="19"/>
      <c r="F70" s="2"/>
      <c r="G70" s="97" t="s">
        <v>302</v>
      </c>
      <c r="H70" s="21">
        <v>150</v>
      </c>
      <c r="I70" s="21" t="s">
        <v>146</v>
      </c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5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ht="38.25" x14ac:dyDescent="0.25">
      <c r="B71" s="18">
        <f t="shared" si="4"/>
        <v>49</v>
      </c>
      <c r="C71" s="25">
        <v>6100000004544</v>
      </c>
      <c r="D71" s="19"/>
      <c r="E71" s="19"/>
      <c r="F71" s="2"/>
      <c r="G71" s="97" t="s">
        <v>304</v>
      </c>
      <c r="H71" s="21">
        <v>100</v>
      </c>
      <c r="I71" s="21" t="s">
        <v>146</v>
      </c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5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ht="89.25" x14ac:dyDescent="0.25">
      <c r="B72" s="18">
        <f t="shared" si="4"/>
        <v>50</v>
      </c>
      <c r="C72" s="25">
        <v>6600000000380</v>
      </c>
      <c r="D72" s="19"/>
      <c r="E72" s="19"/>
      <c r="F72" s="2"/>
      <c r="G72" s="97" t="s">
        <v>306</v>
      </c>
      <c r="H72" s="21">
        <v>2</v>
      </c>
      <c r="I72" s="21" t="s">
        <v>146</v>
      </c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5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x14ac:dyDescent="0.25">
      <c r="B73" s="18">
        <f t="shared" si="4"/>
        <v>51</v>
      </c>
      <c r="C73" s="25">
        <v>6600000000513</v>
      </c>
      <c r="D73" s="19"/>
      <c r="E73" s="19"/>
      <c r="F73" s="2"/>
      <c r="G73" s="97" t="s">
        <v>308</v>
      </c>
      <c r="H73" s="21">
        <v>2</v>
      </c>
      <c r="I73" s="21" t="s">
        <v>146</v>
      </c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5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x14ac:dyDescent="0.25">
      <c r="B74" s="18" t="str">
        <f t="shared" si="4"/>
        <v/>
      </c>
      <c r="C74" s="25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5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x14ac:dyDescent="0.25">
      <c r="B75" s="18" t="str">
        <f t="shared" si="4"/>
        <v/>
      </c>
      <c r="C75" s="25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5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x14ac:dyDescent="0.25">
      <c r="B76" s="18" t="str">
        <f t="shared" si="4"/>
        <v/>
      </c>
      <c r="C76" s="25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5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x14ac:dyDescent="0.25">
      <c r="B77" s="18" t="str">
        <f t="shared" si="4"/>
        <v/>
      </c>
      <c r="C77" s="25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5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x14ac:dyDescent="0.25">
      <c r="B78" s="18" t="str">
        <f t="shared" si="4"/>
        <v/>
      </c>
      <c r="C78" s="25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5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x14ac:dyDescent="0.25">
      <c r="B79" s="18" t="str">
        <f t="shared" si="4"/>
        <v/>
      </c>
      <c r="C79" s="25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5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x14ac:dyDescent="0.25">
      <c r="B80" s="18" t="str">
        <f t="shared" si="4"/>
        <v/>
      </c>
      <c r="C80" s="25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5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x14ac:dyDescent="0.25">
      <c r="B81" s="18" t="str">
        <f t="shared" si="4"/>
        <v/>
      </c>
      <c r="C81" s="25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5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</sheetData>
  <autoFilter ref="B22:AA81" xr:uid="{58B4BD8D-C952-4896-95B5-705E76EABDBF}"/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D64E5E-6C17-4464-AA9F-9D2D4EB31CAA}">
          <x14:formula1>
            <xm:f>Validação!$A$2:$A$7</xm:f>
          </x14:formula1>
          <xm:sqref>F7</xm:sqref>
        </x14:dataValidation>
        <x14:dataValidation type="list" allowBlank="1" showInputMessage="1" showErrorMessage="1" xr:uid="{11B23D32-3550-49B6-8FC7-94D601BA80EE}">
          <x14:formula1>
            <xm:f>Validação!$B$2:$B$29</xm:f>
          </x14:formula1>
          <xm:sqref>F5</xm:sqref>
        </x14:dataValidation>
        <x14:dataValidation type="list" allowBlank="1" showInputMessage="1" showErrorMessage="1" xr:uid="{E7497A15-9398-463F-95F9-F413967B9928}">
          <x14:formula1>
            <xm:f>Validação!$C$2:$C$7</xm:f>
          </x14:formula1>
          <xm:sqref>K23:K81</xm:sqref>
        </x14:dataValidation>
        <x14:dataValidation type="list" allowBlank="1" showInputMessage="1" showErrorMessage="1" xr:uid="{413E4098-D0AF-4991-82D4-6F09F030AF7C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794F-DBB8-40C1-B81C-8AC2D1F301D6}">
  <dimension ref="A1:AE49"/>
  <sheetViews>
    <sheetView showGridLines="0" zoomScaleNormal="100" workbookViewId="0">
      <selection activeCell="F3" sqref="F3:G4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3" t="s">
        <v>65</v>
      </c>
      <c r="D2" s="133"/>
      <c r="E2" s="133"/>
      <c r="F2" s="133"/>
      <c r="G2" s="133"/>
      <c r="H2" s="138" t="s">
        <v>132</v>
      </c>
      <c r="I2" s="130"/>
      <c r="J2" s="130"/>
      <c r="K2" s="130"/>
      <c r="L2" s="130"/>
      <c r="M2" s="130"/>
      <c r="N2" s="130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36" t="s">
        <v>311</v>
      </c>
      <c r="G3" s="137"/>
      <c r="H3" s="130"/>
      <c r="I3" s="130"/>
      <c r="J3" s="130"/>
      <c r="K3" s="130"/>
      <c r="L3" s="130"/>
      <c r="M3" s="130"/>
      <c r="N3" s="130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34" t="s">
        <v>312</v>
      </c>
      <c r="G4" s="135"/>
      <c r="H4" s="130"/>
      <c r="I4" s="130"/>
      <c r="J4" s="130"/>
      <c r="K4" s="130"/>
      <c r="L4" s="130"/>
      <c r="M4" s="130"/>
      <c r="N4" s="130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39</v>
      </c>
      <c r="H5" s="130"/>
      <c r="I5" s="130"/>
      <c r="J5" s="130"/>
      <c r="K5" s="130"/>
      <c r="L5" s="130"/>
      <c r="M5" s="130"/>
      <c r="N5" s="130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44110</v>
      </c>
      <c r="H6" s="130"/>
      <c r="I6" s="130"/>
      <c r="J6" s="130"/>
      <c r="K6" s="130"/>
      <c r="L6" s="130"/>
      <c r="M6" s="130"/>
      <c r="N6" s="130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0"/>
      <c r="I7" s="130"/>
      <c r="J7" s="130"/>
      <c r="K7" s="130"/>
      <c r="L7" s="130"/>
      <c r="M7" s="130"/>
      <c r="N7" s="130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0"/>
      <c r="I8" s="130"/>
      <c r="J8" s="130"/>
      <c r="K8" s="130"/>
      <c r="L8" s="130"/>
      <c r="M8" s="130"/>
      <c r="N8" s="130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115</v>
      </c>
      <c r="G9" s="71" t="s">
        <v>122</v>
      </c>
      <c r="H9" s="130"/>
      <c r="I9" s="130"/>
      <c r="J9" s="130"/>
      <c r="K9" s="130"/>
      <c r="L9" s="130"/>
      <c r="M9" s="130"/>
      <c r="N9" s="130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/>
      <c r="H10" s="130"/>
      <c r="I10" s="130"/>
      <c r="J10" s="130"/>
      <c r="K10" s="130"/>
      <c r="L10" s="130"/>
      <c r="M10" s="130"/>
      <c r="N10" s="130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/>
      <c r="H11" s="130"/>
      <c r="I11" s="130"/>
      <c r="J11" s="130"/>
      <c r="K11" s="130"/>
      <c r="L11" s="130"/>
      <c r="M11" s="130"/>
      <c r="N11" s="130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0"/>
      <c r="I12" s="130"/>
      <c r="J12" s="130"/>
      <c r="K12" s="130"/>
      <c r="L12" s="130"/>
      <c r="M12" s="130"/>
      <c r="N12" s="130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COUNTA($G$23:$G$49)</f>
        <v>22</v>
      </c>
      <c r="H13" s="130"/>
      <c r="I13" s="130"/>
      <c r="J13" s="130"/>
      <c r="K13" s="130"/>
      <c r="L13" s="130"/>
      <c r="M13" s="130"/>
      <c r="N13" s="130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</v>
      </c>
      <c r="G14" s="80">
        <f>IFERROR(IF(OR(F14=0,F14=""),"",F14/$F$13),"")</f>
        <v>4.5454545454545456E-2</v>
      </c>
      <c r="H14" s="130"/>
      <c r="I14" s="130"/>
      <c r="J14" s="130"/>
      <c r="K14" s="130"/>
      <c r="L14" s="130"/>
      <c r="M14" s="130"/>
      <c r="N14" s="130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1</v>
      </c>
      <c r="G15" s="80">
        <f>IFERROR(IF(OR(F15=0,F15=""),"",F15/$F$13),"")</f>
        <v>4.5454545454545456E-2</v>
      </c>
      <c r="H15" s="130"/>
      <c r="I15" s="130"/>
      <c r="J15" s="130"/>
      <c r="K15" s="130"/>
      <c r="L15" s="130"/>
      <c r="M15" s="130"/>
      <c r="N15" s="130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0</v>
      </c>
      <c r="G16" s="80" t="str">
        <f>IFERROR(IF(OR(F16=0,F16=""),"",F16/$F$13),"")</f>
        <v/>
      </c>
      <c r="H16" s="130"/>
      <c r="I16" s="130"/>
      <c r="J16" s="130"/>
      <c r="K16" s="130"/>
      <c r="L16" s="130"/>
      <c r="M16" s="130"/>
      <c r="N16" s="130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146000</v>
      </c>
      <c r="G17" s="11" t="str">
        <f>IF($F$7="Selecione","",$F$7)</f>
        <v>BRL</v>
      </c>
      <c r="H17" s="130"/>
      <c r="I17" s="130"/>
      <c r="J17" s="130"/>
      <c r="K17" s="130"/>
      <c r="L17" s="130"/>
      <c r="M17" s="130"/>
      <c r="N17" s="130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0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1" t="s">
        <v>24</v>
      </c>
      <c r="C20" s="131"/>
      <c r="D20" s="131"/>
      <c r="E20" s="131"/>
      <c r="F20" s="131"/>
      <c r="G20" s="131"/>
      <c r="H20" s="131"/>
      <c r="I20" s="132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SUBTOTAL(102,B23:B49)</f>
        <v>17</v>
      </c>
      <c r="C21" s="3">
        <f t="shared" ref="C21:J21" si="0">SUBTOTAL(103,C23:C49)</f>
        <v>22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22</v>
      </c>
      <c r="H21" s="3">
        <f t="shared" si="0"/>
        <v>22</v>
      </c>
      <c r="I21" s="5">
        <f t="shared" si="0"/>
        <v>22</v>
      </c>
      <c r="J21" s="6">
        <f t="shared" si="0"/>
        <v>1</v>
      </c>
      <c r="K21" s="28"/>
      <c r="L21" s="3">
        <f t="shared" ref="L21:X21" si="1">SUBTOTAL(103,L23:L49)</f>
        <v>0</v>
      </c>
      <c r="M21" s="4">
        <f t="shared" si="1"/>
        <v>1</v>
      </c>
      <c r="N21" s="5">
        <f t="shared" si="1"/>
        <v>0</v>
      </c>
      <c r="O21" s="3">
        <f t="shared" si="1"/>
        <v>1</v>
      </c>
      <c r="P21" s="3">
        <f t="shared" si="1"/>
        <v>1</v>
      </c>
      <c r="Q21" s="3">
        <f t="shared" si="1"/>
        <v>1</v>
      </c>
      <c r="R21" s="3">
        <f t="shared" si="1"/>
        <v>1</v>
      </c>
      <c r="S21" s="5">
        <f t="shared" si="1"/>
        <v>1</v>
      </c>
      <c r="T21" s="3">
        <f t="shared" si="1"/>
        <v>1</v>
      </c>
      <c r="U21" s="5">
        <f t="shared" si="1"/>
        <v>0</v>
      </c>
      <c r="V21" s="5">
        <f t="shared" si="1"/>
        <v>1</v>
      </c>
      <c r="W21" s="5">
        <f t="shared" si="1"/>
        <v>0</v>
      </c>
      <c r="X21" s="5">
        <f t="shared" si="1"/>
        <v>0</v>
      </c>
      <c r="Y21" s="3">
        <f>SUBTOTAL(102,Y23:Y49)</f>
        <v>1</v>
      </c>
      <c r="Z21" s="7">
        <f>SUBTOTAL(102,Z23:Z49)</f>
        <v>0</v>
      </c>
      <c r="AA21" s="22"/>
      <c r="AB21" s="22"/>
      <c r="AC21" s="22"/>
      <c r="AD21" s="3">
        <f>SUBTOTAL(102,AD23:AD49)</f>
        <v>0</v>
      </c>
      <c r="AE21" s="7">
        <f>SUBTOTAL(102,AE23:AE49)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/>
      <c r="C23" s="25">
        <v>5200000000316</v>
      </c>
      <c r="D23" s="19"/>
      <c r="E23" s="19"/>
      <c r="F23" s="2"/>
      <c r="G23" s="97" t="s">
        <v>150</v>
      </c>
      <c r="H23" s="21">
        <v>16</v>
      </c>
      <c r="I23" s="21" t="s">
        <v>146</v>
      </c>
      <c r="J23" s="46"/>
      <c r="K23" s="46" t="s">
        <v>104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Z49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51" x14ac:dyDescent="0.25">
      <c r="B24" s="18"/>
      <c r="C24" s="25">
        <v>5200000000538</v>
      </c>
      <c r="D24" s="19"/>
      <c r="E24" s="19"/>
      <c r="F24" s="2"/>
      <c r="G24" s="97" t="s">
        <v>152</v>
      </c>
      <c r="H24" s="21">
        <v>20</v>
      </c>
      <c r="I24" s="21" t="s">
        <v>146</v>
      </c>
      <c r="J24" s="46"/>
      <c r="K24" s="46" t="s">
        <v>104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2"/>
        <v/>
      </c>
      <c r="AA24" s="19">
        <f t="shared" ref="AA24:AA49" si="3">IF(OR(M24&lt;&gt;"",N24&lt;&gt;""),1,0)</f>
        <v>0</v>
      </c>
      <c r="AB24" s="19">
        <f t="shared" ref="AB24:AB49" si="4">IF(M24&lt;&gt;0,1,0)</f>
        <v>0</v>
      </c>
      <c r="AC24" s="19">
        <f t="shared" ref="AC24:AC49" si="5">IF(N24&lt;&gt;0,1,0)</f>
        <v>0</v>
      </c>
      <c r="AD24" s="23" t="str">
        <f t="shared" ref="AD24:AE49" si="6">IF(W24&lt;&gt;"",$H24*W24,"")</f>
        <v/>
      </c>
      <c r="AE24" s="23" t="str">
        <f t="shared" si="6"/>
        <v/>
      </c>
    </row>
    <row r="25" spans="2:31" ht="63.75" x14ac:dyDescent="0.25">
      <c r="B25" s="18"/>
      <c r="C25" s="25">
        <v>5200000001447</v>
      </c>
      <c r="D25" s="19"/>
      <c r="E25" s="19"/>
      <c r="F25" s="2"/>
      <c r="G25" s="97" t="s">
        <v>158</v>
      </c>
      <c r="H25" s="21">
        <v>40</v>
      </c>
      <c r="I25" s="21" t="s">
        <v>146</v>
      </c>
      <c r="J25" s="46"/>
      <c r="K25" s="46" t="s">
        <v>104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2"/>
        <v/>
      </c>
      <c r="AA25" s="19">
        <f t="shared" si="3"/>
        <v>0</v>
      </c>
      <c r="AB25" s="19">
        <f t="shared" si="4"/>
        <v>0</v>
      </c>
      <c r="AC25" s="19">
        <f t="shared" si="5"/>
        <v>0</v>
      </c>
      <c r="AD25" s="23" t="str">
        <f t="shared" si="6"/>
        <v/>
      </c>
      <c r="AE25" s="23" t="str">
        <f t="shared" si="6"/>
        <v/>
      </c>
    </row>
    <row r="26" spans="2:31" ht="63.75" x14ac:dyDescent="0.25">
      <c r="B26" s="18"/>
      <c r="C26" s="25">
        <v>5200000005361</v>
      </c>
      <c r="D26" s="19"/>
      <c r="E26" s="19"/>
      <c r="F26" s="2"/>
      <c r="G26" s="97" t="s">
        <v>172</v>
      </c>
      <c r="H26" s="21">
        <v>2</v>
      </c>
      <c r="I26" s="21" t="s">
        <v>146</v>
      </c>
      <c r="J26" s="46"/>
      <c r="K26" s="46" t="s">
        <v>104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3"/>
        <v>0</v>
      </c>
      <c r="AB26" s="19">
        <f t="shared" si="4"/>
        <v>0</v>
      </c>
      <c r="AC26" s="19">
        <f t="shared" si="5"/>
        <v>0</v>
      </c>
      <c r="AD26" s="23" t="str">
        <f t="shared" si="6"/>
        <v/>
      </c>
      <c r="AE26" s="23" t="str">
        <f t="shared" si="6"/>
        <v/>
      </c>
    </row>
    <row r="27" spans="2:31" ht="38.25" x14ac:dyDescent="0.25">
      <c r="B27" s="18"/>
      <c r="C27" s="25">
        <v>5200000006193</v>
      </c>
      <c r="D27" s="19"/>
      <c r="E27" s="19"/>
      <c r="F27" s="2"/>
      <c r="G27" s="97" t="s">
        <v>176</v>
      </c>
      <c r="H27" s="21">
        <v>4</v>
      </c>
      <c r="I27" s="21" t="s">
        <v>146</v>
      </c>
      <c r="J27" s="46"/>
      <c r="K27" s="46" t="s">
        <v>104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2"/>
        <v/>
      </c>
      <c r="AA27" s="19">
        <f t="shared" si="3"/>
        <v>0</v>
      </c>
      <c r="AB27" s="19">
        <f t="shared" si="4"/>
        <v>0</v>
      </c>
      <c r="AC27" s="19">
        <f t="shared" si="5"/>
        <v>0</v>
      </c>
      <c r="AD27" s="23" t="str">
        <f t="shared" si="6"/>
        <v/>
      </c>
      <c r="AE27" s="23" t="str">
        <f t="shared" si="6"/>
        <v/>
      </c>
    </row>
    <row r="28" spans="2:31" ht="25.5" x14ac:dyDescent="0.25">
      <c r="B28" s="18">
        <f t="shared" ref="B28:B49" si="7">IF(G28="","",B27+1)</f>
        <v>1</v>
      </c>
      <c r="C28" s="25">
        <v>5200000009225</v>
      </c>
      <c r="D28" s="19"/>
      <c r="E28" s="19"/>
      <c r="F28" s="2"/>
      <c r="G28" s="97" t="s">
        <v>183</v>
      </c>
      <c r="H28" s="21">
        <v>9</v>
      </c>
      <c r="I28" s="21" t="s">
        <v>146</v>
      </c>
      <c r="J28" s="46"/>
      <c r="K28" s="46" t="s">
        <v>104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2"/>
        <v/>
      </c>
      <c r="AA28" s="19">
        <f t="shared" si="3"/>
        <v>0</v>
      </c>
      <c r="AB28" s="19">
        <f t="shared" si="4"/>
        <v>0</v>
      </c>
      <c r="AC28" s="19">
        <f t="shared" si="5"/>
        <v>0</v>
      </c>
      <c r="AD28" s="23" t="str">
        <f t="shared" si="6"/>
        <v/>
      </c>
      <c r="AE28" s="23" t="str">
        <f t="shared" si="6"/>
        <v/>
      </c>
    </row>
    <row r="29" spans="2:31" ht="25.5" x14ac:dyDescent="0.25">
      <c r="B29" s="18">
        <f t="shared" si="7"/>
        <v>2</v>
      </c>
      <c r="C29" s="25">
        <v>5200000009227</v>
      </c>
      <c r="D29" s="19"/>
      <c r="E29" s="19"/>
      <c r="F29" s="2"/>
      <c r="G29" s="97" t="s">
        <v>185</v>
      </c>
      <c r="H29" s="21">
        <v>1</v>
      </c>
      <c r="I29" s="21" t="s">
        <v>146</v>
      </c>
      <c r="J29" s="46"/>
      <c r="K29" s="46" t="s">
        <v>104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2"/>
        <v/>
      </c>
      <c r="AA29" s="19">
        <f t="shared" si="3"/>
        <v>0</v>
      </c>
      <c r="AB29" s="19">
        <f t="shared" si="4"/>
        <v>0</v>
      </c>
      <c r="AC29" s="19">
        <f t="shared" si="5"/>
        <v>0</v>
      </c>
      <c r="AD29" s="23" t="str">
        <f t="shared" si="6"/>
        <v/>
      </c>
      <c r="AE29" s="23" t="str">
        <f t="shared" si="6"/>
        <v/>
      </c>
    </row>
    <row r="30" spans="2:31" ht="25.5" x14ac:dyDescent="0.25">
      <c r="B30" s="18">
        <f t="shared" si="7"/>
        <v>3</v>
      </c>
      <c r="C30" s="25">
        <v>5200000010940</v>
      </c>
      <c r="D30" s="19"/>
      <c r="E30" s="19"/>
      <c r="F30" s="2"/>
      <c r="G30" s="97" t="s">
        <v>197</v>
      </c>
      <c r="H30" s="21">
        <v>30</v>
      </c>
      <c r="I30" s="21" t="s">
        <v>146</v>
      </c>
      <c r="J30" s="46"/>
      <c r="K30" s="46" t="s">
        <v>104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2"/>
        <v/>
      </c>
      <c r="AA30" s="19">
        <f t="shared" si="3"/>
        <v>0</v>
      </c>
      <c r="AB30" s="19">
        <f t="shared" si="4"/>
        <v>0</v>
      </c>
      <c r="AC30" s="19">
        <f t="shared" si="5"/>
        <v>0</v>
      </c>
      <c r="AD30" s="23" t="str">
        <f t="shared" si="6"/>
        <v/>
      </c>
      <c r="AE30" s="23" t="str">
        <f t="shared" si="6"/>
        <v/>
      </c>
    </row>
    <row r="31" spans="2:31" ht="63.75" x14ac:dyDescent="0.25">
      <c r="B31" s="18">
        <f t="shared" si="7"/>
        <v>4</v>
      </c>
      <c r="C31" s="25">
        <v>5200000015918</v>
      </c>
      <c r="D31" s="19"/>
      <c r="E31" s="19"/>
      <c r="F31" s="2"/>
      <c r="G31" s="97" t="s">
        <v>241</v>
      </c>
      <c r="H31" s="21">
        <v>100</v>
      </c>
      <c r="I31" s="21" t="s">
        <v>146</v>
      </c>
      <c r="J31" s="46"/>
      <c r="K31" s="46" t="s">
        <v>104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2"/>
        <v/>
      </c>
      <c r="AA31" s="19">
        <f t="shared" si="3"/>
        <v>0</v>
      </c>
      <c r="AB31" s="19">
        <f t="shared" si="4"/>
        <v>0</v>
      </c>
      <c r="AC31" s="19">
        <f t="shared" si="5"/>
        <v>0</v>
      </c>
      <c r="AD31" s="23" t="str">
        <f t="shared" si="6"/>
        <v/>
      </c>
      <c r="AE31" s="23" t="str">
        <f t="shared" si="6"/>
        <v/>
      </c>
    </row>
    <row r="32" spans="2:31" x14ac:dyDescent="0.25">
      <c r="B32" s="18">
        <f t="shared" si="7"/>
        <v>5</v>
      </c>
      <c r="C32" s="25">
        <v>5200000016096</v>
      </c>
      <c r="D32" s="19"/>
      <c r="E32" s="19"/>
      <c r="F32" s="2"/>
      <c r="G32" s="97" t="s">
        <v>243</v>
      </c>
      <c r="H32" s="21">
        <v>30</v>
      </c>
      <c r="I32" s="21" t="s">
        <v>146</v>
      </c>
      <c r="J32" s="46"/>
      <c r="K32" s="46" t="s">
        <v>104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2"/>
        <v/>
      </c>
      <c r="AA32" s="19">
        <f t="shared" si="3"/>
        <v>0</v>
      </c>
      <c r="AB32" s="19">
        <f t="shared" si="4"/>
        <v>0</v>
      </c>
      <c r="AC32" s="19">
        <f t="shared" si="5"/>
        <v>0</v>
      </c>
      <c r="AD32" s="23" t="str">
        <f t="shared" si="6"/>
        <v/>
      </c>
      <c r="AE32" s="23" t="str">
        <f t="shared" si="6"/>
        <v/>
      </c>
    </row>
    <row r="33" spans="2:31" x14ac:dyDescent="0.25">
      <c r="B33" s="18">
        <f t="shared" si="7"/>
        <v>6</v>
      </c>
      <c r="C33" s="25">
        <v>5200000016097</v>
      </c>
      <c r="D33" s="19"/>
      <c r="E33" s="19"/>
      <c r="F33" s="2"/>
      <c r="G33" s="97" t="s">
        <v>245</v>
      </c>
      <c r="H33" s="21">
        <v>30</v>
      </c>
      <c r="I33" s="21" t="s">
        <v>146</v>
      </c>
      <c r="J33" s="46"/>
      <c r="K33" s="46" t="s">
        <v>104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3"/>
        <v>0</v>
      </c>
      <c r="AB33" s="19">
        <f t="shared" si="4"/>
        <v>0</v>
      </c>
      <c r="AC33" s="19">
        <f t="shared" si="5"/>
        <v>0</v>
      </c>
      <c r="AD33" s="23" t="str">
        <f t="shared" si="6"/>
        <v/>
      </c>
      <c r="AE33" s="23" t="str">
        <f t="shared" si="6"/>
        <v/>
      </c>
    </row>
    <row r="34" spans="2:31" ht="25.5" x14ac:dyDescent="0.25">
      <c r="B34" s="18">
        <f t="shared" si="7"/>
        <v>7</v>
      </c>
      <c r="C34" s="25">
        <v>5200000017275</v>
      </c>
      <c r="D34" s="19"/>
      <c r="E34" s="19"/>
      <c r="F34" s="2"/>
      <c r="G34" s="97" t="s">
        <v>249</v>
      </c>
      <c r="H34" s="21">
        <v>4</v>
      </c>
      <c r="I34" s="21" t="s">
        <v>146</v>
      </c>
      <c r="J34" s="46"/>
      <c r="K34" s="46" t="s">
        <v>104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3"/>
        <v>0</v>
      </c>
      <c r="AB34" s="19">
        <f t="shared" si="4"/>
        <v>0</v>
      </c>
      <c r="AC34" s="19">
        <f t="shared" si="5"/>
        <v>0</v>
      </c>
      <c r="AD34" s="23" t="str">
        <f t="shared" si="6"/>
        <v/>
      </c>
      <c r="AE34" s="23" t="str">
        <f t="shared" si="6"/>
        <v/>
      </c>
    </row>
    <row r="35" spans="2:31" x14ac:dyDescent="0.25">
      <c r="B35" s="18">
        <f t="shared" si="7"/>
        <v>8</v>
      </c>
      <c r="C35" s="25">
        <v>5200000017745</v>
      </c>
      <c r="D35" s="19"/>
      <c r="E35" s="19"/>
      <c r="F35" s="2"/>
      <c r="G35" s="97" t="s">
        <v>251</v>
      </c>
      <c r="H35" s="21">
        <v>2</v>
      </c>
      <c r="I35" s="21" t="s">
        <v>146</v>
      </c>
      <c r="J35" s="46"/>
      <c r="K35" s="46" t="s">
        <v>104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2"/>
        <v/>
      </c>
      <c r="AA35" s="19">
        <f t="shared" si="3"/>
        <v>0</v>
      </c>
      <c r="AB35" s="19">
        <f t="shared" si="4"/>
        <v>0</v>
      </c>
      <c r="AC35" s="19">
        <f t="shared" si="5"/>
        <v>0</v>
      </c>
      <c r="AD35" s="23" t="str">
        <f t="shared" si="6"/>
        <v/>
      </c>
      <c r="AE35" s="23" t="str">
        <f t="shared" si="6"/>
        <v/>
      </c>
    </row>
    <row r="36" spans="2:31" ht="25.5" x14ac:dyDescent="0.25">
      <c r="B36" s="18">
        <f t="shared" si="7"/>
        <v>9</v>
      </c>
      <c r="C36" s="25">
        <v>5200000017747</v>
      </c>
      <c r="D36" s="19"/>
      <c r="E36" s="19"/>
      <c r="F36" s="2"/>
      <c r="G36" s="97" t="s">
        <v>253</v>
      </c>
      <c r="H36" s="21">
        <v>2</v>
      </c>
      <c r="I36" s="21" t="s">
        <v>146</v>
      </c>
      <c r="J36" s="46"/>
      <c r="K36" s="46" t="s">
        <v>104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3"/>
        <v>0</v>
      </c>
      <c r="AB36" s="19">
        <f t="shared" si="4"/>
        <v>0</v>
      </c>
      <c r="AC36" s="19">
        <f t="shared" si="5"/>
        <v>0</v>
      </c>
      <c r="AD36" s="23" t="str">
        <f t="shared" si="6"/>
        <v/>
      </c>
      <c r="AE36" s="23" t="str">
        <f t="shared" si="6"/>
        <v/>
      </c>
    </row>
    <row r="37" spans="2:31" ht="38.25" x14ac:dyDescent="0.25">
      <c r="B37" s="18">
        <f t="shared" si="7"/>
        <v>10</v>
      </c>
      <c r="C37" s="25">
        <v>5200000018935</v>
      </c>
      <c r="D37" s="19"/>
      <c r="E37" s="19"/>
      <c r="F37" s="2"/>
      <c r="G37" s="97" t="s">
        <v>262</v>
      </c>
      <c r="H37" s="21">
        <v>18</v>
      </c>
      <c r="I37" s="21" t="s">
        <v>146</v>
      </c>
      <c r="J37" s="46"/>
      <c r="K37" s="46" t="s">
        <v>104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3"/>
        <v>0</v>
      </c>
      <c r="AB37" s="19">
        <f t="shared" si="4"/>
        <v>0</v>
      </c>
      <c r="AC37" s="19">
        <f t="shared" si="5"/>
        <v>0</v>
      </c>
      <c r="AD37" s="23" t="str">
        <f t="shared" si="6"/>
        <v/>
      </c>
      <c r="AE37" s="23" t="str">
        <f t="shared" si="6"/>
        <v/>
      </c>
    </row>
    <row r="38" spans="2:31" ht="25.5" x14ac:dyDescent="0.25">
      <c r="B38" s="18">
        <f t="shared" si="7"/>
        <v>11</v>
      </c>
      <c r="C38" s="25">
        <v>5400000001753</v>
      </c>
      <c r="D38" s="19"/>
      <c r="E38" s="19"/>
      <c r="F38" s="2"/>
      <c r="G38" s="97" t="s">
        <v>274</v>
      </c>
      <c r="H38" s="21">
        <v>20</v>
      </c>
      <c r="I38" s="21" t="s">
        <v>146</v>
      </c>
      <c r="J38" s="46">
        <v>84213990</v>
      </c>
      <c r="K38" s="46" t="s">
        <v>104</v>
      </c>
      <c r="L38" s="47"/>
      <c r="M38" s="48">
        <v>7300</v>
      </c>
      <c r="N38" s="48"/>
      <c r="O38" s="49">
        <v>0</v>
      </c>
      <c r="P38" s="50">
        <v>0</v>
      </c>
      <c r="Q38" s="50">
        <v>0</v>
      </c>
      <c r="R38" s="50">
        <v>0</v>
      </c>
      <c r="S38" s="50">
        <v>0</v>
      </c>
      <c r="T38" s="46">
        <v>65</v>
      </c>
      <c r="U38" s="46"/>
      <c r="V38" s="51" t="s">
        <v>310</v>
      </c>
      <c r="W38" s="62"/>
      <c r="X38" s="62"/>
      <c r="Y38" s="23">
        <f t="shared" si="2"/>
        <v>146000</v>
      </c>
      <c r="Z38" s="23" t="str">
        <f t="shared" si="2"/>
        <v/>
      </c>
      <c r="AA38" s="19">
        <f t="shared" si="3"/>
        <v>1</v>
      </c>
      <c r="AB38" s="19">
        <f t="shared" si="4"/>
        <v>1</v>
      </c>
      <c r="AC38" s="19">
        <f t="shared" si="5"/>
        <v>0</v>
      </c>
      <c r="AD38" s="23" t="str">
        <f t="shared" si="6"/>
        <v/>
      </c>
      <c r="AE38" s="23" t="str">
        <f t="shared" si="6"/>
        <v/>
      </c>
    </row>
    <row r="39" spans="2:31" ht="25.5" x14ac:dyDescent="0.25">
      <c r="B39" s="18">
        <f>IF(G39="","",B38+1)</f>
        <v>12</v>
      </c>
      <c r="C39" s="25">
        <v>5400000001757</v>
      </c>
      <c r="D39" s="19"/>
      <c r="E39" s="19"/>
      <c r="F39" s="2"/>
      <c r="G39" s="97" t="s">
        <v>276</v>
      </c>
      <c r="H39" s="21">
        <v>14</v>
      </c>
      <c r="I39" s="21" t="s">
        <v>146</v>
      </c>
      <c r="J39" s="46"/>
      <c r="K39" s="46" t="s">
        <v>104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3"/>
        <v>0</v>
      </c>
      <c r="AB39" s="19">
        <f t="shared" si="4"/>
        <v>0</v>
      </c>
      <c r="AC39" s="19">
        <f t="shared" si="5"/>
        <v>0</v>
      </c>
      <c r="AD39" s="23" t="str">
        <f t="shared" si="6"/>
        <v/>
      </c>
      <c r="AE39" s="23" t="str">
        <f t="shared" si="6"/>
        <v/>
      </c>
    </row>
    <row r="40" spans="2:31" ht="25.5" x14ac:dyDescent="0.25">
      <c r="B40" s="18">
        <f t="shared" si="7"/>
        <v>13</v>
      </c>
      <c r="C40" s="25">
        <v>5400000001758</v>
      </c>
      <c r="D40" s="19"/>
      <c r="E40" s="19"/>
      <c r="F40" s="2"/>
      <c r="G40" s="97" t="s">
        <v>276</v>
      </c>
      <c r="H40" s="21">
        <v>6</v>
      </c>
      <c r="I40" s="21" t="s">
        <v>146</v>
      </c>
      <c r="J40" s="46"/>
      <c r="K40" s="46" t="s">
        <v>104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2"/>
        <v/>
      </c>
      <c r="AA40" s="19">
        <f t="shared" si="3"/>
        <v>0</v>
      </c>
      <c r="AB40" s="19">
        <f t="shared" si="4"/>
        <v>0</v>
      </c>
      <c r="AC40" s="19">
        <f t="shared" si="5"/>
        <v>0</v>
      </c>
      <c r="AD40" s="23" t="str">
        <f t="shared" si="6"/>
        <v/>
      </c>
      <c r="AE40" s="23" t="str">
        <f t="shared" si="6"/>
        <v/>
      </c>
    </row>
    <row r="41" spans="2:31" x14ac:dyDescent="0.25">
      <c r="B41" s="18">
        <f t="shared" si="7"/>
        <v>14</v>
      </c>
      <c r="C41" s="25">
        <v>5400000002097</v>
      </c>
      <c r="D41" s="19"/>
      <c r="E41" s="19"/>
      <c r="F41" s="2"/>
      <c r="G41" s="97" t="s">
        <v>279</v>
      </c>
      <c r="H41" s="21">
        <v>2</v>
      </c>
      <c r="I41" s="21" t="s">
        <v>146</v>
      </c>
      <c r="J41" s="46"/>
      <c r="K41" s="46" t="s">
        <v>104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2"/>
        <v/>
      </c>
      <c r="AA41" s="19">
        <f t="shared" si="3"/>
        <v>0</v>
      </c>
      <c r="AB41" s="19">
        <f t="shared" si="4"/>
        <v>0</v>
      </c>
      <c r="AC41" s="19">
        <f t="shared" si="5"/>
        <v>0</v>
      </c>
      <c r="AD41" s="23" t="str">
        <f t="shared" si="6"/>
        <v/>
      </c>
      <c r="AE41" s="23" t="str">
        <f t="shared" si="6"/>
        <v/>
      </c>
    </row>
    <row r="42" spans="2:31" ht="51" x14ac:dyDescent="0.25">
      <c r="B42" s="18">
        <f t="shared" si="7"/>
        <v>15</v>
      </c>
      <c r="C42" s="25">
        <v>5500000001722</v>
      </c>
      <c r="D42" s="19"/>
      <c r="E42" s="19"/>
      <c r="F42" s="2"/>
      <c r="G42" s="97" t="s">
        <v>285</v>
      </c>
      <c r="H42" s="21">
        <v>16</v>
      </c>
      <c r="I42" s="21" t="s">
        <v>146</v>
      </c>
      <c r="J42" s="46"/>
      <c r="K42" s="46" t="s">
        <v>104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3"/>
        <v>0</v>
      </c>
      <c r="AB42" s="19">
        <f t="shared" si="4"/>
        <v>0</v>
      </c>
      <c r="AC42" s="19">
        <f t="shared" si="5"/>
        <v>0</v>
      </c>
      <c r="AD42" s="23" t="str">
        <f t="shared" si="6"/>
        <v/>
      </c>
      <c r="AE42" s="23" t="str">
        <f t="shared" si="6"/>
        <v/>
      </c>
    </row>
    <row r="43" spans="2:31" x14ac:dyDescent="0.25">
      <c r="B43" s="18">
        <f t="shared" si="7"/>
        <v>16</v>
      </c>
      <c r="C43" s="25">
        <v>5900000010272</v>
      </c>
      <c r="D43" s="19"/>
      <c r="E43" s="19"/>
      <c r="F43" s="2"/>
      <c r="G43" s="97" t="s">
        <v>292</v>
      </c>
      <c r="H43" s="21">
        <v>2</v>
      </c>
      <c r="I43" s="21" t="s">
        <v>146</v>
      </c>
      <c r="J43" s="46"/>
      <c r="K43" s="46" t="s">
        <v>104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2"/>
        <v/>
      </c>
      <c r="AA43" s="19">
        <f t="shared" si="3"/>
        <v>0</v>
      </c>
      <c r="AB43" s="19">
        <f t="shared" si="4"/>
        <v>0</v>
      </c>
      <c r="AC43" s="19">
        <f t="shared" si="5"/>
        <v>0</v>
      </c>
      <c r="AD43" s="23" t="str">
        <f t="shared" si="6"/>
        <v/>
      </c>
      <c r="AE43" s="23" t="str">
        <f t="shared" si="6"/>
        <v/>
      </c>
    </row>
    <row r="44" spans="2:31" ht="89.25" x14ac:dyDescent="0.25">
      <c r="B44" s="18">
        <f t="shared" si="7"/>
        <v>17</v>
      </c>
      <c r="C44" s="25">
        <v>6600000000380</v>
      </c>
      <c r="D44" s="19"/>
      <c r="E44" s="19"/>
      <c r="F44" s="2"/>
      <c r="G44" s="97" t="s">
        <v>306</v>
      </c>
      <c r="H44" s="21">
        <v>1</v>
      </c>
      <c r="I44" s="21" t="s">
        <v>146</v>
      </c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3"/>
        <v>0</v>
      </c>
      <c r="AB44" s="19">
        <f t="shared" si="4"/>
        <v>0</v>
      </c>
      <c r="AC44" s="19">
        <f t="shared" si="5"/>
        <v>0</v>
      </c>
      <c r="AD44" s="23" t="str">
        <f t="shared" si="6"/>
        <v/>
      </c>
      <c r="AE44" s="23" t="str">
        <f t="shared" si="6"/>
        <v/>
      </c>
    </row>
    <row r="45" spans="2:31" x14ac:dyDescent="0.25">
      <c r="B45" s="18" t="str">
        <f t="shared" si="7"/>
        <v/>
      </c>
      <c r="C45" s="25"/>
      <c r="D45" s="19"/>
      <c r="E45" s="19"/>
      <c r="F45" s="2"/>
      <c r="G45" s="20"/>
      <c r="H45" s="21"/>
      <c r="I45" s="21"/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3"/>
        <v>0</v>
      </c>
      <c r="AB45" s="19">
        <f t="shared" si="4"/>
        <v>0</v>
      </c>
      <c r="AC45" s="19">
        <f t="shared" si="5"/>
        <v>0</v>
      </c>
      <c r="AD45" s="23" t="str">
        <f t="shared" si="6"/>
        <v/>
      </c>
      <c r="AE45" s="23" t="str">
        <f t="shared" si="6"/>
        <v/>
      </c>
    </row>
    <row r="46" spans="2:31" x14ac:dyDescent="0.25">
      <c r="B46" s="18" t="str">
        <f t="shared" si="7"/>
        <v/>
      </c>
      <c r="C46" s="25"/>
      <c r="D46" s="19"/>
      <c r="E46" s="19"/>
      <c r="F46" s="20"/>
      <c r="G46" s="20"/>
      <c r="H46" s="21"/>
      <c r="I46" s="21"/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3"/>
        <v>0</v>
      </c>
      <c r="AB46" s="19">
        <f t="shared" si="4"/>
        <v>0</v>
      </c>
      <c r="AC46" s="19">
        <f t="shared" si="5"/>
        <v>0</v>
      </c>
      <c r="AD46" s="23" t="str">
        <f t="shared" si="6"/>
        <v/>
      </c>
      <c r="AE46" s="23" t="str">
        <f t="shared" si="6"/>
        <v/>
      </c>
    </row>
    <row r="47" spans="2:31" x14ac:dyDescent="0.25">
      <c r="B47" s="18" t="str">
        <f t="shared" si="7"/>
        <v/>
      </c>
      <c r="C47" s="25"/>
      <c r="D47" s="19"/>
      <c r="E47" s="19"/>
      <c r="F47" s="2"/>
      <c r="G47" s="20"/>
      <c r="H47" s="21"/>
      <c r="I47" s="21"/>
      <c r="J47" s="46"/>
      <c r="K47" s="46" t="s">
        <v>104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3"/>
        <v>0</v>
      </c>
      <c r="AB47" s="19">
        <f t="shared" si="4"/>
        <v>0</v>
      </c>
      <c r="AC47" s="19">
        <f t="shared" si="5"/>
        <v>0</v>
      </c>
      <c r="AD47" s="23" t="str">
        <f t="shared" si="6"/>
        <v/>
      </c>
      <c r="AE47" s="23" t="str">
        <f t="shared" si="6"/>
        <v/>
      </c>
    </row>
    <row r="48" spans="2:31" x14ac:dyDescent="0.25">
      <c r="B48" s="18" t="str">
        <f t="shared" si="7"/>
        <v/>
      </c>
      <c r="C48" s="25"/>
      <c r="D48" s="19"/>
      <c r="E48" s="19"/>
      <c r="F48" s="20"/>
      <c r="G48" s="20"/>
      <c r="H48" s="21"/>
      <c r="I48" s="21"/>
      <c r="J48" s="46"/>
      <c r="K48" s="46" t="s">
        <v>104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2"/>
        <v/>
      </c>
      <c r="AA48" s="19">
        <f t="shared" si="3"/>
        <v>0</v>
      </c>
      <c r="AB48" s="19">
        <f t="shared" si="4"/>
        <v>0</v>
      </c>
      <c r="AC48" s="19">
        <f t="shared" si="5"/>
        <v>0</v>
      </c>
      <c r="AD48" s="23" t="str">
        <f t="shared" si="6"/>
        <v/>
      </c>
      <c r="AE48" s="23" t="str">
        <f t="shared" si="6"/>
        <v/>
      </c>
    </row>
    <row r="49" spans="2:31" x14ac:dyDescent="0.25">
      <c r="B49" s="18" t="str">
        <f t="shared" si="7"/>
        <v/>
      </c>
      <c r="C49" s="25"/>
      <c r="D49" s="19"/>
      <c r="E49" s="19"/>
      <c r="F49" s="2"/>
      <c r="G49" s="20"/>
      <c r="H49" s="21"/>
      <c r="I49" s="21"/>
      <c r="J49" s="46"/>
      <c r="K49" s="46" t="s">
        <v>104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2"/>
        <v/>
      </c>
      <c r="AA49" s="19">
        <f t="shared" si="3"/>
        <v>0</v>
      </c>
      <c r="AB49" s="19">
        <f t="shared" si="4"/>
        <v>0</v>
      </c>
      <c r="AC49" s="19">
        <f t="shared" si="5"/>
        <v>0</v>
      </c>
      <c r="AD49" s="23" t="str">
        <f t="shared" si="6"/>
        <v/>
      </c>
      <c r="AE49" s="23" t="str">
        <f t="shared" si="6"/>
        <v/>
      </c>
    </row>
  </sheetData>
  <sheetProtection algorithmName="SHA-512" hashValue="ECsByzDO9D6e4J3TWVIxtRwHv3BPTqVJ1N9yaVMs+qS0WHi41XPHjC1u/ElM2zu61R0mMZlUf0ertwv1opjcqw==" saltValue="oQG3HiMa9CYFdnS25tYhrw==" spinCount="100000" sheet="1" objects="1" scenarios="1"/>
  <autoFilter ref="B22:AA49" xr:uid="{58B4BD8D-C952-4896-95B5-705E76EABDBF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3A7892-534C-429B-B59A-3984CB6ED5B0}">
          <x14:formula1>
            <xm:f>Validação!$F$2:$F$4</xm:f>
          </x14:formula1>
          <xm:sqref>F9</xm:sqref>
        </x14:dataValidation>
        <x14:dataValidation type="list" allowBlank="1" showInputMessage="1" showErrorMessage="1" xr:uid="{DB77F02B-EA6E-4F27-8F15-F57EE00F8BD4}">
          <x14:formula1>
            <xm:f>Validação!$C$2:$C$7</xm:f>
          </x14:formula1>
          <xm:sqref>K23:K49</xm:sqref>
        </x14:dataValidation>
        <x14:dataValidation type="list" allowBlank="1" showInputMessage="1" showErrorMessage="1" xr:uid="{8D493D7B-ACCD-4D8C-873B-475E7A6B0072}">
          <x14:formula1>
            <xm:f>Validação!$B$2:$B$29</xm:f>
          </x14:formula1>
          <xm:sqref>F5</xm:sqref>
        </x14:dataValidation>
        <x14:dataValidation type="list" allowBlank="1" showInputMessage="1" showErrorMessage="1" xr:uid="{F172D9AC-A7B9-4087-95E7-DDE2344AA08B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76CC-FBE8-439A-8662-15B6EF1D85B4}">
  <dimension ref="A1:AE39"/>
  <sheetViews>
    <sheetView showGridLines="0" zoomScaleNormal="100" workbookViewId="0">
      <selection activeCell="F3" sqref="F3:G4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3" t="s">
        <v>65</v>
      </c>
      <c r="D2" s="133"/>
      <c r="E2" s="133"/>
      <c r="F2" s="133"/>
      <c r="G2" s="133"/>
      <c r="H2" s="138" t="s">
        <v>133</v>
      </c>
      <c r="I2" s="130"/>
      <c r="J2" s="130"/>
      <c r="K2" s="130"/>
      <c r="L2" s="130"/>
      <c r="M2" s="130"/>
      <c r="N2" s="130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36" t="s">
        <v>311</v>
      </c>
      <c r="G3" s="137"/>
      <c r="H3" s="130"/>
      <c r="I3" s="130"/>
      <c r="J3" s="130"/>
      <c r="K3" s="130"/>
      <c r="L3" s="130"/>
      <c r="M3" s="130"/>
      <c r="N3" s="130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34" t="s">
        <v>312</v>
      </c>
      <c r="G4" s="135"/>
      <c r="H4" s="130"/>
      <c r="I4" s="130"/>
      <c r="J4" s="130"/>
      <c r="K4" s="130"/>
      <c r="L4" s="130"/>
      <c r="M4" s="130"/>
      <c r="N4" s="130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39</v>
      </c>
      <c r="H5" s="130"/>
      <c r="I5" s="130"/>
      <c r="J5" s="130"/>
      <c r="K5" s="130"/>
      <c r="L5" s="130"/>
      <c r="M5" s="130"/>
      <c r="N5" s="130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44110</v>
      </c>
      <c r="H6" s="130"/>
      <c r="I6" s="130"/>
      <c r="J6" s="130"/>
      <c r="K6" s="130"/>
      <c r="L6" s="130"/>
      <c r="M6" s="130"/>
      <c r="N6" s="130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0"/>
      <c r="I7" s="130"/>
      <c r="J7" s="130"/>
      <c r="K7" s="130"/>
      <c r="L7" s="130"/>
      <c r="M7" s="130"/>
      <c r="N7" s="130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0"/>
      <c r="I8" s="130"/>
      <c r="J8" s="130"/>
      <c r="K8" s="130"/>
      <c r="L8" s="130"/>
      <c r="M8" s="130"/>
      <c r="N8" s="130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115</v>
      </c>
      <c r="G9" s="71" t="s">
        <v>122</v>
      </c>
      <c r="H9" s="130"/>
      <c r="I9" s="130"/>
      <c r="J9" s="130"/>
      <c r="K9" s="130"/>
      <c r="L9" s="130"/>
      <c r="M9" s="130"/>
      <c r="N9" s="130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/>
      <c r="H10" s="130"/>
      <c r="I10" s="130"/>
      <c r="J10" s="130"/>
      <c r="K10" s="130"/>
      <c r="L10" s="130"/>
      <c r="M10" s="130"/>
      <c r="N10" s="130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/>
      <c r="H11" s="130"/>
      <c r="I11" s="130"/>
      <c r="J11" s="130"/>
      <c r="K11" s="130"/>
      <c r="L11" s="130"/>
      <c r="M11" s="130"/>
      <c r="N11" s="130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0"/>
      <c r="I12" s="130"/>
      <c r="J12" s="130"/>
      <c r="K12" s="130"/>
      <c r="L12" s="130"/>
      <c r="M12" s="130"/>
      <c r="N12" s="130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COUNTA($G$23:$G$39)</f>
        <v>13</v>
      </c>
      <c r="H13" s="130"/>
      <c r="I13" s="130"/>
      <c r="J13" s="130"/>
      <c r="K13" s="130"/>
      <c r="L13" s="130"/>
      <c r="M13" s="130"/>
      <c r="N13" s="130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</v>
      </c>
      <c r="G14" s="80">
        <f>IFERROR(IF(OR(F14=0,F14=""),"",F14/$F$13),"")</f>
        <v>7.6923076923076927E-2</v>
      </c>
      <c r="H14" s="130"/>
      <c r="I14" s="130"/>
      <c r="J14" s="130"/>
      <c r="K14" s="130"/>
      <c r="L14" s="130"/>
      <c r="M14" s="130"/>
      <c r="N14" s="130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1</v>
      </c>
      <c r="G15" s="80">
        <f>IFERROR(IF(OR(F15=0,F15=""),"",F15/$F$13),"")</f>
        <v>7.6923076923076927E-2</v>
      </c>
      <c r="H15" s="130"/>
      <c r="I15" s="130"/>
      <c r="J15" s="130"/>
      <c r="K15" s="130"/>
      <c r="L15" s="130"/>
      <c r="M15" s="130"/>
      <c r="N15" s="130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0</v>
      </c>
      <c r="G16" s="80" t="str">
        <f>IFERROR(IF(OR(F16=0,F16=""),"",F16/$F$13),"")</f>
        <v/>
      </c>
      <c r="H16" s="130"/>
      <c r="I16" s="130"/>
      <c r="J16" s="130"/>
      <c r="K16" s="130"/>
      <c r="L16" s="130"/>
      <c r="M16" s="130"/>
      <c r="N16" s="130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14598</v>
      </c>
      <c r="G17" s="11" t="str">
        <f>IF($F$7="Selecione","",$F$7)</f>
        <v>BRL</v>
      </c>
      <c r="H17" s="130"/>
      <c r="I17" s="130"/>
      <c r="J17" s="130"/>
      <c r="K17" s="130"/>
      <c r="L17" s="130"/>
      <c r="M17" s="130"/>
      <c r="N17" s="130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0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1" t="s">
        <v>24</v>
      </c>
      <c r="C20" s="131"/>
      <c r="D20" s="131"/>
      <c r="E20" s="131"/>
      <c r="F20" s="131"/>
      <c r="G20" s="131"/>
      <c r="H20" s="131"/>
      <c r="I20" s="132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SUBTOTAL(102,B23:B39)</f>
        <v>13</v>
      </c>
      <c r="C21" s="3">
        <f t="shared" ref="C21:J21" si="0">SUBTOTAL(103,C23:C39)</f>
        <v>13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13</v>
      </c>
      <c r="H21" s="3">
        <f t="shared" si="0"/>
        <v>13</v>
      </c>
      <c r="I21" s="5">
        <f t="shared" si="0"/>
        <v>13</v>
      </c>
      <c r="J21" s="6">
        <f t="shared" si="0"/>
        <v>1</v>
      </c>
      <c r="K21" s="28"/>
      <c r="L21" s="3">
        <f t="shared" ref="L21:X21" si="1">SUBTOTAL(103,L23:L39)</f>
        <v>0</v>
      </c>
      <c r="M21" s="4">
        <f t="shared" si="1"/>
        <v>1</v>
      </c>
      <c r="N21" s="5">
        <f t="shared" si="1"/>
        <v>0</v>
      </c>
      <c r="O21" s="3">
        <f t="shared" si="1"/>
        <v>1</v>
      </c>
      <c r="P21" s="3">
        <f t="shared" si="1"/>
        <v>1</v>
      </c>
      <c r="Q21" s="3">
        <f t="shared" si="1"/>
        <v>1</v>
      </c>
      <c r="R21" s="3">
        <f t="shared" si="1"/>
        <v>1</v>
      </c>
      <c r="S21" s="5">
        <f t="shared" si="1"/>
        <v>1</v>
      </c>
      <c r="T21" s="3">
        <f t="shared" si="1"/>
        <v>1</v>
      </c>
      <c r="U21" s="5">
        <f t="shared" si="1"/>
        <v>0</v>
      </c>
      <c r="V21" s="5">
        <f t="shared" si="1"/>
        <v>1</v>
      </c>
      <c r="W21" s="5">
        <f t="shared" si="1"/>
        <v>0</v>
      </c>
      <c r="X21" s="5">
        <f t="shared" si="1"/>
        <v>0</v>
      </c>
      <c r="Y21" s="3">
        <f>SUBTOTAL(102,Y23:Y39)</f>
        <v>1</v>
      </c>
      <c r="Z21" s="7">
        <f>SUBTOTAL(102,Z23:Z39)</f>
        <v>0</v>
      </c>
      <c r="AA21" s="22"/>
      <c r="AB21" s="22"/>
      <c r="AC21" s="22"/>
      <c r="AD21" s="3">
        <f>SUBTOTAL(102,AD23:AD39)</f>
        <v>0</v>
      </c>
      <c r="AE21" s="7">
        <f>SUBTOTAL(102,AE23:AE39)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f>IF(G23="","",1)</f>
        <v>1</v>
      </c>
      <c r="C23" s="25">
        <v>5200000000538</v>
      </c>
      <c r="D23" s="19"/>
      <c r="E23" s="19"/>
      <c r="F23" s="2"/>
      <c r="G23" s="97" t="s">
        <v>152</v>
      </c>
      <c r="H23" s="21">
        <v>16</v>
      </c>
      <c r="I23" s="21" t="s">
        <v>146</v>
      </c>
      <c r="J23" s="46"/>
      <c r="K23" s="46" t="s">
        <v>104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Z39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89.25" x14ac:dyDescent="0.25">
      <c r="B24" s="18">
        <f t="shared" ref="B24:B38" si="3">IF(G24="","",B23+1)</f>
        <v>2</v>
      </c>
      <c r="C24" s="25">
        <v>5200000002137</v>
      </c>
      <c r="D24" s="19"/>
      <c r="E24" s="19"/>
      <c r="F24" s="2"/>
      <c r="G24" s="97" t="s">
        <v>160</v>
      </c>
      <c r="H24" s="21">
        <v>2</v>
      </c>
      <c r="I24" s="21" t="s">
        <v>146</v>
      </c>
      <c r="J24" s="46"/>
      <c r="K24" s="46" t="s">
        <v>104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2"/>
        <v/>
      </c>
      <c r="AA24" s="19">
        <f t="shared" ref="AA24:AA39" si="4">IF(OR(M24&lt;&gt;"",N24&lt;&gt;""),1,0)</f>
        <v>0</v>
      </c>
      <c r="AB24" s="19">
        <f t="shared" ref="AB24:AB39" si="5">IF(M24&lt;&gt;0,1,0)</f>
        <v>0</v>
      </c>
      <c r="AC24" s="19">
        <f t="shared" ref="AC24:AC39" si="6">IF(N24&lt;&gt;0,1,0)</f>
        <v>0</v>
      </c>
      <c r="AD24" s="23" t="str">
        <f t="shared" ref="AD24:AE39" si="7">IF(W24&lt;&gt;"",$H24*W24,"")</f>
        <v/>
      </c>
      <c r="AE24" s="23" t="str">
        <f t="shared" si="7"/>
        <v/>
      </c>
    </row>
    <row r="25" spans="2:31" ht="38.25" x14ac:dyDescent="0.25">
      <c r="B25" s="18">
        <f t="shared" si="3"/>
        <v>3</v>
      </c>
      <c r="C25" s="25">
        <v>5200000006151</v>
      </c>
      <c r="D25" s="19"/>
      <c r="E25" s="19"/>
      <c r="F25" s="2"/>
      <c r="G25" s="97" t="s">
        <v>174</v>
      </c>
      <c r="H25" s="21">
        <v>2</v>
      </c>
      <c r="I25" s="21" t="s">
        <v>146</v>
      </c>
      <c r="J25" s="46">
        <v>84213990</v>
      </c>
      <c r="K25" s="46" t="s">
        <v>104</v>
      </c>
      <c r="L25" s="47"/>
      <c r="M25" s="48">
        <v>7299</v>
      </c>
      <c r="N25" s="48"/>
      <c r="O25" s="49">
        <v>0</v>
      </c>
      <c r="P25" s="50">
        <v>0</v>
      </c>
      <c r="Q25" s="50">
        <v>0</v>
      </c>
      <c r="R25" s="50">
        <v>0</v>
      </c>
      <c r="S25" s="50">
        <v>0</v>
      </c>
      <c r="T25" s="46">
        <v>65</v>
      </c>
      <c r="U25" s="46"/>
      <c r="V25" s="51" t="s">
        <v>310</v>
      </c>
      <c r="W25" s="62"/>
      <c r="X25" s="62"/>
      <c r="Y25" s="23">
        <f t="shared" si="2"/>
        <v>14598</v>
      </c>
      <c r="Z25" s="23" t="str">
        <f t="shared" si="2"/>
        <v/>
      </c>
      <c r="AA25" s="19">
        <f t="shared" si="4"/>
        <v>1</v>
      </c>
      <c r="AB25" s="19">
        <f t="shared" si="5"/>
        <v>1</v>
      </c>
      <c r="AC25" s="19">
        <f t="shared" si="6"/>
        <v>0</v>
      </c>
      <c r="AD25" s="23" t="str">
        <f t="shared" si="7"/>
        <v/>
      </c>
      <c r="AE25" s="23" t="str">
        <f t="shared" si="7"/>
        <v/>
      </c>
    </row>
    <row r="26" spans="2:31" ht="25.5" x14ac:dyDescent="0.25">
      <c r="B26" s="18">
        <f t="shared" si="3"/>
        <v>4</v>
      </c>
      <c r="C26" s="25">
        <v>5200000008732</v>
      </c>
      <c r="D26" s="19"/>
      <c r="E26" s="19"/>
      <c r="F26" s="2"/>
      <c r="G26" s="97" t="s">
        <v>181</v>
      </c>
      <c r="H26" s="21">
        <v>10</v>
      </c>
      <c r="I26" s="21" t="s">
        <v>146</v>
      </c>
      <c r="J26" s="46"/>
      <c r="K26" s="46" t="s">
        <v>104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4"/>
        <v>0</v>
      </c>
      <c r="AB26" s="19">
        <f t="shared" si="5"/>
        <v>0</v>
      </c>
      <c r="AC26" s="19">
        <f t="shared" si="6"/>
        <v>0</v>
      </c>
      <c r="AD26" s="23" t="str">
        <f t="shared" si="7"/>
        <v/>
      </c>
      <c r="AE26" s="23" t="str">
        <f t="shared" si="7"/>
        <v/>
      </c>
    </row>
    <row r="27" spans="2:31" ht="38.25" x14ac:dyDescent="0.25">
      <c r="B27" s="18">
        <f t="shared" si="3"/>
        <v>5</v>
      </c>
      <c r="C27" s="25">
        <v>5200000010825</v>
      </c>
      <c r="D27" s="19"/>
      <c r="E27" s="19"/>
      <c r="F27" s="2"/>
      <c r="G27" s="97" t="s">
        <v>195</v>
      </c>
      <c r="H27" s="21">
        <v>10</v>
      </c>
      <c r="I27" s="21" t="s">
        <v>146</v>
      </c>
      <c r="J27" s="46"/>
      <c r="K27" s="46" t="s">
        <v>104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2"/>
        <v/>
      </c>
      <c r="AA27" s="19">
        <f t="shared" si="4"/>
        <v>0</v>
      </c>
      <c r="AB27" s="19">
        <f t="shared" si="5"/>
        <v>0</v>
      </c>
      <c r="AC27" s="19">
        <f t="shared" si="6"/>
        <v>0</v>
      </c>
      <c r="AD27" s="23" t="str">
        <f t="shared" si="7"/>
        <v/>
      </c>
      <c r="AE27" s="23" t="str">
        <f t="shared" si="7"/>
        <v/>
      </c>
    </row>
    <row r="28" spans="2:31" ht="153" x14ac:dyDescent="0.25">
      <c r="B28" s="18">
        <f t="shared" si="3"/>
        <v>6</v>
      </c>
      <c r="C28" s="25">
        <v>5200000010942</v>
      </c>
      <c r="D28" s="19"/>
      <c r="E28" s="19"/>
      <c r="F28" s="2"/>
      <c r="G28" s="97" t="s">
        <v>199</v>
      </c>
      <c r="H28" s="21">
        <v>4</v>
      </c>
      <c r="I28" s="21" t="s">
        <v>146</v>
      </c>
      <c r="J28" s="46"/>
      <c r="K28" s="46" t="s">
        <v>104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2"/>
        <v/>
      </c>
      <c r="AA28" s="19">
        <f t="shared" si="4"/>
        <v>0</v>
      </c>
      <c r="AB28" s="19">
        <f t="shared" si="5"/>
        <v>0</v>
      </c>
      <c r="AC28" s="19">
        <f t="shared" si="6"/>
        <v>0</v>
      </c>
      <c r="AD28" s="23" t="str">
        <f t="shared" si="7"/>
        <v/>
      </c>
      <c r="AE28" s="23" t="str">
        <f t="shared" si="7"/>
        <v/>
      </c>
    </row>
    <row r="29" spans="2:31" ht="63.75" x14ac:dyDescent="0.25">
      <c r="B29" s="18">
        <f t="shared" si="3"/>
        <v>7</v>
      </c>
      <c r="C29" s="25">
        <v>5200000010943</v>
      </c>
      <c r="D29" s="19"/>
      <c r="E29" s="19"/>
      <c r="F29" s="2"/>
      <c r="G29" s="97" t="s">
        <v>201</v>
      </c>
      <c r="H29" s="21">
        <v>4</v>
      </c>
      <c r="I29" s="21" t="s">
        <v>146</v>
      </c>
      <c r="J29" s="46"/>
      <c r="K29" s="46" t="s">
        <v>104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2"/>
        <v/>
      </c>
      <c r="AA29" s="19">
        <f t="shared" si="4"/>
        <v>0</v>
      </c>
      <c r="AB29" s="19">
        <f t="shared" si="5"/>
        <v>0</v>
      </c>
      <c r="AC29" s="19">
        <f t="shared" si="6"/>
        <v>0</v>
      </c>
      <c r="AD29" s="23" t="str">
        <f t="shared" si="7"/>
        <v/>
      </c>
      <c r="AE29" s="23" t="str">
        <f t="shared" si="7"/>
        <v/>
      </c>
    </row>
    <row r="30" spans="2:31" ht="38.25" x14ac:dyDescent="0.25">
      <c r="B30" s="18">
        <f t="shared" si="3"/>
        <v>8</v>
      </c>
      <c r="C30" s="25">
        <v>5200000013681</v>
      </c>
      <c r="D30" s="19"/>
      <c r="E30" s="19"/>
      <c r="F30" s="2"/>
      <c r="G30" s="97" t="s">
        <v>213</v>
      </c>
      <c r="H30" s="21">
        <v>10</v>
      </c>
      <c r="I30" s="21" t="s">
        <v>146</v>
      </c>
      <c r="J30" s="46"/>
      <c r="K30" s="46" t="s">
        <v>104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2"/>
        <v/>
      </c>
      <c r="AA30" s="19">
        <f t="shared" si="4"/>
        <v>0</v>
      </c>
      <c r="AB30" s="19">
        <f t="shared" si="5"/>
        <v>0</v>
      </c>
      <c r="AC30" s="19">
        <f t="shared" si="6"/>
        <v>0</v>
      </c>
      <c r="AD30" s="23" t="str">
        <f t="shared" si="7"/>
        <v/>
      </c>
      <c r="AE30" s="23" t="str">
        <f t="shared" si="7"/>
        <v/>
      </c>
    </row>
    <row r="31" spans="2:31" x14ac:dyDescent="0.25">
      <c r="B31" s="18">
        <f t="shared" si="3"/>
        <v>9</v>
      </c>
      <c r="C31" s="25">
        <v>5200000015553</v>
      </c>
      <c r="D31" s="19"/>
      <c r="E31" s="19"/>
      <c r="F31" s="2"/>
      <c r="G31" s="97" t="s">
        <v>235</v>
      </c>
      <c r="H31" s="21">
        <v>6</v>
      </c>
      <c r="I31" s="21" t="s">
        <v>146</v>
      </c>
      <c r="J31" s="46"/>
      <c r="K31" s="46" t="s">
        <v>104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2"/>
        <v/>
      </c>
      <c r="AA31" s="19">
        <f t="shared" si="4"/>
        <v>0</v>
      </c>
      <c r="AB31" s="19">
        <f t="shared" si="5"/>
        <v>0</v>
      </c>
      <c r="AC31" s="19">
        <f t="shared" si="6"/>
        <v>0</v>
      </c>
      <c r="AD31" s="23" t="str">
        <f t="shared" si="7"/>
        <v/>
      </c>
      <c r="AE31" s="23" t="str">
        <f t="shared" si="7"/>
        <v/>
      </c>
    </row>
    <row r="32" spans="2:31" ht="63.75" x14ac:dyDescent="0.25">
      <c r="B32" s="18">
        <f t="shared" si="3"/>
        <v>10</v>
      </c>
      <c r="C32" s="25">
        <v>5200000016452</v>
      </c>
      <c r="D32" s="19"/>
      <c r="E32" s="19"/>
      <c r="F32" s="2"/>
      <c r="G32" s="97" t="s">
        <v>247</v>
      </c>
      <c r="H32" s="21">
        <v>2</v>
      </c>
      <c r="I32" s="21" t="s">
        <v>146</v>
      </c>
      <c r="J32" s="46"/>
      <c r="K32" s="46" t="s">
        <v>104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2"/>
        <v/>
      </c>
      <c r="AA32" s="19">
        <f t="shared" si="4"/>
        <v>0</v>
      </c>
      <c r="AB32" s="19">
        <f t="shared" si="5"/>
        <v>0</v>
      </c>
      <c r="AC32" s="19">
        <f t="shared" si="6"/>
        <v>0</v>
      </c>
      <c r="AD32" s="23" t="str">
        <f t="shared" si="7"/>
        <v/>
      </c>
      <c r="AE32" s="23" t="str">
        <f t="shared" si="7"/>
        <v/>
      </c>
    </row>
    <row r="33" spans="2:31" ht="25.5" x14ac:dyDescent="0.25">
      <c r="B33" s="18">
        <f t="shared" si="3"/>
        <v>11</v>
      </c>
      <c r="C33" s="25">
        <v>5200000019352</v>
      </c>
      <c r="D33" s="19"/>
      <c r="E33" s="19"/>
      <c r="F33" s="2"/>
      <c r="G33" s="97" t="s">
        <v>268</v>
      </c>
      <c r="H33" s="21">
        <v>20</v>
      </c>
      <c r="I33" s="21" t="s">
        <v>146</v>
      </c>
      <c r="J33" s="46"/>
      <c r="K33" s="46" t="s">
        <v>104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4"/>
        <v>0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ht="51" x14ac:dyDescent="0.25">
      <c r="B34" s="18">
        <f t="shared" si="3"/>
        <v>12</v>
      </c>
      <c r="C34" s="25">
        <v>5400000001227</v>
      </c>
      <c r="D34" s="19"/>
      <c r="E34" s="19"/>
      <c r="F34" s="2"/>
      <c r="G34" s="97" t="s">
        <v>272</v>
      </c>
      <c r="H34" s="21">
        <v>5</v>
      </c>
      <c r="I34" s="21" t="s">
        <v>146</v>
      </c>
      <c r="J34" s="46"/>
      <c r="K34" s="46" t="s">
        <v>104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4"/>
        <v>0</v>
      </c>
      <c r="AB34" s="19">
        <f t="shared" si="5"/>
        <v>0</v>
      </c>
      <c r="AC34" s="19">
        <f t="shared" si="6"/>
        <v>0</v>
      </c>
      <c r="AD34" s="23" t="str">
        <f t="shared" si="7"/>
        <v/>
      </c>
      <c r="AE34" s="23" t="str">
        <f t="shared" si="7"/>
        <v/>
      </c>
    </row>
    <row r="35" spans="2:31" ht="25.5" x14ac:dyDescent="0.25">
      <c r="B35" s="18">
        <f t="shared" si="3"/>
        <v>13</v>
      </c>
      <c r="C35" s="25">
        <v>5400000002258</v>
      </c>
      <c r="D35" s="19"/>
      <c r="E35" s="19"/>
      <c r="F35" s="2"/>
      <c r="G35" s="97" t="s">
        <v>281</v>
      </c>
      <c r="H35" s="21">
        <v>2</v>
      </c>
      <c r="I35" s="21" t="s">
        <v>146</v>
      </c>
      <c r="J35" s="46"/>
      <c r="K35" s="46" t="s">
        <v>104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2"/>
        <v/>
      </c>
      <c r="AA35" s="19">
        <f t="shared" si="4"/>
        <v>0</v>
      </c>
      <c r="AB35" s="19">
        <f t="shared" si="5"/>
        <v>0</v>
      </c>
      <c r="AC35" s="19">
        <f t="shared" si="6"/>
        <v>0</v>
      </c>
      <c r="AD35" s="23" t="str">
        <f t="shared" si="7"/>
        <v/>
      </c>
      <c r="AE35" s="23" t="str">
        <f t="shared" si="7"/>
        <v/>
      </c>
    </row>
    <row r="36" spans="2:31" x14ac:dyDescent="0.25">
      <c r="B36" s="18" t="str">
        <f t="shared" si="3"/>
        <v/>
      </c>
      <c r="C36" s="19"/>
      <c r="D36" s="19"/>
      <c r="E36" s="19"/>
      <c r="F36" s="20"/>
      <c r="G36" s="20"/>
      <c r="H36" s="21"/>
      <c r="I36" s="21"/>
      <c r="J36" s="46"/>
      <c r="K36" s="46" t="s">
        <v>104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4"/>
        <v>0</v>
      </c>
      <c r="AB36" s="19">
        <f t="shared" si="5"/>
        <v>0</v>
      </c>
      <c r="AC36" s="19">
        <f t="shared" si="6"/>
        <v>0</v>
      </c>
      <c r="AD36" s="23" t="str">
        <f t="shared" si="7"/>
        <v/>
      </c>
      <c r="AE36" s="23" t="str">
        <f t="shared" si="7"/>
        <v/>
      </c>
    </row>
    <row r="37" spans="2:31" x14ac:dyDescent="0.25">
      <c r="B37" s="18" t="str">
        <f t="shared" si="3"/>
        <v/>
      </c>
      <c r="C37" s="19"/>
      <c r="D37" s="19"/>
      <c r="E37" s="19"/>
      <c r="F37" s="2"/>
      <c r="G37" s="20"/>
      <c r="H37" s="21"/>
      <c r="I37" s="21"/>
      <c r="J37" s="46"/>
      <c r="K37" s="46" t="s">
        <v>104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4"/>
        <v>0</v>
      </c>
      <c r="AB37" s="19">
        <f t="shared" si="5"/>
        <v>0</v>
      </c>
      <c r="AC37" s="19">
        <f t="shared" si="6"/>
        <v>0</v>
      </c>
      <c r="AD37" s="23" t="str">
        <f t="shared" si="7"/>
        <v/>
      </c>
      <c r="AE37" s="23" t="str">
        <f t="shared" si="7"/>
        <v/>
      </c>
    </row>
    <row r="38" spans="2:31" x14ac:dyDescent="0.25">
      <c r="B38" s="18" t="str">
        <f t="shared" si="3"/>
        <v/>
      </c>
      <c r="C38" s="19"/>
      <c r="D38" s="19"/>
      <c r="E38" s="19"/>
      <c r="F38" s="20"/>
      <c r="G38" s="20"/>
      <c r="H38" s="21"/>
      <c r="I38" s="21"/>
      <c r="J38" s="46"/>
      <c r="K38" s="46" t="s">
        <v>104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4"/>
        <v>0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x14ac:dyDescent="0.25">
      <c r="B39" s="18" t="str">
        <f>IF(G39="","",B38+1)</f>
        <v/>
      </c>
      <c r="C39" s="19"/>
      <c r="D39" s="19"/>
      <c r="E39" s="19"/>
      <c r="F39" s="2"/>
      <c r="G39" s="20"/>
      <c r="H39" s="21"/>
      <c r="I39" s="21"/>
      <c r="J39" s="46"/>
      <c r="K39" s="46" t="s">
        <v>104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</sheetData>
  <sheetProtection algorithmName="SHA-512" hashValue="j8m7VlDuFlFQwZSdV5BOnr0KIAXNJwGFNQGE2C6A+W4ErAfry9LorA1fZdsBODdcKsmJBGm7h/DGoeUM17RJCg==" saltValue="cflJHPDv855CQB7n2XYKHA==" spinCount="100000" sheet="1" objects="1" scenarios="1"/>
  <autoFilter ref="B22:AA39" xr:uid="{58B4BD8D-C952-4896-95B5-705E76EABDBF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D5043E6-809A-451C-8A45-4595DA776594}">
          <x14:formula1>
            <xm:f>Validação!$F$2:$F$4</xm:f>
          </x14:formula1>
          <xm:sqref>F9</xm:sqref>
        </x14:dataValidation>
        <x14:dataValidation type="list" allowBlank="1" showInputMessage="1" showErrorMessage="1" xr:uid="{08915E2D-4E53-4B14-A723-AF0168E5FE32}">
          <x14:formula1>
            <xm:f>Validação!$C$2:$C$7</xm:f>
          </x14:formula1>
          <xm:sqref>K23:K39</xm:sqref>
        </x14:dataValidation>
        <x14:dataValidation type="list" allowBlank="1" showInputMessage="1" showErrorMessage="1" xr:uid="{9B05366C-08E5-4D62-8917-276BAA9AF7BB}">
          <x14:formula1>
            <xm:f>Validação!$B$2:$B$29</xm:f>
          </x14:formula1>
          <xm:sqref>F5</xm:sqref>
        </x14:dataValidation>
        <x14:dataValidation type="list" allowBlank="1" showInputMessage="1" showErrorMessage="1" xr:uid="{4A203B2A-C118-44A8-9ACC-907219423D28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ADAD-3D0A-4C74-BF39-EE0BF6E052A3}">
  <dimension ref="A1:E84"/>
  <sheetViews>
    <sheetView workbookViewId="0">
      <selection activeCell="B2" sqref="B2"/>
    </sheetView>
  </sheetViews>
  <sheetFormatPr defaultRowHeight="15" x14ac:dyDescent="0.25"/>
  <cols>
    <col min="1" max="1" width="9.140625" style="98"/>
    <col min="2" max="2" width="14.140625" style="98" bestFit="1" customWidth="1"/>
    <col min="3" max="3" width="46.42578125" style="98" bestFit="1" customWidth="1"/>
    <col min="4" max="4" width="100.7109375" style="102" customWidth="1"/>
    <col min="5" max="5" width="8.140625" style="98" bestFit="1" customWidth="1"/>
    <col min="6" max="16384" width="9.140625" style="98"/>
  </cols>
  <sheetData>
    <row r="1" spans="1:5" x14ac:dyDescent="0.25">
      <c r="B1" s="99" t="s">
        <v>141</v>
      </c>
      <c r="C1" s="99" t="s">
        <v>142</v>
      </c>
      <c r="D1" s="100" t="s">
        <v>143</v>
      </c>
      <c r="E1" s="99" t="s">
        <v>309</v>
      </c>
    </row>
    <row r="2" spans="1:5" ht="30" x14ac:dyDescent="0.25">
      <c r="A2" s="98">
        <v>1</v>
      </c>
      <c r="B2" s="101">
        <v>5200000000203</v>
      </c>
      <c r="C2" s="99" t="s">
        <v>144</v>
      </c>
      <c r="D2" s="100" t="s">
        <v>145</v>
      </c>
      <c r="E2" s="99" t="s">
        <v>146</v>
      </c>
    </row>
    <row r="3" spans="1:5" x14ac:dyDescent="0.25">
      <c r="A3" s="98">
        <v>2</v>
      </c>
      <c r="B3" s="101">
        <v>5200000000215</v>
      </c>
      <c r="C3" s="99" t="s">
        <v>147</v>
      </c>
      <c r="D3" s="100" t="s">
        <v>148</v>
      </c>
      <c r="E3" s="99" t="s">
        <v>146</v>
      </c>
    </row>
    <row r="4" spans="1:5" ht="30" x14ac:dyDescent="0.25">
      <c r="A4" s="98">
        <v>3</v>
      </c>
      <c r="B4" s="101">
        <v>5200000000316</v>
      </c>
      <c r="C4" s="99" t="s">
        <v>149</v>
      </c>
      <c r="D4" s="100" t="s">
        <v>150</v>
      </c>
      <c r="E4" s="99" t="s">
        <v>146</v>
      </c>
    </row>
    <row r="5" spans="1:5" ht="45" x14ac:dyDescent="0.25">
      <c r="A5" s="98">
        <v>4</v>
      </c>
      <c r="B5" s="101">
        <v>5200000000538</v>
      </c>
      <c r="C5" s="99" t="s">
        <v>151</v>
      </c>
      <c r="D5" s="100" t="s">
        <v>152</v>
      </c>
      <c r="E5" s="99" t="s">
        <v>146</v>
      </c>
    </row>
    <row r="6" spans="1:5" x14ac:dyDescent="0.25">
      <c r="A6" s="98">
        <v>5</v>
      </c>
      <c r="B6" s="101">
        <v>5200000000576</v>
      </c>
      <c r="C6" s="99" t="s">
        <v>153</v>
      </c>
      <c r="D6" s="100" t="s">
        <v>154</v>
      </c>
      <c r="E6" s="99" t="s">
        <v>146</v>
      </c>
    </row>
    <row r="7" spans="1:5" ht="30" x14ac:dyDescent="0.25">
      <c r="A7" s="98">
        <v>6</v>
      </c>
      <c r="B7" s="101">
        <v>5200000001090</v>
      </c>
      <c r="C7" s="99" t="s">
        <v>155</v>
      </c>
      <c r="D7" s="100" t="s">
        <v>156</v>
      </c>
      <c r="E7" s="99" t="s">
        <v>146</v>
      </c>
    </row>
    <row r="8" spans="1:5" ht="45" x14ac:dyDescent="0.25">
      <c r="A8" s="98">
        <v>7</v>
      </c>
      <c r="B8" s="101">
        <v>5200000001447</v>
      </c>
      <c r="C8" s="99" t="s">
        <v>157</v>
      </c>
      <c r="D8" s="100" t="s">
        <v>158</v>
      </c>
      <c r="E8" s="99" t="s">
        <v>146</v>
      </c>
    </row>
    <row r="9" spans="1:5" ht="75" x14ac:dyDescent="0.25">
      <c r="A9" s="98">
        <v>8</v>
      </c>
      <c r="B9" s="101">
        <v>5200000002137</v>
      </c>
      <c r="C9" s="99" t="s">
        <v>159</v>
      </c>
      <c r="D9" s="100" t="s">
        <v>160</v>
      </c>
      <c r="E9" s="99" t="s">
        <v>146</v>
      </c>
    </row>
    <row r="10" spans="1:5" x14ac:dyDescent="0.25">
      <c r="A10" s="98">
        <v>9</v>
      </c>
      <c r="B10" s="101">
        <v>5200000002506</v>
      </c>
      <c r="C10" s="99" t="s">
        <v>161</v>
      </c>
      <c r="D10" s="100" t="s">
        <v>162</v>
      </c>
      <c r="E10" s="99" t="s">
        <v>146</v>
      </c>
    </row>
    <row r="11" spans="1:5" ht="30" x14ac:dyDescent="0.25">
      <c r="A11" s="98">
        <v>10</v>
      </c>
      <c r="B11" s="101">
        <v>5200000003990</v>
      </c>
      <c r="C11" s="99" t="s">
        <v>163</v>
      </c>
      <c r="D11" s="100" t="s">
        <v>164</v>
      </c>
      <c r="E11" s="99" t="s">
        <v>146</v>
      </c>
    </row>
    <row r="12" spans="1:5" x14ac:dyDescent="0.25">
      <c r="A12" s="98">
        <v>11</v>
      </c>
      <c r="B12" s="101">
        <v>5200000004190</v>
      </c>
      <c r="C12" s="99" t="s">
        <v>165</v>
      </c>
      <c r="D12" s="100" t="s">
        <v>166</v>
      </c>
      <c r="E12" s="99" t="s">
        <v>146</v>
      </c>
    </row>
    <row r="13" spans="1:5" ht="30" x14ac:dyDescent="0.25">
      <c r="A13" s="98">
        <v>12</v>
      </c>
      <c r="B13" s="101">
        <v>5200000004424</v>
      </c>
      <c r="C13" s="99" t="s">
        <v>167</v>
      </c>
      <c r="D13" s="100" t="s">
        <v>168</v>
      </c>
      <c r="E13" s="99" t="s">
        <v>146</v>
      </c>
    </row>
    <row r="14" spans="1:5" x14ac:dyDescent="0.25">
      <c r="A14" s="98">
        <v>13</v>
      </c>
      <c r="B14" s="101">
        <v>5200000005355</v>
      </c>
      <c r="C14" s="99" t="s">
        <v>169</v>
      </c>
      <c r="D14" s="100" t="s">
        <v>170</v>
      </c>
      <c r="E14" s="99" t="s">
        <v>146</v>
      </c>
    </row>
    <row r="15" spans="1:5" ht="45" x14ac:dyDescent="0.25">
      <c r="A15" s="98">
        <v>14</v>
      </c>
      <c r="B15" s="101">
        <v>5200000005361</v>
      </c>
      <c r="C15" s="99" t="s">
        <v>171</v>
      </c>
      <c r="D15" s="100" t="s">
        <v>172</v>
      </c>
      <c r="E15" s="99" t="s">
        <v>146</v>
      </c>
    </row>
    <row r="16" spans="1:5" ht="30" x14ac:dyDescent="0.25">
      <c r="A16" s="98">
        <v>15</v>
      </c>
      <c r="B16" s="101">
        <v>5200000006151</v>
      </c>
      <c r="C16" s="99" t="s">
        <v>173</v>
      </c>
      <c r="D16" s="100" t="s">
        <v>174</v>
      </c>
      <c r="E16" s="99" t="s">
        <v>146</v>
      </c>
    </row>
    <row r="17" spans="1:5" ht="30" x14ac:dyDescent="0.25">
      <c r="A17" s="98">
        <v>16</v>
      </c>
      <c r="B17" s="101">
        <v>5200000006193</v>
      </c>
      <c r="C17" s="99" t="s">
        <v>175</v>
      </c>
      <c r="D17" s="100" t="s">
        <v>176</v>
      </c>
      <c r="E17" s="99" t="s">
        <v>146</v>
      </c>
    </row>
    <row r="18" spans="1:5" ht="45" x14ac:dyDescent="0.25">
      <c r="A18" s="98">
        <v>17</v>
      </c>
      <c r="B18" s="101">
        <v>5200000007377</v>
      </c>
      <c r="C18" s="99" t="s">
        <v>178</v>
      </c>
      <c r="D18" s="100" t="s">
        <v>179</v>
      </c>
      <c r="E18" s="99" t="s">
        <v>146</v>
      </c>
    </row>
    <row r="19" spans="1:5" x14ac:dyDescent="0.25">
      <c r="A19" s="98">
        <v>18</v>
      </c>
      <c r="B19" s="101">
        <v>5200000008732</v>
      </c>
      <c r="C19" s="99" t="s">
        <v>180</v>
      </c>
      <c r="D19" s="100" t="s">
        <v>181</v>
      </c>
      <c r="E19" s="99" t="s">
        <v>146</v>
      </c>
    </row>
    <row r="20" spans="1:5" x14ac:dyDescent="0.25">
      <c r="A20" s="98">
        <v>19</v>
      </c>
      <c r="B20" s="101">
        <v>5200000009225</v>
      </c>
      <c r="C20" s="99" t="s">
        <v>182</v>
      </c>
      <c r="D20" s="100" t="s">
        <v>183</v>
      </c>
      <c r="E20" s="99" t="s">
        <v>146</v>
      </c>
    </row>
    <row r="21" spans="1:5" ht="30" x14ac:dyDescent="0.25">
      <c r="A21" s="98">
        <v>20</v>
      </c>
      <c r="B21" s="101">
        <v>5200000009227</v>
      </c>
      <c r="C21" s="99" t="s">
        <v>184</v>
      </c>
      <c r="D21" s="100" t="s">
        <v>185</v>
      </c>
      <c r="E21" s="99" t="s">
        <v>146</v>
      </c>
    </row>
    <row r="22" spans="1:5" ht="30" x14ac:dyDescent="0.25">
      <c r="A22" s="98">
        <v>21</v>
      </c>
      <c r="B22" s="101">
        <v>5200000010163</v>
      </c>
      <c r="C22" s="99" t="s">
        <v>186</v>
      </c>
      <c r="D22" s="100" t="s">
        <v>187</v>
      </c>
      <c r="E22" s="99" t="s">
        <v>146</v>
      </c>
    </row>
    <row r="23" spans="1:5" ht="45" x14ac:dyDescent="0.25">
      <c r="A23" s="98">
        <v>22</v>
      </c>
      <c r="B23" s="101">
        <v>5200000010165</v>
      </c>
      <c r="C23" s="99" t="s">
        <v>188</v>
      </c>
      <c r="D23" s="100" t="s">
        <v>189</v>
      </c>
      <c r="E23" s="99" t="s">
        <v>146</v>
      </c>
    </row>
    <row r="24" spans="1:5" x14ac:dyDescent="0.25">
      <c r="A24" s="98">
        <v>23</v>
      </c>
      <c r="B24" s="101">
        <v>5200000010703</v>
      </c>
      <c r="C24" s="99" t="s">
        <v>190</v>
      </c>
      <c r="D24" s="100" t="s">
        <v>191</v>
      </c>
      <c r="E24" s="99" t="s">
        <v>146</v>
      </c>
    </row>
    <row r="25" spans="1:5" x14ac:dyDescent="0.25">
      <c r="A25" s="98">
        <v>24</v>
      </c>
      <c r="B25" s="101">
        <v>5200000010816</v>
      </c>
      <c r="C25" s="99" t="s">
        <v>192</v>
      </c>
      <c r="D25" s="100" t="s">
        <v>193</v>
      </c>
      <c r="E25" s="99" t="s">
        <v>177</v>
      </c>
    </row>
    <row r="26" spans="1:5" ht="30" x14ac:dyDescent="0.25">
      <c r="A26" s="98">
        <v>25</v>
      </c>
      <c r="B26" s="101">
        <v>5200000010825</v>
      </c>
      <c r="C26" s="99" t="s">
        <v>194</v>
      </c>
      <c r="D26" s="100" t="s">
        <v>195</v>
      </c>
      <c r="E26" s="99" t="s">
        <v>146</v>
      </c>
    </row>
    <row r="27" spans="1:5" ht="30" x14ac:dyDescent="0.25">
      <c r="A27" s="98">
        <v>26</v>
      </c>
      <c r="B27" s="101">
        <v>5200000010940</v>
      </c>
      <c r="C27" s="99" t="s">
        <v>196</v>
      </c>
      <c r="D27" s="100" t="s">
        <v>197</v>
      </c>
      <c r="E27" s="99" t="s">
        <v>146</v>
      </c>
    </row>
    <row r="28" spans="1:5" ht="120" x14ac:dyDescent="0.25">
      <c r="A28" s="98">
        <v>27</v>
      </c>
      <c r="B28" s="101">
        <v>5200000010942</v>
      </c>
      <c r="C28" s="99" t="s">
        <v>198</v>
      </c>
      <c r="D28" s="100" t="s">
        <v>199</v>
      </c>
      <c r="E28" s="99" t="s">
        <v>146</v>
      </c>
    </row>
    <row r="29" spans="1:5" ht="60" x14ac:dyDescent="0.25">
      <c r="A29" s="98">
        <v>28</v>
      </c>
      <c r="B29" s="101">
        <v>5200000010943</v>
      </c>
      <c r="C29" s="99" t="s">
        <v>200</v>
      </c>
      <c r="D29" s="100" t="s">
        <v>201</v>
      </c>
      <c r="E29" s="99" t="s">
        <v>146</v>
      </c>
    </row>
    <row r="30" spans="1:5" ht="60" x14ac:dyDescent="0.25">
      <c r="A30" s="98">
        <v>29</v>
      </c>
      <c r="B30" s="101">
        <v>5200000011283</v>
      </c>
      <c r="C30" s="99" t="s">
        <v>202</v>
      </c>
      <c r="D30" s="100" t="s">
        <v>203</v>
      </c>
      <c r="E30" s="99" t="s">
        <v>146</v>
      </c>
    </row>
    <row r="31" spans="1:5" ht="60" x14ac:dyDescent="0.25">
      <c r="A31" s="98">
        <v>30</v>
      </c>
      <c r="B31" s="101">
        <v>5200000011299</v>
      </c>
      <c r="C31" s="99" t="s">
        <v>204</v>
      </c>
      <c r="D31" s="100" t="s">
        <v>205</v>
      </c>
      <c r="E31" s="99" t="s">
        <v>146</v>
      </c>
    </row>
    <row r="32" spans="1:5" x14ac:dyDescent="0.25">
      <c r="A32" s="98">
        <v>31</v>
      </c>
      <c r="B32" s="101">
        <v>5200000012374</v>
      </c>
      <c r="C32" s="99" t="s">
        <v>206</v>
      </c>
      <c r="D32" s="100" t="s">
        <v>207</v>
      </c>
      <c r="E32" s="99" t="s">
        <v>146</v>
      </c>
    </row>
    <row r="33" spans="1:5" x14ac:dyDescent="0.25">
      <c r="A33" s="98">
        <v>32</v>
      </c>
      <c r="B33" s="101">
        <v>5200000012376</v>
      </c>
      <c r="C33" s="99" t="s">
        <v>208</v>
      </c>
      <c r="D33" s="100" t="s">
        <v>209</v>
      </c>
      <c r="E33" s="99" t="s">
        <v>146</v>
      </c>
    </row>
    <row r="34" spans="1:5" x14ac:dyDescent="0.25">
      <c r="A34" s="98">
        <v>33</v>
      </c>
      <c r="B34" s="101">
        <v>5200000012380</v>
      </c>
      <c r="C34" s="99" t="s">
        <v>210</v>
      </c>
      <c r="D34" s="100" t="s">
        <v>211</v>
      </c>
      <c r="E34" s="99" t="s">
        <v>146</v>
      </c>
    </row>
    <row r="35" spans="1:5" ht="30" x14ac:dyDescent="0.25">
      <c r="A35" s="98">
        <v>34</v>
      </c>
      <c r="B35" s="101">
        <v>5200000013681</v>
      </c>
      <c r="C35" s="99" t="s">
        <v>212</v>
      </c>
      <c r="D35" s="100" t="s">
        <v>213</v>
      </c>
      <c r="E35" s="99" t="s">
        <v>146</v>
      </c>
    </row>
    <row r="36" spans="1:5" x14ac:dyDescent="0.25">
      <c r="A36" s="98">
        <v>35</v>
      </c>
      <c r="B36" s="101">
        <v>5200000013755</v>
      </c>
      <c r="C36" s="99" t="s">
        <v>214</v>
      </c>
      <c r="D36" s="100" t="s">
        <v>215</v>
      </c>
      <c r="E36" s="99" t="s">
        <v>146</v>
      </c>
    </row>
    <row r="37" spans="1:5" ht="30" x14ac:dyDescent="0.25">
      <c r="A37" s="98">
        <v>36</v>
      </c>
      <c r="B37" s="101">
        <v>5200000013896</v>
      </c>
      <c r="C37" s="99" t="s">
        <v>216</v>
      </c>
      <c r="D37" s="100" t="s">
        <v>217</v>
      </c>
      <c r="E37" s="99" t="s">
        <v>146</v>
      </c>
    </row>
    <row r="38" spans="1:5" ht="30" x14ac:dyDescent="0.25">
      <c r="A38" s="98">
        <v>37</v>
      </c>
      <c r="B38" s="101">
        <v>5200000014306</v>
      </c>
      <c r="C38" s="99" t="s">
        <v>218</v>
      </c>
      <c r="D38" s="100" t="s">
        <v>219</v>
      </c>
      <c r="E38" s="99" t="s">
        <v>146</v>
      </c>
    </row>
    <row r="39" spans="1:5" x14ac:dyDescent="0.25">
      <c r="A39" s="98">
        <v>38</v>
      </c>
      <c r="B39" s="101">
        <v>5200000014309</v>
      </c>
      <c r="C39" s="99" t="s">
        <v>220</v>
      </c>
      <c r="D39" s="100" t="s">
        <v>221</v>
      </c>
      <c r="E39" s="99" t="s">
        <v>146</v>
      </c>
    </row>
    <row r="40" spans="1:5" ht="30" x14ac:dyDescent="0.25">
      <c r="A40" s="98">
        <v>39</v>
      </c>
      <c r="B40" s="101">
        <v>5200000014353</v>
      </c>
      <c r="C40" s="99" t="s">
        <v>222</v>
      </c>
      <c r="D40" s="100" t="s">
        <v>223</v>
      </c>
      <c r="E40" s="99" t="s">
        <v>146</v>
      </c>
    </row>
    <row r="41" spans="1:5" ht="45" x14ac:dyDescent="0.25">
      <c r="A41" s="98">
        <v>40</v>
      </c>
      <c r="B41" s="101">
        <v>5200000014578</v>
      </c>
      <c r="C41" s="99" t="s">
        <v>224</v>
      </c>
      <c r="D41" s="100" t="s">
        <v>225</v>
      </c>
      <c r="E41" s="99" t="s">
        <v>146</v>
      </c>
    </row>
    <row r="42" spans="1:5" x14ac:dyDescent="0.25">
      <c r="A42" s="98">
        <v>41</v>
      </c>
      <c r="B42" s="101">
        <v>5200000014700</v>
      </c>
      <c r="C42" s="99" t="s">
        <v>226</v>
      </c>
      <c r="D42" s="100" t="s">
        <v>227</v>
      </c>
      <c r="E42" s="99" t="s">
        <v>146</v>
      </c>
    </row>
    <row r="43" spans="1:5" ht="30" x14ac:dyDescent="0.25">
      <c r="A43" s="98">
        <v>42</v>
      </c>
      <c r="B43" s="101">
        <v>5200000014940</v>
      </c>
      <c r="C43" s="99" t="s">
        <v>228</v>
      </c>
      <c r="D43" s="100" t="s">
        <v>229</v>
      </c>
      <c r="E43" s="99" t="s">
        <v>146</v>
      </c>
    </row>
    <row r="44" spans="1:5" x14ac:dyDescent="0.25">
      <c r="A44" s="98">
        <v>43</v>
      </c>
      <c r="B44" s="101">
        <v>5200000014941</v>
      </c>
      <c r="C44" s="99" t="s">
        <v>230</v>
      </c>
      <c r="D44" s="100" t="s">
        <v>231</v>
      </c>
      <c r="E44" s="99" t="s">
        <v>146</v>
      </c>
    </row>
    <row r="45" spans="1:5" ht="30" x14ac:dyDescent="0.25">
      <c r="A45" s="98">
        <v>44</v>
      </c>
      <c r="B45" s="101">
        <v>5200000014942</v>
      </c>
      <c r="C45" s="99" t="s">
        <v>232</v>
      </c>
      <c r="D45" s="100" t="s">
        <v>233</v>
      </c>
      <c r="E45" s="99" t="s">
        <v>146</v>
      </c>
    </row>
    <row r="46" spans="1:5" x14ac:dyDescent="0.25">
      <c r="A46" s="98">
        <v>45</v>
      </c>
      <c r="B46" s="101">
        <v>5200000015553</v>
      </c>
      <c r="C46" s="99" t="s">
        <v>234</v>
      </c>
      <c r="D46" s="100" t="s">
        <v>235</v>
      </c>
      <c r="E46" s="99" t="s">
        <v>146</v>
      </c>
    </row>
    <row r="47" spans="1:5" ht="30" x14ac:dyDescent="0.25">
      <c r="A47" s="98">
        <v>46</v>
      </c>
      <c r="B47" s="101">
        <v>5200000015877</v>
      </c>
      <c r="C47" s="99" t="s">
        <v>236</v>
      </c>
      <c r="D47" s="100" t="s">
        <v>237</v>
      </c>
      <c r="E47" s="99" t="s">
        <v>146</v>
      </c>
    </row>
    <row r="48" spans="1:5" x14ac:dyDescent="0.25">
      <c r="A48" s="98">
        <v>47</v>
      </c>
      <c r="B48" s="101">
        <v>5200000015878</v>
      </c>
      <c r="C48" s="99" t="s">
        <v>238</v>
      </c>
      <c r="D48" s="100" t="s">
        <v>239</v>
      </c>
      <c r="E48" s="99" t="s">
        <v>146</v>
      </c>
    </row>
    <row r="49" spans="1:5" ht="45" x14ac:dyDescent="0.25">
      <c r="A49" s="98">
        <v>48</v>
      </c>
      <c r="B49" s="101">
        <v>5200000015918</v>
      </c>
      <c r="C49" s="99" t="s">
        <v>240</v>
      </c>
      <c r="D49" s="100" t="s">
        <v>241</v>
      </c>
      <c r="E49" s="99" t="s">
        <v>146</v>
      </c>
    </row>
    <row r="50" spans="1:5" x14ac:dyDescent="0.25">
      <c r="A50" s="98">
        <v>49</v>
      </c>
      <c r="B50" s="101">
        <v>5200000016096</v>
      </c>
      <c r="C50" s="99" t="s">
        <v>242</v>
      </c>
      <c r="D50" s="100" t="s">
        <v>243</v>
      </c>
      <c r="E50" s="99" t="s">
        <v>146</v>
      </c>
    </row>
    <row r="51" spans="1:5" x14ac:dyDescent="0.25">
      <c r="A51" s="98">
        <v>50</v>
      </c>
      <c r="B51" s="101">
        <v>5200000016097</v>
      </c>
      <c r="C51" s="99" t="s">
        <v>244</v>
      </c>
      <c r="D51" s="100" t="s">
        <v>245</v>
      </c>
      <c r="E51" s="99" t="s">
        <v>146</v>
      </c>
    </row>
    <row r="52" spans="1:5" ht="45" x14ac:dyDescent="0.25">
      <c r="A52" s="98">
        <v>51</v>
      </c>
      <c r="B52" s="101">
        <v>5200000016452</v>
      </c>
      <c r="C52" s="99" t="s">
        <v>246</v>
      </c>
      <c r="D52" s="100" t="s">
        <v>247</v>
      </c>
      <c r="E52" s="99" t="s">
        <v>146</v>
      </c>
    </row>
    <row r="53" spans="1:5" ht="30" x14ac:dyDescent="0.25">
      <c r="A53" s="98">
        <v>52</v>
      </c>
      <c r="B53" s="101">
        <v>5200000017275</v>
      </c>
      <c r="C53" s="99" t="s">
        <v>248</v>
      </c>
      <c r="D53" s="100" t="s">
        <v>249</v>
      </c>
      <c r="E53" s="99" t="s">
        <v>146</v>
      </c>
    </row>
    <row r="54" spans="1:5" x14ac:dyDescent="0.25">
      <c r="A54" s="98">
        <v>53</v>
      </c>
      <c r="B54" s="101">
        <v>5200000017745</v>
      </c>
      <c r="C54" s="99" t="s">
        <v>250</v>
      </c>
      <c r="D54" s="100" t="s">
        <v>251</v>
      </c>
      <c r="E54" s="99" t="s">
        <v>146</v>
      </c>
    </row>
    <row r="55" spans="1:5" x14ac:dyDescent="0.25">
      <c r="A55" s="98">
        <v>54</v>
      </c>
      <c r="B55" s="101">
        <v>5200000017747</v>
      </c>
      <c r="C55" s="99" t="s">
        <v>252</v>
      </c>
      <c r="D55" s="100" t="s">
        <v>253</v>
      </c>
      <c r="E55" s="99" t="s">
        <v>146</v>
      </c>
    </row>
    <row r="56" spans="1:5" x14ac:dyDescent="0.25">
      <c r="A56" s="98">
        <v>55</v>
      </c>
      <c r="B56" s="101">
        <v>5200000017849</v>
      </c>
      <c r="C56" s="99" t="s">
        <v>254</v>
      </c>
      <c r="D56" s="100" t="s">
        <v>255</v>
      </c>
      <c r="E56" s="99" t="s">
        <v>146</v>
      </c>
    </row>
    <row r="57" spans="1:5" x14ac:dyDescent="0.25">
      <c r="A57" s="98">
        <v>56</v>
      </c>
      <c r="B57" s="101">
        <v>5200000018296</v>
      </c>
      <c r="C57" s="99" t="s">
        <v>256</v>
      </c>
      <c r="D57" s="100" t="s">
        <v>257</v>
      </c>
      <c r="E57" s="99" t="s">
        <v>146</v>
      </c>
    </row>
    <row r="58" spans="1:5" x14ac:dyDescent="0.25">
      <c r="A58" s="98">
        <v>57</v>
      </c>
      <c r="B58" s="101">
        <v>5200000018675</v>
      </c>
      <c r="C58" s="99" t="s">
        <v>258</v>
      </c>
      <c r="D58" s="100" t="s">
        <v>258</v>
      </c>
      <c r="E58" s="99" t="s">
        <v>146</v>
      </c>
    </row>
    <row r="59" spans="1:5" ht="45" x14ac:dyDescent="0.25">
      <c r="A59" s="98">
        <v>58</v>
      </c>
      <c r="B59" s="101">
        <v>5200000018876</v>
      </c>
      <c r="C59" s="99" t="s">
        <v>259</v>
      </c>
      <c r="D59" s="100" t="s">
        <v>260</v>
      </c>
      <c r="E59" s="99" t="s">
        <v>146</v>
      </c>
    </row>
    <row r="60" spans="1:5" ht="30" x14ac:dyDescent="0.25">
      <c r="A60" s="98">
        <v>59</v>
      </c>
      <c r="B60" s="101">
        <v>5200000018935</v>
      </c>
      <c r="C60" s="99" t="s">
        <v>261</v>
      </c>
      <c r="D60" s="100" t="s">
        <v>262</v>
      </c>
      <c r="E60" s="99" t="s">
        <v>146</v>
      </c>
    </row>
    <row r="61" spans="1:5" x14ac:dyDescent="0.25">
      <c r="A61" s="98">
        <v>60</v>
      </c>
      <c r="B61" s="101">
        <v>5200000019158</v>
      </c>
      <c r="C61" s="99" t="s">
        <v>263</v>
      </c>
      <c r="D61" s="100" t="s">
        <v>264</v>
      </c>
      <c r="E61" s="99" t="s">
        <v>146</v>
      </c>
    </row>
    <row r="62" spans="1:5" ht="45" x14ac:dyDescent="0.25">
      <c r="A62" s="98">
        <v>61</v>
      </c>
      <c r="B62" s="101">
        <v>5200000019334</v>
      </c>
      <c r="C62" s="99" t="s">
        <v>265</v>
      </c>
      <c r="D62" s="100" t="s">
        <v>266</v>
      </c>
      <c r="E62" s="99" t="s">
        <v>146</v>
      </c>
    </row>
    <row r="63" spans="1:5" x14ac:dyDescent="0.25">
      <c r="A63" s="98">
        <v>62</v>
      </c>
      <c r="B63" s="101">
        <v>5200000019352</v>
      </c>
      <c r="C63" s="99" t="s">
        <v>267</v>
      </c>
      <c r="D63" s="100" t="s">
        <v>268</v>
      </c>
      <c r="E63" s="99" t="s">
        <v>146</v>
      </c>
    </row>
    <row r="64" spans="1:5" ht="30" x14ac:dyDescent="0.25">
      <c r="A64" s="98">
        <v>63</v>
      </c>
      <c r="B64" s="101">
        <v>5200000022200</v>
      </c>
      <c r="C64" s="99" t="s">
        <v>269</v>
      </c>
      <c r="D64" s="100" t="s">
        <v>270</v>
      </c>
      <c r="E64" s="99" t="s">
        <v>146</v>
      </c>
    </row>
    <row r="65" spans="1:5" ht="45" x14ac:dyDescent="0.25">
      <c r="A65" s="98">
        <v>64</v>
      </c>
      <c r="B65" s="101">
        <v>5400000001227</v>
      </c>
      <c r="C65" s="99" t="s">
        <v>271</v>
      </c>
      <c r="D65" s="100" t="s">
        <v>272</v>
      </c>
      <c r="E65" s="99" t="s">
        <v>146</v>
      </c>
    </row>
    <row r="66" spans="1:5" ht="30" x14ac:dyDescent="0.25">
      <c r="A66" s="98">
        <v>65</v>
      </c>
      <c r="B66" s="101">
        <v>5400000001753</v>
      </c>
      <c r="C66" s="99" t="s">
        <v>273</v>
      </c>
      <c r="D66" s="100" t="s">
        <v>274</v>
      </c>
      <c r="E66" s="99" t="s">
        <v>146</v>
      </c>
    </row>
    <row r="67" spans="1:5" ht="30" x14ac:dyDescent="0.25">
      <c r="A67" s="98">
        <v>66</v>
      </c>
      <c r="B67" s="101">
        <v>5400000001757</v>
      </c>
      <c r="C67" s="99" t="s">
        <v>275</v>
      </c>
      <c r="D67" s="100" t="s">
        <v>276</v>
      </c>
      <c r="E67" s="99" t="s">
        <v>146</v>
      </c>
    </row>
    <row r="68" spans="1:5" ht="30" x14ac:dyDescent="0.25">
      <c r="A68" s="98">
        <v>67</v>
      </c>
      <c r="B68" s="101">
        <v>5400000001758</v>
      </c>
      <c r="C68" s="99" t="s">
        <v>277</v>
      </c>
      <c r="D68" s="100" t="s">
        <v>276</v>
      </c>
      <c r="E68" s="99" t="s">
        <v>146</v>
      </c>
    </row>
    <row r="69" spans="1:5" x14ac:dyDescent="0.25">
      <c r="A69" s="98">
        <v>68</v>
      </c>
      <c r="B69" s="101">
        <v>5400000002097</v>
      </c>
      <c r="C69" s="99" t="s">
        <v>278</v>
      </c>
      <c r="D69" s="100" t="s">
        <v>279</v>
      </c>
      <c r="E69" s="99" t="s">
        <v>146</v>
      </c>
    </row>
    <row r="70" spans="1:5" x14ac:dyDescent="0.25">
      <c r="A70" s="98">
        <v>69</v>
      </c>
      <c r="B70" s="101">
        <v>5400000002258</v>
      </c>
      <c r="C70" s="99" t="s">
        <v>280</v>
      </c>
      <c r="D70" s="100" t="s">
        <v>281</v>
      </c>
      <c r="E70" s="99" t="s">
        <v>146</v>
      </c>
    </row>
    <row r="71" spans="1:5" ht="30" x14ac:dyDescent="0.25">
      <c r="A71" s="98">
        <v>70</v>
      </c>
      <c r="B71" s="101">
        <v>5400000002721</v>
      </c>
      <c r="C71" s="99" t="s">
        <v>282</v>
      </c>
      <c r="D71" s="100" t="s">
        <v>283</v>
      </c>
      <c r="E71" s="99" t="s">
        <v>146</v>
      </c>
    </row>
    <row r="72" spans="1:5" ht="45" x14ac:dyDescent="0.25">
      <c r="A72" s="98">
        <v>71</v>
      </c>
      <c r="B72" s="101">
        <v>5500000001722</v>
      </c>
      <c r="C72" s="99" t="s">
        <v>284</v>
      </c>
      <c r="D72" s="100" t="s">
        <v>285</v>
      </c>
      <c r="E72" s="99" t="s">
        <v>146</v>
      </c>
    </row>
    <row r="73" spans="1:5" x14ac:dyDescent="0.25">
      <c r="A73" s="98">
        <v>72</v>
      </c>
      <c r="B73" s="101">
        <v>5900000001842</v>
      </c>
      <c r="C73" s="99" t="s">
        <v>286</v>
      </c>
      <c r="D73" s="100" t="s">
        <v>287</v>
      </c>
      <c r="E73" s="99" t="s">
        <v>146</v>
      </c>
    </row>
    <row r="74" spans="1:5" x14ac:dyDescent="0.25">
      <c r="A74" s="98">
        <v>73</v>
      </c>
      <c r="B74" s="101">
        <v>5900000001843</v>
      </c>
      <c r="C74" s="99" t="s">
        <v>288</v>
      </c>
      <c r="D74" s="100" t="s">
        <v>289</v>
      </c>
      <c r="E74" s="99" t="s">
        <v>146</v>
      </c>
    </row>
    <row r="75" spans="1:5" x14ac:dyDescent="0.25">
      <c r="A75" s="98">
        <v>74</v>
      </c>
      <c r="B75" s="101">
        <v>5900000002062</v>
      </c>
      <c r="C75" s="99" t="s">
        <v>290</v>
      </c>
      <c r="D75" s="100" t="s">
        <v>290</v>
      </c>
      <c r="E75" s="99" t="s">
        <v>146</v>
      </c>
    </row>
    <row r="76" spans="1:5" x14ac:dyDescent="0.25">
      <c r="A76" s="98">
        <v>75</v>
      </c>
      <c r="B76" s="101">
        <v>5900000010272</v>
      </c>
      <c r="C76" s="99" t="s">
        <v>291</v>
      </c>
      <c r="D76" s="100" t="s">
        <v>292</v>
      </c>
      <c r="E76" s="99" t="s">
        <v>146</v>
      </c>
    </row>
    <row r="77" spans="1:5" x14ac:dyDescent="0.25">
      <c r="A77" s="98">
        <v>76</v>
      </c>
      <c r="B77" s="101">
        <v>6100000002870</v>
      </c>
      <c r="C77" s="99" t="s">
        <v>293</v>
      </c>
      <c r="D77" s="100" t="s">
        <v>294</v>
      </c>
      <c r="E77" s="99" t="s">
        <v>146</v>
      </c>
    </row>
    <row r="78" spans="1:5" x14ac:dyDescent="0.25">
      <c r="A78" s="98">
        <v>77</v>
      </c>
      <c r="B78" s="101">
        <v>6100000003109</v>
      </c>
      <c r="C78" s="99" t="s">
        <v>295</v>
      </c>
      <c r="D78" s="100" t="s">
        <v>296</v>
      </c>
      <c r="E78" s="99" t="s">
        <v>146</v>
      </c>
    </row>
    <row r="79" spans="1:5" x14ac:dyDescent="0.25">
      <c r="A79" s="98">
        <v>78</v>
      </c>
      <c r="B79" s="101">
        <v>6100000004017</v>
      </c>
      <c r="C79" s="99" t="s">
        <v>297</v>
      </c>
      <c r="D79" s="100" t="s">
        <v>298</v>
      </c>
      <c r="E79" s="99" t="s">
        <v>146</v>
      </c>
    </row>
    <row r="80" spans="1:5" ht="60" x14ac:dyDescent="0.25">
      <c r="A80" s="98">
        <v>79</v>
      </c>
      <c r="B80" s="101">
        <v>6100000004058</v>
      </c>
      <c r="C80" s="99" t="s">
        <v>299</v>
      </c>
      <c r="D80" s="100" t="s">
        <v>300</v>
      </c>
      <c r="E80" s="99" t="s">
        <v>146</v>
      </c>
    </row>
    <row r="81" spans="1:5" ht="30" x14ac:dyDescent="0.25">
      <c r="A81" s="98">
        <v>80</v>
      </c>
      <c r="B81" s="101">
        <v>6100000004070</v>
      </c>
      <c r="C81" s="99" t="s">
        <v>301</v>
      </c>
      <c r="D81" s="100" t="s">
        <v>302</v>
      </c>
      <c r="E81" s="99" t="s">
        <v>146</v>
      </c>
    </row>
    <row r="82" spans="1:5" ht="30" x14ac:dyDescent="0.25">
      <c r="A82" s="98">
        <v>81</v>
      </c>
      <c r="B82" s="101">
        <v>6100000004544</v>
      </c>
      <c r="C82" s="99" t="s">
        <v>303</v>
      </c>
      <c r="D82" s="100" t="s">
        <v>304</v>
      </c>
      <c r="E82" s="99" t="s">
        <v>146</v>
      </c>
    </row>
    <row r="83" spans="1:5" ht="75" x14ac:dyDescent="0.25">
      <c r="A83" s="98">
        <v>82</v>
      </c>
      <c r="B83" s="101">
        <v>6600000000380</v>
      </c>
      <c r="C83" s="99" t="s">
        <v>305</v>
      </c>
      <c r="D83" s="100" t="s">
        <v>306</v>
      </c>
      <c r="E83" s="99" t="s">
        <v>146</v>
      </c>
    </row>
    <row r="84" spans="1:5" x14ac:dyDescent="0.25">
      <c r="A84" s="98">
        <v>83</v>
      </c>
      <c r="B84" s="101">
        <v>6600000000513</v>
      </c>
      <c r="C84" s="99" t="s">
        <v>307</v>
      </c>
      <c r="D84" s="100" t="s">
        <v>308</v>
      </c>
      <c r="E84" s="99" t="s">
        <v>146</v>
      </c>
    </row>
  </sheetData>
  <autoFilter ref="B1:E84" xr:uid="{C46859BA-35B4-457F-93A2-23424B9CC1FC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6E5D-ECB9-44E4-9D6E-E61B1E1AE8EE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2021-03-20T01:43:41Z</dcterms:modified>
</cp:coreProperties>
</file>