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1_F589B0F1965AA1371EACE72D5B23F7C8E647496A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O32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<sst xmlns="http://schemas.openxmlformats.org/spreadsheetml/2006/main" count="3744" uniqueCount="371">
  <si>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</si>
  <si>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</si>
  <si>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</si>
  <si>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</si>
  <si>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</si>
  <si>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</si>
  <si>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</si>
  <si>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</si>
  <si>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</si>
  <si>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</si>
  <si>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</si>
  <si>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</si>
  <si>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</si>
  <si>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</si>
  <si>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</si>
  <si>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</si>
  <si>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</si>
  <si>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</si>
  <si>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</si>
  <si>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</si>
  <si>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</si>
  <si>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</si>
  <si>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</si>
  <si>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</si>
  <si>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</si>
  <si>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</si>
  <si>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</si>
  <si>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</si>
  <si>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</si>
  <si>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</si>
  <si>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</si>
  <si>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</si>
  <si>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</si>
  <si>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</si>
  <si>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</si>
  <si>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</si>
  <si>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</si>
  <si>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</si>
  <si>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</si>
  <si>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</si>
  <si>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</si>
  <si>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</si>
  <si>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</si>
  <si>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</si>
  <si>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</si>
  <si>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</si>
  <si>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</si>
  <si>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</si>
  <si>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</si>
  <si>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</si>
  <si>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</si>
  <si>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</si>
  <si>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</si>
  <si>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</si>
  <si>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</si>
  <si>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</si>
  <si>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</si>
  <si>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</si>
  <si>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</si>
  <si>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</si>
  <si>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</si>
  <si>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</si>
  <si>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</si>
  <si>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</si>
  <si>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</si>
  <si>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</si>
  <si>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</si>
  <si>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</si>
  <si>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</si>
  <si>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</si>
  <si>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</si>
  <si>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</si>
  <si>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</si>
  <si>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</si>
  <si>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</si>
  <si>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</si>
  <si>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</si>
  <si>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</si>
  <si>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</si>
  <si>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</si>
  <si>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</si>
  <si>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</si>
  <si>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</si>
  <si>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</si>
  <si>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</si>
  <si>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</si>
  <si>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</si>
  <si>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</si>
  <si>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</si>
  <si>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</si>
  <si>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</si>
  <si>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</si>
  <si>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</si>
  <si>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</si>
  <si>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</si>
  <si>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</si>
  <si>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</si>
  <si>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</si>
  <si>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</si>
  <si>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</si>
  <si>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</si>
  <si>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</si>
  <si>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</si>
  <si>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</si>
  <si>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</si>
  <si>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</si>
  <si>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</si>
  <si>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</si>
  <si>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</si>
  <si>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</si>
  <si>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</si>
  <si>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</si>
  <si>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</si>
  <si>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</si>
  <si>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</si>
  <si>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</si>
  <si>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</si>
  <si>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</si>
  <si>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</si>
  <si>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</si>
  <si>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</si>
  <si>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</si>
  <si>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</si>
  <si>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</si>
  <si>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</si>
  <si>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</si>
  <si>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</si>
  <si>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</si>
  <si>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</si>
  <si>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</si>
  <si>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</si>
  <si>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</si>
  <si>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</si>
  <si>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</si>
  <si>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</si>
  <si>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</si>
  <si>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</si>
  <si>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</si>
  <si>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</si>
  <si>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</si>
  <si>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</si>
  <si>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</si>
  <si>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</si>
  <si>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</si>
  <si>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</si>
  <si>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</si>
  <si>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</si>
  <si>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</si>
  <si>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</si>
  <si>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</si>
  <si>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</si>
  <si>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</si>
  <si>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</si>
  <si>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</si>
  <si>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</si>
  <si>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</si>
  <si>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</si>
  <si>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</si>
  <si>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</si>
  <si>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</si>
  <si>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</si>
  <si>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</si>
  <si>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</si>
  <si>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</si>
  <si>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</si>
  <si>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</si>
  <si>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</si>
  <si>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</si>
  <si>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</si>
  <si>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</si>
  <si>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</si>
  <si>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</si>
  <si>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</si>
  <si>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</si>
  <si>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</si>
  <si>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</si>
  <si>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</si>
  <si>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</si>
  <si>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</si>
  <si>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</si>
  <si>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</si>
  <si>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</si>
  <si>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</si>
  <si>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</si>
  <si>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</si>
  <si>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</si>
  <si>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</si>
  <si>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</si>
  <si>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</si>
  <si>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</si>
  <si>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</si>
  <si>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</si>
  <si>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</si>
  <si>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</si>
  <si>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</si>
  <si>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</si>
  <si>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</si>
  <si>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</si>
  <si>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</si>
  <si>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</si>
  <si>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</si>
  <si>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</si>
  <si>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</si>
  <si>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</si>
  <si>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</si>
  <si>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</si>
  <si>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</si>
  <si>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</si>
  <si>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</si>
  <si>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</si>
  <si>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</si>
  <si>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</si>
  <si>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</si>
  <si>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</si>
  <si>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</si>
  <si>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</si>
  <si>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</si>
  <si>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</si>
  <si>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</si>
  <si>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</si>
  <si>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</si>
  <si>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</si>
  <si>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</si>
  <si>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</si>
  <si>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</si>
  <si>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</si>
  <si>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</si>
  <si>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</si>
  <si>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</si>
  <si>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</si>
  <si>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</si>
  <si>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</si>
  <si>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</si>
  <si>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</si>
  <si>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</si>
  <si>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</si>
  <si>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</si>
  <si>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</si>
  <si>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</si>
  <si>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</si>
  <si>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</si>
  <si>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</si>
  <si>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</si>
  <si>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</si>
  <si>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</si>
  <si>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</si>
  <si>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</si>
  <si>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</si>
  <si>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</si>
  <si>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</si>
  <si>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</si>
  <si>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</si>
  <si>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</si>
  <si>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</si>
  <si>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</si>
  <si>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</si>
  <si>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</si>
  <si>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</si>
  <si>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</si>
  <si>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</si>
  <si>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</si>
  <si>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</si>
  <si>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</si>
  <si>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</si>
  <si>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</si>
  <si>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</si>
  <si>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</si>
  <si>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</si>
  <si>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</si>
  <si>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</si>
  <si>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</si>
  <si>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</si>
  <si>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</si>
  <si>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</si>
  <si>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</si>
  <si>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</si>
  <si>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</si>
  <si>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</si>
  <si>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</si>
  <si>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</si>
  <si>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</si>
  <si>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</si>
  <si>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</si>
  <si>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</si>
  <si>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</si>
  <si>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</si>
  <si>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</si>
  <si>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</si>
  <si>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</si>
  <si>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</si>
  <si>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</si>
  <si>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</si>
  <si>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</si>
  <si>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</si>
  <si>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</si>
  <si>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</si>
  <si>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</si>
  <si>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</si>
  <si>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</si>
  <si>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</si>
  <si>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</si>
  <si>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</si>
  <si>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</si>
  <si>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</si>
  <si>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</si>
  <si>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</si>
  <si>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</si>
  <si>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</si>
  <si>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</si>
  <si>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</si>
  <si>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</si>
  <si>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</si>
  <si>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</si>
  <si>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</si>
  <si>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</si>
  <si>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</si>
  <si>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</si>
  <si>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</si>
  <si>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</si>
  <si>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</si>
  <si>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</si>
  <si>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</si>
  <si>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</si>
  <si>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</si>
  <si>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</si>
  <si>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</si>
  <si>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</si>
  <si>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</si>
  <si>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</si>
  <si>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</si>
  <si>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</si>
  <si>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</si>
  <si>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</si>
  <si>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</si>
  <si>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</si>
  <si>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</si>
  <si>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</si>
  <si>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</si>
  <si>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</si>
  <si>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</si>
  <si>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</si>
  <si>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</si>
  <si>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</si>
  <si>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</si>
  <si>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</si>
  <si>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</si>
  <si>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</si>
  <si>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</si>
  <si>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</si>
  <si>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</si>
  <si>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</si>
  <si>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</si>
  <si>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</si>
  <si>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</si>
  <si>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</si>
  <si>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</si>
  <si>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</si>
  <si>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</si>
  <si>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</si>
  <si>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</si>
  <si>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</si>
  <si>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</si>
  <si>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Apiguana Máquinas e Ferramentas Ltda</t>
  </si>
  <si>
    <t>07.240.450/0004-43</t>
  </si>
  <si>
    <t>2000IC QUINGAX</t>
  </si>
  <si>
    <t>Teadit 24B 20mm X  7mm X  10mm</t>
  </si>
  <si>
    <t>está em unidade, cotamos bem c/ 5kgs</t>
  </si>
  <si>
    <t>cotamos 2000IC QUINGAX</t>
  </si>
  <si>
    <t>cotamos 2000IC QUINGAX, entendo ser mesmos item 01</t>
  </si>
  <si>
    <t>Cotamos 2000IC QUIMGAX</t>
  </si>
  <si>
    <t>produto vendido no kg, no entanto, cotamos embal. 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</si>
</sst>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31</v>
      </c>
      <c r="G31" s="33">
        <f>'UTE|UTG PARNAÍBA'!F14</f>
        <v>6</v>
      </c>
      <c r="H31" s="72">
        <f>'UTE|UTG PARNAÍBA'!G14</f>
        <v>0.19354838709677419</v>
      </c>
      <c r="I31" s="72">
        <f>'UTE|UTG PARNAÍBA'!G15</f>
        <v>0.19354838709677419</v>
      </c>
      <c r="J31" s="34">
        <f>'UTE|UTG PARNAÍBA'!G16</f>
        <v>0.19354838709677419</v>
      </c>
      <c r="K31" s="35">
        <f>'UTE|UTG PARNAÍBA'!F17</f>
        <v>52852.25</v>
      </c>
      <c r="L31" s="115">
        <f>'UTE|UTG PARNAÍBA'!F18</f>
        <v>52852.25</v>
      </c>
      <c r="M31" s="116"/>
      <c r="N31" s="64">
        <f>'UTE|UTG PARNAÍBA'!F10</f>
        <v>3000</v>
      </c>
      <c r="O31" s="65">
        <f>'UTE|UTG PARNAÍBA'!F11</f>
        <v>3000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47</v>
      </c>
      <c r="G32" s="33">
        <f>'UTE ITAQUI'!F14</f>
        <v>10</v>
      </c>
      <c r="H32" s="72">
        <f>'UTE ITAQUI'!G14</f>
        <v>0.21276595744680851</v>
      </c>
      <c r="I32" s="72">
        <f>'UTE ITAQUI'!G15</f>
        <v>0.21276595744680851</v>
      </c>
      <c r="J32" s="34">
        <f>'UTE ITAQUI'!G16</f>
        <v>0.21276595744680851</v>
      </c>
      <c r="K32" s="35">
        <f>'UTE ITAQUI'!F17</f>
        <v>290998.25</v>
      </c>
      <c r="L32" s="115">
        <f>'UTE ITAQUI'!F18</f>
        <v>290998.25</v>
      </c>
      <c r="M32" s="116"/>
      <c r="N32" s="66">
        <f>'UTE ITAQUI'!F10</f>
        <v>3000</v>
      </c>
      <c r="O32" s="67">
        <f>'UTE ITAQUI'!F11</f>
        <v>3000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50</v>
      </c>
      <c r="G33" s="33">
        <f>'UTE PECÉM II'!F14</f>
        <v>25</v>
      </c>
      <c r="H33" s="72">
        <f>'UTE PECÉM II'!G14</f>
        <v>0.5</v>
      </c>
      <c r="I33" s="72">
        <f>'UTE PECÉM II'!G15</f>
        <v>0.5</v>
      </c>
      <c r="J33" s="34">
        <f>'UTE PECÉM II'!G16</f>
        <v>0.5</v>
      </c>
      <c r="K33" s="35">
        <f>'UTE PECÉM II'!F17</f>
        <v>321938.96500000003</v>
      </c>
      <c r="L33" s="115">
        <f>'UTE PECÉM II'!F18</f>
        <v>321938.96500000003</v>
      </c>
      <c r="M33" s="116"/>
      <c r="N33" s="66">
        <f>'UTE PECÉM II'!F10</f>
        <v>200</v>
      </c>
      <c r="O33" s="67">
        <f>'UTE PECÉM II'!F11</f>
        <v>200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128</v>
      </c>
      <c r="G34" s="37">
        <f>SUM(G31:G33)</f>
        <v>41</v>
      </c>
      <c r="H34" s="38">
        <f t="shared" ref="H34" si="0">IF(OR(F34="",F34=0),"",G34/F34)</f>
        <v>0.3203125</v>
      </c>
      <c r="I34" s="38">
        <f>IFERROR((IFERROR(I31*$F$31,0)+IFERROR(I32*$F$32,0)+IFERROR(I33*$F$33,0)+IFERROR(#REF!*#REF!,0))/SUM($F$31:$F$33),0)</f>
        <v>0.3203125</v>
      </c>
      <c r="J34" s="38">
        <f>IFERROR((IFERROR(J31*$F$31,0)+IFERROR(J32*$F$32,0)+IFERROR(J33*$F$33,0)+IFERROR(#REF!*#REF!,0))/SUM($F$31:$F$33),0)</f>
        <v>0.3203125</v>
      </c>
      <c r="K34" s="39">
        <f>SUM(K31:K33)</f>
        <v>665789.46500000008</v>
      </c>
      <c r="L34" s="109">
        <f>SUM(L31:L33)</f>
        <v>665789.46500000008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opLeftCell="C1" zoomScaleNormal="100" workbookViewId="0">
      <selection activeCell="C8" sqref="C8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3000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3000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6</v>
      </c>
      <c r="G14" s="80">
        <f>IFERROR(IF(OR(F14=0,F14=""),"",F14/$F$13),"")</f>
        <v>0.19354838709677419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6</v>
      </c>
      <c r="G15" s="80">
        <f>IFERROR(IF(OR(F15=0,F15=""),"",F15/$F$13),"")</f>
        <v>0.19354838709677419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6</v>
      </c>
      <c r="G16" s="80">
        <f>IFERROR(IF(OR(F16=0,F16=""),"",F16/$F$13),"")</f>
        <v>0.19354838709677419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52852.25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52852.25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6</v>
      </c>
      <c r="K21" s="28"/>
      <c r="L21" s="3">
        <f t="shared" ref="L21:X21" si="1">SUBTOTAL(103,L23:L60003)</f>
        <v>1</v>
      </c>
      <c r="M21" s="4">
        <f t="shared" si="1"/>
        <v>6</v>
      </c>
      <c r="N21" s="5">
        <f t="shared" si="1"/>
        <v>6</v>
      </c>
      <c r="O21" s="3">
        <f t="shared" si="1"/>
        <v>6</v>
      </c>
      <c r="P21" s="3">
        <f t="shared" si="1"/>
        <v>6</v>
      </c>
      <c r="Q21" s="3">
        <f t="shared" si="1"/>
        <v>6</v>
      </c>
      <c r="R21" s="3">
        <f t="shared" si="1"/>
        <v>6</v>
      </c>
      <c r="S21" s="5">
        <f t="shared" si="1"/>
        <v>6</v>
      </c>
      <c r="T21" s="3">
        <f t="shared" si="1"/>
        <v>6</v>
      </c>
      <c r="U21" s="5">
        <f t="shared" si="1"/>
        <v>6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6</v>
      </c>
      <c r="Z21" s="7">
        <f>SUBTOTAL(102,Z23:Z60003)</f>
        <v>6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>
        <v>59119000</v>
      </c>
      <c r="K23" s="46" t="s">
        <v>104</v>
      </c>
      <c r="L23" s="47"/>
      <c r="M23" s="48">
        <v>1327.85</v>
      </c>
      <c r="N23" s="48">
        <v>1327.85</v>
      </c>
      <c r="O23" s="49">
        <v>3.6499999999999998E-2</v>
      </c>
      <c r="P23" s="50">
        <v>0</v>
      </c>
      <c r="Q23" s="50">
        <v>0</v>
      </c>
      <c r="R23" s="50">
        <v>0</v>
      </c>
      <c r="S23" s="50">
        <v>0</v>
      </c>
      <c r="T23" s="46">
        <v>35</v>
      </c>
      <c r="U23" s="46">
        <v>35</v>
      </c>
      <c r="V23" s="51"/>
      <c r="W23" s="62"/>
      <c r="X23" s="62"/>
      <c r="Y23" s="23">
        <f t="shared" ref="Y23:Y86" si="2">IF(M23&lt;&gt;"",$H23*M23,"")</f>
        <v>7967.0999999999995</v>
      </c>
      <c r="Z23" s="23">
        <f t="shared" ref="Z23:Z86" si="3">IF(N23&lt;&gt;"",$H23*N23,"")</f>
        <v>7967.0999999999995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>
        <v>59119000</v>
      </c>
      <c r="K24" s="46" t="s">
        <v>104</v>
      </c>
      <c r="L24" s="47" t="s">
        <v>369</v>
      </c>
      <c r="M24" s="48">
        <v>1327.85</v>
      </c>
      <c r="N24" s="48">
        <v>1327.85</v>
      </c>
      <c r="O24" s="49">
        <v>3.6499999999999998E-2</v>
      </c>
      <c r="P24" s="50">
        <v>0</v>
      </c>
      <c r="Q24" s="50">
        <v>0</v>
      </c>
      <c r="R24" s="50">
        <v>0</v>
      </c>
      <c r="S24" s="50">
        <v>0</v>
      </c>
      <c r="T24" s="46">
        <v>35</v>
      </c>
      <c r="U24" s="46">
        <v>35</v>
      </c>
      <c r="V24" s="51"/>
      <c r="W24" s="62"/>
      <c r="X24" s="62"/>
      <c r="Y24" s="23">
        <f t="shared" si="2"/>
        <v>3983.5499999999997</v>
      </c>
      <c r="Z24" s="23">
        <f t="shared" si="3"/>
        <v>3983.5499999999997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>
        <v>59119000</v>
      </c>
      <c r="K25" s="46" t="s">
        <v>104</v>
      </c>
      <c r="L25" s="47"/>
      <c r="M25" s="48">
        <v>3769.95</v>
      </c>
      <c r="N25" s="48">
        <v>3769.95</v>
      </c>
      <c r="O25" s="49">
        <v>3.6499999999999998E-2</v>
      </c>
      <c r="P25" s="50">
        <v>0</v>
      </c>
      <c r="Q25" s="50">
        <v>0</v>
      </c>
      <c r="R25" s="50">
        <v>0</v>
      </c>
      <c r="S25" s="50">
        <v>0</v>
      </c>
      <c r="T25" s="46">
        <v>35</v>
      </c>
      <c r="U25" s="46">
        <v>35</v>
      </c>
      <c r="V25" s="51"/>
      <c r="W25" s="62"/>
      <c r="X25" s="62"/>
      <c r="Y25" s="23">
        <f t="shared" si="2"/>
        <v>15079.8</v>
      </c>
      <c r="Z25" s="23">
        <f t="shared" si="3"/>
        <v>15079.8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>
        <v>59119000</v>
      </c>
      <c r="K26" s="46" t="s">
        <v>104</v>
      </c>
      <c r="L26" s="47"/>
      <c r="M26" s="48">
        <v>3073.65</v>
      </c>
      <c r="N26" s="48">
        <v>3073.65</v>
      </c>
      <c r="O26" s="49">
        <v>3.6499999999999998E-2</v>
      </c>
      <c r="P26" s="50">
        <v>0</v>
      </c>
      <c r="Q26" s="50">
        <v>0</v>
      </c>
      <c r="R26" s="50">
        <v>0</v>
      </c>
      <c r="S26" s="50">
        <v>0</v>
      </c>
      <c r="T26" s="46">
        <v>35</v>
      </c>
      <c r="U26" s="46">
        <v>35</v>
      </c>
      <c r="V26" s="51"/>
      <c r="W26" s="62"/>
      <c r="X26" s="62"/>
      <c r="Y26" s="23">
        <f t="shared" si="2"/>
        <v>6147.3</v>
      </c>
      <c r="Z26" s="23">
        <f t="shared" si="3"/>
        <v>6147.3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>
        <v>59119000</v>
      </c>
      <c r="K27" s="46" t="s">
        <v>104</v>
      </c>
      <c r="L27" s="47"/>
      <c r="M27" s="48">
        <v>1035.5</v>
      </c>
      <c r="N27" s="48">
        <v>1035.5</v>
      </c>
      <c r="O27" s="49">
        <v>3.6499999999999998E-2</v>
      </c>
      <c r="P27" s="50">
        <v>0</v>
      </c>
      <c r="Q27" s="50">
        <v>0</v>
      </c>
      <c r="R27" s="50">
        <v>0</v>
      </c>
      <c r="S27" s="50">
        <v>0</v>
      </c>
      <c r="T27" s="46">
        <v>35</v>
      </c>
      <c r="U27" s="46">
        <v>35</v>
      </c>
      <c r="V27" s="51"/>
      <c r="W27" s="62"/>
      <c r="X27" s="62"/>
      <c r="Y27" s="23">
        <f t="shared" si="2"/>
        <v>9319.5</v>
      </c>
      <c r="Z27" s="23">
        <f t="shared" si="3"/>
        <v>9319.5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>
        <v>59119000</v>
      </c>
      <c r="K32" s="46" t="s">
        <v>104</v>
      </c>
      <c r="L32" s="47"/>
      <c r="M32" s="48">
        <v>1035.5</v>
      </c>
      <c r="N32" s="48">
        <v>1035.5</v>
      </c>
      <c r="O32" s="49">
        <v>3.6499999999999998E-2</v>
      </c>
      <c r="P32" s="50">
        <v>0</v>
      </c>
      <c r="Q32" s="50">
        <v>0</v>
      </c>
      <c r="R32" s="50">
        <v>0</v>
      </c>
      <c r="S32" s="50">
        <v>0</v>
      </c>
      <c r="T32" s="46">
        <v>35</v>
      </c>
      <c r="U32" s="46">
        <v>35</v>
      </c>
      <c r="V32" s="51"/>
      <c r="W32" s="62"/>
      <c r="X32" s="62"/>
      <c r="Y32" s="23">
        <f t="shared" si="2"/>
        <v>10355</v>
      </c>
      <c r="Z32" s="23">
        <f t="shared" si="3"/>
        <v>10355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A2" zoomScaleNormal="100" workbookViewId="0">
      <selection activeCell="F8" sqref="F8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33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3000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3000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10</v>
      </c>
      <c r="G14" s="106">
        <f>IFERROR(IF(OR(F14=0,F14=""),"",F14/$F$13),"")</f>
        <v>0.21276595744680851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10</v>
      </c>
      <c r="G15" s="106">
        <f>IFERROR(IF(OR(F15=0,F15=""),"",F15/$F$13),"")</f>
        <v>0.21276595744680851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10</v>
      </c>
      <c r="G16" s="106">
        <f>IFERROR(IF(OR(F16=0,F16=""),"",F16/$F$13),"")</f>
        <v>0.21276595744680851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290998.25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290998.25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8</v>
      </c>
      <c r="K21" s="28"/>
      <c r="L21" s="3">
        <f t="shared" ref="L21:X21" si="1">SUBTOTAL(103,L23:L60003)</f>
        <v>2</v>
      </c>
      <c r="M21" s="4">
        <f t="shared" si="1"/>
        <v>10</v>
      </c>
      <c r="N21" s="5">
        <f t="shared" si="1"/>
        <v>10</v>
      </c>
      <c r="O21" s="3">
        <f t="shared" si="1"/>
        <v>10</v>
      </c>
      <c r="P21" s="3">
        <f t="shared" si="1"/>
        <v>10</v>
      </c>
      <c r="Q21" s="3">
        <f t="shared" si="1"/>
        <v>10</v>
      </c>
      <c r="R21" s="3">
        <f t="shared" si="1"/>
        <v>10</v>
      </c>
      <c r="S21" s="5">
        <f t="shared" si="1"/>
        <v>10</v>
      </c>
      <c r="T21" s="3">
        <f t="shared" si="1"/>
        <v>10</v>
      </c>
      <c r="U21" s="5">
        <f t="shared" si="1"/>
        <v>10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10</v>
      </c>
      <c r="Z21" s="7">
        <f>SUBTOTAL(102,Z23:Z60003)</f>
        <v>10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>
        <v>59119000</v>
      </c>
      <c r="K23" s="46" t="s">
        <v>104</v>
      </c>
      <c r="L23" s="47"/>
      <c r="M23" s="48">
        <v>1394.05</v>
      </c>
      <c r="N23" s="48">
        <v>1394.05</v>
      </c>
      <c r="O23" s="49">
        <v>3.6499999999999998E-2</v>
      </c>
      <c r="P23" s="50">
        <v>0</v>
      </c>
      <c r="Q23" s="50">
        <v>0</v>
      </c>
      <c r="R23" s="50">
        <v>0</v>
      </c>
      <c r="S23" s="50">
        <v>0</v>
      </c>
      <c r="T23" s="46">
        <v>35</v>
      </c>
      <c r="U23" s="46">
        <v>35</v>
      </c>
      <c r="V23" s="51"/>
      <c r="W23" s="62"/>
      <c r="X23" s="62"/>
      <c r="Y23" s="23">
        <f t="shared" ref="Y23:Y86" si="2">IF(M23&lt;&gt;"",$H23*M23,"")</f>
        <v>6970.25</v>
      </c>
      <c r="Z23" s="23">
        <f t="shared" ref="Z23:Z86" si="3">IF(N23&lt;&gt;"",$H23*N23,"")</f>
        <v>6970.25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>
        <v>59119000</v>
      </c>
      <c r="K24" s="46" t="s">
        <v>104</v>
      </c>
      <c r="L24" s="47"/>
      <c r="M24" s="48">
        <v>3769.95</v>
      </c>
      <c r="N24" s="48">
        <v>3769.95</v>
      </c>
      <c r="O24" s="49">
        <v>3.6499999999999998E-2</v>
      </c>
      <c r="P24" s="50">
        <v>0</v>
      </c>
      <c r="Q24" s="50">
        <v>0</v>
      </c>
      <c r="R24" s="50">
        <v>0</v>
      </c>
      <c r="S24" s="50">
        <v>0</v>
      </c>
      <c r="T24" s="46">
        <v>35</v>
      </c>
      <c r="U24" s="46">
        <v>35</v>
      </c>
      <c r="V24" s="51"/>
      <c r="W24" s="62"/>
      <c r="X24" s="62"/>
      <c r="Y24" s="23">
        <f t="shared" si="2"/>
        <v>26389.649999999998</v>
      </c>
      <c r="Z24" s="23">
        <f t="shared" si="3"/>
        <v>26389.649999999998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>
        <v>59119000</v>
      </c>
      <c r="K25" s="46" t="s">
        <v>104</v>
      </c>
      <c r="L25" s="47"/>
      <c r="M25" s="48">
        <v>1548.95</v>
      </c>
      <c r="N25" s="48">
        <v>1548.95</v>
      </c>
      <c r="O25" s="49">
        <v>3.6499999999999998E-2</v>
      </c>
      <c r="P25" s="50">
        <v>0</v>
      </c>
      <c r="Q25" s="50">
        <v>0</v>
      </c>
      <c r="R25" s="50">
        <v>0</v>
      </c>
      <c r="S25" s="50">
        <v>0</v>
      </c>
      <c r="T25" s="46">
        <v>35</v>
      </c>
      <c r="U25" s="46">
        <v>35</v>
      </c>
      <c r="V25" s="51"/>
      <c r="W25" s="62"/>
      <c r="X25" s="62"/>
      <c r="Y25" s="23">
        <f t="shared" si="2"/>
        <v>7744.75</v>
      </c>
      <c r="Z25" s="23">
        <f t="shared" si="3"/>
        <v>7744.75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>
        <v>59119000</v>
      </c>
      <c r="K26" s="46" t="s">
        <v>104</v>
      </c>
      <c r="L26" s="47"/>
      <c r="M26" s="48">
        <v>1389.9</v>
      </c>
      <c r="N26" s="48">
        <v>1389.9</v>
      </c>
      <c r="O26" s="49">
        <v>3.6499999999999998E-2</v>
      </c>
      <c r="P26" s="50">
        <v>0</v>
      </c>
      <c r="Q26" s="50">
        <v>0</v>
      </c>
      <c r="R26" s="50">
        <v>0</v>
      </c>
      <c r="S26" s="50">
        <v>0</v>
      </c>
      <c r="T26" s="46">
        <v>35</v>
      </c>
      <c r="U26" s="46">
        <v>35</v>
      </c>
      <c r="V26" s="51"/>
      <c r="W26" s="62"/>
      <c r="X26" s="62"/>
      <c r="Y26" s="23">
        <f t="shared" si="2"/>
        <v>27798</v>
      </c>
      <c r="Z26" s="23">
        <f t="shared" si="3"/>
        <v>27798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>
        <v>39173900</v>
      </c>
      <c r="K27" s="46" t="s">
        <v>104</v>
      </c>
      <c r="L27" s="47" t="s">
        <v>365</v>
      </c>
      <c r="M27" s="48">
        <v>1865.8</v>
      </c>
      <c r="N27" s="48">
        <v>1865.8</v>
      </c>
      <c r="O27" s="49">
        <v>3.6499999999999998E-2</v>
      </c>
      <c r="P27" s="50">
        <v>0</v>
      </c>
      <c r="Q27" s="50">
        <v>0</v>
      </c>
      <c r="R27" s="50">
        <v>0</v>
      </c>
      <c r="S27" s="50">
        <v>0</v>
      </c>
      <c r="T27" s="46">
        <v>35</v>
      </c>
      <c r="U27" s="46">
        <v>35</v>
      </c>
      <c r="V27" s="51"/>
      <c r="W27" s="62"/>
      <c r="X27" s="62"/>
      <c r="Y27" s="23">
        <f t="shared" si="2"/>
        <v>27987</v>
      </c>
      <c r="Z27" s="23">
        <f t="shared" si="3"/>
        <v>27987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>
        <v>59119000</v>
      </c>
      <c r="K34" s="46" t="s">
        <v>104</v>
      </c>
      <c r="L34" s="47" t="s">
        <v>370</v>
      </c>
      <c r="M34" s="48">
        <v>6949.5</v>
      </c>
      <c r="N34" s="48">
        <v>6949.5</v>
      </c>
      <c r="O34" s="49">
        <v>3.6499999999999998E-2</v>
      </c>
      <c r="P34" s="50">
        <v>0</v>
      </c>
      <c r="Q34" s="50">
        <v>0</v>
      </c>
      <c r="R34" s="50">
        <v>0</v>
      </c>
      <c r="S34" s="50">
        <v>0</v>
      </c>
      <c r="T34" s="46">
        <v>35</v>
      </c>
      <c r="U34" s="46">
        <v>35</v>
      </c>
      <c r="V34" s="51"/>
      <c r="W34" s="62"/>
      <c r="X34" s="62"/>
      <c r="Y34" s="23">
        <f t="shared" si="2"/>
        <v>83394</v>
      </c>
      <c r="Z34" s="23">
        <f t="shared" si="3"/>
        <v>83394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/>
      <c r="K35" s="46" t="s">
        <v>104</v>
      </c>
      <c r="L35" s="47"/>
      <c r="M35" s="48">
        <v>1389.9</v>
      </c>
      <c r="N35" s="48">
        <v>1389.9</v>
      </c>
      <c r="O35" s="49">
        <v>3.6499999999999998E-2</v>
      </c>
      <c r="P35" s="50">
        <v>0</v>
      </c>
      <c r="Q35" s="50">
        <v>0</v>
      </c>
      <c r="R35" s="50">
        <v>0</v>
      </c>
      <c r="S35" s="50">
        <v>0</v>
      </c>
      <c r="T35" s="46">
        <v>35</v>
      </c>
      <c r="U35" s="46">
        <v>35</v>
      </c>
      <c r="V35" s="51"/>
      <c r="W35" s="62"/>
      <c r="X35" s="62"/>
      <c r="Y35" s="23">
        <f t="shared" si="2"/>
        <v>27798</v>
      </c>
      <c r="Z35" s="23">
        <f t="shared" si="3"/>
        <v>27798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/>
      <c r="K36" s="46" t="s">
        <v>104</v>
      </c>
      <c r="L36" s="47"/>
      <c r="M36" s="48">
        <v>1829.8</v>
      </c>
      <c r="N36" s="48">
        <v>1829.8</v>
      </c>
      <c r="O36" s="49">
        <v>3.6499999999999998E-2</v>
      </c>
      <c r="P36" s="50">
        <v>0</v>
      </c>
      <c r="Q36" s="50">
        <v>0</v>
      </c>
      <c r="R36" s="50">
        <v>0</v>
      </c>
      <c r="S36" s="50">
        <v>0</v>
      </c>
      <c r="T36" s="46">
        <v>35</v>
      </c>
      <c r="U36" s="46">
        <v>35</v>
      </c>
      <c r="V36" s="51"/>
      <c r="W36" s="62"/>
      <c r="X36" s="62"/>
      <c r="Y36" s="23">
        <f t="shared" si="2"/>
        <v>9149</v>
      </c>
      <c r="Z36" s="23">
        <f t="shared" si="3"/>
        <v>9149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>
        <v>59119000</v>
      </c>
      <c r="K68" s="46" t="s">
        <v>104</v>
      </c>
      <c r="L68" s="47"/>
      <c r="M68" s="48">
        <v>3073.65</v>
      </c>
      <c r="N68" s="48">
        <v>3073.65</v>
      </c>
      <c r="O68" s="49">
        <v>3.6499999999999998E-2</v>
      </c>
      <c r="P68" s="50">
        <v>0</v>
      </c>
      <c r="Q68" s="50">
        <v>0</v>
      </c>
      <c r="R68" s="50">
        <v>0</v>
      </c>
      <c r="S68" s="50">
        <v>0</v>
      </c>
      <c r="T68" s="46">
        <v>35</v>
      </c>
      <c r="U68" s="46">
        <v>35</v>
      </c>
      <c r="V68" s="51"/>
      <c r="W68" s="62"/>
      <c r="X68" s="62"/>
      <c r="Y68" s="23">
        <f t="shared" si="2"/>
        <v>36883.800000000003</v>
      </c>
      <c r="Z68" s="23">
        <f t="shared" si="3"/>
        <v>36883.800000000003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>
        <v>59119000</v>
      </c>
      <c r="K69" s="46" t="s">
        <v>104</v>
      </c>
      <c r="L69" s="47"/>
      <c r="M69" s="48">
        <v>3073.65</v>
      </c>
      <c r="N69" s="48">
        <v>3073.65</v>
      </c>
      <c r="O69" s="49">
        <v>3.6499999999999998E-2</v>
      </c>
      <c r="P69" s="50">
        <v>0</v>
      </c>
      <c r="Q69" s="50">
        <v>0</v>
      </c>
      <c r="R69" s="50">
        <v>0</v>
      </c>
      <c r="S69" s="50">
        <v>0</v>
      </c>
      <c r="T69" s="46">
        <v>35</v>
      </c>
      <c r="U69" s="46">
        <v>35</v>
      </c>
      <c r="V69" s="51"/>
      <c r="W69" s="62"/>
      <c r="X69" s="62"/>
      <c r="Y69" s="23">
        <f t="shared" si="2"/>
        <v>36883.800000000003</v>
      </c>
      <c r="Z69" s="23">
        <f t="shared" si="3"/>
        <v>36883.800000000003</v>
      </c>
      <c r="AA69" s="19">
        <f t="shared" si="4"/>
        <v>1</v>
      </c>
      <c r="AB69" s="19">
        <f t="shared" si="5"/>
        <v>1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L43" zoomScaleNormal="100" workbookViewId="0">
      <selection activeCell="G14" sqref="G1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40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200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25</v>
      </c>
      <c r="G14" s="106">
        <f>IFERROR(IF(OR(F14=0,F14=""),"",F14/$F$13),"")</f>
        <v>0.5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25</v>
      </c>
      <c r="G15" s="106">
        <f>IFERROR(IF(OR(F15=0,F15=""),"",F15/$F$13),"")</f>
        <v>0.5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25</v>
      </c>
      <c r="G16" s="106">
        <f>IFERROR(IF(OR(F16=0,F16=""),"",F16/$F$13),"")</f>
        <v>0.5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321938.96500000003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321938.96500000003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24</v>
      </c>
      <c r="K21" s="28"/>
      <c r="L21" s="3">
        <f t="shared" ref="L21:X21" si="1">SUBTOTAL(103,L23:L60003)</f>
        <v>6</v>
      </c>
      <c r="M21" s="4">
        <f t="shared" si="1"/>
        <v>25</v>
      </c>
      <c r="N21" s="5">
        <f t="shared" si="1"/>
        <v>25</v>
      </c>
      <c r="O21" s="3">
        <f t="shared" si="1"/>
        <v>25</v>
      </c>
      <c r="P21" s="3">
        <f t="shared" si="1"/>
        <v>25</v>
      </c>
      <c r="Q21" s="3">
        <f t="shared" si="1"/>
        <v>25</v>
      </c>
      <c r="R21" s="3">
        <f t="shared" si="1"/>
        <v>25</v>
      </c>
      <c r="S21" s="5">
        <f t="shared" si="1"/>
        <v>25</v>
      </c>
      <c r="T21" s="3">
        <f t="shared" si="1"/>
        <v>25</v>
      </c>
      <c r="U21" s="5">
        <f t="shared" si="1"/>
        <v>25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25</v>
      </c>
      <c r="Z21" s="7">
        <f>SUBTOTAL(102,Z23:Z60003)</f>
        <v>25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>
        <v>59119000</v>
      </c>
      <c r="K23" s="46" t="s">
        <v>104</v>
      </c>
      <c r="L23" s="47"/>
      <c r="M23" s="48">
        <v>1435.85</v>
      </c>
      <c r="N23" s="48">
        <v>1435.85</v>
      </c>
      <c r="O23" s="49">
        <v>3.6499999999999998E-2</v>
      </c>
      <c r="P23" s="50">
        <v>0</v>
      </c>
      <c r="Q23" s="50">
        <v>0</v>
      </c>
      <c r="R23" s="50">
        <v>0</v>
      </c>
      <c r="S23" s="50">
        <v>0</v>
      </c>
      <c r="T23" s="46">
        <v>20</v>
      </c>
      <c r="U23" s="46">
        <v>20</v>
      </c>
      <c r="V23" s="51"/>
      <c r="W23" s="62"/>
      <c r="X23" s="62"/>
      <c r="Y23" s="23">
        <f t="shared" ref="Y23:Y86" si="2">IF(M23&lt;&gt;"",$H23*M23,"")</f>
        <v>2871.7</v>
      </c>
      <c r="Z23" s="23">
        <f t="shared" ref="Z23:Z86" si="3">IF(N23&lt;&gt;"",$H23*N23,"")</f>
        <v>2871.7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>
        <v>59119000</v>
      </c>
      <c r="K24" s="46" t="s">
        <v>104</v>
      </c>
      <c r="L24" s="47"/>
      <c r="M24" s="48">
        <v>1327.85</v>
      </c>
      <c r="N24" s="48">
        <v>1327.85</v>
      </c>
      <c r="O24" s="49">
        <v>3.6499999999999998E-2</v>
      </c>
      <c r="P24" s="50">
        <v>0</v>
      </c>
      <c r="Q24" s="50">
        <v>0</v>
      </c>
      <c r="R24" s="50">
        <v>0</v>
      </c>
      <c r="S24" s="50">
        <v>0</v>
      </c>
      <c r="T24" s="46">
        <v>20</v>
      </c>
      <c r="U24" s="46">
        <v>20</v>
      </c>
      <c r="V24" s="51"/>
      <c r="W24" s="62"/>
      <c r="X24" s="62"/>
      <c r="Y24" s="23">
        <f t="shared" si="2"/>
        <v>19917.75</v>
      </c>
      <c r="Z24" s="23">
        <f t="shared" si="3"/>
        <v>19917.75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>
        <v>59119000</v>
      </c>
      <c r="K25" s="46" t="s">
        <v>104</v>
      </c>
      <c r="L25" s="47"/>
      <c r="M25" s="48">
        <v>1394.05</v>
      </c>
      <c r="N25" s="48">
        <v>1394.05</v>
      </c>
      <c r="O25" s="49">
        <v>3.6499999999999998E-2</v>
      </c>
      <c r="P25" s="50">
        <v>0</v>
      </c>
      <c r="Q25" s="50">
        <v>0</v>
      </c>
      <c r="R25" s="50">
        <v>0</v>
      </c>
      <c r="S25" s="50">
        <v>0</v>
      </c>
      <c r="T25" s="46">
        <v>20</v>
      </c>
      <c r="U25" s="46">
        <v>20</v>
      </c>
      <c r="V25" s="51"/>
      <c r="W25" s="62"/>
      <c r="X25" s="62"/>
      <c r="Y25" s="23">
        <f t="shared" si="2"/>
        <v>8364.2999999999993</v>
      </c>
      <c r="Z25" s="23">
        <f t="shared" si="3"/>
        <v>8364.2999999999993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>
        <v>59119000</v>
      </c>
      <c r="K26" s="46" t="s">
        <v>104</v>
      </c>
      <c r="L26" s="47"/>
      <c r="M26" s="48">
        <v>1394.05</v>
      </c>
      <c r="N26" s="48">
        <v>1394.05</v>
      </c>
      <c r="O26" s="49">
        <v>3.6499999999999998E-2</v>
      </c>
      <c r="P26" s="50">
        <v>0</v>
      </c>
      <c r="Q26" s="50">
        <v>0</v>
      </c>
      <c r="R26" s="50">
        <v>0</v>
      </c>
      <c r="S26" s="50">
        <v>0</v>
      </c>
      <c r="T26" s="46">
        <v>20</v>
      </c>
      <c r="U26" s="46">
        <v>20</v>
      </c>
      <c r="V26" s="51"/>
      <c r="W26" s="62"/>
      <c r="X26" s="62"/>
      <c r="Y26" s="23">
        <f t="shared" si="2"/>
        <v>8364.2999999999993</v>
      </c>
      <c r="Z26" s="23">
        <f t="shared" si="3"/>
        <v>8364.2999999999993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>
        <v>59119000</v>
      </c>
      <c r="K27" s="46" t="s">
        <v>104</v>
      </c>
      <c r="L27" s="47"/>
      <c r="M27" s="48">
        <v>1327.85</v>
      </c>
      <c r="N27" s="48">
        <v>1327.85</v>
      </c>
      <c r="O27" s="49">
        <v>3.6499999999999998E-2</v>
      </c>
      <c r="P27" s="50">
        <v>0</v>
      </c>
      <c r="Q27" s="50">
        <v>0</v>
      </c>
      <c r="R27" s="50">
        <v>0</v>
      </c>
      <c r="S27" s="50">
        <v>0</v>
      </c>
      <c r="T27" s="46">
        <v>20</v>
      </c>
      <c r="U27" s="46">
        <v>20</v>
      </c>
      <c r="V27" s="51"/>
      <c r="W27" s="62"/>
      <c r="X27" s="62"/>
      <c r="Y27" s="23">
        <f t="shared" si="2"/>
        <v>15934.199999999999</v>
      </c>
      <c r="Z27" s="23">
        <f t="shared" si="3"/>
        <v>15934.199999999999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>
        <v>59119000</v>
      </c>
      <c r="K28" s="46" t="s">
        <v>104</v>
      </c>
      <c r="L28" s="47"/>
      <c r="M28" s="48">
        <v>1327.85</v>
      </c>
      <c r="N28" s="48">
        <v>1327.85</v>
      </c>
      <c r="O28" s="49">
        <v>3.6499999999999998E-2</v>
      </c>
      <c r="P28" s="50">
        <v>0</v>
      </c>
      <c r="Q28" s="50">
        <v>0</v>
      </c>
      <c r="R28" s="50">
        <v>0</v>
      </c>
      <c r="S28" s="50">
        <v>0</v>
      </c>
      <c r="T28" s="46">
        <v>20</v>
      </c>
      <c r="U28" s="46">
        <v>20</v>
      </c>
      <c r="V28" s="51"/>
      <c r="W28" s="62"/>
      <c r="X28" s="62"/>
      <c r="Y28" s="23">
        <f t="shared" si="2"/>
        <v>19917.75</v>
      </c>
      <c r="Z28" s="23">
        <f t="shared" si="3"/>
        <v>19917.75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>
        <v>59119000</v>
      </c>
      <c r="K29" s="46" t="s">
        <v>104</v>
      </c>
      <c r="L29" s="47"/>
      <c r="M29" s="48">
        <v>1327.85</v>
      </c>
      <c r="N29" s="48">
        <v>1327.85</v>
      </c>
      <c r="O29" s="49">
        <v>3.6499999999999998E-2</v>
      </c>
      <c r="P29" s="50">
        <v>0</v>
      </c>
      <c r="Q29" s="50">
        <v>0</v>
      </c>
      <c r="R29" s="50">
        <v>0</v>
      </c>
      <c r="S29" s="50">
        <v>0</v>
      </c>
      <c r="T29" s="46">
        <v>20</v>
      </c>
      <c r="U29" s="46">
        <v>20</v>
      </c>
      <c r="V29" s="51"/>
      <c r="W29" s="62"/>
      <c r="X29" s="62"/>
      <c r="Y29" s="23">
        <f t="shared" si="2"/>
        <v>7967.0999999999995</v>
      </c>
      <c r="Z29" s="23">
        <f t="shared" si="3"/>
        <v>7967.0999999999995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>
        <v>59119000</v>
      </c>
      <c r="K30" s="46" t="s">
        <v>104</v>
      </c>
      <c r="L30" s="47" t="s">
        <v>364</v>
      </c>
      <c r="M30" s="48">
        <v>1435.85</v>
      </c>
      <c r="N30" s="48">
        <v>1435.85</v>
      </c>
      <c r="O30" s="49">
        <v>3.6499999999999998E-2</v>
      </c>
      <c r="P30" s="50">
        <v>0</v>
      </c>
      <c r="Q30" s="50">
        <v>0</v>
      </c>
      <c r="R30" s="50">
        <v>0</v>
      </c>
      <c r="S30" s="50">
        <v>0</v>
      </c>
      <c r="T30" s="46">
        <v>20</v>
      </c>
      <c r="U30" s="46">
        <v>20</v>
      </c>
      <c r="V30" s="51"/>
      <c r="W30" s="62"/>
      <c r="X30" s="62"/>
      <c r="Y30" s="23">
        <f t="shared" si="2"/>
        <v>2871.7</v>
      </c>
      <c r="Z30" s="23">
        <f t="shared" si="3"/>
        <v>2871.7</v>
      </c>
      <c r="AA30" s="19">
        <f t="shared" si="4"/>
        <v>1</v>
      </c>
      <c r="AB30" s="19">
        <f t="shared" si="6"/>
        <v>1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>
        <v>59119000</v>
      </c>
      <c r="K31" s="46" t="s">
        <v>104</v>
      </c>
      <c r="L31" s="47"/>
      <c r="M31" s="48">
        <v>2999.75</v>
      </c>
      <c r="N31" s="48">
        <v>2999.75</v>
      </c>
      <c r="O31" s="49">
        <v>3.6499999999999998E-2</v>
      </c>
      <c r="P31" s="50">
        <v>0</v>
      </c>
      <c r="Q31" s="50">
        <v>0</v>
      </c>
      <c r="R31" s="50">
        <v>0</v>
      </c>
      <c r="S31" s="50">
        <v>0</v>
      </c>
      <c r="T31" s="46">
        <v>20</v>
      </c>
      <c r="U31" s="46">
        <v>20</v>
      </c>
      <c r="V31" s="51"/>
      <c r="W31" s="62"/>
      <c r="X31" s="62"/>
      <c r="Y31" s="23">
        <f t="shared" si="2"/>
        <v>44996.25</v>
      </c>
      <c r="Z31" s="23">
        <f t="shared" si="3"/>
        <v>44996.25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>
        <v>39173900</v>
      </c>
      <c r="K33" s="46" t="s">
        <v>104</v>
      </c>
      <c r="L33" s="47" t="s">
        <v>365</v>
      </c>
      <c r="M33" s="48">
        <v>1865.8</v>
      </c>
      <c r="N33" s="48">
        <v>1865.8</v>
      </c>
      <c r="O33" s="49">
        <v>3.6499999999999998E-2</v>
      </c>
      <c r="P33" s="50">
        <v>0</v>
      </c>
      <c r="Q33" s="50">
        <v>0</v>
      </c>
      <c r="R33" s="50">
        <v>0</v>
      </c>
      <c r="S33" s="50">
        <v>0</v>
      </c>
      <c r="T33" s="46">
        <v>20</v>
      </c>
      <c r="U33" s="46">
        <v>20</v>
      </c>
      <c r="V33" s="51"/>
      <c r="W33" s="62"/>
      <c r="X33" s="62"/>
      <c r="Y33" s="23">
        <f t="shared" si="2"/>
        <v>27987</v>
      </c>
      <c r="Z33" s="23">
        <f t="shared" si="3"/>
        <v>27987</v>
      </c>
      <c r="AA33" s="19">
        <f t="shared" si="4"/>
        <v>1</v>
      </c>
      <c r="AB33" s="19">
        <f t="shared" si="6"/>
        <v>1</v>
      </c>
      <c r="AC33" s="19">
        <f t="shared" si="7"/>
        <v>1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/>
      <c r="K43" s="46" t="s">
        <v>104</v>
      </c>
      <c r="L43" s="47" t="s">
        <v>366</v>
      </c>
      <c r="M43" s="48">
        <v>6780.5</v>
      </c>
      <c r="N43" s="48">
        <v>6780.5</v>
      </c>
      <c r="O43" s="49">
        <v>3.6499999999999998E-2</v>
      </c>
      <c r="P43" s="50">
        <v>0</v>
      </c>
      <c r="Q43" s="50">
        <v>0</v>
      </c>
      <c r="R43" s="50">
        <v>0</v>
      </c>
      <c r="S43" s="50">
        <v>0</v>
      </c>
      <c r="T43" s="46">
        <v>20</v>
      </c>
      <c r="U43" s="46">
        <v>20</v>
      </c>
      <c r="V43" s="51"/>
      <c r="W43" s="62"/>
      <c r="X43" s="62"/>
      <c r="Y43" s="23">
        <f t="shared" si="2"/>
        <v>33902.5</v>
      </c>
      <c r="Z43" s="23">
        <f t="shared" si="3"/>
        <v>33902.5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>
        <v>59119000</v>
      </c>
      <c r="K46" s="46" t="s">
        <v>104</v>
      </c>
      <c r="L46" s="47"/>
      <c r="M46" s="48">
        <v>319.45</v>
      </c>
      <c r="N46" s="48">
        <v>319.45</v>
      </c>
      <c r="O46" s="49">
        <v>3.6499999999999998E-2</v>
      </c>
      <c r="P46" s="50">
        <v>0</v>
      </c>
      <c r="Q46" s="50">
        <v>0</v>
      </c>
      <c r="R46" s="50">
        <v>0</v>
      </c>
      <c r="S46" s="50">
        <v>0</v>
      </c>
      <c r="T46" s="46">
        <v>20</v>
      </c>
      <c r="U46" s="46">
        <v>20</v>
      </c>
      <c r="V46" s="51"/>
      <c r="W46" s="62"/>
      <c r="X46" s="62"/>
      <c r="Y46" s="23">
        <f t="shared" si="2"/>
        <v>28750.5</v>
      </c>
      <c r="Z46" s="23">
        <f t="shared" si="3"/>
        <v>28750.5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>
        <v>59119000</v>
      </c>
      <c r="K47" s="46" t="s">
        <v>104</v>
      </c>
      <c r="L47" s="47"/>
      <c r="M47" s="48">
        <v>1327.85</v>
      </c>
      <c r="N47" s="48">
        <v>1327.85</v>
      </c>
      <c r="O47" s="49">
        <v>3.6499999999999998E-2</v>
      </c>
      <c r="P47" s="50">
        <v>0</v>
      </c>
      <c r="Q47" s="50">
        <v>0</v>
      </c>
      <c r="R47" s="50">
        <v>0</v>
      </c>
      <c r="S47" s="50">
        <v>0</v>
      </c>
      <c r="T47" s="46">
        <v>20</v>
      </c>
      <c r="U47" s="46">
        <v>20</v>
      </c>
      <c r="V47" s="51"/>
      <c r="W47" s="62"/>
      <c r="X47" s="62"/>
      <c r="Y47" s="23">
        <f t="shared" si="2"/>
        <v>5311.4</v>
      </c>
      <c r="Z47" s="23">
        <f t="shared" si="3"/>
        <v>5311.4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>
        <v>59119000</v>
      </c>
      <c r="K48" s="46" t="s">
        <v>104</v>
      </c>
      <c r="L48" s="47"/>
      <c r="M48" s="48">
        <v>1327.85</v>
      </c>
      <c r="N48" s="48">
        <v>1327.85</v>
      </c>
      <c r="O48" s="49">
        <v>3.6499999999999998E-2</v>
      </c>
      <c r="P48" s="50">
        <v>0</v>
      </c>
      <c r="Q48" s="50">
        <v>0</v>
      </c>
      <c r="R48" s="50">
        <v>0</v>
      </c>
      <c r="S48" s="50">
        <v>0</v>
      </c>
      <c r="T48" s="46">
        <v>20</v>
      </c>
      <c r="U48" s="46">
        <v>20</v>
      </c>
      <c r="V48" s="51"/>
      <c r="W48" s="62"/>
      <c r="X48" s="62"/>
      <c r="Y48" s="23">
        <f t="shared" si="2"/>
        <v>5311.4</v>
      </c>
      <c r="Z48" s="23">
        <f t="shared" si="3"/>
        <v>5311.4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>
        <v>59119000</v>
      </c>
      <c r="K49" s="46" t="s">
        <v>104</v>
      </c>
      <c r="L49" s="47"/>
      <c r="M49" s="48">
        <v>1394.25</v>
      </c>
      <c r="N49" s="48">
        <v>1394.25</v>
      </c>
      <c r="O49" s="49">
        <v>3.6499999999999998E-2</v>
      </c>
      <c r="P49" s="50">
        <v>0</v>
      </c>
      <c r="Q49" s="50">
        <v>0</v>
      </c>
      <c r="R49" s="50">
        <v>0</v>
      </c>
      <c r="S49" s="50">
        <v>0</v>
      </c>
      <c r="T49" s="46">
        <v>20</v>
      </c>
      <c r="U49" s="46">
        <v>20</v>
      </c>
      <c r="V49" s="51"/>
      <c r="W49" s="62"/>
      <c r="X49" s="62"/>
      <c r="Y49" s="23">
        <f t="shared" si="2"/>
        <v>27885</v>
      </c>
      <c r="Z49" s="23">
        <f t="shared" si="3"/>
        <v>27885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>
        <v>59119000</v>
      </c>
      <c r="K50" s="46" t="s">
        <v>104</v>
      </c>
      <c r="L50" s="47"/>
      <c r="M50" s="48">
        <v>1327.85</v>
      </c>
      <c r="N50" s="48">
        <v>1327.85</v>
      </c>
      <c r="O50" s="49">
        <v>3.6499999999999998E-2</v>
      </c>
      <c r="P50" s="50">
        <v>0</v>
      </c>
      <c r="Q50" s="50">
        <v>0</v>
      </c>
      <c r="R50" s="50">
        <v>0</v>
      </c>
      <c r="S50" s="50">
        <v>0</v>
      </c>
      <c r="T50" s="46">
        <v>20</v>
      </c>
      <c r="U50" s="46">
        <v>20</v>
      </c>
      <c r="V50" s="51"/>
      <c r="W50" s="62"/>
      <c r="X50" s="62"/>
      <c r="Y50" s="23">
        <f t="shared" si="2"/>
        <v>10622.8</v>
      </c>
      <c r="Z50" s="23">
        <f t="shared" si="3"/>
        <v>10622.8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>
        <v>59119000</v>
      </c>
      <c r="K57" s="46" t="s">
        <v>104</v>
      </c>
      <c r="L57" s="47" t="s">
        <v>368</v>
      </c>
      <c r="M57" s="48">
        <v>1435.85</v>
      </c>
      <c r="N57" s="48">
        <v>1435.85</v>
      </c>
      <c r="O57" s="49">
        <v>3.6499999999999998E-2</v>
      </c>
      <c r="P57" s="50">
        <v>0</v>
      </c>
      <c r="Q57" s="50">
        <v>0</v>
      </c>
      <c r="R57" s="50">
        <v>0</v>
      </c>
      <c r="S57" s="50">
        <v>0</v>
      </c>
      <c r="T57" s="46">
        <v>20</v>
      </c>
      <c r="U57" s="46">
        <v>20</v>
      </c>
      <c r="V57" s="51"/>
      <c r="W57" s="62"/>
      <c r="X57" s="62"/>
      <c r="Y57" s="23">
        <f t="shared" si="2"/>
        <v>6461.3249999999998</v>
      </c>
      <c r="Z57" s="23">
        <f t="shared" si="3"/>
        <v>6461.3249999999998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>
        <v>59119000</v>
      </c>
      <c r="K58" s="46" t="s">
        <v>104</v>
      </c>
      <c r="L58" s="47" t="s">
        <v>367</v>
      </c>
      <c r="M58" s="48">
        <v>1327.85</v>
      </c>
      <c r="N58" s="48">
        <v>1327.85</v>
      </c>
      <c r="O58" s="49">
        <v>3.6499999999999998E-2</v>
      </c>
      <c r="P58" s="50">
        <v>0</v>
      </c>
      <c r="Q58" s="50">
        <v>0</v>
      </c>
      <c r="R58" s="50">
        <v>0</v>
      </c>
      <c r="S58" s="50">
        <v>0</v>
      </c>
      <c r="T58" s="46">
        <v>20</v>
      </c>
      <c r="U58" s="46">
        <v>20</v>
      </c>
      <c r="V58" s="51"/>
      <c r="W58" s="62"/>
      <c r="X58" s="62"/>
      <c r="Y58" s="23">
        <f t="shared" si="2"/>
        <v>6639.25</v>
      </c>
      <c r="Z58" s="23">
        <f t="shared" si="3"/>
        <v>6639.25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>
        <v>59119000</v>
      </c>
      <c r="K59" s="46" t="s">
        <v>104</v>
      </c>
      <c r="L59" s="47"/>
      <c r="M59" s="48">
        <v>1327.85</v>
      </c>
      <c r="N59" s="48">
        <v>1327.85</v>
      </c>
      <c r="O59" s="49">
        <v>3.6499999999999998E-2</v>
      </c>
      <c r="P59" s="50">
        <v>0</v>
      </c>
      <c r="Q59" s="50">
        <v>0</v>
      </c>
      <c r="R59" s="50">
        <v>0</v>
      </c>
      <c r="S59" s="50">
        <v>0</v>
      </c>
      <c r="T59" s="46">
        <v>20</v>
      </c>
      <c r="U59" s="46">
        <v>20</v>
      </c>
      <c r="V59" s="51"/>
      <c r="W59" s="62"/>
      <c r="X59" s="62"/>
      <c r="Y59" s="23">
        <f t="shared" si="2"/>
        <v>6639.25</v>
      </c>
      <c r="Z59" s="23">
        <f t="shared" si="3"/>
        <v>6639.25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>
        <v>59119000</v>
      </c>
      <c r="K60" s="46" t="s">
        <v>104</v>
      </c>
      <c r="L60" s="47"/>
      <c r="M60" s="48">
        <v>1394.25</v>
      </c>
      <c r="N60" s="48">
        <v>1394.25</v>
      </c>
      <c r="O60" s="49">
        <v>3.6499999999999998E-2</v>
      </c>
      <c r="P60" s="50">
        <v>0</v>
      </c>
      <c r="Q60" s="50">
        <v>0</v>
      </c>
      <c r="R60" s="50">
        <v>0</v>
      </c>
      <c r="S60" s="50">
        <v>0</v>
      </c>
      <c r="T60" s="46">
        <v>20</v>
      </c>
      <c r="U60" s="46">
        <v>20</v>
      </c>
      <c r="V60" s="51"/>
      <c r="W60" s="62"/>
      <c r="X60" s="62"/>
      <c r="Y60" s="23">
        <f t="shared" si="2"/>
        <v>2788.5</v>
      </c>
      <c r="Z60" s="23">
        <f t="shared" si="3"/>
        <v>2788.5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>
        <v>59119000</v>
      </c>
      <c r="K61" s="46" t="s">
        <v>104</v>
      </c>
      <c r="L61" s="47"/>
      <c r="M61" s="48">
        <v>1327.85</v>
      </c>
      <c r="N61" s="48">
        <v>1327.85</v>
      </c>
      <c r="O61" s="49">
        <v>3.6499999999999998E-2</v>
      </c>
      <c r="P61" s="50">
        <v>0</v>
      </c>
      <c r="Q61" s="50">
        <v>0</v>
      </c>
      <c r="R61" s="50">
        <v>0</v>
      </c>
      <c r="S61" s="50">
        <v>0</v>
      </c>
      <c r="T61" s="46">
        <v>20</v>
      </c>
      <c r="U61" s="46">
        <v>20</v>
      </c>
      <c r="V61" s="51"/>
      <c r="W61" s="62"/>
      <c r="X61" s="62"/>
      <c r="Y61" s="23">
        <f t="shared" si="2"/>
        <v>5311.4</v>
      </c>
      <c r="Z61" s="23">
        <f t="shared" si="3"/>
        <v>5311.4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>
        <v>59119000</v>
      </c>
      <c r="K62" s="46" t="s">
        <v>104</v>
      </c>
      <c r="L62" s="47"/>
      <c r="M62" s="48">
        <v>1327.85</v>
      </c>
      <c r="N62" s="48">
        <v>1327.85</v>
      </c>
      <c r="O62" s="49">
        <v>3.6499999999999998E-2</v>
      </c>
      <c r="P62" s="50">
        <v>0</v>
      </c>
      <c r="Q62" s="50">
        <v>0</v>
      </c>
      <c r="R62" s="50">
        <v>0</v>
      </c>
      <c r="S62" s="50">
        <v>0</v>
      </c>
      <c r="T62" s="46">
        <v>20</v>
      </c>
      <c r="U62" s="46">
        <v>20</v>
      </c>
      <c r="V62" s="51"/>
      <c r="W62" s="62"/>
      <c r="X62" s="62"/>
      <c r="Y62" s="23">
        <f t="shared" si="2"/>
        <v>5311.4</v>
      </c>
      <c r="Z62" s="23">
        <f t="shared" si="3"/>
        <v>5311.4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>
        <v>59119000</v>
      </c>
      <c r="K63" s="46" t="s">
        <v>104</v>
      </c>
      <c r="L63" s="47"/>
      <c r="M63" s="48">
        <v>1435.85</v>
      </c>
      <c r="N63" s="48">
        <v>1435.85</v>
      </c>
      <c r="O63" s="49">
        <v>3.6499999999999998E-2</v>
      </c>
      <c r="P63" s="50">
        <v>0</v>
      </c>
      <c r="Q63" s="50">
        <v>0</v>
      </c>
      <c r="R63" s="50">
        <v>0</v>
      </c>
      <c r="S63" s="50">
        <v>0</v>
      </c>
      <c r="T63" s="46">
        <v>20</v>
      </c>
      <c r="U63" s="46">
        <v>20</v>
      </c>
      <c r="V63" s="51"/>
      <c r="W63" s="62"/>
      <c r="X63" s="62"/>
      <c r="Y63" s="23">
        <f t="shared" si="2"/>
        <v>2871.7</v>
      </c>
      <c r="Z63" s="23">
        <f t="shared" si="3"/>
        <v>2871.7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>
        <v>59119000</v>
      </c>
      <c r="K64" s="46" t="s">
        <v>104</v>
      </c>
      <c r="L64" s="47" t="s">
        <v>367</v>
      </c>
      <c r="M64" s="48">
        <v>1327.85</v>
      </c>
      <c r="N64" s="48">
        <v>1327.85</v>
      </c>
      <c r="O64" s="49">
        <v>3.6499999999999998E-2</v>
      </c>
      <c r="P64" s="50">
        <v>0</v>
      </c>
      <c r="Q64" s="50">
        <v>0</v>
      </c>
      <c r="R64" s="50">
        <v>0</v>
      </c>
      <c r="S64" s="50">
        <v>0</v>
      </c>
      <c r="T64" s="46">
        <v>20</v>
      </c>
      <c r="U64" s="46">
        <v>20</v>
      </c>
      <c r="V64" s="51"/>
      <c r="W64" s="62"/>
      <c r="X64" s="62"/>
      <c r="Y64" s="23">
        <f t="shared" si="2"/>
        <v>6639.25</v>
      </c>
      <c r="Z64" s="23">
        <f t="shared" si="3"/>
        <v>6639.25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>
        <v>59119000</v>
      </c>
      <c r="K68" s="46" t="s">
        <v>104</v>
      </c>
      <c r="L68" s="47"/>
      <c r="M68" s="48">
        <v>1152.95</v>
      </c>
      <c r="N68" s="48">
        <v>1152.95</v>
      </c>
      <c r="O68" s="49">
        <v>3.6499999999999998E-2</v>
      </c>
      <c r="P68" s="50">
        <v>0</v>
      </c>
      <c r="Q68" s="50">
        <v>0</v>
      </c>
      <c r="R68" s="50">
        <v>0</v>
      </c>
      <c r="S68" s="50">
        <v>0</v>
      </c>
      <c r="T68" s="46">
        <v>20</v>
      </c>
      <c r="U68" s="46">
        <v>20</v>
      </c>
      <c r="V68" s="51"/>
      <c r="W68" s="62"/>
      <c r="X68" s="62"/>
      <c r="Y68" s="23">
        <f t="shared" si="2"/>
        <v>8301.24</v>
      </c>
      <c r="Z68" s="23">
        <f t="shared" si="3"/>
        <v>8301.24</v>
      </c>
      <c r="AA68" s="19">
        <f t="shared" si="4"/>
        <v>1</v>
      </c>
      <c r="AB68" s="19">
        <f t="shared" si="6"/>
        <v>1</v>
      </c>
      <c r="AC68" s="19">
        <f t="shared" si="7"/>
        <v>1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81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topLeftCell="A92" workbookViewId="0">
      <selection activeCell="B2" sqref="B2:B108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2021-03-31T21:45:57Z</dcterms:modified>
</cp:coreProperties>
</file>