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7" documentId="13_ncr:1_{610C081B-5BEF-4079-96BA-CA092E21EDEB}" xr6:coauthVersionLast="46" xr6:coauthVersionMax="46" xr10:uidLastSave="{DCA3FC29-EE58-49E6-9B8E-FB955218C799}"/>
  <bookViews>
    <workbookView xWindow="20370" yWindow="-120" windowWidth="20730" windowHeight="11160" activeTab="1" xr2:uid="{51326490-F486-4379-B1E7-C03279097AAC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CÓDIGOS!$B$1:$D$1</definedName>
    <definedName name="_xlnm._FilterDatabase" localSheetId="2" hidden="1">'UTE ITAQUI'!$B$22:$AA$1022</definedName>
    <definedName name="_xlnm._FilterDatabase" localSheetId="3" hidden="1">'UTE PECÉM II'!$B$22:$AA$1022</definedName>
    <definedName name="_xlnm._FilterDatabase" localSheetId="1" hidden="1">'UTE|UTG PARNAÍBA'!$B$22:$AA$1022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G15" i="13" s="1"/>
  <c r="I33" i="2" s="1"/>
  <c r="F18" i="13"/>
  <c r="L33" i="2" s="1"/>
  <c r="AE21" i="13"/>
  <c r="Z21" i="13"/>
  <c r="AD21" i="13"/>
  <c r="Y21" i="13"/>
  <c r="AE21" i="11"/>
  <c r="F17" i="13"/>
  <c r="K33" i="2" s="1"/>
  <c r="F17" i="11"/>
  <c r="K32" i="2" s="1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K34" i="2"/>
  <c r="B23" i="5"/>
  <c r="F34" i="2" l="1"/>
  <c r="L34" i="2" l="1"/>
  <c r="G34" i="2" l="1"/>
  <c r="H34" i="2" l="1"/>
  <c r="B36" i="11" l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21" i="11" l="1"/>
  <c r="B24" i="13"/>
  <c r="B25" i="13" s="1"/>
  <c r="B26" i="13" s="1"/>
  <c r="B27" i="13" l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21" i="13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21" i="5" l="1"/>
</calcChain>
</file>

<file path=xl/sharedStrings.xml><?xml version="1.0" encoding="utf-8"?>
<sst xmlns="http://schemas.openxmlformats.org/spreadsheetml/2006/main" count="3853" uniqueCount="381">
  <si>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</si>
  <si>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</si>
  <si>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</si>
  <si>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</si>
  <si>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</si>
  <si>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</si>
  <si>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</si>
  <si>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</si>
  <si>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</si>
  <si>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</si>
  <si>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</si>
  <si>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</si>
  <si>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</si>
  <si>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</si>
  <si>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</si>
  <si>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</si>
  <si>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</si>
  <si>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</si>
  <si>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</si>
  <si>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</si>
  <si>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</si>
  <si>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</si>
  <si>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</si>
  <si>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</si>
  <si>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</si>
  <si>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</si>
  <si>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</si>
  <si>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</si>
  <si>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</si>
  <si>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</si>
  <si>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</si>
  <si>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</si>
  <si>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</si>
  <si>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</si>
  <si>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</si>
  <si>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</si>
  <si>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</si>
  <si>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</si>
  <si>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</si>
  <si>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</si>
  <si>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</si>
  <si>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</si>
  <si>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</si>
  <si>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</si>
  <si>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</si>
  <si>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</si>
  <si>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</si>
  <si>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</si>
  <si>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</si>
  <si>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</si>
  <si>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</si>
  <si>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</si>
  <si>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</si>
  <si>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</si>
  <si>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</si>
  <si>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</si>
  <si>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</si>
  <si>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</si>
  <si>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</si>
  <si>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</si>
  <si>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</si>
  <si>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</si>
  <si>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</si>
  <si>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</si>
  <si>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</si>
  <si>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</si>
  <si>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</si>
  <si>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</si>
  <si>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</si>
  <si>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</si>
  <si>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</si>
  <si>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</si>
  <si>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</si>
  <si>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</si>
  <si>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</si>
  <si>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</si>
  <si>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</si>
  <si>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</si>
  <si>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</si>
  <si>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</si>
  <si>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</si>
  <si>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</si>
  <si>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</si>
  <si>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</si>
  <si>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</si>
  <si>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</si>
  <si>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</si>
  <si>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</si>
  <si>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</si>
  <si>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</si>
  <si>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</si>
  <si>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</si>
  <si>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</si>
  <si>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</si>
  <si>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</si>
  <si>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</si>
  <si>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</si>
  <si>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</si>
  <si>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</si>
  <si>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</si>
  <si>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</si>
  <si>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</si>
  <si>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</si>
  <si>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</si>
  <si>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</si>
  <si>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</si>
  <si>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</si>
  <si>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</si>
  <si>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</si>
  <si>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</si>
  <si>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</si>
  <si>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</si>
  <si>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</si>
  <si>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</si>
  <si>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</si>
  <si>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</si>
  <si>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</si>
  <si>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</si>
  <si>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</si>
  <si>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</si>
  <si>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</si>
  <si>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</si>
  <si>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</si>
  <si>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</si>
  <si>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</si>
  <si>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</si>
  <si>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</si>
  <si>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</si>
  <si>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</si>
  <si>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</si>
  <si>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</si>
  <si>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</si>
  <si>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</si>
  <si>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</si>
  <si>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</si>
  <si>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</si>
  <si>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</si>
  <si>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</si>
  <si>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</si>
  <si>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</si>
  <si>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</si>
  <si>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GAXETA CJ-CLYDE/SCB602S PART NR-SCB6-02S</t>
  </si>
  <si>
    <t>KIT/CONJUNTO VEDACAO COMPONENTE GAXETA NR-SCB6-02S_x000D_CLYDE</t>
  </si>
  <si>
    <t>GAXETA CJ-CLYDE/SHSCB602S</t>
  </si>
  <si>
    <t>KIT/CONJUNTO VEDACAO COMPONENTE GAXETA SHSCB602S CLYDE</t>
  </si>
  <si>
    <t>GAXETA CJ-QUEST/101130607</t>
  </si>
  <si>
    <t>QUEST TEC KIT DE REPARACAO TRAC STEAM TAMANHO 7 KITS COMPOSTOS POR 2 UNIDADES DE VIDRO ESCUDO JUNTA E ALMOFADA_x000D_KIT REPARO GAXETA CJ- APLICACAO DO VISOR NIVEL VIDRO BOROSSILICATO FABRICANTE QUEST TEC PART.NUMBER TS 1-011-30-607 - ASSY</t>
  </si>
  <si>
    <t>GAXETA DAS PLACAS DO TROCADOR DE CALOR</t>
  </si>
  <si>
    <t>JUNTA(GAXETA)PARA PLACAS DE TROCADOR DE CALOR FUNKE; TIPO: FP31-47-1-EH,_x000D_SERIE: 2104603; Nº DO EQUIPAMENTO: NTA518; PESO: 565; COMPRESSÃO MAX.:_x000D_145,7; MIN: 138,7; FABRICACAO: 2012.12 - HAASEN - Gaxeta FP-31 em NBR</t>
  </si>
  <si>
    <t>GAXETA T5-M NBRP CLIP-ON P/TROCADOR</t>
  </si>
  <si>
    <t>GAXETA CORDAO COMPRIMENTO 5M</t>
  </si>
  <si>
    <t>GAXETA-3/4POL-SPX FLOW/368489</t>
  </si>
  <si>
    <t>GAXETA TIPO: GRAFITADA DIMENSAO: 3/4POL SUBAPLICACAO: VALVULA CONTROLE APLICACAO: SISTEMA DERIVACAO CALDEIRA REFERENCIA: V368489 FABRICANTE: SPX FLOW TECHNOLOGY DO BRASIL</t>
  </si>
  <si>
    <t>CORDÃO DE BORRACHA NITRILICA  Ø 1,5mm</t>
  </si>
  <si>
    <t>CORDAO VEDACAO MATERIAL CORPO COMPOSTO BORRACHA_x000D_NITRILICA DIAMETRO 1,50MM</t>
  </si>
  <si>
    <t>CORDÃO DE BORRACHA NITRILICA  Ø 10mm</t>
  </si>
  <si>
    <t>CORDAO VEDACAO MATERIAL CORPO COMPOSTO BORRACHA_x000D_NITRILICA DIAMETRO 10,00MM</t>
  </si>
  <si>
    <t>CORDÃO DE BORRACHA NITRILICA  Ø 1mm</t>
  </si>
  <si>
    <t>CORDAO VEDACAO MATERIAL CORPO COMPOSTO BORRACHA_x000D_NITRILICA DIAMETRO 1,00MM</t>
  </si>
  <si>
    <t>CORDÃO DE BORRACHA NITRILICA  Ø 2,5mm</t>
  </si>
  <si>
    <t>CORDAO VEDACAO MATERIAL CORPO COMPOSTO BORRACHA_x000D_NITRILICA DIAMETRO 2,50MM</t>
  </si>
  <si>
    <t>CORDÃO DE BORRACHA NITRILICA  Ø 2mm</t>
  </si>
  <si>
    <t>CORDAO VEDACAO MATERIAL CORPO COMPOSTO BORRACHA_x000D_NITRILICA DIAMETRO 2,00MM</t>
  </si>
  <si>
    <t>CORDÃO DE BORRACHA NITRILICA  Ø 3,5mm</t>
  </si>
  <si>
    <t>CORDAO VEDACAO MATERIAL CORPO COMPOSTO BORRACHA_x000D_NITRILICA DUREZA 70 SHORE A COR PRETA DIAMETRO 3,5MM_x000D_VEDACAO OTIMA RESISTENCIA OLEO GRAXA GASOLINA</t>
  </si>
  <si>
    <t>CORDÃO DE BORRACHA NITRILICA  Ø 3mm</t>
  </si>
  <si>
    <t>CORDAO VEDACAO MATERIAL CORPO COMPOSTO BORRACHA_x000D_NITRILICA DIAMETRO 3,00MM</t>
  </si>
  <si>
    <t>CORDÃO DE BORRACHA NITRILICA  Ø 4,5mm</t>
  </si>
  <si>
    <t>CORDAO VEDACAO MATERIAL CORPO COMPOSTO BORRACHA_x000D_NITRILICA DIAMETRO 4,50MM</t>
  </si>
  <si>
    <t>CORDÃO DE BORRACHA NITRILICA  Ø 4mm</t>
  </si>
  <si>
    <t>CORDAO VEDACAO MATERIAL CORPO COMPOSTO BORRACHA_x000D_NITRILICA DIAMETRO 4,00MM</t>
  </si>
  <si>
    <t>CORDÃO DE BORRACHA NITRILICA  Ø 5,5mm</t>
  </si>
  <si>
    <t>CORDAO VEDACAO MATERIAL CORPO COMPOSTO BORRACHA_x000D_NITRILICA DIAMETRO 5,50MM</t>
  </si>
  <si>
    <t>CORDÃO DE BORRACHA NITRILICA  Ø 5mm</t>
  </si>
  <si>
    <t>CORDAO VEDACAO MATERIAL CORPO COMPOSTO BORRACHA_x000D_NITRILICA DIAMETRO 5,00MM</t>
  </si>
  <si>
    <t>CORDÃO DE BORRACHA NITRILICA  Ø 6,5mm</t>
  </si>
  <si>
    <t>CORDAO VEDACAO MATERIAL CORPO COMPOSTO BORRACHA_x000D_NITRILICA DUREZA 70 SHORE A COR PRETA DIAMETRO 6,5MM_x000D_VEDACAO OTIMA RESISTENCIA OLEO GRAXA GASOLINA</t>
  </si>
  <si>
    <t>CORDÃO DE BORRACHA NITRILICA  Ø 6mm</t>
  </si>
  <si>
    <t>CORDAO VEDACAO MATERIAL CORPO COMPOSTO BORRACHA_x000D_NITRILICA DIAMETRO 6,00MM</t>
  </si>
  <si>
    <t>CORDÃO DE BORRACHA NITRILICA  Ø 7,5mm</t>
  </si>
  <si>
    <t>CORDAO VEDACAO MATERIAL CORPO COMPOSTO BORRACHA_x000D_NITRILICA DIAMETRO 7,50MM</t>
  </si>
  <si>
    <t>CORDÃO DE BORRACHA NITRILICA  Ø 7mm</t>
  </si>
  <si>
    <t>CORDAO VEDACAO MATERIAL CORPO COMPOSTO BORRACHA_x000D_NITRILICA DUREZA 70 SHORE A COR PRETA DIAMETRO 7MM_x000D_VEDACAO OTIMA RESISTENCIA OLEO GRAXA GASOLINA</t>
  </si>
  <si>
    <t>CORDÃO DE BORRACHA NITRILICA  Ø 8,5mm</t>
  </si>
  <si>
    <t>CORDAO VEDACAO MATERIAL CORPO COMPOSTO BORRACHA_x000D_NITRILICA DIAMETRO 8,50MM</t>
  </si>
  <si>
    <t>CORDÃO DE BORRACHA NITRILICA  Ø 8mm</t>
  </si>
  <si>
    <t>CORDAO VEDACAO MATERIAL CORPO COMPOSTO BORRACHA_x000D_NITRILICA DIAMETRO 8,00MM</t>
  </si>
  <si>
    <t>CORDÃO DE BORRACHA NITRILICA  Ø 9,5mm</t>
  </si>
  <si>
    <t>CORDAO VEDACAO MATERIAL CORPO COMPOSTO BORRACHA_x000D_NITRILICA DIAMETRO 9,50MM</t>
  </si>
  <si>
    <t>CORDÃO DE BORRACHA NITRILICA  Ø 9mm</t>
  </si>
  <si>
    <t>CORDAO VEDACAO MATERIAL CORPO COMPOSTO BORRACHA_x000D_NITRILICA DIAMETRO 9,00MM</t>
  </si>
  <si>
    <t>CORDÃO DE O'RING 3/8"</t>
  </si>
  <si>
    <t>CORDAO VEDACAO DIAMETRO 3/8POL</t>
  </si>
  <si>
    <t>CORDAO VED BORR AUTOAJUSTAVEL BOCO LISA</t>
  </si>
  <si>
    <t>CORDAO VEDACAO MATERIAL CORPO COMPOSTO BORRACHA 37911-R</t>
  </si>
  <si>
    <t>CORDAO-CIRC-10MM-VITON-70 SH A</t>
  </si>
  <si>
    <t>CORDAO VEDACAO MATERIAL CORPO FLUOROELASTOMERO DUREZA_x000D_70 SHORE A DIAMETRO 10MM FORNECIMENTO 12M</t>
  </si>
  <si>
    <t>CORDAO-CIRC-4MM-BORR</t>
  </si>
  <si>
    <t>CORDAO VEDACAO MATERIAL CORPO COMPOSTO BORRACHA_x000D_DIAMETRO 4,00MM</t>
  </si>
  <si>
    <t>GAXETA 1/4POL PTFE GRAFITADO C/ ARAMIDA</t>
  </si>
  <si>
    <t>GAXETA CORDAO POLITETRAFLUORETILENO GRAFITE FIBRA_x000D_ARAMIDA DIAMETRO 1/4POL</t>
  </si>
  <si>
    <t>GAXETA 102.00X111.00X6.0 - RS04 - PU/POM</t>
  </si>
  <si>
    <t>GAXETA ANEL DIAMETRO INTERNO 102MM DIAMETRO EXTERNO_x000D_111MM ALTURA MAIOR 6MM</t>
  </si>
  <si>
    <t>GAXETA 11-LBA05AA246 DRESSER</t>
  </si>
  <si>
    <t>GAXETA APLICACAO VALVULA SEGURANCA 11-LBA05AA246_x000D_DRESSER</t>
  </si>
  <si>
    <t>GAXETA 141.80X150.00X6.0 - PS04 - PU/POM</t>
  </si>
  <si>
    <t>GAXETA ANEL MATERIAL CORPO POLIURETANO DIAMETRO INTERNO_x000D_141,8MM DIAMETRO EXTERNO 150MM ALTURA MAIOR 6MM</t>
  </si>
  <si>
    <t>GAXETA 2235 1/2POL GRAF MALHA INCON TEAD</t>
  </si>
  <si>
    <t>GAXETA CORDAO GRAFITE FLEXIVEL NIQUEL CROMO CINZA_x000D_LARGURA 1/2POL TEMPERATURA OPERACAO -240A450GRC_x000D_FORNECIMENTO EMBALAGEM 2KG 2235 TEADIT</t>
  </si>
  <si>
    <t>GAXETA 2235 3/16 POL GRAFITE FLEXIVEL *</t>
  </si>
  <si>
    <t>GAXETA ANEL MATERIAL CORPO GRAFITE FLEXIVEL COR CINZA_x000D_DIAMETRO INTERNO 3/16POL FORNECIMENTO 1KG</t>
  </si>
  <si>
    <t>GAXETA 2235 3/8POL GRAF MALHA INCON TEAD</t>
  </si>
  <si>
    <t>GAXETA CORDAO QUADRADO GRAFITE FLEXIVEL NIQUEL CROMO_x000D_NATURAL DIAMETRO 3/8POL TRANCADO PRESSAO OPERACAO_x000D_450BAR TEMPERATURA OPERACAO -240A450GRC FORNECIMENTO_x000D_ROLO 2235 TEADIT</t>
  </si>
  <si>
    <t>GAXETA 2235 QUAD 1/4POL GRAF FLEX</t>
  </si>
  <si>
    <t>GAXETA CORDAO QUADRADO GRAFITE FLEXIVEL NIQUEL CROMO_x000D_NATURAL DIAMETRO 1/4POL TRANCADO PRESSAO OPERACAO_x000D_450BAR TEMPERATURA OPERACAO -240A450GRC FORNECIMENTO_x000D_ROLO 2235 TEADIT</t>
  </si>
  <si>
    <t>GAXETA 2773 3/4" QUIMGAX TEADIT 19.05 MM</t>
  </si>
  <si>
    <t>GAXETA CORDAO QUADRADO POLITETRAFLUORETILENO GRAFITE_x000D_CINZA LARGURA 3/4POL TEMPERATURA OPERACAO -100A250GRC_x000D_FORNECIMENTO EMBALAGEM 5KG</t>
  </si>
  <si>
    <t>GAXETA 2773 5/8" QUIMGAX TEADIT</t>
  </si>
  <si>
    <t>GAXETA 2773 5/8" QUIMGAX TEADIT_x000D__x000D__x000D_</t>
  </si>
  <si>
    <t>GAXETA 2773 QUAD 3/8 POL-FIBR CARB GRAF</t>
  </si>
  <si>
    <t>GAXETA CORDAO QUADRADO FIBRA FENOLICA GRAFITE_x000D_POLITETRAFLUORETILENO NATURAL DIAMETRO 3/8POL TRANCADO_x000D_DUREZA 60 HRC PRESSAO OPERACAO 120BAR TEMPERATURA_x000D_OPERACAO -100A250GRC FORNECIMENTO ROLO 2773 TEADIT</t>
  </si>
  <si>
    <t>GAXETA 2773 QUAD-5/16POL FIBRA GRAFITADA</t>
  </si>
  <si>
    <t>GAXETA 2773 SECAO: SECAO QUADRADA- DIMENSAO: 5/16POL- MATERIAL: FIBRA_x000D_FENOLICA C/PTFE/GRAFITE- TEMPERATURA: -100A250 GRC-</t>
  </si>
  <si>
    <t>GAXETA 2774 QUAD 3/8 POL-FIBR CARB GRAF</t>
  </si>
  <si>
    <t>GAXETA CORDAO QUADRADO GRAFITE FLEXIVEL LARGURA 3/8POL_x000D_ALTURA 3/8POL</t>
  </si>
  <si>
    <t>GAXETA 2774 QUAD 5/16 POL-FIBR CARB GRAF</t>
  </si>
  <si>
    <t>GAXETA 2774: SECÃO QUADRADA-DIMENSAO: 5/16 POL MATERIAL_x000D_FIBRA CARBONO GRAFITADA._x000D_APLICADO: SOPRADOR FULIGEM_x000D_TEMPERATURA (ºC): - MÍN 100/MAX 250_x000D_PRESSÃO (BAR): VÁLVULA 120 / ROTATIVO 20 / ALTERNATIVO 60_x000D_PH: MÍN 1 MÁX 13_x000D_VELOCIDADE (m/s): MÁXIMA 15_x000D_POL: 5/16_x000D_MM: 7,9_x000D_</t>
  </si>
  <si>
    <t>GAXETA 3/16POL PTFE GRAFITADO C/ ARAMIDA</t>
  </si>
  <si>
    <t>GAXETA CORDAO POLITETRAFLUORETILENO GRAFITE FIBRA_x000D_ARAMIDA DIAMETRO 3/16POL</t>
  </si>
  <si>
    <t>GAXETA 4 POL SIST CAL 286165 COPES VULC*</t>
  </si>
  <si>
    <t>GAXETA APLICACAO VALVULA SISTEMA CALDEIRA 286165 COPES_x000D_VULCAN</t>
  </si>
  <si>
    <t>GAXETA 4 POL SIST CAL 286166 COPES VULC*</t>
  </si>
  <si>
    <t>GAXETA ACO INOX AISI316 DIAMETRO 4 POL USO VALVULA APLICACAO SISTEMA CALDEIRA 286166 COPES VULCAN</t>
  </si>
  <si>
    <t>GAXETA 5/8" ARAMIDA C /PTFE QUIMGAX 2030</t>
  </si>
  <si>
    <t>GAXETA 5/8" ARAMIDA C /PTFE QUIMGAX 2030; APLICAÇÃO: OP: 580300/1 BOMBAS AUXILIARES DAS TORRES DE RESFRIAMENTO KKS: 30PAC11/12AP001; PART NUMBER:012116200; 02136573_x000D__x000D_</t>
  </si>
  <si>
    <t>GAXETA C/ANEL VED-2X2 3/8X3/8POL-PU-NBR</t>
  </si>
  <si>
    <t>GAXETA ANEL PERFIL B MATERIAL CORPO COMPOSTO BORRACHA_x000D_NITRILICA DUREZA 90 SHORE DIAMETRO INTERNO 2POL_x000D_DIAMETRO EXTERNO 2.3/8POL ALTURA MAIOR 3/8POL_x000D_18702000375 AGEL</t>
  </si>
  <si>
    <t>GAXETA C/ANEL VED-50X60X8MM UA1 VITON</t>
  </si>
  <si>
    <t>ANEL VEDACAO MATERIAL CORPO FLUOROELASTOMERO DUREZA 90_x000D_SHORE A DIAMETRO INTERNO 50MM ESPESSURA 60MM 77710</t>
  </si>
  <si>
    <t>GAXETA C/ANEL VED-50X63X9MM UA2 VITON</t>
  </si>
  <si>
    <t>GAXETA C/ANEL VEDACAO-PERFIL: PERFIL TIPO UA2-DIMENSOES: 50,00 X 63,00 X_x000D_9,00MM- MATERIAL: VITON: 80 SHORE A-MATERIAL ANEL: ANEL VITON -DUREZA_x000D_ANEL: 75 SHORE A</t>
  </si>
  <si>
    <t>GAXETA CJ-WARTSILA/916045044</t>
  </si>
  <si>
    <t>GAXETA CJ- MATERIAL: VITON- SUBAPLICACAO: P/ FILTRO- APLICACAO: DO MOT OR GAS- MODELO: WARTSILA W18V50SG PAAE219774- USO: MOTOR DIESEL- HAMWO RTHY/916045044- WARTSILA/916045044-_x000D_</t>
  </si>
  <si>
    <t>GAXETA DE GRAFOIL EV-103712-C2 REV-1</t>
  </si>
  <si>
    <t>GAXETA GRAFITE FLEXIVEL APLICACAO VALVULA CONTROLE /_x000D_BLOQUEIO EV103712C2REV1ITEM9</t>
  </si>
  <si>
    <t>GAXETA DE GRAFOIL EV-103717-C2 REV-1</t>
  </si>
  <si>
    <t>GAXETA CORDAO GRAFITE FLEXIVEL EV-103717-C2 REV-1</t>
  </si>
  <si>
    <t>GAXETA DIMEN 16x24x5.5 800030325 DIECKMA</t>
  </si>
  <si>
    <t>GAXETA 800030325 DIECKMANN</t>
  </si>
  <si>
    <t>GAXETA DIMEN 6x13x5 800030326 DIECKMANN</t>
  </si>
  <si>
    <t>GAXETA 800030326 DIECKMANN</t>
  </si>
  <si>
    <t>GAXETA EM TEFLON-PTFE DE 10mm</t>
  </si>
  <si>
    <t>GAXETA CORDAO POLITETRAFLUORETILENO POLIAMIDA DIAMETRO_x000D_10MM</t>
  </si>
  <si>
    <t>GAXETA FIB CERAM 1260°C1/2 POL TERMOCER*</t>
  </si>
  <si>
    <t>GAXETA FIBRA CERAMICA TEMPERATURA MAXIMA 1260°C LARGURA 1/2 POL TERMOCERAM 630 TEADIT</t>
  </si>
  <si>
    <t>GAXETA FIBRA ACRILICA/PTFE 2019 ½"</t>
  </si>
  <si>
    <t>GAXETA ANEL MATERIAL CORPO POLITETRAFLUORETILENO_x000D_DIAMETRO INTERNO 1/2POL</t>
  </si>
  <si>
    <t>GAXETA FIBRA ACRILICA/PTFE 2019 3/8"</t>
  </si>
  <si>
    <t>GAXETA CORDAO POLITETRAFLUORETILENO DIAMETRO 3/8POL</t>
  </si>
  <si>
    <t>GAXETA FLEX GRAF TRANC NR DES 30 ORION</t>
  </si>
  <si>
    <t>GAXETA FLEXiVEIL GRAFITE TRANCADO NR DESENHO 30 APLIC: CICLO COMB PARNAIBA-II REF:  FABR: ORION</t>
  </si>
  <si>
    <t>GAXETA GRAF 3/4=19.05 MM 19.05*</t>
  </si>
  <si>
    <t>GAXETA 2773 3/4" QUIMGAX TEADIT 19.05 MM_x000D_MATERIAL: FABRICADA EM SEÇÃO QUADRADA COM UM EXCLUSIVO FIO_x000D_COMPOSTO DE FIBRAS FENÓLICAS E OUTRAS FIBRAS SINTÉTICAS_x000D_DE ALTA QUALIDADE, E IMPREGNADA COM PTFE E GRAFITE._x000D_TEMPERATURA (ºC)_x000D_MÍNIMA -100_x000D_MÁXIMA 250_x000D_PRESSÃO (bar)_x000D_ROTATIVOS: 20_x000D_ALTERNATIVOS: 60_x000D_VÁLVULAS: 120_x000D_BITOLA: POL-3/4"_x000D_        MM-19,1_x000D_EMBALAGEM: (+/-10%)+ 5 Kg</t>
  </si>
  <si>
    <t>GAXETA GRAFITADA COM FIOS DE INCONEL 3/8</t>
  </si>
  <si>
    <t>GAXETA CORDAO GRAFITE DIAMETRO 3/8POL</t>
  </si>
  <si>
    <t>GAXETA MODELO U-2  DIMENS 232X252X10MM</t>
  </si>
  <si>
    <t>GAXETA ANEL PERFIL U-2 DIAMETRO INTERNO 232MM DIAMETRO_x000D_EXTERNO 252MM ALTURA MAIOR 10MM VITON</t>
  </si>
  <si>
    <t>GAXETA NBRP M6- FG ALFA LAVAL</t>
  </si>
  <si>
    <t>GAXETA APLIC: SKID OLEO SELAGEM GERADOR REF: NBRP M6- FG FAB: ALFA LAVAL</t>
  </si>
  <si>
    <t>GAXETA OMK-MR NBR DIAM INT 375,50 MM DI*</t>
  </si>
  <si>
    <t>GAXETA ANEL MATERIAL CORPO COMPOSTO BORRACHA NITRILICA_x000D_DIAMETRO INTERNO 375MM DIAMETRO EXTERNO 400MM ALTURA_x000D_MAIOR 8,1MM</t>
  </si>
  <si>
    <t>GAXETA QUAD1/2 POL BBA VALV MIST AGITAD*</t>
  </si>
  <si>
    <t>GAXETA QUADRADA POLITETRAFLUORETILENO EXPANDIDO GRAFITE FORMA CONSTRUT IVA ENTRELACADA DIAMETRO 1/2 POL ALTURA 1/2 POL APLICACAO BOMBA VALVUL A MISTURADORES AGITADORES QUIMGAX 2007G / 1/2 TEADIT_x000D_</t>
  </si>
  <si>
    <t>GAXETA QUIMFLEX 24B 20X7MM-PTFE EXP</t>
  </si>
  <si>
    <t>JUNTA VEDACAO MATERIAL CORPO POLITETRAFLUORETILENO_x000D_EXPANDIDO FORMATO RETANGULAR PERFURADA TEMPERATURA_x000D_OPERACAO -268A270GRC COMPRIMENTO 10.000MM LARGURA 20MM_x000D_ESPESSURA 70MM QUIMFLEX 24B 20X7 TEADIT</t>
  </si>
  <si>
    <t>GAXETA QUIMFLEX 24B 7 X 2,50MM PTFE EXP</t>
  </si>
  <si>
    <t>JUNTA VEDACAO MATERIAL CORPO POLITETRAFLUORETILENO_x000D_FORMATO FITA TEMPERATURA OPERACAO -60A150GRC LARGURA_x000D_7MM ESPESSURA 2,5MM JOINT SEAL 1/4 GORE</t>
  </si>
  <si>
    <t>GAXETA QUIMGAX 2202 GRAFITE FLEXIV 1/8"</t>
  </si>
  <si>
    <t>GAXETA CORDAO QUADRADO GRAFITE FLEXIVEL FIOS CARBONO_x000D_NATURAL DIAMETRO 1/8POL TRANCADO PRESSAO OPERACAO_x000D_300BAR TEMPERATURA OPERACAO -240A450GRC FORNECIMENTO_x000D_ROLO 2202 1/8 TEADIT</t>
  </si>
  <si>
    <t>GAXETA QUIMGAX 2202 GRAFITE FLEXIV 3/16"</t>
  </si>
  <si>
    <t>GAXETA CORDAO QUADRADO GRAFITE FLEXIVEL FIOS CARBONO_x000D_NATURAL DIAMETRO 3/16POL TRANCADO PRESSAO OPERACAO_x000D_300BAR TEMPERATURA OPERACAO -240A450GRC FORNECIMENTO_x000D_ROLO</t>
  </si>
  <si>
    <t>GAXETA QUIMGAX 2202 GRAFITE FLEXIV 5/16"</t>
  </si>
  <si>
    <t>GAXETA CORDAO QUADRADO GRAFITE FLEXIVEL FIOS CARBONO_x000D_NATURAL DIAMETRO 5/16POL TRANCADO PRESSAO OPERACAO_x000D_300BAR TEMPERATURA OPERACAO -240A450GRC FORNECIMENTO_x000D_ROLO 2202 5/16 TEADIT</t>
  </si>
  <si>
    <t>GAXETA QUIMGAX 2202 GRAFITE FLEXIV 7/16"</t>
  </si>
  <si>
    <t>GAXETA CORDAO QUADRADO GRAFITE FLEXIVEL FIOS CARBONO_x000D_NATURAL DIAMETRO 7/16POL TRANCADO PRESSAO OPERACAO_x000D_300BAR TEMPERATURA OPERACAO -240A450GRC FORNECIMENTO_x000D_ROLO 2202 7/16 TEADIT</t>
  </si>
  <si>
    <t>GAXETA QUIMGAX 2202 GRAFITE FLEXIV 7/8"</t>
  </si>
  <si>
    <t>GAXETA CORDAO QUADRADO GRAFITE FLEXIVEL FIOS CARBONO_x000D_NATURAL DIAMETRO 7/8POL TRANCADO PRESSAO OPERACAO_x000D_300BAR TEMPERATURA OPERACAO -240A450GRC FORNECIMENTO_x000D_ROLO</t>
  </si>
  <si>
    <t>GAXETA QUIMGAX 2202 GRAFITE FLEXIV 9/16"</t>
  </si>
  <si>
    <t>GAXETA CORDAO QUADRADO GRAFITE FLEXIVEL FIOS CARBONO_x000D_NATURAL DIAMETRO 9/16POL TRANCADO PRESSAO OPERACAO_x000D_300BAR TEMPERATURA OPERACAO -240A450GRC FORNECIMENTO_x000D_ROLO 2202 9/16 TEADIT</t>
  </si>
  <si>
    <t>GAXETA QUIMGAX 2202 GRAFITE FLEXIVEL 1"</t>
  </si>
  <si>
    <t>GAXETA CORDAO QUADRADO GRAFITE FLEXIVEL FIOS CARBONO_x000D_NATURAL DIAMETRO 1POL TRANCADO PRESSAO OPERACAO 300BAR_x000D_TEMPERATURA OPERACAO -240A450GRC FORNECIMENTO ROLO 2202_x000D_1 TEADIT</t>
  </si>
  <si>
    <t>GAXETA QUIMGAX 2202 GRAFITE FLEXIVEL 1/2</t>
  </si>
  <si>
    <t>GAXETA QUIMGAX 2202 GRAFITE FLEXIVEL C/REFORCO FIOS CARBONO DIAMETRO 1/2_x000D_POL TEMPERATURA MAX. 450 VAPOR 650 PRESSAO 30BAR</t>
  </si>
  <si>
    <t>GAXETA QUIMGAX 2202 GRAFITE FLEXIVEL 1/4</t>
  </si>
  <si>
    <t>GAXETA CORDAO QUADRADO GRAFITE FLEXIVEL FIOS CARBONO_x000D_NATURAL DIAMETRO 1/4POL TRANCADO PRESSAO OPERACAO_x000D_300BAR TEMPERATURA OPERACAO -240A450GRC FORNECIMENTO_x000D_ROLO 2202 1/4 TEADIT</t>
  </si>
  <si>
    <t>GAXETA QUIMGAX 2202 GRAFITE FLEXIVEL 3/4</t>
  </si>
  <si>
    <t>GAXETA CORDAO QUADRADO GRAFITE FLEXIVEL FIOS CARBONO_x000D_NATURAL DIAMETRO 3/4POL TRANCADO PRESSAO OPERACAO_x000D_300BAR TEMPERATURA OPERACAO -240A450GRC FORNECIMENTO_x000D_ROLO 2202 3/4 TEADIT</t>
  </si>
  <si>
    <t>GAXETA QUIMGAX 2202 GRAFITE FLEXIVEL 3/8</t>
  </si>
  <si>
    <t>GAXETA CORDAO QUADRADO GRAFITE FLEXIVEL FIOS CARBONO_x000D_NATURAL DIAMETRO 3/8POL TRANCADO PRESSAO OPERACAO_x000D_300BAR TEMPERATURA OPERACAO -240A450GRC FORNECIMENTO_x000D_ROLO 2202 TEADIT</t>
  </si>
  <si>
    <t>GAXETA QUIMGAX 2202 GRAFITE FLEXIVEL 5/8</t>
  </si>
  <si>
    <t>GAXETA CORDAO QUADRADO GRAFITE FLEXIVEL FIOS CARBONO_x000D_NATURAL DIAMETRO 5/8POL TRANCADO PRESSAO OPERACAO_x000D_300BAR TEMPERATURA OPERACAO -240A450GRC FORNECIMENTO_x000D_ROLO 2202 5/8 TEADIT</t>
  </si>
  <si>
    <t>GAXETA TIPO UA-1 50 x 60 x 7,5</t>
  </si>
  <si>
    <t>GAXETA CORDAO LARGURA 50MM ALTURA 7,5MM COMPRIMENTO_x000D_70MM</t>
  </si>
  <si>
    <t>GAXETA VALV CONTR BAD00090+BAD00139</t>
  </si>
  <si>
    <t>GAXETA GRAFITE USO MOTOR APLICACAO VALVULA CONTROLE BAD00090+BAD00139_x000D_ORION.</t>
  </si>
  <si>
    <t>GAXETA-CLYDE/N1/6181</t>
  </si>
  <si>
    <t>GAXETA- APLICACAO: DO SOPRADOR FULIGEM- MODELO: CLYDE PS-SL- USO: VALVULA POPPET- CLYDE/N1/6181-</t>
  </si>
  <si>
    <t>GAXETA-DRESSER/4396002</t>
  </si>
  <si>
    <t>GAXETA APLICACAO VALVULA CONTROLE 4396002 DRESSER_x000D_4396002 GE</t>
  </si>
  <si>
    <t>GAXETA-ENGEVAL/DESEV103589C2POS08</t>
  </si>
  <si>
    <t>"GAXETA-ENGEVAL/DESEV103589C2POS08 ENGEVAL DESENHO EV-103589-C2 /_x000D_M006-KK-VD-101_0002-IS06"</t>
  </si>
  <si>
    <t>GAXETA-ENGEVAL/DESEV103590C2POS10</t>
  </si>
  <si>
    <t>"GAXETA-ENGEVAL/DESEV103590C2POS10 ENGEVAL DESENHO EV103590C2 /_x000D_M006-KK-VD-101_0002-IS06"</t>
  </si>
  <si>
    <t>GAXETA-ENGEVAL/DESEV103592C2POS12</t>
  </si>
  <si>
    <t>"GAXETA-ENGEVAL/DESEV103592C2POS12 ENGEVAL DESENHO EV-103592-C2 /_x000D_M006-KK-VD-101_0002-IS06"</t>
  </si>
  <si>
    <t>GAXETA-ENGEVAL/DESEV103594C2POS09</t>
  </si>
  <si>
    <t>"GAXETA-ENGEVAL/DESEV103594C2POS09 ENGEVAL DESENHO EV-103594-C2 /_x000D_M006-KK-VD-101_0002-IS06"</t>
  </si>
  <si>
    <t>GAXETA-ENGEVAL/DESEV103718C2POS21</t>
  </si>
  <si>
    <t>GAXETA- MATERIAL: GRAFITE FLEXIVEL- APLICACAO: DA VALVULA CONTROLE ENGEVAL- (16562)- ENGEVAL/DES EV103718C2 POS 21-</t>
  </si>
  <si>
    <t>GAXETA-ENGEVAL/EV103595C2</t>
  </si>
  <si>
    <t>GAXETA- MATERIAL: ACO INOX- APLICACAO: DA VALVULA CONTROLE ENGEVAL- C/CASTELO- DIMENSAO: 12POL- ENGEVAL/EV103595-C2-</t>
  </si>
  <si>
    <t>GAXETA-QUAD-1/2POL-GRAF FLEX</t>
  </si>
  <si>
    <t>GAXETA- SECAO: SECAO QUADRADA- DIMENSAO: 1/2POL- MATERIAL: GRAFITE FLEXIVEL- C/REFORCO.</t>
  </si>
  <si>
    <t>GAXETA-QUAD-1/2POL-GRAF FLEX/FIOS INC</t>
  </si>
  <si>
    <t>GAXETA CORDAO QUADRADO GRAFITE FLEXIVEL NIQUEL CROMO_x000D_PRETA DIAMETRO 1/2POL TRANCADO PRESSAO OPERACAO 400BAR_x000D_TEMPERATURA OPERACAO -240A450GRC FORNECIMENTO ROLO_x000D_2000IC TEADIT</t>
  </si>
  <si>
    <t>GAXETA-QUAD-1/4POL-GRAF FLEX/FIOS INC</t>
  </si>
  <si>
    <t>GAXETA CORDAO QUADRADO GRAFITE FLEXIVEL NIQUEL CROMO_x000D_PRETA DIAMETRO 1/4POL TRANCADO PRESSAO OPERACAO 400BAR_x000D_TEMPERATURA OPERACAO -240A450GRC FORNECIMENTO ROLO_x000D_2000IC QUIMGAX</t>
  </si>
  <si>
    <t>GAXETA-QUAD-1/8POL-GRAF FLEX</t>
  </si>
  <si>
    <t>GAXETA- SECAO: SECAO QUADRADA- DIMENSAO: 1/8POL- MATERIAL: GRAFITE FLEXIVEL</t>
  </si>
  <si>
    <t>GAXETA-QUAD-3/16POL-GRAF FLEX</t>
  </si>
  <si>
    <t>GAXETA CORDAO QUADRADO GRAFITE FLEXIVEL NIQUEL CROMO_x000D_PRETA DIAMETRO 3/16POL TRANCADO PRESSAO OPERACAO 400BAR_x000D_TEMPERATURA OPERACAO -240A450GRC FORNECIMENTO ROLO_x000D_2000IC QUIMGAX</t>
  </si>
  <si>
    <t>GAXETA-QUAD-3/8POL-GRAF FLEX</t>
  </si>
  <si>
    <t>GAXETA CORDAO QUADRADO GRAFITE FLEXIVEL NIQUEL CROMO_x000D_PRETA DIAMETRO 3/8POL TRANCADO PRESSAO OPERACAO 450BAR_x000D_TEMPERATURA OPERACAO -240A450GRC FORNECIMENTO ROLO 2235_x000D_TEADIT</t>
  </si>
  <si>
    <t>GAXETA-QUAD-3/8POL-GRAF FLEX/FIOS INC</t>
  </si>
  <si>
    <t>GAXETA CORDAO QUADRADO GRAFITE FLEXIVEL NIQUEL CROMO_x000D_NATURAL DIAMETRO 3/8POL TRANCADO PRESSAO OPERACAO_x000D_400BAR TEMPERATURA OPERACAO -240A450GRC FORNECIMENTO_x000D_ROLO 2000IC QUIMGAX</t>
  </si>
  <si>
    <t>GAXETA-QUAD-5/16POL-GRAF FLEX/FIOS INC</t>
  </si>
  <si>
    <t>GAXETA CORDAO QUADRADO GRAFITE FLEXIVEL NIQUEL CROMO_x000D_PRETA DIAMETRO 5/16POL TRANCADO PRESSAO OPERACAO 400BAR_x000D_TEMPERATURA OPERACAO -240A450GRC FORNECIMENTO ROLO_x000D_2000IC QUIMGAX</t>
  </si>
  <si>
    <t>GAXETA-QUAD-5/8POL-GRAF FLEX</t>
  </si>
  <si>
    <t>GAXETA CORDAO QUADRADO GRAFITE FLEXIVEL NIQUEL CROMO_x000D_PRETA DIAMETRO 5/8POL TRANCADO PRESSAO OPERACAO 450BAR_x000D_TEMPERATURA OPERACAO -240A450GRC FORNECIMENTO ROLO 2235_x000D_TEADIT</t>
  </si>
  <si>
    <t>GAXETA-QUAD-5/8POL-GRAF FLEX/FIOS INC</t>
  </si>
  <si>
    <t>GAXETA CORDAO QUADRADO GRAFITE FLEXIVEL NIQUEL CROMO_x000D_PRETA DIAMETRO 5/8POL TRANCADO PRESSAO OPERACAO 400BAR_x000D_TEMPERATURA OPERACAO -240A450GRC FORNECIMENTO ROLO_x000D_2000IC QUIMGAX</t>
  </si>
  <si>
    <t>GAXETA-QUAD-5/8POL-PTFE EXP C/GRAF</t>
  </si>
  <si>
    <t>GAXETA CORDAO QUADRADO POLITETRAFLUORETILENO GRAFITE_x000D_FLEXIVEL PRETA DIAMETRO 5/8POL TRANCADO PRESSAO_x000D_OPERACAO 35A200BAR VELOCIDADE 25M/S TEMPERATURA_x000D_OPERACAO -200A280GRC 2007G TEADIT</t>
  </si>
  <si>
    <t>GAXETA-QUAD-7/16POL-GRAF FLEX/FIOS INC</t>
  </si>
  <si>
    <t>GAXETA CORDAO QUADRADO GRAFITE FLEXIVEL NIQUEL CROMO_x000D_PRETA DIAMETRO 7/16POL TRANCADO PRESSAO OPERACAO 400BAR_x000D_TEMPERATURA OPERACAO -240A450GRC FORNECIMENTO ROLO_x000D_2000IC QUIMGAX</t>
  </si>
  <si>
    <t>GAXETA-SPX FLOW/286649</t>
  </si>
  <si>
    <t>GAXETA- APLICACAO: DA VALVULA SPX FLOW- USO: VALVULA CONTROLE- SPX FLOW/286649-</t>
  </si>
  <si>
    <t>GAXETA-SPX FLOW/286709</t>
  </si>
  <si>
    <t>GAXETA- APLICACAO: DA VALVULA SPX FLOW- USO: VALVULA CONTROLE- SPX FLOW/286709-</t>
  </si>
  <si>
    <t>GAXETA-SPX FLOW/C15736BPP</t>
  </si>
  <si>
    <t>GAXETA- APLICACAO: DA VALVULA CONTROLE SPX FLOW- SPX FLOW/C15736-BPP-</t>
  </si>
  <si>
    <t>KIT DE GAXETAS PART.Nº 368499</t>
  </si>
  <si>
    <t>KIT/CONJUNTO GAXETA 368499 FAB</t>
  </si>
  <si>
    <t>VEDACAO PARA V04*</t>
  </si>
  <si>
    <t>GAXETA CJ-TIPO: CILINDRICA BIPARTIDA-MATERIAL: GRAFITE-DIMENSOES: 42,80X62X40-APLICACAO: DO SOPRADOR FULIGEM-MODELO: CLYDE</t>
  </si>
  <si>
    <t>CÓDIGO</t>
  </si>
  <si>
    <t>TEXTO BREVE</t>
  </si>
  <si>
    <t>TEXTO COMPLETO</t>
  </si>
  <si>
    <t>M</t>
  </si>
  <si>
    <t>KG</t>
  </si>
  <si>
    <t>UN</t>
  </si>
  <si>
    <t>CJ</t>
  </si>
  <si>
    <t>FERCOM INDUSTRIA E COMERCIO LTDA</t>
  </si>
  <si>
    <t>OFERTAMOS MARCA FERCOM (FE7000IC)</t>
  </si>
  <si>
    <t>OFERTAMOS MARCA FERCOM (FE7235)</t>
  </si>
  <si>
    <t>OFERTAMOS MARCA FERCOM (FE7007)</t>
  </si>
  <si>
    <t>FERCOM</t>
  </si>
  <si>
    <t>FALTAM INFORMAÇÕES</t>
  </si>
  <si>
    <t>DESCRIÇÃO CONFUSA</t>
  </si>
  <si>
    <t>OFERTAMOS MARCA FERCOM (FE7017)</t>
  </si>
  <si>
    <t>OFERTAMOS MARCA FERCOM (FE7773)</t>
  </si>
  <si>
    <t>OFERTAMOS MARCA FERCOM (FE74B)</t>
  </si>
  <si>
    <t>OFERTAMOS MARCA FERCOM (FE7000S)</t>
  </si>
  <si>
    <t>OFERTAMOS MARCA FERCOM (FE7774)</t>
  </si>
  <si>
    <t>GFERTAMOS MARCA FERCOM (FE7000IC)</t>
  </si>
  <si>
    <t>OFERTAMOS EM BORRACHA NBR</t>
  </si>
  <si>
    <t>FORNECER DESENHO</t>
  </si>
  <si>
    <t>OFERTAMOS MARCA FERCOM (FE730)</t>
  </si>
  <si>
    <t>OFERTAMOS MARCA FERCOM (FE7202)</t>
  </si>
  <si>
    <t>OFERTAMOS MARCA FERCOM (FE7005)</t>
  </si>
  <si>
    <t>OFERTAMOS MARCA FERCOM (FE7030)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</si>
</sst>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" fontId="0" fillId="0" borderId="21" xfId="0" applyNumberFormat="1" applyFill="1" applyBorder="1"/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topLeftCell="A16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7" t="s">
        <v>19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</row>
    <row r="6" spans="2:15" ht="7.5" customHeight="1" x14ac:dyDescent="0.25"/>
    <row r="7" spans="2:15" x14ac:dyDescent="0.25">
      <c r="B7" s="55">
        <v>1</v>
      </c>
      <c r="C7" s="125" t="s">
        <v>91</v>
      </c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6"/>
    </row>
    <row r="8" spans="2:15" x14ac:dyDescent="0.25">
      <c r="B8" s="56"/>
      <c r="C8" s="113" t="s">
        <v>95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4"/>
    </row>
    <row r="9" spans="2:15" x14ac:dyDescent="0.25">
      <c r="B9" s="56"/>
      <c r="C9" s="113" t="s">
        <v>94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4"/>
    </row>
    <row r="10" spans="2:15" x14ac:dyDescent="0.25">
      <c r="B10" s="56">
        <v>2</v>
      </c>
      <c r="C10" s="113" t="s">
        <v>102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4"/>
    </row>
    <row r="11" spans="2:15" x14ac:dyDescent="0.25">
      <c r="B11" s="56">
        <v>3</v>
      </c>
      <c r="C11" s="113" t="s">
        <v>93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4"/>
    </row>
    <row r="12" spans="2:15" x14ac:dyDescent="0.25">
      <c r="B12" s="56">
        <v>4</v>
      </c>
      <c r="C12" s="113" t="s">
        <v>103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4"/>
    </row>
    <row r="13" spans="2:15" x14ac:dyDescent="0.25">
      <c r="B13" s="56">
        <v>5</v>
      </c>
      <c r="C13" s="113" t="s">
        <v>101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/>
    </row>
    <row r="14" spans="2:15" x14ac:dyDescent="0.25">
      <c r="B14" s="56"/>
      <c r="C14" s="113" t="s">
        <v>69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x14ac:dyDescent="0.25">
      <c r="B15" s="56"/>
      <c r="C15" s="113" t="s">
        <v>70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4"/>
    </row>
    <row r="16" spans="2:15" x14ac:dyDescent="0.25">
      <c r="B16" s="56"/>
      <c r="C16" s="113" t="s">
        <v>71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4"/>
    </row>
    <row r="17" spans="2:15" x14ac:dyDescent="0.25">
      <c r="B17" s="56">
        <v>6</v>
      </c>
      <c r="C17" s="113" t="s">
        <v>92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4"/>
    </row>
    <row r="18" spans="2:15" x14ac:dyDescent="0.25">
      <c r="B18" s="56">
        <v>7</v>
      </c>
      <c r="C18" s="113" t="s">
        <v>100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4"/>
    </row>
    <row r="19" spans="2:15" x14ac:dyDescent="0.25">
      <c r="B19" s="57">
        <v>8</v>
      </c>
      <c r="C19" s="111" t="s">
        <v>99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2"/>
    </row>
    <row r="20" spans="2:15" x14ac:dyDescent="0.25"/>
    <row r="21" spans="2:15" ht="18.75" x14ac:dyDescent="0.3">
      <c r="C21" s="127" t="s">
        <v>86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8" t="s">
        <v>121</v>
      </c>
      <c r="K23" s="129"/>
      <c r="L23" s="129"/>
      <c r="M23" s="130"/>
    </row>
    <row r="24" spans="2:15" x14ac:dyDescent="0.25">
      <c r="F24" s="74" t="s">
        <v>130</v>
      </c>
      <c r="G24" s="73"/>
      <c r="H24" s="73"/>
      <c r="I24" s="77"/>
      <c r="J24" s="131">
        <v>24</v>
      </c>
      <c r="K24" s="132"/>
      <c r="L24" s="132"/>
      <c r="M24" s="133"/>
    </row>
    <row r="25" spans="2:15" x14ac:dyDescent="0.25">
      <c r="F25" s="75" t="s">
        <v>129</v>
      </c>
      <c r="G25" s="76"/>
      <c r="H25" s="76"/>
      <c r="I25" s="78"/>
      <c r="J25" s="134">
        <v>60</v>
      </c>
      <c r="K25" s="134"/>
      <c r="L25" s="134"/>
      <c r="M25" s="135"/>
    </row>
    <row r="26" spans="2:15" x14ac:dyDescent="0.25"/>
    <row r="27" spans="2:15" ht="18.75" x14ac:dyDescent="0.3">
      <c r="C27" s="127" t="s">
        <v>68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3" t="s">
        <v>75</v>
      </c>
      <c r="E29" s="124"/>
      <c r="F29" s="124"/>
      <c r="G29" s="124"/>
      <c r="H29" s="124"/>
      <c r="I29" s="124"/>
      <c r="J29" s="124"/>
      <c r="K29" s="122" t="s">
        <v>139</v>
      </c>
      <c r="L29" s="122"/>
      <c r="M29" s="122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1" t="s">
        <v>78</v>
      </c>
      <c r="M30" s="121"/>
      <c r="N30" s="53" t="s">
        <v>77</v>
      </c>
      <c r="O30" s="52" t="s">
        <v>78</v>
      </c>
    </row>
    <row r="31" spans="2:15" x14ac:dyDescent="0.25">
      <c r="B31" s="42"/>
      <c r="C31" s="29"/>
      <c r="D31" s="117" t="s">
        <v>72</v>
      </c>
      <c r="E31" s="118"/>
      <c r="F31" s="33">
        <f>'UTE|UTG PARNAÍBA'!F13</f>
        <v>31</v>
      </c>
      <c r="G31" s="33">
        <f>'UTE|UTG PARNAÍBA'!F14</f>
        <v>14</v>
      </c>
      <c r="H31" s="72">
        <f>'UTE|UTG PARNAÍBA'!G14</f>
        <v>0.45161290322580644</v>
      </c>
      <c r="I31" s="72">
        <f>'UTE|UTG PARNAÍBA'!G15</f>
        <v>0.45161290322580644</v>
      </c>
      <c r="J31" s="34">
        <f>'UTE|UTG PARNAÍBA'!G16</f>
        <v>0.45161290322580644</v>
      </c>
      <c r="K31" s="35">
        <f>'UTE|UTG PARNAÍBA'!F17</f>
        <v>2908.44</v>
      </c>
      <c r="L31" s="115">
        <f>'UTE|UTG PARNAÍBA'!F18</f>
        <v>3199.1800000000003</v>
      </c>
      <c r="M31" s="116"/>
      <c r="N31" s="64">
        <f>'UTE|UTG PARNAÍBA'!F10</f>
        <v>500</v>
      </c>
      <c r="O31" s="65">
        <f>'UTE|UTG PARNAÍBA'!F11</f>
        <v>5000</v>
      </c>
    </row>
    <row r="32" spans="2:15" x14ac:dyDescent="0.25">
      <c r="B32" s="42"/>
      <c r="C32" s="29"/>
      <c r="D32" s="117" t="s">
        <v>73</v>
      </c>
      <c r="E32" s="118"/>
      <c r="F32" s="33">
        <f>'UTE ITAQUI'!F13</f>
        <v>47</v>
      </c>
      <c r="G32" s="33">
        <f>'UTE ITAQUI'!F14</f>
        <v>22</v>
      </c>
      <c r="H32" s="72">
        <f>'UTE ITAQUI'!G14</f>
        <v>0.46808510638297873</v>
      </c>
      <c r="I32" s="72">
        <f>'UTE ITAQUI'!G15</f>
        <v>0.46808510638297873</v>
      </c>
      <c r="J32" s="34">
        <f>'UTE ITAQUI'!G16</f>
        <v>0.46808510638297873</v>
      </c>
      <c r="K32" s="35">
        <f>'UTE ITAQUI'!F17</f>
        <v>28088.949999999993</v>
      </c>
      <c r="L32" s="115">
        <f>'UTE ITAQUI'!F18</f>
        <v>30897.7</v>
      </c>
      <c r="M32" s="116"/>
      <c r="N32" s="66">
        <f>'UTE ITAQUI'!F10</f>
        <v>500</v>
      </c>
      <c r="O32" s="67">
        <f>'UTE ITAQUI'!F11</f>
        <v>5000</v>
      </c>
    </row>
    <row r="33" spans="2:15" x14ac:dyDescent="0.25">
      <c r="B33" s="42"/>
      <c r="C33" s="29"/>
      <c r="D33" s="117" t="s">
        <v>74</v>
      </c>
      <c r="E33" s="118"/>
      <c r="F33" s="33">
        <f>'UTE PECÉM II'!F13</f>
        <v>50</v>
      </c>
      <c r="G33" s="33">
        <f>'UTE PECÉM II'!F14</f>
        <v>8</v>
      </c>
      <c r="H33" s="72">
        <f>'UTE PECÉM II'!G14</f>
        <v>0.16</v>
      </c>
      <c r="I33" s="72">
        <f>'UTE PECÉM II'!G15</f>
        <v>0.16</v>
      </c>
      <c r="J33" s="34">
        <f>'UTE PECÉM II'!G16</f>
        <v>0.16</v>
      </c>
      <c r="K33" s="35">
        <f>'UTE PECÉM II'!F17</f>
        <v>140870.35999999999</v>
      </c>
      <c r="L33" s="115">
        <f>'UTE PECÉM II'!F18</f>
        <v>154957.41999999998</v>
      </c>
      <c r="M33" s="116"/>
      <c r="N33" s="66">
        <f>'UTE PECÉM II'!F10</f>
        <v>500</v>
      </c>
      <c r="O33" s="67">
        <f>'UTE PECÉM II'!F11</f>
        <v>5000</v>
      </c>
    </row>
    <row r="34" spans="2:15" x14ac:dyDescent="0.25">
      <c r="B34" s="42"/>
      <c r="C34" s="29"/>
      <c r="D34" s="119" t="s">
        <v>80</v>
      </c>
      <c r="E34" s="120"/>
      <c r="F34" s="37">
        <f>SUM(F31:F33)</f>
        <v>128</v>
      </c>
      <c r="G34" s="37">
        <f>SUM(G31:G33)</f>
        <v>44</v>
      </c>
      <c r="H34" s="38">
        <f t="shared" ref="H34" si="0">IF(OR(F34="",F34=0),"",G34/F34)</f>
        <v>0.34375</v>
      </c>
      <c r="I34" s="38">
        <f>IFERROR((IFERROR(I31*$F$31,0)+IFERROR(I32*$F$32,0)+IFERROR(I33*$F$33,0)+IFERROR(#REF!*#REF!,0))/SUM($F$31:$F$33),0)</f>
        <v>0.34375</v>
      </c>
      <c r="J34" s="38">
        <f>IFERROR((IFERROR(J31*$F$31,0)+IFERROR(J32*$F$32,0)+IFERROR(J33*$F$33,0)+IFERROR(#REF!*#REF!,0))/SUM($F$31:$F$33),0)</f>
        <v>0.34375</v>
      </c>
      <c r="K34" s="39">
        <f>SUM(K31:K33)</f>
        <v>171867.74999999997</v>
      </c>
      <c r="L34" s="109">
        <f>SUM(L31:L33)</f>
        <v>189054.3</v>
      </c>
      <c r="M34" s="110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DA8-230A-4C40-A57C-A3BB879DD7AB}">
  <dimension ref="A1:AE1022"/>
  <sheetViews>
    <sheetView showGridLines="0" tabSelected="1" topLeftCell="K1" zoomScale="85" zoomScaleNormal="85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36" t="s">
        <v>131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>
        <v>46906624000173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44070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5000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31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14</v>
      </c>
      <c r="G14" s="80">
        <f>IFERROR(IF(OR(F14=0,F14=""),"",F14/$F$13),"")</f>
        <v>0.45161290322580644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14</v>
      </c>
      <c r="G15" s="80">
        <f>IFERROR(IF(OR(F15=0,F15=""),"",F15/$F$13),"")</f>
        <v>0.45161290322580644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14</v>
      </c>
      <c r="G16" s="80">
        <f>IFERROR(IF(OR(F16=0,F16=""),"",F16/$F$13),"")</f>
        <v>0.45161290322580644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2908.44</v>
      </c>
      <c r="G17" s="11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3199.1800000000003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31</v>
      </c>
      <c r="C21" s="3">
        <f t="shared" ref="C21:I21" si="0">SUBTOTAL(103,C23:C60003)</f>
        <v>31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31</v>
      </c>
      <c r="H21" s="3">
        <f t="shared" si="0"/>
        <v>31</v>
      </c>
      <c r="I21" s="5">
        <f t="shared" si="0"/>
        <v>31</v>
      </c>
      <c r="J21" s="6">
        <f>SUBTOTAL(103,J23:J60003)</f>
        <v>20</v>
      </c>
      <c r="K21" s="28"/>
      <c r="L21" s="3">
        <f t="shared" ref="L21:X21" si="1">SUBTOTAL(103,L23:L60003)</f>
        <v>16</v>
      </c>
      <c r="M21" s="4">
        <f t="shared" si="1"/>
        <v>14</v>
      </c>
      <c r="N21" s="5">
        <f t="shared" si="1"/>
        <v>14</v>
      </c>
      <c r="O21" s="3">
        <f t="shared" si="1"/>
        <v>20</v>
      </c>
      <c r="P21" s="3">
        <f t="shared" si="1"/>
        <v>0</v>
      </c>
      <c r="Q21" s="3">
        <f t="shared" si="1"/>
        <v>20</v>
      </c>
      <c r="R21" s="3">
        <f t="shared" si="1"/>
        <v>20</v>
      </c>
      <c r="S21" s="5">
        <f t="shared" si="1"/>
        <v>0</v>
      </c>
      <c r="T21" s="3">
        <f t="shared" si="1"/>
        <v>20</v>
      </c>
      <c r="U21" s="5">
        <f t="shared" si="1"/>
        <v>20</v>
      </c>
      <c r="V21" s="5">
        <f t="shared" si="1"/>
        <v>6</v>
      </c>
      <c r="W21" s="5">
        <f t="shared" si="1"/>
        <v>6</v>
      </c>
      <c r="X21" s="5">
        <f t="shared" si="1"/>
        <v>6</v>
      </c>
      <c r="Y21" s="3">
        <f>SUBTOTAL(102,Y23:Y60003)</f>
        <v>14</v>
      </c>
      <c r="Z21" s="7">
        <f>SUBTOTAL(102,Z23:Z60003)</f>
        <v>14</v>
      </c>
      <c r="AA21" s="95" t="s">
        <v>134</v>
      </c>
      <c r="AB21" s="96"/>
      <c r="AC21" s="96"/>
      <c r="AD21" s="3">
        <f>SUBTOTAL(102,AD23:AD60003)</f>
        <v>6</v>
      </c>
      <c r="AE21" s="7">
        <f>SUBTOTAL(102,AE23:AE60003)</f>
        <v>6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5200000000004</v>
      </c>
      <c r="D23" s="19"/>
      <c r="E23" s="19"/>
      <c r="F23" s="2"/>
      <c r="G23" s="108" t="s">
        <v>334</v>
      </c>
      <c r="H23" s="21">
        <v>6</v>
      </c>
      <c r="I23" s="21" t="s">
        <v>359</v>
      </c>
      <c r="J23" s="46">
        <v>59119000</v>
      </c>
      <c r="K23" s="46" t="s">
        <v>104</v>
      </c>
      <c r="L23" s="47" t="s">
        <v>363</v>
      </c>
      <c r="M23" s="48"/>
      <c r="N23" s="48"/>
      <c r="O23" s="49">
        <v>9.2499999999999999E-2</v>
      </c>
      <c r="P23" s="50"/>
      <c r="Q23" s="50">
        <v>0.04</v>
      </c>
      <c r="R23" s="50">
        <v>0.05</v>
      </c>
      <c r="S23" s="50"/>
      <c r="T23" s="46">
        <v>15</v>
      </c>
      <c r="U23" s="46">
        <v>30</v>
      </c>
      <c r="V23" s="51" t="s">
        <v>366</v>
      </c>
      <c r="W23" s="62">
        <v>487.15</v>
      </c>
      <c r="X23" s="62">
        <v>535.86</v>
      </c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>
        <f>IF(W23&lt;&gt;"",$H23*W23,"")</f>
        <v>2922.8999999999996</v>
      </c>
      <c r="AE23" s="23">
        <f>IF(X23&lt;&gt;"",$H23*X23,"")</f>
        <v>3215.16</v>
      </c>
    </row>
    <row r="24" spans="2:31" ht="25.5" x14ac:dyDescent="0.25">
      <c r="B24" s="18">
        <f t="shared" ref="B24:B87" si="5">IF(G24="","",B23+1)</f>
        <v>2</v>
      </c>
      <c r="C24" s="25">
        <v>5200000000012</v>
      </c>
      <c r="D24" s="19"/>
      <c r="E24" s="19"/>
      <c r="F24" s="2"/>
      <c r="G24" s="108" t="s">
        <v>322</v>
      </c>
      <c r="H24" s="21">
        <v>3</v>
      </c>
      <c r="I24" s="21" t="s">
        <v>359</v>
      </c>
      <c r="J24" s="46">
        <v>59119000</v>
      </c>
      <c r="K24" s="46" t="s">
        <v>104</v>
      </c>
      <c r="L24" s="47" t="s">
        <v>363</v>
      </c>
      <c r="M24" s="48"/>
      <c r="N24" s="48"/>
      <c r="O24" s="49">
        <v>9.2499999999999999E-2</v>
      </c>
      <c r="P24" s="50"/>
      <c r="Q24" s="50">
        <v>0.04</v>
      </c>
      <c r="R24" s="50">
        <v>0.05</v>
      </c>
      <c r="S24" s="50"/>
      <c r="T24" s="46">
        <v>15</v>
      </c>
      <c r="U24" s="46">
        <v>30</v>
      </c>
      <c r="V24" s="51" t="s">
        <v>366</v>
      </c>
      <c r="W24" s="62">
        <v>487.15</v>
      </c>
      <c r="X24" s="62">
        <v>535.86</v>
      </c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>
        <f t="shared" ref="AD24:AD87" si="8">IF(W24&lt;&gt;"",$H24*W24,"")</f>
        <v>1461.4499999999998</v>
      </c>
      <c r="AE24" s="23">
        <f t="shared" ref="AE24:AE87" si="9">IF(X24&lt;&gt;"",$H24*X24,"")</f>
        <v>1607.58</v>
      </c>
    </row>
    <row r="25" spans="2:31" ht="51" x14ac:dyDescent="0.25">
      <c r="B25" s="18">
        <f t="shared" si="5"/>
        <v>3</v>
      </c>
      <c r="C25" s="25">
        <v>5200000000013</v>
      </c>
      <c r="D25" s="19"/>
      <c r="E25" s="19"/>
      <c r="F25" s="2"/>
      <c r="G25" s="108" t="s">
        <v>214</v>
      </c>
      <c r="H25" s="21">
        <v>4</v>
      </c>
      <c r="I25" s="21" t="s">
        <v>359</v>
      </c>
      <c r="J25" s="46">
        <v>59119000</v>
      </c>
      <c r="K25" s="46" t="s">
        <v>104</v>
      </c>
      <c r="L25" s="47" t="s">
        <v>364</v>
      </c>
      <c r="M25" s="48"/>
      <c r="N25" s="48"/>
      <c r="O25" s="49">
        <v>9.2499999999999999E-2</v>
      </c>
      <c r="P25" s="50"/>
      <c r="Q25" s="50">
        <v>0.04</v>
      </c>
      <c r="R25" s="50">
        <v>0.05</v>
      </c>
      <c r="S25" s="50"/>
      <c r="T25" s="46">
        <v>15</v>
      </c>
      <c r="U25" s="46">
        <v>30</v>
      </c>
      <c r="V25" s="51" t="s">
        <v>366</v>
      </c>
      <c r="W25" s="62">
        <v>1383.07</v>
      </c>
      <c r="X25" s="62">
        <v>1521.37</v>
      </c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>
        <f t="shared" si="8"/>
        <v>5532.28</v>
      </c>
      <c r="AE25" s="23">
        <f t="shared" si="9"/>
        <v>6085.48</v>
      </c>
    </row>
    <row r="26" spans="2:31" ht="51" x14ac:dyDescent="0.25">
      <c r="B26" s="18">
        <f t="shared" si="5"/>
        <v>4</v>
      </c>
      <c r="C26" s="25">
        <v>5200000000016</v>
      </c>
      <c r="D26" s="19"/>
      <c r="E26" s="19"/>
      <c r="F26" s="2"/>
      <c r="G26" s="108" t="s">
        <v>338</v>
      </c>
      <c r="H26" s="21">
        <v>2</v>
      </c>
      <c r="I26" s="21" t="s">
        <v>359</v>
      </c>
      <c r="J26" s="46">
        <v>59119000</v>
      </c>
      <c r="K26" s="46" t="s">
        <v>104</v>
      </c>
      <c r="L26" s="47" t="s">
        <v>364</v>
      </c>
      <c r="M26" s="48"/>
      <c r="N26" s="48"/>
      <c r="O26" s="49">
        <v>9.2499999999999999E-2</v>
      </c>
      <c r="P26" s="50"/>
      <c r="Q26" s="50">
        <v>0.04</v>
      </c>
      <c r="R26" s="50">
        <v>0.05</v>
      </c>
      <c r="S26" s="50"/>
      <c r="T26" s="46">
        <v>15</v>
      </c>
      <c r="U26" s="46">
        <v>30</v>
      </c>
      <c r="V26" s="51" t="s">
        <v>366</v>
      </c>
      <c r="W26" s="62">
        <v>1127.5999999999999</v>
      </c>
      <c r="X26" s="62">
        <v>1240.3699999999999</v>
      </c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>
        <f t="shared" si="8"/>
        <v>2255.1999999999998</v>
      </c>
      <c r="AE26" s="23">
        <f t="shared" si="9"/>
        <v>2480.7399999999998</v>
      </c>
    </row>
    <row r="27" spans="2:31" ht="51" x14ac:dyDescent="0.25">
      <c r="B27" s="18">
        <f t="shared" si="5"/>
        <v>5</v>
      </c>
      <c r="C27" s="25">
        <v>5200000000020</v>
      </c>
      <c r="D27" s="19"/>
      <c r="E27" s="19"/>
      <c r="F27" s="2"/>
      <c r="G27" s="108" t="s">
        <v>342</v>
      </c>
      <c r="H27" s="21">
        <v>9</v>
      </c>
      <c r="I27" s="21" t="s">
        <v>359</v>
      </c>
      <c r="J27" s="46">
        <v>59119000</v>
      </c>
      <c r="K27" s="46" t="s">
        <v>104</v>
      </c>
      <c r="L27" s="47" t="s">
        <v>365</v>
      </c>
      <c r="M27" s="48"/>
      <c r="N27" s="48"/>
      <c r="O27" s="49">
        <v>9.2499999999999999E-2</v>
      </c>
      <c r="P27" s="50"/>
      <c r="Q27" s="50">
        <v>0.04</v>
      </c>
      <c r="R27" s="50">
        <v>0.05</v>
      </c>
      <c r="S27" s="50"/>
      <c r="T27" s="46">
        <v>15</v>
      </c>
      <c r="U27" s="46">
        <v>30</v>
      </c>
      <c r="V27" s="51" t="s">
        <v>366</v>
      </c>
      <c r="W27" s="62">
        <v>379.04</v>
      </c>
      <c r="X27" s="62">
        <v>416.94</v>
      </c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>
        <f t="shared" si="8"/>
        <v>3411.36</v>
      </c>
      <c r="AE27" s="23">
        <f t="shared" si="9"/>
        <v>3752.46</v>
      </c>
    </row>
    <row r="28" spans="2:31" ht="25.5" x14ac:dyDescent="0.25">
      <c r="B28" s="18">
        <f t="shared" si="5"/>
        <v>6</v>
      </c>
      <c r="C28" s="25">
        <v>5200000000027</v>
      </c>
      <c r="D28" s="19"/>
      <c r="E28" s="19"/>
      <c r="F28" s="2"/>
      <c r="G28" s="108" t="s">
        <v>350</v>
      </c>
      <c r="H28" s="21">
        <v>14</v>
      </c>
      <c r="I28" s="21" t="s">
        <v>359</v>
      </c>
      <c r="J28" s="46"/>
      <c r="K28" s="46" t="s">
        <v>85</v>
      </c>
      <c r="L28" s="47" t="s">
        <v>367</v>
      </c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63.75" x14ac:dyDescent="0.25">
      <c r="B29" s="18">
        <f t="shared" si="5"/>
        <v>7</v>
      </c>
      <c r="C29" s="25">
        <v>5200000000970</v>
      </c>
      <c r="D29" s="19"/>
      <c r="E29" s="19"/>
      <c r="F29" s="2"/>
      <c r="G29" s="108" t="s">
        <v>146</v>
      </c>
      <c r="H29" s="21">
        <v>11</v>
      </c>
      <c r="I29" s="21" t="s">
        <v>360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5200000001030</v>
      </c>
      <c r="D30" s="19"/>
      <c r="E30" s="19"/>
      <c r="F30" s="2"/>
      <c r="G30" s="108" t="s">
        <v>308</v>
      </c>
      <c r="H30" s="21">
        <v>1</v>
      </c>
      <c r="I30" s="21" t="s">
        <v>360</v>
      </c>
      <c r="J30" s="46"/>
      <c r="K30" s="46" t="s">
        <v>85</v>
      </c>
      <c r="L30" s="47" t="s">
        <v>367</v>
      </c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38.25" x14ac:dyDescent="0.25">
      <c r="B31" s="18">
        <f t="shared" si="5"/>
        <v>9</v>
      </c>
      <c r="C31" s="25">
        <v>5200000003128</v>
      </c>
      <c r="D31" s="19"/>
      <c r="E31" s="19"/>
      <c r="F31" s="2"/>
      <c r="G31" s="108" t="s">
        <v>242</v>
      </c>
      <c r="H31" s="21">
        <v>6</v>
      </c>
      <c r="I31" s="21" t="s">
        <v>360</v>
      </c>
      <c r="J31" s="46"/>
      <c r="K31" s="46" t="s">
        <v>85</v>
      </c>
      <c r="L31" s="47" t="s">
        <v>367</v>
      </c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5"/>
        <v>10</v>
      </c>
      <c r="C32" s="25">
        <v>5200000007243</v>
      </c>
      <c r="D32" s="19"/>
      <c r="E32" s="19"/>
      <c r="F32" s="2"/>
      <c r="G32" s="108" t="s">
        <v>272</v>
      </c>
      <c r="H32" s="21">
        <v>10</v>
      </c>
      <c r="I32" s="21" t="s">
        <v>359</v>
      </c>
      <c r="J32" s="46">
        <v>59119000</v>
      </c>
      <c r="K32" s="46" t="s">
        <v>104</v>
      </c>
      <c r="L32" s="47" t="s">
        <v>365</v>
      </c>
      <c r="M32" s="48"/>
      <c r="N32" s="48"/>
      <c r="O32" s="49">
        <v>9.2499999999999999E-2</v>
      </c>
      <c r="P32" s="50"/>
      <c r="Q32" s="50">
        <v>0.04</v>
      </c>
      <c r="R32" s="50">
        <v>0.05</v>
      </c>
      <c r="S32" s="50"/>
      <c r="T32" s="46">
        <v>15</v>
      </c>
      <c r="U32" s="46">
        <v>30</v>
      </c>
      <c r="V32" s="51" t="s">
        <v>366</v>
      </c>
      <c r="W32" s="62">
        <v>379.04</v>
      </c>
      <c r="X32" s="62">
        <v>416.94</v>
      </c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>
        <f t="shared" si="8"/>
        <v>3790.4</v>
      </c>
      <c r="AE32" s="23">
        <f t="shared" si="9"/>
        <v>4169.3999999999996</v>
      </c>
    </row>
    <row r="33" spans="2:31" ht="51" x14ac:dyDescent="0.25">
      <c r="B33" s="18">
        <f t="shared" si="5"/>
        <v>11</v>
      </c>
      <c r="C33" s="25">
        <v>5200000012315</v>
      </c>
      <c r="D33" s="19"/>
      <c r="E33" s="19"/>
      <c r="F33" s="2"/>
      <c r="G33" s="108" t="s">
        <v>148</v>
      </c>
      <c r="H33" s="21">
        <v>80</v>
      </c>
      <c r="I33" s="21" t="s">
        <v>360</v>
      </c>
      <c r="J33" s="46"/>
      <c r="K33" s="46" t="s">
        <v>85</v>
      </c>
      <c r="L33" s="47" t="s">
        <v>367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5"/>
        <v>12</v>
      </c>
      <c r="C34" s="25">
        <v>5200000014746</v>
      </c>
      <c r="D34" s="19"/>
      <c r="E34" s="19"/>
      <c r="F34" s="2"/>
      <c r="G34" s="108" t="s">
        <v>304</v>
      </c>
      <c r="H34" s="21">
        <v>2</v>
      </c>
      <c r="I34" s="21" t="s">
        <v>360</v>
      </c>
      <c r="J34" s="46"/>
      <c r="K34" s="46" t="s">
        <v>85</v>
      </c>
      <c r="L34" s="47" t="s">
        <v>367</v>
      </c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5200000014930</v>
      </c>
      <c r="D35" s="19"/>
      <c r="E35" s="19"/>
      <c r="F35" s="2"/>
      <c r="G35" s="108" t="s">
        <v>252</v>
      </c>
      <c r="H35" s="21">
        <v>1</v>
      </c>
      <c r="I35" s="21" t="s">
        <v>358</v>
      </c>
      <c r="J35" s="46"/>
      <c r="K35" s="46" t="s">
        <v>85</v>
      </c>
      <c r="L35" s="47" t="s">
        <v>368</v>
      </c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25.5" x14ac:dyDescent="0.25">
      <c r="B36" s="18">
        <f t="shared" si="5"/>
        <v>14</v>
      </c>
      <c r="C36" s="25">
        <v>5200000015291</v>
      </c>
      <c r="D36" s="19"/>
      <c r="E36" s="19"/>
      <c r="F36" s="2"/>
      <c r="G36" s="108" t="s">
        <v>158</v>
      </c>
      <c r="H36" s="21">
        <v>10</v>
      </c>
      <c r="I36" s="21" t="s">
        <v>358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25.5" x14ac:dyDescent="0.25">
      <c r="B37" s="18">
        <f t="shared" si="5"/>
        <v>15</v>
      </c>
      <c r="C37" s="25">
        <v>5200000015292</v>
      </c>
      <c r="D37" s="19"/>
      <c r="E37" s="19"/>
      <c r="F37" s="2"/>
      <c r="G37" s="108" t="s">
        <v>154</v>
      </c>
      <c r="H37" s="21">
        <v>10</v>
      </c>
      <c r="I37" s="21" t="s">
        <v>358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5200000015294</v>
      </c>
      <c r="D38" s="19"/>
      <c r="E38" s="19"/>
      <c r="F38" s="2"/>
      <c r="G38" s="108" t="s">
        <v>162</v>
      </c>
      <c r="H38" s="21">
        <v>10</v>
      </c>
      <c r="I38" s="21" t="s">
        <v>358</v>
      </c>
      <c r="J38" s="46">
        <v>40169300</v>
      </c>
      <c r="K38" s="46" t="s">
        <v>104</v>
      </c>
      <c r="L38" s="47"/>
      <c r="M38" s="48">
        <v>1.6</v>
      </c>
      <c r="N38" s="48">
        <v>1.76</v>
      </c>
      <c r="O38" s="49">
        <v>9.2499999999999999E-2</v>
      </c>
      <c r="P38" s="50"/>
      <c r="Q38" s="50">
        <v>7.0000000000000007E-2</v>
      </c>
      <c r="R38" s="50">
        <v>0.08</v>
      </c>
      <c r="S38" s="50"/>
      <c r="T38" s="46">
        <v>15</v>
      </c>
      <c r="U38" s="46">
        <v>30</v>
      </c>
      <c r="V38" s="51"/>
      <c r="W38" s="62"/>
      <c r="X38" s="62"/>
      <c r="Y38" s="23">
        <f t="shared" si="2"/>
        <v>16</v>
      </c>
      <c r="Z38" s="23">
        <f t="shared" si="3"/>
        <v>17.600000000000001</v>
      </c>
      <c r="AA38" s="19">
        <f t="shared" si="4"/>
        <v>1</v>
      </c>
      <c r="AB38" s="19">
        <f t="shared" si="6"/>
        <v>1</v>
      </c>
      <c r="AC38" s="19">
        <f t="shared" si="7"/>
        <v>1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5200000015295</v>
      </c>
      <c r="D39" s="19"/>
      <c r="E39" s="19"/>
      <c r="F39" s="2"/>
      <c r="G39" s="108" t="s">
        <v>160</v>
      </c>
      <c r="H39" s="21">
        <v>10</v>
      </c>
      <c r="I39" s="21" t="s">
        <v>358</v>
      </c>
      <c r="J39" s="46">
        <v>40169300</v>
      </c>
      <c r="K39" s="46" t="s">
        <v>104</v>
      </c>
      <c r="L39" s="47"/>
      <c r="M39" s="48">
        <v>2</v>
      </c>
      <c r="N39" s="48">
        <v>2.2000000000000002</v>
      </c>
      <c r="O39" s="49">
        <v>9.2499999999999999E-2</v>
      </c>
      <c r="P39" s="50"/>
      <c r="Q39" s="50">
        <v>7.0000000000000007E-2</v>
      </c>
      <c r="R39" s="50">
        <v>0.08</v>
      </c>
      <c r="S39" s="50"/>
      <c r="T39" s="46">
        <v>15</v>
      </c>
      <c r="U39" s="46">
        <v>30</v>
      </c>
      <c r="V39" s="51"/>
      <c r="W39" s="62"/>
      <c r="X39" s="62"/>
      <c r="Y39" s="23">
        <f t="shared" si="2"/>
        <v>20</v>
      </c>
      <c r="Z39" s="23">
        <f t="shared" si="3"/>
        <v>22</v>
      </c>
      <c r="AA39" s="19">
        <f t="shared" si="4"/>
        <v>1</v>
      </c>
      <c r="AB39" s="19">
        <f t="shared" si="6"/>
        <v>1</v>
      </c>
      <c r="AC39" s="19">
        <f t="shared" si="7"/>
        <v>1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5"/>
        <v>18</v>
      </c>
      <c r="C40" s="25">
        <v>5200000015302</v>
      </c>
      <c r="D40" s="19"/>
      <c r="E40" s="19"/>
      <c r="F40" s="2"/>
      <c r="G40" s="108" t="s">
        <v>166</v>
      </c>
      <c r="H40" s="21">
        <v>10</v>
      </c>
      <c r="I40" s="21" t="s">
        <v>358</v>
      </c>
      <c r="J40" s="46">
        <v>40169300</v>
      </c>
      <c r="K40" s="46" t="s">
        <v>104</v>
      </c>
      <c r="L40" s="47"/>
      <c r="M40" s="48">
        <v>2.14</v>
      </c>
      <c r="N40" s="48">
        <v>2.35</v>
      </c>
      <c r="O40" s="49">
        <v>9.2499999999999999E-2</v>
      </c>
      <c r="P40" s="50"/>
      <c r="Q40" s="50">
        <v>7.0000000000000007E-2</v>
      </c>
      <c r="R40" s="50">
        <v>0.08</v>
      </c>
      <c r="S40" s="50"/>
      <c r="T40" s="46">
        <v>15</v>
      </c>
      <c r="U40" s="46">
        <v>30</v>
      </c>
      <c r="V40" s="51"/>
      <c r="W40" s="62"/>
      <c r="X40" s="62"/>
      <c r="Y40" s="23">
        <f t="shared" si="2"/>
        <v>21.400000000000002</v>
      </c>
      <c r="Z40" s="23">
        <f t="shared" si="3"/>
        <v>23.5</v>
      </c>
      <c r="AA40" s="19">
        <f t="shared" si="4"/>
        <v>1</v>
      </c>
      <c r="AB40" s="19">
        <f t="shared" si="6"/>
        <v>1</v>
      </c>
      <c r="AC40" s="19">
        <f t="shared" si="7"/>
        <v>1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5200000015304</v>
      </c>
      <c r="D41" s="19"/>
      <c r="E41" s="19"/>
      <c r="F41" s="2"/>
      <c r="G41" s="108" t="s">
        <v>170</v>
      </c>
      <c r="H41" s="21">
        <v>10</v>
      </c>
      <c r="I41" s="21" t="s">
        <v>358</v>
      </c>
      <c r="J41" s="46">
        <v>40169300</v>
      </c>
      <c r="K41" s="46" t="s">
        <v>104</v>
      </c>
      <c r="L41" s="47"/>
      <c r="M41" s="48">
        <v>2.4</v>
      </c>
      <c r="N41" s="48">
        <v>2.64</v>
      </c>
      <c r="O41" s="49">
        <v>9.2499999999999999E-2</v>
      </c>
      <c r="P41" s="50"/>
      <c r="Q41" s="50">
        <v>7.0000000000000007E-2</v>
      </c>
      <c r="R41" s="50">
        <v>0.08</v>
      </c>
      <c r="S41" s="50"/>
      <c r="T41" s="46">
        <v>15</v>
      </c>
      <c r="U41" s="46">
        <v>30</v>
      </c>
      <c r="V41" s="51"/>
      <c r="W41" s="62"/>
      <c r="X41" s="62"/>
      <c r="Y41" s="23">
        <f t="shared" si="2"/>
        <v>24</v>
      </c>
      <c r="Z41" s="23">
        <f t="shared" si="3"/>
        <v>26.400000000000002</v>
      </c>
      <c r="AA41" s="19">
        <f t="shared" si="4"/>
        <v>1</v>
      </c>
      <c r="AB41" s="19">
        <f t="shared" si="6"/>
        <v>1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5"/>
        <v>20</v>
      </c>
      <c r="C42" s="25">
        <v>5200000015305</v>
      </c>
      <c r="D42" s="19"/>
      <c r="E42" s="19"/>
      <c r="F42" s="2"/>
      <c r="G42" s="108" t="s">
        <v>168</v>
      </c>
      <c r="H42" s="21">
        <v>10</v>
      </c>
      <c r="I42" s="21" t="s">
        <v>358</v>
      </c>
      <c r="J42" s="46">
        <v>40169300</v>
      </c>
      <c r="K42" s="46" t="s">
        <v>104</v>
      </c>
      <c r="L42" s="47"/>
      <c r="M42" s="48">
        <v>2.52</v>
      </c>
      <c r="N42" s="48">
        <v>2.77</v>
      </c>
      <c r="O42" s="49">
        <v>9.2499999999999999E-2</v>
      </c>
      <c r="P42" s="50"/>
      <c r="Q42" s="50">
        <v>7.0000000000000007E-2</v>
      </c>
      <c r="R42" s="50">
        <v>0.08</v>
      </c>
      <c r="S42" s="50"/>
      <c r="T42" s="46">
        <v>15</v>
      </c>
      <c r="U42" s="46">
        <v>30</v>
      </c>
      <c r="V42" s="51"/>
      <c r="W42" s="62"/>
      <c r="X42" s="62"/>
      <c r="Y42" s="23">
        <f t="shared" si="2"/>
        <v>25.2</v>
      </c>
      <c r="Z42" s="23">
        <f t="shared" si="3"/>
        <v>27.7</v>
      </c>
      <c r="AA42" s="19">
        <f t="shared" si="4"/>
        <v>1</v>
      </c>
      <c r="AB42" s="19">
        <f t="shared" si="6"/>
        <v>1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5200000015306</v>
      </c>
      <c r="D43" s="19"/>
      <c r="E43" s="19"/>
      <c r="F43" s="2"/>
      <c r="G43" s="108" t="s">
        <v>174</v>
      </c>
      <c r="H43" s="21">
        <v>20</v>
      </c>
      <c r="I43" s="21" t="s">
        <v>358</v>
      </c>
      <c r="J43" s="46">
        <v>40169300</v>
      </c>
      <c r="K43" s="46" t="s">
        <v>104</v>
      </c>
      <c r="L43" s="47"/>
      <c r="M43" s="48">
        <v>2.66</v>
      </c>
      <c r="N43" s="48">
        <v>2.93</v>
      </c>
      <c r="O43" s="49">
        <v>9.2499999999999999E-2</v>
      </c>
      <c r="P43" s="50"/>
      <c r="Q43" s="50">
        <v>7.0000000000000007E-2</v>
      </c>
      <c r="R43" s="50">
        <v>0.08</v>
      </c>
      <c r="S43" s="50"/>
      <c r="T43" s="46">
        <v>15</v>
      </c>
      <c r="U43" s="46">
        <v>30</v>
      </c>
      <c r="V43" s="51"/>
      <c r="W43" s="62"/>
      <c r="X43" s="62"/>
      <c r="Y43" s="23">
        <f t="shared" si="2"/>
        <v>53.2</v>
      </c>
      <c r="Z43" s="23">
        <f t="shared" si="3"/>
        <v>58.6</v>
      </c>
      <c r="AA43" s="19">
        <f t="shared" si="4"/>
        <v>1</v>
      </c>
      <c r="AB43" s="19">
        <f t="shared" si="6"/>
        <v>1</v>
      </c>
      <c r="AC43" s="19">
        <f t="shared" si="7"/>
        <v>1</v>
      </c>
      <c r="AD43" s="23" t="str">
        <f t="shared" si="8"/>
        <v/>
      </c>
      <c r="AE43" s="23" t="str">
        <f t="shared" si="9"/>
        <v/>
      </c>
    </row>
    <row r="44" spans="2:31" ht="25.5" x14ac:dyDescent="0.25">
      <c r="B44" s="18">
        <f t="shared" si="5"/>
        <v>22</v>
      </c>
      <c r="C44" s="25">
        <v>5200000015308</v>
      </c>
      <c r="D44" s="19"/>
      <c r="E44" s="19"/>
      <c r="F44" s="2"/>
      <c r="G44" s="108" t="s">
        <v>178</v>
      </c>
      <c r="H44" s="21">
        <v>20</v>
      </c>
      <c r="I44" s="21" t="s">
        <v>358</v>
      </c>
      <c r="J44" s="46">
        <v>40169300</v>
      </c>
      <c r="K44" s="46" t="s">
        <v>104</v>
      </c>
      <c r="L44" s="47"/>
      <c r="M44" s="48">
        <v>3.46</v>
      </c>
      <c r="N44" s="48">
        <v>3.81</v>
      </c>
      <c r="O44" s="49">
        <v>9.2499999999999999E-2</v>
      </c>
      <c r="P44" s="50"/>
      <c r="Q44" s="50">
        <v>7.0000000000000007E-2</v>
      </c>
      <c r="R44" s="50">
        <v>0.08</v>
      </c>
      <c r="S44" s="50"/>
      <c r="T44" s="46">
        <v>15</v>
      </c>
      <c r="U44" s="46">
        <v>30</v>
      </c>
      <c r="V44" s="51"/>
      <c r="W44" s="62"/>
      <c r="X44" s="62"/>
      <c r="Y44" s="23">
        <f t="shared" si="2"/>
        <v>69.2</v>
      </c>
      <c r="Z44" s="23">
        <f t="shared" si="3"/>
        <v>76.2</v>
      </c>
      <c r="AA44" s="19">
        <f t="shared" si="4"/>
        <v>1</v>
      </c>
      <c r="AB44" s="19">
        <f t="shared" si="6"/>
        <v>1</v>
      </c>
      <c r="AC44" s="19">
        <f t="shared" si="7"/>
        <v>1</v>
      </c>
      <c r="AD44" s="23" t="str">
        <f t="shared" si="8"/>
        <v/>
      </c>
      <c r="AE44" s="23" t="str">
        <f t="shared" si="9"/>
        <v/>
      </c>
    </row>
    <row r="45" spans="2:31" ht="25.5" x14ac:dyDescent="0.25">
      <c r="B45" s="18">
        <f t="shared" si="5"/>
        <v>23</v>
      </c>
      <c r="C45" s="25">
        <v>5200000015313</v>
      </c>
      <c r="D45" s="19"/>
      <c r="E45" s="19"/>
      <c r="F45" s="2"/>
      <c r="G45" s="108" t="s">
        <v>186</v>
      </c>
      <c r="H45" s="21">
        <v>20</v>
      </c>
      <c r="I45" s="21" t="s">
        <v>358</v>
      </c>
      <c r="J45" s="46">
        <v>40169300</v>
      </c>
      <c r="K45" s="46" t="s">
        <v>104</v>
      </c>
      <c r="L45" s="47"/>
      <c r="M45" s="48">
        <v>6.04</v>
      </c>
      <c r="N45" s="48">
        <v>6.64</v>
      </c>
      <c r="O45" s="49">
        <v>9.2499999999999999E-2</v>
      </c>
      <c r="P45" s="50"/>
      <c r="Q45" s="50">
        <v>7.0000000000000007E-2</v>
      </c>
      <c r="R45" s="50">
        <v>0.08</v>
      </c>
      <c r="S45" s="50"/>
      <c r="T45" s="46">
        <v>15</v>
      </c>
      <c r="U45" s="46">
        <v>30</v>
      </c>
      <c r="V45" s="51"/>
      <c r="W45" s="62"/>
      <c r="X45" s="62"/>
      <c r="Y45" s="23">
        <f t="shared" si="2"/>
        <v>120.8</v>
      </c>
      <c r="Z45" s="23">
        <f t="shared" si="3"/>
        <v>132.79999999999998</v>
      </c>
      <c r="AA45" s="19">
        <f t="shared" si="4"/>
        <v>1</v>
      </c>
      <c r="AB45" s="19">
        <f t="shared" si="6"/>
        <v>1</v>
      </c>
      <c r="AC45" s="19">
        <f t="shared" si="7"/>
        <v>1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5200000015314</v>
      </c>
      <c r="D46" s="19"/>
      <c r="E46" s="19"/>
      <c r="F46" s="2"/>
      <c r="G46" s="108" t="s">
        <v>184</v>
      </c>
      <c r="H46" s="21">
        <v>20</v>
      </c>
      <c r="I46" s="21" t="s">
        <v>358</v>
      </c>
      <c r="J46" s="46">
        <v>40169300</v>
      </c>
      <c r="K46" s="46" t="s">
        <v>104</v>
      </c>
      <c r="L46" s="47"/>
      <c r="M46" s="48">
        <v>6.92</v>
      </c>
      <c r="N46" s="48">
        <v>7.61</v>
      </c>
      <c r="O46" s="49">
        <v>9.2499999999999999E-2</v>
      </c>
      <c r="P46" s="50"/>
      <c r="Q46" s="50">
        <v>7.0000000000000007E-2</v>
      </c>
      <c r="R46" s="50">
        <v>0.08</v>
      </c>
      <c r="S46" s="50"/>
      <c r="T46" s="46">
        <v>15</v>
      </c>
      <c r="U46" s="46">
        <v>30</v>
      </c>
      <c r="V46" s="51"/>
      <c r="W46" s="62"/>
      <c r="X46" s="62"/>
      <c r="Y46" s="23">
        <f t="shared" si="2"/>
        <v>138.4</v>
      </c>
      <c r="Z46" s="23">
        <f t="shared" si="3"/>
        <v>152.20000000000002</v>
      </c>
      <c r="AA46" s="19">
        <f t="shared" si="4"/>
        <v>1</v>
      </c>
      <c r="AB46" s="19">
        <f t="shared" si="6"/>
        <v>1</v>
      </c>
      <c r="AC46" s="19">
        <f t="shared" si="7"/>
        <v>1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5200000015316</v>
      </c>
      <c r="D47" s="19"/>
      <c r="E47" s="19"/>
      <c r="F47" s="2"/>
      <c r="G47" s="108" t="s">
        <v>156</v>
      </c>
      <c r="H47" s="21">
        <v>10</v>
      </c>
      <c r="I47" s="21" t="s">
        <v>358</v>
      </c>
      <c r="J47" s="46">
        <v>40169300</v>
      </c>
      <c r="K47" s="46" t="s">
        <v>104</v>
      </c>
      <c r="L47" s="47"/>
      <c r="M47" s="48">
        <v>9.58</v>
      </c>
      <c r="N47" s="48">
        <v>10.53</v>
      </c>
      <c r="O47" s="49">
        <v>9.2499999999999999E-2</v>
      </c>
      <c r="P47" s="50"/>
      <c r="Q47" s="50">
        <v>7.0000000000000007E-2</v>
      </c>
      <c r="R47" s="50">
        <v>0.08</v>
      </c>
      <c r="S47" s="50"/>
      <c r="T47" s="46">
        <v>15</v>
      </c>
      <c r="U47" s="46">
        <v>30</v>
      </c>
      <c r="V47" s="51"/>
      <c r="W47" s="62"/>
      <c r="X47" s="62"/>
      <c r="Y47" s="23">
        <f t="shared" si="2"/>
        <v>95.8</v>
      </c>
      <c r="Z47" s="23">
        <f t="shared" si="3"/>
        <v>105.3</v>
      </c>
      <c r="AA47" s="19">
        <f t="shared" si="4"/>
        <v>1</v>
      </c>
      <c r="AB47" s="19">
        <f t="shared" si="6"/>
        <v>1</v>
      </c>
      <c r="AC47" s="19">
        <f t="shared" si="7"/>
        <v>1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5200000015342</v>
      </c>
      <c r="D48" s="19"/>
      <c r="E48" s="19"/>
      <c r="F48" s="2"/>
      <c r="G48" s="108" t="s">
        <v>180</v>
      </c>
      <c r="H48" s="21">
        <v>10</v>
      </c>
      <c r="I48" s="21" t="s">
        <v>358</v>
      </c>
      <c r="J48" s="46">
        <v>40169300</v>
      </c>
      <c r="K48" s="46" t="s">
        <v>104</v>
      </c>
      <c r="L48" s="47"/>
      <c r="M48" s="48">
        <v>5.32</v>
      </c>
      <c r="N48" s="48">
        <v>5.85</v>
      </c>
      <c r="O48" s="49">
        <v>9.2499999999999999E-2</v>
      </c>
      <c r="P48" s="50"/>
      <c r="Q48" s="50">
        <v>7.0000000000000007E-2</v>
      </c>
      <c r="R48" s="50">
        <v>0.08</v>
      </c>
      <c r="S48" s="50"/>
      <c r="T48" s="46">
        <v>15</v>
      </c>
      <c r="U48" s="46">
        <v>30</v>
      </c>
      <c r="V48" s="51"/>
      <c r="W48" s="62"/>
      <c r="X48" s="62"/>
      <c r="Y48" s="23">
        <f t="shared" si="2"/>
        <v>53.2</v>
      </c>
      <c r="Z48" s="23">
        <f t="shared" si="3"/>
        <v>58.5</v>
      </c>
      <c r="AA48" s="19">
        <f t="shared" si="4"/>
        <v>1</v>
      </c>
      <c r="AB48" s="19">
        <f t="shared" si="6"/>
        <v>1</v>
      </c>
      <c r="AC48" s="19">
        <f t="shared" si="7"/>
        <v>1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5200000015343</v>
      </c>
      <c r="D49" s="19"/>
      <c r="E49" s="19"/>
      <c r="F49" s="2"/>
      <c r="G49" s="108" t="s">
        <v>190</v>
      </c>
      <c r="H49" s="21">
        <v>10</v>
      </c>
      <c r="I49" s="21" t="s">
        <v>358</v>
      </c>
      <c r="J49" s="46">
        <v>40169300</v>
      </c>
      <c r="K49" s="46" t="s">
        <v>104</v>
      </c>
      <c r="L49" s="47"/>
      <c r="M49" s="48">
        <v>8.5</v>
      </c>
      <c r="N49" s="48">
        <v>9.35</v>
      </c>
      <c r="O49" s="49">
        <v>9.2499999999999999E-2</v>
      </c>
      <c r="P49" s="50"/>
      <c r="Q49" s="50">
        <v>7.0000000000000007E-2</v>
      </c>
      <c r="R49" s="50">
        <v>0.08</v>
      </c>
      <c r="S49" s="50"/>
      <c r="T49" s="46">
        <v>15</v>
      </c>
      <c r="U49" s="46">
        <v>30</v>
      </c>
      <c r="V49" s="51"/>
      <c r="W49" s="62"/>
      <c r="X49" s="62"/>
      <c r="Y49" s="23">
        <f t="shared" si="2"/>
        <v>85</v>
      </c>
      <c r="Z49" s="23">
        <f t="shared" si="3"/>
        <v>93.5</v>
      </c>
      <c r="AA49" s="19">
        <f t="shared" si="4"/>
        <v>1</v>
      </c>
      <c r="AB49" s="19">
        <f t="shared" si="6"/>
        <v>1</v>
      </c>
      <c r="AC49" s="19">
        <f t="shared" si="7"/>
        <v>1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5200000017916</v>
      </c>
      <c r="D50" s="19"/>
      <c r="E50" s="19"/>
      <c r="F50" s="2"/>
      <c r="G50" s="108" t="s">
        <v>260</v>
      </c>
      <c r="H50" s="21">
        <v>1</v>
      </c>
      <c r="I50" s="21" t="s">
        <v>360</v>
      </c>
      <c r="J50" s="46"/>
      <c r="K50" s="46" t="s">
        <v>85</v>
      </c>
      <c r="L50" s="47" t="s">
        <v>367</v>
      </c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5200000017925</v>
      </c>
      <c r="D51" s="19"/>
      <c r="E51" s="19"/>
      <c r="F51" s="2"/>
      <c r="G51" s="108" t="s">
        <v>228</v>
      </c>
      <c r="H51" s="21">
        <v>2</v>
      </c>
      <c r="I51" s="21" t="s">
        <v>359</v>
      </c>
      <c r="J51" s="46">
        <v>59119000</v>
      </c>
      <c r="K51" s="46" t="s">
        <v>104</v>
      </c>
      <c r="L51" s="47" t="s">
        <v>369</v>
      </c>
      <c r="M51" s="48">
        <v>558.85</v>
      </c>
      <c r="N51" s="48">
        <v>614.74</v>
      </c>
      <c r="O51" s="49">
        <v>9.2499999999999999E-2</v>
      </c>
      <c r="P51" s="50"/>
      <c r="Q51" s="50">
        <v>0.04</v>
      </c>
      <c r="R51" s="50">
        <v>0.05</v>
      </c>
      <c r="S51" s="50"/>
      <c r="T51" s="46">
        <v>15</v>
      </c>
      <c r="U51" s="46">
        <v>30</v>
      </c>
      <c r="V51" s="51"/>
      <c r="W51" s="62"/>
      <c r="X51" s="62"/>
      <c r="Y51" s="23">
        <f t="shared" si="2"/>
        <v>1117.7</v>
      </c>
      <c r="Z51" s="23">
        <f t="shared" si="3"/>
        <v>1229.48</v>
      </c>
      <c r="AA51" s="19">
        <f t="shared" si="4"/>
        <v>1</v>
      </c>
      <c r="AB51" s="19">
        <f t="shared" si="6"/>
        <v>1</v>
      </c>
      <c r="AC51" s="19">
        <f t="shared" si="7"/>
        <v>1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5"/>
        <v>30</v>
      </c>
      <c r="C52" s="25">
        <v>5200000017926</v>
      </c>
      <c r="D52" s="19"/>
      <c r="E52" s="19"/>
      <c r="F52" s="2"/>
      <c r="G52" s="108" t="s">
        <v>200</v>
      </c>
      <c r="H52" s="21">
        <v>2</v>
      </c>
      <c r="I52" s="21" t="s">
        <v>359</v>
      </c>
      <c r="J52" s="46">
        <v>59119000</v>
      </c>
      <c r="K52" s="46" t="s">
        <v>104</v>
      </c>
      <c r="L52" s="47" t="s">
        <v>369</v>
      </c>
      <c r="M52" s="48">
        <v>534.27</v>
      </c>
      <c r="N52" s="48">
        <v>587.70000000000005</v>
      </c>
      <c r="O52" s="49">
        <v>9.2499999999999999E-2</v>
      </c>
      <c r="P52" s="50"/>
      <c r="Q52" s="50">
        <v>0.04</v>
      </c>
      <c r="R52" s="50">
        <v>0.05</v>
      </c>
      <c r="S52" s="50"/>
      <c r="T52" s="46">
        <v>15</v>
      </c>
      <c r="U52" s="46">
        <v>30</v>
      </c>
      <c r="V52" s="51"/>
      <c r="W52" s="62"/>
      <c r="X52" s="62"/>
      <c r="Y52" s="23">
        <f t="shared" si="2"/>
        <v>1068.54</v>
      </c>
      <c r="Z52" s="23">
        <f t="shared" si="3"/>
        <v>1175.4000000000001</v>
      </c>
      <c r="AA52" s="19">
        <f t="shared" si="4"/>
        <v>1</v>
      </c>
      <c r="AB52" s="19">
        <f t="shared" si="6"/>
        <v>1</v>
      </c>
      <c r="AC52" s="19">
        <f t="shared" si="7"/>
        <v>1</v>
      </c>
      <c r="AD52" s="23" t="str">
        <f t="shared" si="8"/>
        <v/>
      </c>
      <c r="AE52" s="23" t="str">
        <f t="shared" si="9"/>
        <v/>
      </c>
    </row>
    <row r="53" spans="2:31" x14ac:dyDescent="0.25">
      <c r="B53" s="18">
        <f t="shared" si="5"/>
        <v>31</v>
      </c>
      <c r="C53" s="25">
        <v>5200000022212</v>
      </c>
      <c r="D53" s="19"/>
      <c r="E53" s="19"/>
      <c r="F53" s="2"/>
      <c r="G53" s="108" t="s">
        <v>204</v>
      </c>
      <c r="H53" s="21">
        <v>2</v>
      </c>
      <c r="I53" s="21" t="s">
        <v>360</v>
      </c>
      <c r="J53" s="46"/>
      <c r="K53" s="46" t="s">
        <v>85</v>
      </c>
      <c r="L53" s="47" t="s">
        <v>367</v>
      </c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 t="str">
        <f t="shared" si="5"/>
        <v/>
      </c>
      <c r="C54" s="25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 t="str">
        <f t="shared" si="5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 t="str">
        <f t="shared" si="5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 t="str">
        <f t="shared" si="5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 t="str">
        <f t="shared" si="5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 t="str">
        <f t="shared" si="5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 t="str">
        <f t="shared" si="5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 t="str">
        <f t="shared" si="5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 t="str">
        <f t="shared" si="5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 t="str">
        <f t="shared" si="5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5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5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5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5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5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5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5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5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5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5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5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5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3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3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2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3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2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3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2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3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2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3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3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3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2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3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3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2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3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2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3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3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3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3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3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3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3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2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3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2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3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2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3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3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3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3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3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3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3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3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3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3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3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3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3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3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3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3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3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3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3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3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3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2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3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2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3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3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3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3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2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3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3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3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3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3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3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3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3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2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3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2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3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2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3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3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3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2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3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3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3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3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3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1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1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1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1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0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1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1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1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1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1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1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1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1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1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1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1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1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1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1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1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1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1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1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02Opg6SEz4PX8WgPhr0xKz2os5bzNioi2OFIsCyqimKh5/N7MSsUubN6Oxhg1ejcCOSuKjJBFdbXi6k93LJ6Kg==" saltValue="NTWfgCVk5gj2JiI/NiEx+Q==" spinCount="100000" sheet="1" objects="1" scenarios="1"/>
  <autoFilter ref="B22:AA1022" xr:uid="{58B4BD8D-C952-4896-95B5-705E76EABDBF}">
    <sortState xmlns:xlrd2="http://schemas.microsoft.com/office/spreadsheetml/2017/richdata2" ref="B23:AA1022">
      <sortCondition ref="C22:C10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D64E5E-6C17-4464-AA9F-9D2D4EB31CAA}">
          <x14:formula1>
            <xm:f>Validação!$A$2:$A$7</xm:f>
          </x14:formula1>
          <xm:sqref>F7</xm:sqref>
        </x14:dataValidation>
        <x14:dataValidation type="list" allowBlank="1" showInputMessage="1" showErrorMessage="1" xr:uid="{11B23D32-3550-49B6-8FC7-94D601BA80EE}">
          <x14:formula1>
            <xm:f>Validação!$B$2:$B$29</xm:f>
          </x14:formula1>
          <xm:sqref>F5</xm:sqref>
        </x14:dataValidation>
        <x14:dataValidation type="list" allowBlank="1" showInputMessage="1" showErrorMessage="1" xr:uid="{E7497A15-9398-463F-95F9-F413967B9928}">
          <x14:formula1>
            <xm:f>Validação!$C$2:$C$7</xm:f>
          </x14:formula1>
          <xm:sqref>K23:K1022</xm:sqref>
        </x14:dataValidation>
        <x14:dataValidation type="list" allowBlank="1" showInputMessage="1" showErrorMessage="1" xr:uid="{413E4098-D0AF-4991-82D4-6F09F030AF7C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794F-DBB8-40C1-B81C-8AC2D1F301D6}">
  <dimension ref="A1:AE1022"/>
  <sheetViews>
    <sheetView showGridLines="0" zoomScale="85" zoomScaleNormal="85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132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>
        <v>46906624000173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44070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5000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47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22</v>
      </c>
      <c r="G14" s="106">
        <f>IFERROR(IF(OR(F14=0,F14=""),"",F14/$F$13),"")</f>
        <v>0.46808510638297873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22</v>
      </c>
      <c r="G15" s="106">
        <f>IFERROR(IF(OR(F15=0,F15=""),"",F15/$F$13),"")</f>
        <v>0.46808510638297873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22</v>
      </c>
      <c r="G16" s="106">
        <f>IFERROR(IF(OR(F16=0,F16=""),"",F16/$F$13),"")</f>
        <v>0.46808510638297873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28088.949999999993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30897.7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47</v>
      </c>
      <c r="C21" s="3">
        <f t="shared" ref="C21:I21" si="0">SUBTOTAL(103,C23:C60003)</f>
        <v>47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47</v>
      </c>
      <c r="H21" s="3">
        <f t="shared" si="0"/>
        <v>47</v>
      </c>
      <c r="I21" s="5">
        <f t="shared" si="0"/>
        <v>47</v>
      </c>
      <c r="J21" s="6">
        <f>SUBTOTAL(103,J23:J60003)</f>
        <v>33</v>
      </c>
      <c r="K21" s="28"/>
      <c r="L21" s="3">
        <f t="shared" ref="L21:X21" si="1">SUBTOTAL(103,L23:L60003)</f>
        <v>27</v>
      </c>
      <c r="M21" s="4">
        <f t="shared" si="1"/>
        <v>22</v>
      </c>
      <c r="N21" s="5">
        <f t="shared" si="1"/>
        <v>22</v>
      </c>
      <c r="O21" s="3">
        <f t="shared" si="1"/>
        <v>33</v>
      </c>
      <c r="P21" s="3">
        <f t="shared" si="1"/>
        <v>0</v>
      </c>
      <c r="Q21" s="3">
        <f t="shared" si="1"/>
        <v>33</v>
      </c>
      <c r="R21" s="3">
        <f t="shared" si="1"/>
        <v>33</v>
      </c>
      <c r="S21" s="5">
        <f t="shared" si="1"/>
        <v>0</v>
      </c>
      <c r="T21" s="3">
        <f t="shared" si="1"/>
        <v>33</v>
      </c>
      <c r="U21" s="5">
        <f t="shared" si="1"/>
        <v>33</v>
      </c>
      <c r="V21" s="5">
        <f t="shared" si="1"/>
        <v>11</v>
      </c>
      <c r="W21" s="5">
        <f t="shared" si="1"/>
        <v>11</v>
      </c>
      <c r="X21" s="5">
        <f t="shared" si="1"/>
        <v>11</v>
      </c>
      <c r="Y21" s="3">
        <f>SUBTOTAL(102,Y23:Y60003)</f>
        <v>22</v>
      </c>
      <c r="Z21" s="7">
        <f>SUBTOTAL(102,Z23:Z60003)</f>
        <v>22</v>
      </c>
      <c r="AA21" s="22"/>
      <c r="AB21" s="22"/>
      <c r="AC21" s="22"/>
      <c r="AD21" s="3">
        <f>SUBTOTAL(102,AD23:AD60003)</f>
        <v>11</v>
      </c>
      <c r="AE21" s="7">
        <f>SUBTOTAL(102,AE23:AE60003)</f>
        <v>11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5200000000002</v>
      </c>
      <c r="D23" s="19"/>
      <c r="E23" s="19"/>
      <c r="F23" s="2"/>
      <c r="G23" s="108" t="s">
        <v>326</v>
      </c>
      <c r="H23" s="21">
        <v>5</v>
      </c>
      <c r="I23" s="21" t="s">
        <v>359</v>
      </c>
      <c r="J23" s="46">
        <v>59119000</v>
      </c>
      <c r="K23" s="46" t="s">
        <v>104</v>
      </c>
      <c r="L23" s="47" t="s">
        <v>363</v>
      </c>
      <c r="M23" s="48"/>
      <c r="N23" s="48"/>
      <c r="O23" s="49">
        <v>9.2499999999999999E-2</v>
      </c>
      <c r="P23" s="50"/>
      <c r="Q23" s="50">
        <v>0.04</v>
      </c>
      <c r="R23" s="50">
        <v>0.05</v>
      </c>
      <c r="S23" s="50"/>
      <c r="T23" s="46">
        <v>15</v>
      </c>
      <c r="U23" s="46">
        <v>30</v>
      </c>
      <c r="V23" s="51" t="s">
        <v>366</v>
      </c>
      <c r="W23" s="62">
        <v>511.44</v>
      </c>
      <c r="X23" s="62">
        <v>562.58000000000004</v>
      </c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>
        <f>IF(W23&lt;&gt;"",$H23*W23,"")</f>
        <v>2557.1999999999998</v>
      </c>
      <c r="AE23" s="23">
        <f>IF(X23&lt;&gt;"",$H23*X23,"")</f>
        <v>2812.9</v>
      </c>
    </row>
    <row r="24" spans="2:31" ht="51" x14ac:dyDescent="0.25">
      <c r="B24" s="18">
        <v>2</v>
      </c>
      <c r="C24" s="25">
        <v>5200000000013</v>
      </c>
      <c r="D24" s="19"/>
      <c r="E24" s="19"/>
      <c r="F24" s="2"/>
      <c r="G24" s="108" t="s">
        <v>214</v>
      </c>
      <c r="H24" s="21">
        <v>7</v>
      </c>
      <c r="I24" s="21" t="s">
        <v>359</v>
      </c>
      <c r="J24" s="46">
        <v>59119000</v>
      </c>
      <c r="K24" s="46" t="s">
        <v>104</v>
      </c>
      <c r="L24" s="47" t="s">
        <v>364</v>
      </c>
      <c r="M24" s="48"/>
      <c r="N24" s="48"/>
      <c r="O24" s="49">
        <v>9.2499999999999999E-2</v>
      </c>
      <c r="P24" s="50"/>
      <c r="Q24" s="50">
        <v>0.04</v>
      </c>
      <c r="R24" s="50">
        <v>0.05</v>
      </c>
      <c r="S24" s="50"/>
      <c r="T24" s="46">
        <v>15</v>
      </c>
      <c r="U24" s="46">
        <v>30</v>
      </c>
      <c r="V24" s="51" t="s">
        <v>366</v>
      </c>
      <c r="W24" s="62">
        <v>1383.07</v>
      </c>
      <c r="X24" s="62">
        <v>1521.38</v>
      </c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5">IF(M24&lt;&gt;0,1,0)</f>
        <v>0</v>
      </c>
      <c r="AC24" s="19">
        <f t="shared" ref="AC24:AC87" si="6">IF(N24&lt;&gt;0,1,0)</f>
        <v>0</v>
      </c>
      <c r="AD24" s="23">
        <f t="shared" ref="AD24:AE87" si="7">IF(W24&lt;&gt;"",$H24*W24,"")</f>
        <v>9681.49</v>
      </c>
      <c r="AE24" s="23">
        <f t="shared" si="7"/>
        <v>10649.66</v>
      </c>
    </row>
    <row r="25" spans="2:31" ht="38.25" x14ac:dyDescent="0.25">
      <c r="B25" s="18">
        <v>3</v>
      </c>
      <c r="C25" s="25">
        <v>5200000000023</v>
      </c>
      <c r="D25" s="19"/>
      <c r="E25" s="19"/>
      <c r="F25" s="2"/>
      <c r="G25" s="108" t="s">
        <v>222</v>
      </c>
      <c r="H25" s="21">
        <v>5</v>
      </c>
      <c r="I25" s="21" t="s">
        <v>359</v>
      </c>
      <c r="J25" s="46">
        <v>59119000</v>
      </c>
      <c r="K25" s="46" t="s">
        <v>104</v>
      </c>
      <c r="L25" s="47" t="s">
        <v>370</v>
      </c>
      <c r="M25" s="48"/>
      <c r="N25" s="48"/>
      <c r="O25" s="49">
        <v>9.2499999999999999E-2</v>
      </c>
      <c r="P25" s="50"/>
      <c r="Q25" s="50">
        <v>0.04</v>
      </c>
      <c r="R25" s="50">
        <v>0.05</v>
      </c>
      <c r="S25" s="50"/>
      <c r="T25" s="46">
        <v>15</v>
      </c>
      <c r="U25" s="46">
        <v>30</v>
      </c>
      <c r="V25" s="51" t="s">
        <v>366</v>
      </c>
      <c r="W25" s="62">
        <v>590.79</v>
      </c>
      <c r="X25" s="62">
        <v>649.87</v>
      </c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>
        <f t="shared" si="7"/>
        <v>2953.95</v>
      </c>
      <c r="AE25" s="23">
        <f t="shared" si="7"/>
        <v>3249.35</v>
      </c>
    </row>
    <row r="26" spans="2:31" ht="63.75" x14ac:dyDescent="0.25">
      <c r="B26" s="18">
        <v>4</v>
      </c>
      <c r="C26" s="25">
        <v>5200000000032</v>
      </c>
      <c r="D26" s="19"/>
      <c r="E26" s="19"/>
      <c r="F26" s="2"/>
      <c r="G26" s="108" t="s">
        <v>220</v>
      </c>
      <c r="H26" s="21">
        <v>20</v>
      </c>
      <c r="I26" s="21" t="s">
        <v>359</v>
      </c>
      <c r="J26" s="46">
        <v>59119000</v>
      </c>
      <c r="K26" s="46" t="s">
        <v>104</v>
      </c>
      <c r="L26" s="47" t="s">
        <v>370</v>
      </c>
      <c r="M26" s="48"/>
      <c r="N26" s="48"/>
      <c r="O26" s="49">
        <v>9.2499999999999999E-2</v>
      </c>
      <c r="P26" s="50"/>
      <c r="Q26" s="50">
        <v>0.04</v>
      </c>
      <c r="R26" s="50">
        <v>0.05</v>
      </c>
      <c r="S26" s="50"/>
      <c r="T26" s="46">
        <v>15</v>
      </c>
      <c r="U26" s="46">
        <v>30</v>
      </c>
      <c r="V26" s="51" t="s">
        <v>366</v>
      </c>
      <c r="W26" s="62">
        <v>517.41999999999996</v>
      </c>
      <c r="X26" s="62">
        <v>569.15</v>
      </c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>
        <f t="shared" si="7"/>
        <v>10348.4</v>
      </c>
      <c r="AE26" s="23">
        <f t="shared" si="7"/>
        <v>11383</v>
      </c>
    </row>
    <row r="27" spans="2:31" ht="63.75" x14ac:dyDescent="0.25">
      <c r="B27" s="18">
        <v>5</v>
      </c>
      <c r="C27" s="25">
        <v>5200000001017</v>
      </c>
      <c r="D27" s="19"/>
      <c r="E27" s="19"/>
      <c r="F27" s="2"/>
      <c r="G27" s="108" t="s">
        <v>274</v>
      </c>
      <c r="H27" s="21">
        <v>15</v>
      </c>
      <c r="I27" s="21" t="s">
        <v>360</v>
      </c>
      <c r="J27" s="46">
        <v>39174090</v>
      </c>
      <c r="K27" s="46" t="s">
        <v>104</v>
      </c>
      <c r="L27" s="47" t="s">
        <v>371</v>
      </c>
      <c r="M27" s="48"/>
      <c r="N27" s="48"/>
      <c r="O27" s="49">
        <v>9.2499999999999999E-2</v>
      </c>
      <c r="P27" s="50"/>
      <c r="Q27" s="50">
        <v>0.04</v>
      </c>
      <c r="R27" s="50">
        <v>0</v>
      </c>
      <c r="S27" s="50"/>
      <c r="T27" s="46">
        <v>15</v>
      </c>
      <c r="U27" s="46">
        <v>30</v>
      </c>
      <c r="V27" s="51" t="s">
        <v>366</v>
      </c>
      <c r="W27" s="62">
        <v>538.32000000000005</v>
      </c>
      <c r="X27" s="62">
        <v>592.15</v>
      </c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>
        <f t="shared" si="7"/>
        <v>8074.8000000000011</v>
      </c>
      <c r="AE27" s="23">
        <f t="shared" si="7"/>
        <v>8882.25</v>
      </c>
    </row>
    <row r="28" spans="2:31" ht="38.25" x14ac:dyDescent="0.25">
      <c r="B28" s="18">
        <v>6</v>
      </c>
      <c r="C28" s="25">
        <v>5200000001117</v>
      </c>
      <c r="D28" s="19"/>
      <c r="E28" s="19"/>
      <c r="F28" s="2"/>
      <c r="G28" s="108" t="s">
        <v>276</v>
      </c>
      <c r="H28" s="21">
        <v>10</v>
      </c>
      <c r="I28" s="21" t="s">
        <v>360</v>
      </c>
      <c r="J28" s="46">
        <v>39174090</v>
      </c>
      <c r="K28" s="46" t="s">
        <v>104</v>
      </c>
      <c r="L28" s="47" t="s">
        <v>371</v>
      </c>
      <c r="M28" s="48"/>
      <c r="N28" s="48"/>
      <c r="O28" s="49">
        <v>9.2499999999999999E-2</v>
      </c>
      <c r="P28" s="50"/>
      <c r="Q28" s="50">
        <v>0.04</v>
      </c>
      <c r="R28" s="50">
        <v>0</v>
      </c>
      <c r="S28" s="50"/>
      <c r="T28" s="46">
        <v>15</v>
      </c>
      <c r="U28" s="46">
        <v>30</v>
      </c>
      <c r="V28" s="51" t="s">
        <v>366</v>
      </c>
      <c r="W28" s="62">
        <v>173.77</v>
      </c>
      <c r="X28" s="62">
        <v>191.15</v>
      </c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>
        <f t="shared" si="7"/>
        <v>1737.7</v>
      </c>
      <c r="AE28" s="23">
        <f t="shared" si="7"/>
        <v>1911.5</v>
      </c>
    </row>
    <row r="29" spans="2:31" ht="25.5" x14ac:dyDescent="0.25">
      <c r="B29" s="18">
        <v>7</v>
      </c>
      <c r="C29" s="25">
        <v>5200000001743</v>
      </c>
      <c r="D29" s="19"/>
      <c r="E29" s="19"/>
      <c r="F29" s="2"/>
      <c r="G29" s="108" t="s">
        <v>196</v>
      </c>
      <c r="H29" s="21">
        <v>10</v>
      </c>
      <c r="I29" s="21" t="s">
        <v>360</v>
      </c>
      <c r="J29" s="46">
        <v>40169300</v>
      </c>
      <c r="K29" s="46" t="s">
        <v>104</v>
      </c>
      <c r="L29" s="47"/>
      <c r="M29" s="48">
        <v>1320</v>
      </c>
      <c r="N29" s="48">
        <v>1452</v>
      </c>
      <c r="O29" s="49">
        <v>9.2499999999999999E-2</v>
      </c>
      <c r="P29" s="50"/>
      <c r="Q29" s="50">
        <v>7.0000000000000007E-2</v>
      </c>
      <c r="R29" s="50">
        <v>0.08</v>
      </c>
      <c r="S29" s="50"/>
      <c r="T29" s="46">
        <v>15</v>
      </c>
      <c r="U29" s="46">
        <v>30</v>
      </c>
      <c r="V29" s="51"/>
      <c r="W29" s="62"/>
      <c r="X29" s="62"/>
      <c r="Y29" s="23">
        <f t="shared" si="2"/>
        <v>13200</v>
      </c>
      <c r="Z29" s="23">
        <f t="shared" si="3"/>
        <v>14520</v>
      </c>
      <c r="AA29" s="19">
        <f t="shared" si="4"/>
        <v>1</v>
      </c>
      <c r="AB29" s="19">
        <f t="shared" si="5"/>
        <v>1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x14ac:dyDescent="0.25">
      <c r="B30" s="18">
        <v>8</v>
      </c>
      <c r="C30" s="25">
        <v>5200000002565</v>
      </c>
      <c r="D30" s="19"/>
      <c r="E30" s="19"/>
      <c r="F30" s="2"/>
      <c r="G30" s="108" t="s">
        <v>144</v>
      </c>
      <c r="H30" s="21">
        <v>4</v>
      </c>
      <c r="I30" s="21" t="s">
        <v>360</v>
      </c>
      <c r="J30" s="46"/>
      <c r="K30" s="46" t="s">
        <v>85</v>
      </c>
      <c r="L30" s="47" t="s">
        <v>367</v>
      </c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v>9</v>
      </c>
      <c r="C31" s="25">
        <v>5200000002567</v>
      </c>
      <c r="D31" s="19"/>
      <c r="E31" s="19"/>
      <c r="F31" s="2"/>
      <c r="G31" s="108" t="s">
        <v>142</v>
      </c>
      <c r="H31" s="21">
        <v>70</v>
      </c>
      <c r="I31" s="21" t="s">
        <v>360</v>
      </c>
      <c r="J31" s="46"/>
      <c r="K31" s="46" t="s">
        <v>85</v>
      </c>
      <c r="L31" s="47" t="s">
        <v>367</v>
      </c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v>10</v>
      </c>
      <c r="C32" s="25">
        <v>5200000003108</v>
      </c>
      <c r="D32" s="19"/>
      <c r="E32" s="19"/>
      <c r="F32" s="2"/>
      <c r="G32" s="108" t="s">
        <v>306</v>
      </c>
      <c r="H32" s="21">
        <v>40</v>
      </c>
      <c r="I32" s="21" t="s">
        <v>360</v>
      </c>
      <c r="J32" s="46"/>
      <c r="K32" s="46" t="s">
        <v>85</v>
      </c>
      <c r="L32" s="47" t="s">
        <v>367</v>
      </c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v>11</v>
      </c>
      <c r="C33" s="25">
        <v>5200000005384</v>
      </c>
      <c r="D33" s="19"/>
      <c r="E33" s="19"/>
      <c r="F33" s="2"/>
      <c r="G33" s="108" t="s">
        <v>210</v>
      </c>
      <c r="H33" s="21">
        <v>5</v>
      </c>
      <c r="I33" s="21" t="s">
        <v>359</v>
      </c>
      <c r="J33" s="46">
        <v>59119000</v>
      </c>
      <c r="K33" s="46" t="s">
        <v>104</v>
      </c>
      <c r="L33" s="47" t="s">
        <v>372</v>
      </c>
      <c r="M33" s="48">
        <v>346.09</v>
      </c>
      <c r="N33" s="48">
        <v>380.7</v>
      </c>
      <c r="O33" s="49">
        <v>9.2499999999999999E-2</v>
      </c>
      <c r="P33" s="50"/>
      <c r="Q33" s="50">
        <v>0.04</v>
      </c>
      <c r="R33" s="50">
        <v>0.05</v>
      </c>
      <c r="S33" s="50"/>
      <c r="T33" s="46">
        <v>15</v>
      </c>
      <c r="U33" s="46">
        <v>30</v>
      </c>
      <c r="V33" s="51"/>
      <c r="W33" s="62"/>
      <c r="X33" s="62"/>
      <c r="Y33" s="23">
        <f t="shared" si="2"/>
        <v>1730.4499999999998</v>
      </c>
      <c r="Z33" s="23">
        <f t="shared" si="3"/>
        <v>1903.5</v>
      </c>
      <c r="AA33" s="19">
        <f t="shared" si="4"/>
        <v>1</v>
      </c>
      <c r="AB33" s="19">
        <f t="shared" si="5"/>
        <v>1</v>
      </c>
      <c r="AC33" s="19">
        <f t="shared" si="6"/>
        <v>1</v>
      </c>
      <c r="AD33" s="23" t="str">
        <f t="shared" si="7"/>
        <v/>
      </c>
      <c r="AE33" s="23" t="str">
        <f t="shared" si="7"/>
        <v/>
      </c>
    </row>
    <row r="34" spans="2:31" ht="89.25" x14ac:dyDescent="0.25">
      <c r="B34" s="18">
        <v>12</v>
      </c>
      <c r="C34" s="25">
        <v>5200000006311</v>
      </c>
      <c r="D34" s="19"/>
      <c r="E34" s="19"/>
      <c r="F34" s="2"/>
      <c r="G34" s="108" t="s">
        <v>262</v>
      </c>
      <c r="H34" s="21">
        <v>12</v>
      </c>
      <c r="I34" s="21" t="s">
        <v>360</v>
      </c>
      <c r="J34" s="46">
        <v>59119000</v>
      </c>
      <c r="K34" s="46" t="s">
        <v>104</v>
      </c>
      <c r="L34" s="47" t="s">
        <v>370</v>
      </c>
      <c r="M34" s="48"/>
      <c r="N34" s="48"/>
      <c r="O34" s="49">
        <v>9.2499999999999999E-2</v>
      </c>
      <c r="P34" s="50"/>
      <c r="Q34" s="50">
        <v>0.04</v>
      </c>
      <c r="R34" s="50">
        <v>0.05</v>
      </c>
      <c r="S34" s="50"/>
      <c r="T34" s="46">
        <v>15</v>
      </c>
      <c r="U34" s="46">
        <v>30</v>
      </c>
      <c r="V34" s="51" t="s">
        <v>366</v>
      </c>
      <c r="W34" s="62">
        <v>2587.1</v>
      </c>
      <c r="X34" s="62">
        <v>2845.81</v>
      </c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>
        <f t="shared" si="7"/>
        <v>31045.199999999997</v>
      </c>
      <c r="AE34" s="23">
        <f t="shared" si="7"/>
        <v>34149.72</v>
      </c>
    </row>
    <row r="35" spans="2:31" x14ac:dyDescent="0.25">
      <c r="B35" s="18">
        <v>13</v>
      </c>
      <c r="C35" s="25">
        <v>5200000009895</v>
      </c>
      <c r="D35" s="19"/>
      <c r="E35" s="19"/>
      <c r="F35" s="2"/>
      <c r="G35" s="108" t="s">
        <v>218</v>
      </c>
      <c r="H35" s="21">
        <v>20</v>
      </c>
      <c r="I35" s="21" t="s">
        <v>359</v>
      </c>
      <c r="J35" s="46">
        <v>59119000</v>
      </c>
      <c r="K35" s="46" t="s">
        <v>104</v>
      </c>
      <c r="L35" s="47" t="s">
        <v>370</v>
      </c>
      <c r="M35" s="48"/>
      <c r="N35" s="48"/>
      <c r="O35" s="49">
        <v>9.2499999999999999E-2</v>
      </c>
      <c r="P35" s="50"/>
      <c r="Q35" s="50">
        <v>0.04</v>
      </c>
      <c r="R35" s="50">
        <v>0.05</v>
      </c>
      <c r="S35" s="50"/>
      <c r="T35" s="46">
        <v>15</v>
      </c>
      <c r="U35" s="46">
        <v>30</v>
      </c>
      <c r="V35" s="51" t="s">
        <v>366</v>
      </c>
      <c r="W35" s="62">
        <v>517.41999999999996</v>
      </c>
      <c r="X35" s="62">
        <v>569.16</v>
      </c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>
        <f t="shared" si="7"/>
        <v>10348.4</v>
      </c>
      <c r="AE35" s="23">
        <f t="shared" si="7"/>
        <v>11383.199999999999</v>
      </c>
    </row>
    <row r="36" spans="2:31" ht="63.75" x14ac:dyDescent="0.25">
      <c r="B36" s="18">
        <f t="shared" ref="B36:B99" si="8">IF(G36="","",B35+1)</f>
        <v>14</v>
      </c>
      <c r="C36" s="25">
        <v>5200000012314</v>
      </c>
      <c r="D36" s="19"/>
      <c r="E36" s="19"/>
      <c r="F36" s="2"/>
      <c r="G36" s="108" t="s">
        <v>226</v>
      </c>
      <c r="H36" s="21">
        <v>5</v>
      </c>
      <c r="I36" s="21" t="s">
        <v>359</v>
      </c>
      <c r="J36" s="46">
        <v>59119000</v>
      </c>
      <c r="K36" s="46" t="s">
        <v>104</v>
      </c>
      <c r="L36" s="47" t="s">
        <v>373</v>
      </c>
      <c r="M36" s="48"/>
      <c r="N36" s="48"/>
      <c r="O36" s="49">
        <v>9.2499999999999999E-2</v>
      </c>
      <c r="P36" s="50"/>
      <c r="Q36" s="50">
        <v>0.04</v>
      </c>
      <c r="R36" s="50">
        <v>0.05</v>
      </c>
      <c r="S36" s="50"/>
      <c r="T36" s="46">
        <v>15</v>
      </c>
      <c r="U36" s="46">
        <v>30</v>
      </c>
      <c r="V36" s="51" t="s">
        <v>366</v>
      </c>
      <c r="W36" s="62">
        <v>670.91</v>
      </c>
      <c r="X36" s="62">
        <v>738</v>
      </c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>
        <f t="shared" si="7"/>
        <v>3354.5499999999997</v>
      </c>
      <c r="AE36" s="23">
        <f t="shared" si="7"/>
        <v>3690</v>
      </c>
    </row>
    <row r="37" spans="2:31" ht="25.5" x14ac:dyDescent="0.25">
      <c r="B37" s="18">
        <f t="shared" si="8"/>
        <v>15</v>
      </c>
      <c r="C37" s="25">
        <v>5200000012331</v>
      </c>
      <c r="D37" s="19"/>
      <c r="E37" s="19"/>
      <c r="F37" s="2"/>
      <c r="G37" s="108" t="s">
        <v>224</v>
      </c>
      <c r="H37" s="21">
        <v>5</v>
      </c>
      <c r="I37" s="21" t="s">
        <v>359</v>
      </c>
      <c r="J37" s="46">
        <v>59119000</v>
      </c>
      <c r="K37" s="46" t="s">
        <v>104</v>
      </c>
      <c r="L37" s="47" t="s">
        <v>372</v>
      </c>
      <c r="M37" s="48">
        <v>320.06</v>
      </c>
      <c r="N37" s="48">
        <v>352.06</v>
      </c>
      <c r="O37" s="49">
        <v>9.2499999999999999E-2</v>
      </c>
      <c r="P37" s="50"/>
      <c r="Q37" s="50">
        <v>0.04</v>
      </c>
      <c r="R37" s="50">
        <v>0.05</v>
      </c>
      <c r="S37" s="50"/>
      <c r="T37" s="46">
        <v>15</v>
      </c>
      <c r="U37" s="46">
        <v>30</v>
      </c>
      <c r="V37" s="51"/>
      <c r="W37" s="62"/>
      <c r="X37" s="62"/>
      <c r="Y37" s="23">
        <f t="shared" si="2"/>
        <v>1600.3</v>
      </c>
      <c r="Z37" s="23">
        <f t="shared" si="3"/>
        <v>1760.3</v>
      </c>
      <c r="AA37" s="19">
        <f t="shared" si="4"/>
        <v>1</v>
      </c>
      <c r="AB37" s="19">
        <f t="shared" si="5"/>
        <v>1</v>
      </c>
      <c r="AC37" s="19">
        <f t="shared" si="6"/>
        <v>1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>
        <f t="shared" si="8"/>
        <v>16</v>
      </c>
      <c r="C38" s="25">
        <v>5200000012525</v>
      </c>
      <c r="D38" s="19"/>
      <c r="E38" s="19"/>
      <c r="F38" s="2"/>
      <c r="G38" s="108" t="s">
        <v>192</v>
      </c>
      <c r="H38" s="21">
        <v>30</v>
      </c>
      <c r="I38" s="21" t="s">
        <v>358</v>
      </c>
      <c r="J38" s="46"/>
      <c r="K38" s="46" t="s">
        <v>85</v>
      </c>
      <c r="L38" s="47" t="s">
        <v>367</v>
      </c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25.5" x14ac:dyDescent="0.25">
      <c r="B39" s="18">
        <f t="shared" si="8"/>
        <v>17</v>
      </c>
      <c r="C39" s="25">
        <v>5200000013473</v>
      </c>
      <c r="D39" s="19"/>
      <c r="E39" s="19"/>
      <c r="F39" s="2"/>
      <c r="G39" s="108" t="s">
        <v>302</v>
      </c>
      <c r="H39" s="21">
        <v>30</v>
      </c>
      <c r="I39" s="21" t="s">
        <v>360</v>
      </c>
      <c r="J39" s="46"/>
      <c r="K39" s="46" t="s">
        <v>85</v>
      </c>
      <c r="L39" s="47" t="s">
        <v>367</v>
      </c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>
        <f t="shared" si="8"/>
        <v>18</v>
      </c>
      <c r="C40" s="25">
        <v>5200000013840</v>
      </c>
      <c r="D40" s="19"/>
      <c r="E40" s="19"/>
      <c r="F40" s="2"/>
      <c r="G40" s="108" t="s">
        <v>150</v>
      </c>
      <c r="H40" s="21">
        <v>120</v>
      </c>
      <c r="I40" s="21" t="s">
        <v>360</v>
      </c>
      <c r="J40" s="46"/>
      <c r="K40" s="46" t="s">
        <v>85</v>
      </c>
      <c r="L40" s="47" t="s">
        <v>367</v>
      </c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8"/>
        <v>19</v>
      </c>
      <c r="C41" s="25">
        <v>5200000014417</v>
      </c>
      <c r="D41" s="19"/>
      <c r="E41" s="19"/>
      <c r="F41" s="2"/>
      <c r="G41" s="108" t="s">
        <v>352</v>
      </c>
      <c r="H41" s="21">
        <v>2</v>
      </c>
      <c r="I41" s="21" t="s">
        <v>361</v>
      </c>
      <c r="J41" s="46"/>
      <c r="K41" s="46" t="s">
        <v>85</v>
      </c>
      <c r="L41" s="47" t="s">
        <v>367</v>
      </c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8"/>
        <v>20</v>
      </c>
      <c r="C42" s="25">
        <v>5200000014435</v>
      </c>
      <c r="D42" s="19"/>
      <c r="E42" s="19"/>
      <c r="F42" s="2"/>
      <c r="G42" s="108" t="s">
        <v>244</v>
      </c>
      <c r="H42" s="21">
        <v>12</v>
      </c>
      <c r="I42" s="21" t="s">
        <v>361</v>
      </c>
      <c r="J42" s="46"/>
      <c r="K42" s="46" t="s">
        <v>85</v>
      </c>
      <c r="L42" s="47" t="s">
        <v>367</v>
      </c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8"/>
        <v>21</v>
      </c>
      <c r="C43" s="25">
        <v>5200000014439</v>
      </c>
      <c r="D43" s="19"/>
      <c r="E43" s="19"/>
      <c r="F43" s="2"/>
      <c r="G43" s="108" t="s">
        <v>246</v>
      </c>
      <c r="H43" s="21">
        <v>2</v>
      </c>
      <c r="I43" s="21" t="s">
        <v>361</v>
      </c>
      <c r="J43" s="46"/>
      <c r="K43" s="46" t="s">
        <v>85</v>
      </c>
      <c r="L43" s="47" t="s">
        <v>367</v>
      </c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f t="shared" si="8"/>
        <v>22</v>
      </c>
      <c r="C44" s="25">
        <v>5200000014588</v>
      </c>
      <c r="D44" s="19"/>
      <c r="E44" s="19"/>
      <c r="F44" s="2"/>
      <c r="G44" s="108" t="s">
        <v>216</v>
      </c>
      <c r="H44" s="21">
        <v>15</v>
      </c>
      <c r="I44" s="21" t="s">
        <v>359</v>
      </c>
      <c r="J44" s="46">
        <v>59119000</v>
      </c>
      <c r="K44" s="46" t="s">
        <v>104</v>
      </c>
      <c r="L44" s="47" t="s">
        <v>365</v>
      </c>
      <c r="M44" s="48">
        <v>379.04</v>
      </c>
      <c r="N44" s="48">
        <v>416.94</v>
      </c>
      <c r="O44" s="49">
        <v>9.2499999999999999E-2</v>
      </c>
      <c r="P44" s="50"/>
      <c r="Q44" s="50">
        <v>0.04</v>
      </c>
      <c r="R44" s="50">
        <v>0.05</v>
      </c>
      <c r="S44" s="50"/>
      <c r="T44" s="46">
        <v>15</v>
      </c>
      <c r="U44" s="46">
        <v>30</v>
      </c>
      <c r="V44" s="51"/>
      <c r="W44" s="62"/>
      <c r="X44" s="62"/>
      <c r="Y44" s="23">
        <f t="shared" si="2"/>
        <v>5685.6</v>
      </c>
      <c r="Z44" s="23">
        <f t="shared" si="3"/>
        <v>6254.1</v>
      </c>
      <c r="AA44" s="19">
        <f t="shared" si="4"/>
        <v>1</v>
      </c>
      <c r="AB44" s="19">
        <f t="shared" si="5"/>
        <v>1</v>
      </c>
      <c r="AC44" s="19">
        <f t="shared" si="6"/>
        <v>1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8"/>
        <v>23</v>
      </c>
      <c r="C45" s="25">
        <v>5200000015292</v>
      </c>
      <c r="D45" s="19"/>
      <c r="E45" s="19"/>
      <c r="F45" s="2"/>
      <c r="G45" s="108" t="s">
        <v>154</v>
      </c>
      <c r="H45" s="21">
        <v>30</v>
      </c>
      <c r="I45" s="21" t="s">
        <v>358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8"/>
        <v>24</v>
      </c>
      <c r="C46" s="25">
        <v>5200000015294</v>
      </c>
      <c r="D46" s="19"/>
      <c r="E46" s="19"/>
      <c r="F46" s="2"/>
      <c r="G46" s="108" t="s">
        <v>162</v>
      </c>
      <c r="H46" s="21">
        <v>30</v>
      </c>
      <c r="I46" s="21" t="s">
        <v>358</v>
      </c>
      <c r="J46" s="46">
        <v>40169300</v>
      </c>
      <c r="K46" s="46" t="s">
        <v>104</v>
      </c>
      <c r="L46" s="47"/>
      <c r="M46" s="48">
        <v>1.6</v>
      </c>
      <c r="N46" s="48">
        <v>1.7600000000000002</v>
      </c>
      <c r="O46" s="49">
        <v>9.2499999999999999E-2</v>
      </c>
      <c r="P46" s="50"/>
      <c r="Q46" s="50">
        <v>7.0000000000000007E-2</v>
      </c>
      <c r="R46" s="50">
        <v>0.08</v>
      </c>
      <c r="S46" s="50"/>
      <c r="T46" s="46">
        <v>15</v>
      </c>
      <c r="U46" s="46">
        <v>30</v>
      </c>
      <c r="V46" s="51"/>
      <c r="W46" s="62"/>
      <c r="X46" s="62"/>
      <c r="Y46" s="23">
        <f t="shared" si="2"/>
        <v>48</v>
      </c>
      <c r="Z46" s="23">
        <f t="shared" si="3"/>
        <v>52.800000000000004</v>
      </c>
      <c r="AA46" s="19">
        <f t="shared" si="4"/>
        <v>1</v>
      </c>
      <c r="AB46" s="19">
        <f t="shared" si="5"/>
        <v>1</v>
      </c>
      <c r="AC46" s="19">
        <f t="shared" si="6"/>
        <v>1</v>
      </c>
      <c r="AD46" s="23" t="str">
        <f t="shared" si="7"/>
        <v/>
      </c>
      <c r="AE46" s="23" t="str">
        <f t="shared" si="7"/>
        <v/>
      </c>
    </row>
    <row r="47" spans="2:31" ht="25.5" x14ac:dyDescent="0.25">
      <c r="B47" s="18">
        <f t="shared" si="8"/>
        <v>25</v>
      </c>
      <c r="C47" s="25">
        <v>5200000015295</v>
      </c>
      <c r="D47" s="19"/>
      <c r="E47" s="19"/>
      <c r="F47" s="2"/>
      <c r="G47" s="108" t="s">
        <v>160</v>
      </c>
      <c r="H47" s="21">
        <v>30</v>
      </c>
      <c r="I47" s="21" t="s">
        <v>358</v>
      </c>
      <c r="J47" s="46">
        <v>40169300</v>
      </c>
      <c r="K47" s="46" t="s">
        <v>104</v>
      </c>
      <c r="L47" s="47"/>
      <c r="M47" s="48">
        <v>2</v>
      </c>
      <c r="N47" s="48">
        <v>2.2000000000000002</v>
      </c>
      <c r="O47" s="49">
        <v>9.2499999999999999E-2</v>
      </c>
      <c r="P47" s="50"/>
      <c r="Q47" s="50">
        <v>7.0000000000000007E-2</v>
      </c>
      <c r="R47" s="50">
        <v>0.08</v>
      </c>
      <c r="S47" s="50"/>
      <c r="T47" s="46">
        <v>15</v>
      </c>
      <c r="U47" s="46">
        <v>30</v>
      </c>
      <c r="V47" s="51"/>
      <c r="W47" s="62"/>
      <c r="X47" s="62"/>
      <c r="Y47" s="23">
        <f t="shared" si="2"/>
        <v>60</v>
      </c>
      <c r="Z47" s="23">
        <f t="shared" si="3"/>
        <v>66</v>
      </c>
      <c r="AA47" s="19">
        <f t="shared" si="4"/>
        <v>1</v>
      </c>
      <c r="AB47" s="19">
        <f t="shared" si="5"/>
        <v>1</v>
      </c>
      <c r="AC47" s="19">
        <f t="shared" si="6"/>
        <v>1</v>
      </c>
      <c r="AD47" s="23" t="str">
        <f t="shared" si="7"/>
        <v/>
      </c>
      <c r="AE47" s="23" t="str">
        <f t="shared" si="7"/>
        <v/>
      </c>
    </row>
    <row r="48" spans="2:31" ht="25.5" x14ac:dyDescent="0.25">
      <c r="B48" s="18">
        <f t="shared" si="8"/>
        <v>26</v>
      </c>
      <c r="C48" s="25">
        <v>5200000015302</v>
      </c>
      <c r="D48" s="19"/>
      <c r="E48" s="19"/>
      <c r="F48" s="2"/>
      <c r="G48" s="108" t="s">
        <v>166</v>
      </c>
      <c r="H48" s="21">
        <v>30</v>
      </c>
      <c r="I48" s="21" t="s">
        <v>358</v>
      </c>
      <c r="J48" s="46">
        <v>40169300</v>
      </c>
      <c r="K48" s="46" t="s">
        <v>104</v>
      </c>
      <c r="L48" s="47"/>
      <c r="M48" s="48">
        <v>2.14</v>
      </c>
      <c r="N48" s="48">
        <v>2.3540000000000005</v>
      </c>
      <c r="O48" s="49">
        <v>9.2499999999999999E-2</v>
      </c>
      <c r="P48" s="50"/>
      <c r="Q48" s="50">
        <v>7.0000000000000007E-2</v>
      </c>
      <c r="R48" s="50">
        <v>0.08</v>
      </c>
      <c r="S48" s="50"/>
      <c r="T48" s="46">
        <v>15</v>
      </c>
      <c r="U48" s="46">
        <v>30</v>
      </c>
      <c r="V48" s="51"/>
      <c r="W48" s="62"/>
      <c r="X48" s="62"/>
      <c r="Y48" s="23">
        <f t="shared" si="2"/>
        <v>64.2</v>
      </c>
      <c r="Z48" s="23">
        <f t="shared" si="3"/>
        <v>70.620000000000019</v>
      </c>
      <c r="AA48" s="19">
        <f t="shared" si="4"/>
        <v>1</v>
      </c>
      <c r="AB48" s="19">
        <f t="shared" si="5"/>
        <v>1</v>
      </c>
      <c r="AC48" s="19">
        <f t="shared" si="6"/>
        <v>1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8"/>
        <v>27</v>
      </c>
      <c r="C49" s="25">
        <v>5200000015303</v>
      </c>
      <c r="D49" s="19"/>
      <c r="E49" s="19"/>
      <c r="F49" s="2"/>
      <c r="G49" s="108" t="s">
        <v>164</v>
      </c>
      <c r="H49" s="21">
        <v>30</v>
      </c>
      <c r="I49" s="21" t="s">
        <v>358</v>
      </c>
      <c r="J49" s="46">
        <v>40169300</v>
      </c>
      <c r="K49" s="46" t="s">
        <v>104</v>
      </c>
      <c r="L49" s="47"/>
      <c r="M49" s="48">
        <v>2.2599999999999998</v>
      </c>
      <c r="N49" s="48">
        <v>2.4859999999999998</v>
      </c>
      <c r="O49" s="49">
        <v>9.2499999999999999E-2</v>
      </c>
      <c r="P49" s="50"/>
      <c r="Q49" s="50">
        <v>7.0000000000000007E-2</v>
      </c>
      <c r="R49" s="50">
        <v>0.08</v>
      </c>
      <c r="S49" s="50"/>
      <c r="T49" s="46">
        <v>15</v>
      </c>
      <c r="U49" s="46">
        <v>30</v>
      </c>
      <c r="V49" s="51"/>
      <c r="W49" s="62"/>
      <c r="X49" s="62"/>
      <c r="Y49" s="23">
        <f t="shared" si="2"/>
        <v>67.8</v>
      </c>
      <c r="Z49" s="23">
        <f t="shared" si="3"/>
        <v>74.58</v>
      </c>
      <c r="AA49" s="19">
        <f t="shared" si="4"/>
        <v>1</v>
      </c>
      <c r="AB49" s="19">
        <f t="shared" si="5"/>
        <v>1</v>
      </c>
      <c r="AC49" s="19">
        <f t="shared" si="6"/>
        <v>1</v>
      </c>
      <c r="AD49" s="23" t="str">
        <f t="shared" si="7"/>
        <v/>
      </c>
      <c r="AE49" s="23" t="str">
        <f t="shared" si="7"/>
        <v/>
      </c>
    </row>
    <row r="50" spans="2:31" ht="25.5" x14ac:dyDescent="0.25">
      <c r="B50" s="18">
        <f t="shared" si="8"/>
        <v>28</v>
      </c>
      <c r="C50" s="25">
        <v>5200000015304</v>
      </c>
      <c r="D50" s="19"/>
      <c r="E50" s="19"/>
      <c r="F50" s="2"/>
      <c r="G50" s="108" t="s">
        <v>170</v>
      </c>
      <c r="H50" s="21">
        <v>30</v>
      </c>
      <c r="I50" s="21" t="s">
        <v>358</v>
      </c>
      <c r="J50" s="46">
        <v>40169300</v>
      </c>
      <c r="K50" s="46" t="s">
        <v>104</v>
      </c>
      <c r="L50" s="47"/>
      <c r="M50" s="48">
        <v>2.4</v>
      </c>
      <c r="N50" s="48">
        <v>2.64</v>
      </c>
      <c r="O50" s="49">
        <v>9.2499999999999999E-2</v>
      </c>
      <c r="P50" s="50"/>
      <c r="Q50" s="50">
        <v>7.0000000000000007E-2</v>
      </c>
      <c r="R50" s="50">
        <v>0.08</v>
      </c>
      <c r="S50" s="50"/>
      <c r="T50" s="46">
        <v>15</v>
      </c>
      <c r="U50" s="46">
        <v>30</v>
      </c>
      <c r="V50" s="51"/>
      <c r="W50" s="62"/>
      <c r="X50" s="62"/>
      <c r="Y50" s="23">
        <f t="shared" si="2"/>
        <v>72</v>
      </c>
      <c r="Z50" s="23">
        <f t="shared" si="3"/>
        <v>79.2</v>
      </c>
      <c r="AA50" s="19">
        <f t="shared" si="4"/>
        <v>1</v>
      </c>
      <c r="AB50" s="19">
        <f t="shared" si="5"/>
        <v>1</v>
      </c>
      <c r="AC50" s="19">
        <f t="shared" si="6"/>
        <v>1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8"/>
        <v>29</v>
      </c>
      <c r="C51" s="25">
        <v>5200000015305</v>
      </c>
      <c r="D51" s="19"/>
      <c r="E51" s="19"/>
      <c r="F51" s="2"/>
      <c r="G51" s="108" t="s">
        <v>168</v>
      </c>
      <c r="H51" s="21">
        <v>30</v>
      </c>
      <c r="I51" s="21" t="s">
        <v>358</v>
      </c>
      <c r="J51" s="46">
        <v>40169300</v>
      </c>
      <c r="K51" s="46" t="s">
        <v>104</v>
      </c>
      <c r="L51" s="47"/>
      <c r="M51" s="48">
        <v>2.52</v>
      </c>
      <c r="N51" s="48">
        <v>2.7720000000000002</v>
      </c>
      <c r="O51" s="49">
        <v>9.2499999999999999E-2</v>
      </c>
      <c r="P51" s="50"/>
      <c r="Q51" s="50">
        <v>7.0000000000000007E-2</v>
      </c>
      <c r="R51" s="50">
        <v>0.08</v>
      </c>
      <c r="S51" s="50"/>
      <c r="T51" s="46">
        <v>15</v>
      </c>
      <c r="U51" s="46">
        <v>30</v>
      </c>
      <c r="V51" s="51"/>
      <c r="W51" s="62"/>
      <c r="X51" s="62"/>
      <c r="Y51" s="23">
        <f t="shared" si="2"/>
        <v>75.599999999999994</v>
      </c>
      <c r="Z51" s="23">
        <f t="shared" si="3"/>
        <v>83.160000000000011</v>
      </c>
      <c r="AA51" s="19">
        <f t="shared" si="4"/>
        <v>1</v>
      </c>
      <c r="AB51" s="19">
        <f t="shared" si="5"/>
        <v>1</v>
      </c>
      <c r="AC51" s="19">
        <f t="shared" si="6"/>
        <v>1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8"/>
        <v>30</v>
      </c>
      <c r="C52" s="25">
        <v>5200000015306</v>
      </c>
      <c r="D52" s="19"/>
      <c r="E52" s="19"/>
      <c r="F52" s="2"/>
      <c r="G52" s="108" t="s">
        <v>174</v>
      </c>
      <c r="H52" s="21">
        <v>30</v>
      </c>
      <c r="I52" s="21" t="s">
        <v>358</v>
      </c>
      <c r="J52" s="46">
        <v>40169300</v>
      </c>
      <c r="K52" s="46" t="s">
        <v>104</v>
      </c>
      <c r="L52" s="47"/>
      <c r="M52" s="48">
        <v>2.66</v>
      </c>
      <c r="N52" s="48">
        <v>2.9260000000000006</v>
      </c>
      <c r="O52" s="49">
        <v>9.2499999999999999E-2</v>
      </c>
      <c r="P52" s="50"/>
      <c r="Q52" s="50">
        <v>7.0000000000000007E-2</v>
      </c>
      <c r="R52" s="50">
        <v>0.08</v>
      </c>
      <c r="S52" s="50"/>
      <c r="T52" s="46">
        <v>15</v>
      </c>
      <c r="U52" s="46">
        <v>30</v>
      </c>
      <c r="V52" s="51"/>
      <c r="W52" s="62"/>
      <c r="X52" s="62"/>
      <c r="Y52" s="23">
        <f t="shared" si="2"/>
        <v>79.800000000000011</v>
      </c>
      <c r="Z52" s="23">
        <f t="shared" si="3"/>
        <v>87.780000000000015</v>
      </c>
      <c r="AA52" s="19">
        <f t="shared" si="4"/>
        <v>1</v>
      </c>
      <c r="AB52" s="19">
        <f t="shared" si="5"/>
        <v>1</v>
      </c>
      <c r="AC52" s="19">
        <f t="shared" si="6"/>
        <v>1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8"/>
        <v>31</v>
      </c>
      <c r="C53" s="25">
        <v>5200000015307</v>
      </c>
      <c r="D53" s="19"/>
      <c r="E53" s="19"/>
      <c r="F53" s="2"/>
      <c r="G53" s="108" t="s">
        <v>172</v>
      </c>
      <c r="H53" s="21">
        <v>30</v>
      </c>
      <c r="I53" s="21" t="s">
        <v>358</v>
      </c>
      <c r="J53" s="46">
        <v>40169300</v>
      </c>
      <c r="K53" s="46" t="s">
        <v>104</v>
      </c>
      <c r="L53" s="47"/>
      <c r="M53" s="48">
        <v>2.9</v>
      </c>
      <c r="N53" s="48">
        <v>3.19</v>
      </c>
      <c r="O53" s="49">
        <v>9.2499999999999999E-2</v>
      </c>
      <c r="P53" s="50"/>
      <c r="Q53" s="50">
        <v>7.0000000000000007E-2</v>
      </c>
      <c r="R53" s="50">
        <v>0.08</v>
      </c>
      <c r="S53" s="50"/>
      <c r="T53" s="46">
        <v>15</v>
      </c>
      <c r="U53" s="46">
        <v>30</v>
      </c>
      <c r="V53" s="51"/>
      <c r="W53" s="62"/>
      <c r="X53" s="62"/>
      <c r="Y53" s="23">
        <f t="shared" si="2"/>
        <v>87</v>
      </c>
      <c r="Z53" s="23">
        <f t="shared" si="3"/>
        <v>95.7</v>
      </c>
      <c r="AA53" s="19">
        <f t="shared" si="4"/>
        <v>1</v>
      </c>
      <c r="AB53" s="19">
        <f t="shared" si="5"/>
        <v>1</v>
      </c>
      <c r="AC53" s="19">
        <f t="shared" si="6"/>
        <v>1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8"/>
        <v>32</v>
      </c>
      <c r="C54" s="25">
        <v>5200000015308</v>
      </c>
      <c r="D54" s="19"/>
      <c r="E54" s="19"/>
      <c r="F54" s="2"/>
      <c r="G54" s="108" t="s">
        <v>178</v>
      </c>
      <c r="H54" s="21">
        <v>30</v>
      </c>
      <c r="I54" s="21" t="s">
        <v>358</v>
      </c>
      <c r="J54" s="46">
        <v>40169300</v>
      </c>
      <c r="K54" s="46" t="s">
        <v>104</v>
      </c>
      <c r="L54" s="47"/>
      <c r="M54" s="48">
        <v>3.46</v>
      </c>
      <c r="N54" s="48">
        <v>3.806</v>
      </c>
      <c r="O54" s="49">
        <v>9.2499999999999999E-2</v>
      </c>
      <c r="P54" s="50"/>
      <c r="Q54" s="50">
        <v>7.0000000000000007E-2</v>
      </c>
      <c r="R54" s="50">
        <v>0.08</v>
      </c>
      <c r="S54" s="50"/>
      <c r="T54" s="46">
        <v>15</v>
      </c>
      <c r="U54" s="46">
        <v>30</v>
      </c>
      <c r="V54" s="51"/>
      <c r="W54" s="62"/>
      <c r="X54" s="62"/>
      <c r="Y54" s="23">
        <f t="shared" si="2"/>
        <v>103.8</v>
      </c>
      <c r="Z54" s="23">
        <f t="shared" si="3"/>
        <v>114.18</v>
      </c>
      <c r="AA54" s="19">
        <f t="shared" si="4"/>
        <v>1</v>
      </c>
      <c r="AB54" s="19">
        <f t="shared" si="5"/>
        <v>1</v>
      </c>
      <c r="AC54" s="19">
        <f t="shared" si="6"/>
        <v>1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8"/>
        <v>33</v>
      </c>
      <c r="C55" s="25">
        <v>5200000015311</v>
      </c>
      <c r="D55" s="19"/>
      <c r="E55" s="19"/>
      <c r="F55" s="2"/>
      <c r="G55" s="108" t="s">
        <v>176</v>
      </c>
      <c r="H55" s="21">
        <v>30</v>
      </c>
      <c r="I55" s="21" t="s">
        <v>358</v>
      </c>
      <c r="J55" s="46">
        <v>40169300</v>
      </c>
      <c r="K55" s="46" t="s">
        <v>104</v>
      </c>
      <c r="L55" s="47"/>
      <c r="M55" s="48">
        <v>4.24</v>
      </c>
      <c r="N55" s="48">
        <v>4.6640000000000006</v>
      </c>
      <c r="O55" s="49">
        <v>9.2499999999999999E-2</v>
      </c>
      <c r="P55" s="50"/>
      <c r="Q55" s="50">
        <v>7.0000000000000007E-2</v>
      </c>
      <c r="R55" s="50">
        <v>0.08</v>
      </c>
      <c r="S55" s="50"/>
      <c r="T55" s="46">
        <v>15</v>
      </c>
      <c r="U55" s="46">
        <v>30</v>
      </c>
      <c r="V55" s="51"/>
      <c r="W55" s="62"/>
      <c r="X55" s="62"/>
      <c r="Y55" s="23">
        <f t="shared" si="2"/>
        <v>127.2</v>
      </c>
      <c r="Z55" s="23">
        <f t="shared" si="3"/>
        <v>139.92000000000002</v>
      </c>
      <c r="AA55" s="19">
        <f t="shared" si="4"/>
        <v>1</v>
      </c>
      <c r="AB55" s="19">
        <f t="shared" si="5"/>
        <v>1</v>
      </c>
      <c r="AC55" s="19">
        <f t="shared" si="6"/>
        <v>1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f t="shared" si="8"/>
        <v>34</v>
      </c>
      <c r="C56" s="25">
        <v>5200000015313</v>
      </c>
      <c r="D56" s="19"/>
      <c r="E56" s="19"/>
      <c r="F56" s="2"/>
      <c r="G56" s="108" t="s">
        <v>186</v>
      </c>
      <c r="H56" s="21">
        <v>30</v>
      </c>
      <c r="I56" s="21" t="s">
        <v>358</v>
      </c>
      <c r="J56" s="46">
        <v>40169300</v>
      </c>
      <c r="K56" s="46" t="s">
        <v>104</v>
      </c>
      <c r="L56" s="47"/>
      <c r="M56" s="48">
        <v>6.04</v>
      </c>
      <c r="N56" s="48">
        <v>6.644000000000001</v>
      </c>
      <c r="O56" s="49">
        <v>9.2499999999999999E-2</v>
      </c>
      <c r="P56" s="50"/>
      <c r="Q56" s="50">
        <v>7.0000000000000007E-2</v>
      </c>
      <c r="R56" s="50">
        <v>0.08</v>
      </c>
      <c r="S56" s="50"/>
      <c r="T56" s="46">
        <v>15</v>
      </c>
      <c r="U56" s="46">
        <v>30</v>
      </c>
      <c r="V56" s="51"/>
      <c r="W56" s="62"/>
      <c r="X56" s="62"/>
      <c r="Y56" s="23">
        <f t="shared" si="2"/>
        <v>181.2</v>
      </c>
      <c r="Z56" s="23">
        <f t="shared" si="3"/>
        <v>199.32000000000002</v>
      </c>
      <c r="AA56" s="19">
        <f t="shared" si="4"/>
        <v>1</v>
      </c>
      <c r="AB56" s="19">
        <f t="shared" si="5"/>
        <v>1</v>
      </c>
      <c r="AC56" s="19">
        <f t="shared" si="6"/>
        <v>1</v>
      </c>
      <c r="AD56" s="23" t="str">
        <f t="shared" si="7"/>
        <v/>
      </c>
      <c r="AE56" s="23" t="str">
        <f t="shared" si="7"/>
        <v/>
      </c>
    </row>
    <row r="57" spans="2:31" ht="25.5" x14ac:dyDescent="0.25">
      <c r="B57" s="18">
        <f t="shared" si="8"/>
        <v>35</v>
      </c>
      <c r="C57" s="25">
        <v>5200000015314</v>
      </c>
      <c r="D57" s="19"/>
      <c r="E57" s="19"/>
      <c r="F57" s="2"/>
      <c r="G57" s="108" t="s">
        <v>184</v>
      </c>
      <c r="H57" s="21">
        <v>30</v>
      </c>
      <c r="I57" s="21" t="s">
        <v>358</v>
      </c>
      <c r="J57" s="46">
        <v>40169300</v>
      </c>
      <c r="K57" s="46" t="s">
        <v>104</v>
      </c>
      <c r="L57" s="47"/>
      <c r="M57" s="48">
        <v>6.92</v>
      </c>
      <c r="N57" s="48">
        <v>7.6120000000000001</v>
      </c>
      <c r="O57" s="49">
        <v>9.2499999999999999E-2</v>
      </c>
      <c r="P57" s="50"/>
      <c r="Q57" s="50">
        <v>7.0000000000000007E-2</v>
      </c>
      <c r="R57" s="50">
        <v>0.08</v>
      </c>
      <c r="S57" s="50"/>
      <c r="T57" s="46">
        <v>15</v>
      </c>
      <c r="U57" s="46">
        <v>30</v>
      </c>
      <c r="V57" s="51"/>
      <c r="W57" s="62"/>
      <c r="X57" s="62"/>
      <c r="Y57" s="23">
        <f t="shared" si="2"/>
        <v>207.6</v>
      </c>
      <c r="Z57" s="23">
        <f t="shared" si="3"/>
        <v>228.36</v>
      </c>
      <c r="AA57" s="19">
        <f t="shared" si="4"/>
        <v>1</v>
      </c>
      <c r="AB57" s="19">
        <f t="shared" si="5"/>
        <v>1</v>
      </c>
      <c r="AC57" s="19">
        <f t="shared" si="6"/>
        <v>1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8"/>
        <v>36</v>
      </c>
      <c r="C58" s="25">
        <v>5200000015316</v>
      </c>
      <c r="D58" s="19"/>
      <c r="E58" s="19"/>
      <c r="F58" s="2"/>
      <c r="G58" s="108" t="s">
        <v>156</v>
      </c>
      <c r="H58" s="21">
        <v>50</v>
      </c>
      <c r="I58" s="21" t="s">
        <v>358</v>
      </c>
      <c r="J58" s="46">
        <v>40169300</v>
      </c>
      <c r="K58" s="46" t="s">
        <v>104</v>
      </c>
      <c r="L58" s="47"/>
      <c r="M58" s="48">
        <v>9.58</v>
      </c>
      <c r="N58" s="48">
        <v>10.538</v>
      </c>
      <c r="O58" s="49">
        <v>9.2499999999999999E-2</v>
      </c>
      <c r="P58" s="50"/>
      <c r="Q58" s="50">
        <v>7.0000000000000007E-2</v>
      </c>
      <c r="R58" s="50">
        <v>0.08</v>
      </c>
      <c r="S58" s="50"/>
      <c r="T58" s="46">
        <v>15</v>
      </c>
      <c r="U58" s="46">
        <v>30</v>
      </c>
      <c r="V58" s="51"/>
      <c r="W58" s="62"/>
      <c r="X58" s="62"/>
      <c r="Y58" s="23">
        <f t="shared" si="2"/>
        <v>479</v>
      </c>
      <c r="Z58" s="23">
        <f t="shared" si="3"/>
        <v>526.9</v>
      </c>
      <c r="AA58" s="19">
        <f t="shared" si="4"/>
        <v>1</v>
      </c>
      <c r="AB58" s="19">
        <f t="shared" si="5"/>
        <v>1</v>
      </c>
      <c r="AC58" s="19">
        <f t="shared" si="6"/>
        <v>1</v>
      </c>
      <c r="AD58" s="23" t="str">
        <f t="shared" si="7"/>
        <v/>
      </c>
      <c r="AE58" s="23" t="str">
        <f t="shared" si="7"/>
        <v/>
      </c>
    </row>
    <row r="59" spans="2:31" ht="38.25" x14ac:dyDescent="0.25">
      <c r="B59" s="18">
        <f t="shared" si="8"/>
        <v>37</v>
      </c>
      <c r="C59" s="25">
        <v>5200000015341</v>
      </c>
      <c r="D59" s="19"/>
      <c r="E59" s="19"/>
      <c r="F59" s="2"/>
      <c r="G59" s="108" t="s">
        <v>182</v>
      </c>
      <c r="H59" s="21">
        <v>30</v>
      </c>
      <c r="I59" s="21" t="s">
        <v>358</v>
      </c>
      <c r="J59" s="46">
        <v>40169300</v>
      </c>
      <c r="K59" s="46" t="s">
        <v>104</v>
      </c>
      <c r="L59" s="47"/>
      <c r="M59" s="48">
        <v>4.66</v>
      </c>
      <c r="N59" s="48">
        <v>5.1260000000000003</v>
      </c>
      <c r="O59" s="49">
        <v>9.2499999999999999E-2</v>
      </c>
      <c r="P59" s="50"/>
      <c r="Q59" s="50">
        <v>7.0000000000000007E-2</v>
      </c>
      <c r="R59" s="50">
        <v>0.08</v>
      </c>
      <c r="S59" s="50"/>
      <c r="T59" s="46">
        <v>15</v>
      </c>
      <c r="U59" s="46">
        <v>30</v>
      </c>
      <c r="V59" s="51"/>
      <c r="W59" s="62"/>
      <c r="X59" s="62"/>
      <c r="Y59" s="23">
        <f t="shared" si="2"/>
        <v>139.80000000000001</v>
      </c>
      <c r="Z59" s="23">
        <f t="shared" si="3"/>
        <v>153.78</v>
      </c>
      <c r="AA59" s="19">
        <f t="shared" si="4"/>
        <v>1</v>
      </c>
      <c r="AB59" s="19">
        <f t="shared" si="5"/>
        <v>1</v>
      </c>
      <c r="AC59" s="19">
        <f t="shared" si="6"/>
        <v>1</v>
      </c>
      <c r="AD59" s="23" t="str">
        <f t="shared" si="7"/>
        <v/>
      </c>
      <c r="AE59" s="23" t="str">
        <f t="shared" si="7"/>
        <v/>
      </c>
    </row>
    <row r="60" spans="2:31" ht="25.5" x14ac:dyDescent="0.25">
      <c r="B60" s="18">
        <f t="shared" si="8"/>
        <v>38</v>
      </c>
      <c r="C60" s="25">
        <v>5200000015342</v>
      </c>
      <c r="D60" s="19"/>
      <c r="E60" s="19"/>
      <c r="F60" s="2"/>
      <c r="G60" s="108" t="s">
        <v>180</v>
      </c>
      <c r="H60" s="21">
        <v>30</v>
      </c>
      <c r="I60" s="21" t="s">
        <v>358</v>
      </c>
      <c r="J60" s="46">
        <v>40169300</v>
      </c>
      <c r="K60" s="46" t="s">
        <v>104</v>
      </c>
      <c r="L60" s="47"/>
      <c r="M60" s="48">
        <v>5.32</v>
      </c>
      <c r="N60" s="48">
        <v>5.8520000000000012</v>
      </c>
      <c r="O60" s="49">
        <v>9.2499999999999999E-2</v>
      </c>
      <c r="P60" s="50"/>
      <c r="Q60" s="50">
        <v>7.0000000000000007E-2</v>
      </c>
      <c r="R60" s="50">
        <v>0.08</v>
      </c>
      <c r="S60" s="50"/>
      <c r="T60" s="46">
        <v>15</v>
      </c>
      <c r="U60" s="46">
        <v>30</v>
      </c>
      <c r="V60" s="51"/>
      <c r="W60" s="62"/>
      <c r="X60" s="62"/>
      <c r="Y60" s="23">
        <f t="shared" si="2"/>
        <v>159.60000000000002</v>
      </c>
      <c r="Z60" s="23">
        <f t="shared" si="3"/>
        <v>175.56000000000003</v>
      </c>
      <c r="AA60" s="19">
        <f t="shared" si="4"/>
        <v>1</v>
      </c>
      <c r="AB60" s="19">
        <f t="shared" si="5"/>
        <v>1</v>
      </c>
      <c r="AC60" s="19">
        <f t="shared" si="6"/>
        <v>1</v>
      </c>
      <c r="AD60" s="23" t="str">
        <f t="shared" si="7"/>
        <v/>
      </c>
      <c r="AE60" s="23" t="str">
        <f t="shared" si="7"/>
        <v/>
      </c>
    </row>
    <row r="61" spans="2:31" ht="25.5" x14ac:dyDescent="0.25">
      <c r="B61" s="18">
        <f t="shared" si="8"/>
        <v>39</v>
      </c>
      <c r="C61" s="25">
        <v>5200000015343</v>
      </c>
      <c r="D61" s="19"/>
      <c r="E61" s="19"/>
      <c r="F61" s="2"/>
      <c r="G61" s="108" t="s">
        <v>190</v>
      </c>
      <c r="H61" s="21">
        <v>30</v>
      </c>
      <c r="I61" s="21" t="s">
        <v>358</v>
      </c>
      <c r="J61" s="46">
        <v>40169300</v>
      </c>
      <c r="K61" s="46" t="s">
        <v>104</v>
      </c>
      <c r="L61" s="47"/>
      <c r="M61" s="48">
        <v>8.5</v>
      </c>
      <c r="N61" s="48">
        <v>9.3500000000000014</v>
      </c>
      <c r="O61" s="49">
        <v>9.2499999999999999E-2</v>
      </c>
      <c r="P61" s="50"/>
      <c r="Q61" s="50">
        <v>7.0000000000000007E-2</v>
      </c>
      <c r="R61" s="50">
        <v>0.08</v>
      </c>
      <c r="S61" s="50"/>
      <c r="T61" s="46">
        <v>15</v>
      </c>
      <c r="U61" s="46">
        <v>30</v>
      </c>
      <c r="V61" s="51"/>
      <c r="W61" s="62"/>
      <c r="X61" s="62"/>
      <c r="Y61" s="23">
        <f t="shared" si="2"/>
        <v>255</v>
      </c>
      <c r="Z61" s="23">
        <f t="shared" si="3"/>
        <v>280.50000000000006</v>
      </c>
      <c r="AA61" s="19">
        <f t="shared" si="4"/>
        <v>1</v>
      </c>
      <c r="AB61" s="19">
        <f t="shared" si="5"/>
        <v>1</v>
      </c>
      <c r="AC61" s="19">
        <f t="shared" si="6"/>
        <v>1</v>
      </c>
      <c r="AD61" s="23" t="str">
        <f t="shared" si="7"/>
        <v/>
      </c>
      <c r="AE61" s="23" t="str">
        <f t="shared" si="7"/>
        <v/>
      </c>
    </row>
    <row r="62" spans="2:31" ht="25.5" x14ac:dyDescent="0.25">
      <c r="B62" s="18">
        <f t="shared" si="8"/>
        <v>40</v>
      </c>
      <c r="C62" s="25">
        <v>5200000015344</v>
      </c>
      <c r="D62" s="19"/>
      <c r="E62" s="19"/>
      <c r="F62" s="2"/>
      <c r="G62" s="108" t="s">
        <v>188</v>
      </c>
      <c r="H62" s="21">
        <v>60</v>
      </c>
      <c r="I62" s="21" t="s">
        <v>358</v>
      </c>
      <c r="J62" s="46">
        <v>40169300</v>
      </c>
      <c r="K62" s="46" t="s">
        <v>104</v>
      </c>
      <c r="L62" s="47"/>
      <c r="M62" s="48">
        <v>7.74</v>
      </c>
      <c r="N62" s="48">
        <v>8.5140000000000011</v>
      </c>
      <c r="O62" s="49">
        <v>9.2499999999999999E-2</v>
      </c>
      <c r="P62" s="50"/>
      <c r="Q62" s="50">
        <v>7.0000000000000007E-2</v>
      </c>
      <c r="R62" s="50">
        <v>0.08</v>
      </c>
      <c r="S62" s="50"/>
      <c r="T62" s="46">
        <v>15</v>
      </c>
      <c r="U62" s="46">
        <v>30</v>
      </c>
      <c r="V62" s="51"/>
      <c r="W62" s="62"/>
      <c r="X62" s="62"/>
      <c r="Y62" s="23">
        <f t="shared" si="2"/>
        <v>464.40000000000003</v>
      </c>
      <c r="Z62" s="23">
        <f t="shared" si="3"/>
        <v>510.84000000000009</v>
      </c>
      <c r="AA62" s="19">
        <f t="shared" si="4"/>
        <v>1</v>
      </c>
      <c r="AB62" s="19">
        <f t="shared" si="5"/>
        <v>1</v>
      </c>
      <c r="AC62" s="19">
        <f t="shared" si="6"/>
        <v>1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>
        <f t="shared" si="8"/>
        <v>41</v>
      </c>
      <c r="C63" s="25">
        <v>5200000015752</v>
      </c>
      <c r="D63" s="19"/>
      <c r="E63" s="19"/>
      <c r="F63" s="2"/>
      <c r="G63" s="108" t="s">
        <v>264</v>
      </c>
      <c r="H63" s="21">
        <v>10</v>
      </c>
      <c r="I63" s="21" t="s">
        <v>359</v>
      </c>
      <c r="J63" s="46">
        <v>59119000</v>
      </c>
      <c r="K63" s="46" t="s">
        <v>104</v>
      </c>
      <c r="L63" s="47" t="s">
        <v>372</v>
      </c>
      <c r="M63" s="48">
        <v>320.06</v>
      </c>
      <c r="N63" s="48">
        <v>352.06</v>
      </c>
      <c r="O63" s="49">
        <v>9.2499999999999999E-2</v>
      </c>
      <c r="P63" s="50"/>
      <c r="Q63" s="50">
        <v>0.04</v>
      </c>
      <c r="R63" s="50">
        <v>0.05</v>
      </c>
      <c r="S63" s="50"/>
      <c r="T63" s="46">
        <v>15</v>
      </c>
      <c r="U63" s="46">
        <v>30</v>
      </c>
      <c r="V63" s="51"/>
      <c r="W63" s="62"/>
      <c r="X63" s="62"/>
      <c r="Y63" s="23">
        <f t="shared" si="2"/>
        <v>3200.6</v>
      </c>
      <c r="Z63" s="23">
        <f t="shared" si="3"/>
        <v>3520.6</v>
      </c>
      <c r="AA63" s="19">
        <f t="shared" si="4"/>
        <v>1</v>
      </c>
      <c r="AB63" s="19">
        <f t="shared" si="5"/>
        <v>1</v>
      </c>
      <c r="AC63" s="19">
        <f t="shared" si="6"/>
        <v>1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>
        <f t="shared" si="8"/>
        <v>42</v>
      </c>
      <c r="C64" s="25">
        <v>5200000016186</v>
      </c>
      <c r="D64" s="19"/>
      <c r="E64" s="19"/>
      <c r="F64" s="2"/>
      <c r="G64" s="108" t="s">
        <v>194</v>
      </c>
      <c r="H64" s="21">
        <v>12</v>
      </c>
      <c r="I64" s="21" t="s">
        <v>358</v>
      </c>
      <c r="J64" s="46"/>
      <c r="K64" s="46" t="s">
        <v>85</v>
      </c>
      <c r="L64" s="47" t="s">
        <v>367</v>
      </c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25.5" x14ac:dyDescent="0.25">
      <c r="B65" s="18">
        <f t="shared" si="8"/>
        <v>43</v>
      </c>
      <c r="C65" s="25">
        <v>5200000016605</v>
      </c>
      <c r="D65" s="19"/>
      <c r="E65" s="19"/>
      <c r="F65" s="2"/>
      <c r="G65" s="108" t="s">
        <v>266</v>
      </c>
      <c r="H65" s="21">
        <v>30</v>
      </c>
      <c r="I65" s="21" t="s">
        <v>360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>
        <f t="shared" si="8"/>
        <v>44</v>
      </c>
      <c r="C66" s="25">
        <v>5200000016742</v>
      </c>
      <c r="D66" s="19"/>
      <c r="E66" s="19"/>
      <c r="F66" s="2"/>
      <c r="G66" s="108" t="s">
        <v>248</v>
      </c>
      <c r="H66" s="21">
        <v>4</v>
      </c>
      <c r="I66" s="21" t="s">
        <v>360</v>
      </c>
      <c r="J66" s="46"/>
      <c r="K66" s="46" t="s">
        <v>85</v>
      </c>
      <c r="L66" s="47" t="s">
        <v>367</v>
      </c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>
        <f t="shared" si="8"/>
        <v>45</v>
      </c>
      <c r="C67" s="25">
        <v>5200000016806</v>
      </c>
      <c r="D67" s="19"/>
      <c r="E67" s="19"/>
      <c r="F67" s="2"/>
      <c r="G67" s="108" t="s">
        <v>250</v>
      </c>
      <c r="H67" s="21">
        <v>4</v>
      </c>
      <c r="I67" s="21" t="s">
        <v>360</v>
      </c>
      <c r="J67" s="46"/>
      <c r="K67" s="46" t="s">
        <v>85</v>
      </c>
      <c r="L67" s="47" t="s">
        <v>367</v>
      </c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38.25" x14ac:dyDescent="0.25">
      <c r="B68" s="18">
        <f t="shared" si="8"/>
        <v>46</v>
      </c>
      <c r="C68" s="25">
        <v>5200000016832</v>
      </c>
      <c r="D68" s="19"/>
      <c r="E68" s="19"/>
      <c r="F68" s="2"/>
      <c r="G68" s="108" t="s">
        <v>208</v>
      </c>
      <c r="H68" s="21">
        <v>12</v>
      </c>
      <c r="I68" s="21" t="s">
        <v>359</v>
      </c>
      <c r="J68" s="46">
        <v>59119000</v>
      </c>
      <c r="K68" s="46" t="s">
        <v>104</v>
      </c>
      <c r="L68" s="47" t="s">
        <v>364</v>
      </c>
      <c r="M68" s="48"/>
      <c r="N68" s="48"/>
      <c r="O68" s="49">
        <v>9.2499999999999999E-2</v>
      </c>
      <c r="P68" s="50"/>
      <c r="Q68" s="50">
        <v>0.04</v>
      </c>
      <c r="R68" s="50">
        <v>0.05</v>
      </c>
      <c r="S68" s="50"/>
      <c r="T68" s="46">
        <v>15</v>
      </c>
      <c r="U68" s="46">
        <v>30</v>
      </c>
      <c r="V68" s="51" t="s">
        <v>366</v>
      </c>
      <c r="W68" s="62">
        <v>1127.6099999999999</v>
      </c>
      <c r="X68" s="62">
        <v>1240.3699999999999</v>
      </c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>
        <f t="shared" si="7"/>
        <v>13531.32</v>
      </c>
      <c r="AE68" s="23">
        <f t="shared" si="7"/>
        <v>14884.439999999999</v>
      </c>
    </row>
    <row r="69" spans="2:31" ht="51" x14ac:dyDescent="0.25">
      <c r="B69" s="18">
        <f t="shared" si="8"/>
        <v>47</v>
      </c>
      <c r="C69" s="25">
        <v>5200000017260</v>
      </c>
      <c r="D69" s="19"/>
      <c r="E69" s="19"/>
      <c r="F69" s="2"/>
      <c r="G69" s="108" t="s">
        <v>212</v>
      </c>
      <c r="H69" s="21">
        <v>12</v>
      </c>
      <c r="I69" s="21" t="s">
        <v>359</v>
      </c>
      <c r="J69" s="46">
        <v>59119000</v>
      </c>
      <c r="K69" s="46" t="s">
        <v>104</v>
      </c>
      <c r="L69" s="47" t="s">
        <v>364</v>
      </c>
      <c r="M69" s="48"/>
      <c r="N69" s="48"/>
      <c r="O69" s="49">
        <v>9.2499999999999999E-2</v>
      </c>
      <c r="P69" s="50"/>
      <c r="Q69" s="50">
        <v>0.04</v>
      </c>
      <c r="R69" s="50">
        <v>0.05</v>
      </c>
      <c r="S69" s="50"/>
      <c r="T69" s="46">
        <v>15</v>
      </c>
      <c r="U69" s="46">
        <v>30</v>
      </c>
      <c r="V69" s="51" t="s">
        <v>366</v>
      </c>
      <c r="W69" s="62">
        <v>1127.6099999999999</v>
      </c>
      <c r="X69" s="62">
        <v>1240.3699999999999</v>
      </c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>
        <f t="shared" si="7"/>
        <v>13531.32</v>
      </c>
      <c r="AE69" s="23">
        <f t="shared" si="7"/>
        <v>14884.439999999999</v>
      </c>
    </row>
    <row r="70" spans="2:31" x14ac:dyDescent="0.25">
      <c r="B70" s="18" t="str">
        <f t="shared" si="8"/>
        <v/>
      </c>
      <c r="C70" s="25"/>
      <c r="D70" s="19"/>
      <c r="E70" s="19"/>
      <c r="F70" s="2"/>
      <c r="G70" s="108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8"/>
        <v/>
      </c>
      <c r="C71" s="25"/>
      <c r="D71" s="19"/>
      <c r="E71" s="19"/>
      <c r="F71" s="2"/>
      <c r="G71" s="108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8"/>
        <v/>
      </c>
      <c r="C72" s="25"/>
      <c r="D72" s="19"/>
      <c r="E72" s="19"/>
      <c r="F72" s="2"/>
      <c r="G72" s="108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8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8"/>
        <v/>
      </c>
      <c r="C74" s="25"/>
      <c r="D74" s="19"/>
      <c r="E74" s="19"/>
      <c r="F74" s="2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8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8"/>
        <v/>
      </c>
      <c r="C76" s="25"/>
      <c r="D76" s="19"/>
      <c r="E76" s="19"/>
      <c r="F76" s="2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8"/>
        <v/>
      </c>
      <c r="C77" s="25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8"/>
        <v/>
      </c>
      <c r="C78" s="25"/>
      <c r="D78" s="19"/>
      <c r="E78" s="19"/>
      <c r="F78" s="2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8"/>
        <v/>
      </c>
      <c r="C79" s="25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8"/>
        <v/>
      </c>
      <c r="C80" s="25"/>
      <c r="D80" s="19"/>
      <c r="E80" s="19"/>
      <c r="F80" s="2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8"/>
        <v/>
      </c>
      <c r="C81" s="25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8"/>
        <v/>
      </c>
      <c r="C82" s="25"/>
      <c r="D82" s="19"/>
      <c r="E82" s="19"/>
      <c r="F82" s="2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8"/>
        <v/>
      </c>
      <c r="C83" s="25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8"/>
        <v/>
      </c>
      <c r="C84" s="25"/>
      <c r="D84" s="19"/>
      <c r="E84" s="19"/>
      <c r="F84" s="2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8"/>
        <v/>
      </c>
      <c r="C85" s="25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8"/>
        <v/>
      </c>
      <c r="C86" s="25"/>
      <c r="D86" s="19"/>
      <c r="E86" s="19"/>
      <c r="F86" s="2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8"/>
        <v/>
      </c>
      <c r="C87" s="25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si="8"/>
        <v/>
      </c>
      <c r="C88" s="25"/>
      <c r="D88" s="19"/>
      <c r="E88" s="19"/>
      <c r="F88" s="2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x14ac:dyDescent="0.25">
      <c r="B89" s="18" t="str">
        <f t="shared" si="8"/>
        <v/>
      </c>
      <c r="C89" s="25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x14ac:dyDescent="0.25">
      <c r="B90" s="18" t="str">
        <f t="shared" si="8"/>
        <v/>
      </c>
      <c r="C90" s="25"/>
      <c r="D90" s="19"/>
      <c r="E90" s="19"/>
      <c r="F90" s="2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 t="str">
        <f t="shared" si="8"/>
        <v/>
      </c>
      <c r="C91" s="25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x14ac:dyDescent="0.25">
      <c r="B92" s="18" t="str">
        <f t="shared" si="8"/>
        <v/>
      </c>
      <c r="C92" s="25"/>
      <c r="D92" s="19"/>
      <c r="E92" s="19"/>
      <c r="F92" s="2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2"/>
        <v>0</v>
      </c>
      <c r="AC92" s="19">
        <f t="shared" si="13"/>
        <v>0</v>
      </c>
      <c r="AD92" s="23" t="str">
        <f t="shared" si="14"/>
        <v/>
      </c>
      <c r="AE92" s="23" t="str">
        <f t="shared" si="14"/>
        <v/>
      </c>
    </row>
    <row r="93" spans="2:31" x14ac:dyDescent="0.25">
      <c r="B93" s="18" t="str">
        <f t="shared" si="8"/>
        <v/>
      </c>
      <c r="C93" s="25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2"/>
        <v>0</v>
      </c>
      <c r="AC93" s="19">
        <f t="shared" si="13"/>
        <v>0</v>
      </c>
      <c r="AD93" s="23" t="str">
        <f t="shared" si="14"/>
        <v/>
      </c>
      <c r="AE93" s="23" t="str">
        <f t="shared" si="14"/>
        <v/>
      </c>
    </row>
    <row r="94" spans="2:31" x14ac:dyDescent="0.25">
      <c r="B94" s="18" t="str">
        <f t="shared" si="8"/>
        <v/>
      </c>
      <c r="C94" s="25"/>
      <c r="D94" s="19"/>
      <c r="E94" s="19"/>
      <c r="F94" s="2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2"/>
        <v>0</v>
      </c>
      <c r="AC94" s="19">
        <f t="shared" si="13"/>
        <v>0</v>
      </c>
      <c r="AD94" s="23" t="str">
        <f t="shared" si="14"/>
        <v/>
      </c>
      <c r="AE94" s="23" t="str">
        <f t="shared" si="14"/>
        <v/>
      </c>
    </row>
    <row r="95" spans="2:31" x14ac:dyDescent="0.25">
      <c r="B95" s="18" t="str">
        <f t="shared" si="8"/>
        <v/>
      </c>
      <c r="C95" s="25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2"/>
        <v>0</v>
      </c>
      <c r="AC95" s="19">
        <f t="shared" si="13"/>
        <v>0</v>
      </c>
      <c r="AD95" s="23" t="str">
        <f t="shared" si="14"/>
        <v/>
      </c>
      <c r="AE95" s="23" t="str">
        <f t="shared" si="14"/>
        <v/>
      </c>
    </row>
    <row r="96" spans="2:31" x14ac:dyDescent="0.25">
      <c r="B96" s="18" t="str">
        <f t="shared" si="8"/>
        <v/>
      </c>
      <c r="C96" s="25"/>
      <c r="D96" s="19"/>
      <c r="E96" s="19"/>
      <c r="F96" s="2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2"/>
        <v>0</v>
      </c>
      <c r="AC96" s="19">
        <f t="shared" si="13"/>
        <v>0</v>
      </c>
      <c r="AD96" s="23" t="str">
        <f t="shared" si="14"/>
        <v/>
      </c>
      <c r="AE96" s="23" t="str">
        <f t="shared" si="14"/>
        <v/>
      </c>
    </row>
    <row r="97" spans="2:31" x14ac:dyDescent="0.25">
      <c r="B97" s="18" t="str">
        <f t="shared" si="8"/>
        <v/>
      </c>
      <c r="C97" s="25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2"/>
        <v>0</v>
      </c>
      <c r="AC97" s="19">
        <f t="shared" si="13"/>
        <v>0</v>
      </c>
      <c r="AD97" s="23" t="str">
        <f t="shared" si="14"/>
        <v/>
      </c>
      <c r="AE97" s="23" t="str">
        <f t="shared" si="14"/>
        <v/>
      </c>
    </row>
    <row r="98" spans="2:31" x14ac:dyDescent="0.25">
      <c r="B98" s="18" t="str">
        <f t="shared" si="8"/>
        <v/>
      </c>
      <c r="C98" s="25"/>
      <c r="D98" s="19"/>
      <c r="E98" s="19"/>
      <c r="F98" s="2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2"/>
        <v>0</v>
      </c>
      <c r="AC98" s="19">
        <f t="shared" si="13"/>
        <v>0</v>
      </c>
      <c r="AD98" s="23" t="str">
        <f t="shared" si="14"/>
        <v/>
      </c>
      <c r="AE98" s="23" t="str">
        <f t="shared" si="14"/>
        <v/>
      </c>
    </row>
    <row r="99" spans="2:31" x14ac:dyDescent="0.25">
      <c r="B99" s="18" t="str">
        <f t="shared" si="8"/>
        <v/>
      </c>
      <c r="C99" s="25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 t="str">
        <f t="shared" ref="B100:B163" si="15">IF(G100="","",B99+1)</f>
        <v/>
      </c>
      <c r="C100" s="25"/>
      <c r="D100" s="19"/>
      <c r="E100" s="19"/>
      <c r="F100" s="2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2"/>
        <v>0</v>
      </c>
      <c r="AC100" s="19">
        <f t="shared" si="13"/>
        <v>0</v>
      </c>
      <c r="AD100" s="23" t="str">
        <f t="shared" si="14"/>
        <v/>
      </c>
      <c r="AE100" s="23" t="str">
        <f t="shared" si="14"/>
        <v/>
      </c>
    </row>
    <row r="101" spans="2:31" x14ac:dyDescent="0.25">
      <c r="B101" s="18" t="str">
        <f t="shared" si="15"/>
        <v/>
      </c>
      <c r="C101" s="25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4"/>
        <v/>
      </c>
    </row>
    <row r="102" spans="2:31" x14ac:dyDescent="0.25">
      <c r="B102" s="18" t="str">
        <f t="shared" si="15"/>
        <v/>
      </c>
      <c r="C102" s="25"/>
      <c r="D102" s="19"/>
      <c r="E102" s="19"/>
      <c r="F102" s="2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 t="str">
        <f t="shared" si="15"/>
        <v/>
      </c>
      <c r="C103" s="25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 t="str">
        <f t="shared" si="15"/>
        <v/>
      </c>
      <c r="C104" s="25"/>
      <c r="D104" s="19"/>
      <c r="E104" s="19"/>
      <c r="F104" s="2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 t="str">
        <f t="shared" si="15"/>
        <v/>
      </c>
      <c r="C105" s="25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4"/>
        <v/>
      </c>
    </row>
    <row r="106" spans="2:31" x14ac:dyDescent="0.25">
      <c r="B106" s="18" t="str">
        <f t="shared" si="15"/>
        <v/>
      </c>
      <c r="C106" s="25"/>
      <c r="D106" s="19"/>
      <c r="E106" s="19"/>
      <c r="F106" s="2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x14ac:dyDescent="0.25">
      <c r="B107" s="18" t="str">
        <f t="shared" si="15"/>
        <v/>
      </c>
      <c r="C107" s="25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 t="str">
        <f t="shared" si="15"/>
        <v/>
      </c>
      <c r="C108" s="25"/>
      <c r="D108" s="19"/>
      <c r="E108" s="19"/>
      <c r="F108" s="2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 t="str">
        <f t="shared" si="15"/>
        <v/>
      </c>
      <c r="C109" s="25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2"/>
        <v>0</v>
      </c>
      <c r="AC109" s="19">
        <f t="shared" si="13"/>
        <v>0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 t="str">
        <f t="shared" si="15"/>
        <v/>
      </c>
      <c r="C110" s="25"/>
      <c r="D110" s="19"/>
      <c r="E110" s="19"/>
      <c r="F110" s="2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2"/>
        <v>0</v>
      </c>
      <c r="AC110" s="19">
        <f t="shared" si="13"/>
        <v>0</v>
      </c>
      <c r="AD110" s="23" t="str">
        <f t="shared" si="14"/>
        <v/>
      </c>
      <c r="AE110" s="23" t="str">
        <f t="shared" si="14"/>
        <v/>
      </c>
    </row>
    <row r="111" spans="2:31" x14ac:dyDescent="0.25">
      <c r="B111" s="18" t="str">
        <f t="shared" si="15"/>
        <v/>
      </c>
      <c r="C111" s="25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x14ac:dyDescent="0.25">
      <c r="B112" s="18" t="str">
        <f t="shared" si="15"/>
        <v/>
      </c>
      <c r="C112" s="25"/>
      <c r="D112" s="19"/>
      <c r="E112" s="19"/>
      <c r="F112" s="2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x14ac:dyDescent="0.25">
      <c r="B113" s="18" t="str">
        <f t="shared" si="15"/>
        <v/>
      </c>
      <c r="C113" s="25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2"/>
        <v>0</v>
      </c>
      <c r="AC113" s="19">
        <f t="shared" si="13"/>
        <v>0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 t="str">
        <f t="shared" si="15"/>
        <v/>
      </c>
      <c r="C114" s="25"/>
      <c r="D114" s="19"/>
      <c r="E114" s="19"/>
      <c r="F114" s="2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 t="str">
        <f t="shared" si="15"/>
        <v/>
      </c>
      <c r="C115" s="25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 t="str">
        <f t="shared" si="15"/>
        <v/>
      </c>
      <c r="C116" s="25"/>
      <c r="D116" s="19"/>
      <c r="E116" s="19"/>
      <c r="F116" s="2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2"/>
        <v>0</v>
      </c>
      <c r="AC116" s="19">
        <f t="shared" si="13"/>
        <v>0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 t="str">
        <f t="shared" si="15"/>
        <v/>
      </c>
      <c r="C117" s="25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2"/>
        <v>0</v>
      </c>
      <c r="AC117" s="19">
        <f t="shared" si="13"/>
        <v>0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 t="str">
        <f t="shared" si="15"/>
        <v/>
      </c>
      <c r="C118" s="25"/>
      <c r="D118" s="19"/>
      <c r="E118" s="19"/>
      <c r="F118" s="2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 t="str">
        <f t="shared" si="15"/>
        <v/>
      </c>
      <c r="C119" s="25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2"/>
        <v>0</v>
      </c>
      <c r="AC119" s="19">
        <f t="shared" si="13"/>
        <v>0</v>
      </c>
      <c r="AD119" s="23" t="str">
        <f t="shared" si="14"/>
        <v/>
      </c>
      <c r="AE119" s="23" t="str">
        <f t="shared" si="14"/>
        <v/>
      </c>
    </row>
    <row r="120" spans="2:31" x14ac:dyDescent="0.25">
      <c r="B120" s="18" t="str">
        <f t="shared" si="15"/>
        <v/>
      </c>
      <c r="C120" s="25"/>
      <c r="D120" s="19"/>
      <c r="E120" s="19"/>
      <c r="F120" s="2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2"/>
        <v>0</v>
      </c>
      <c r="AC120" s="19">
        <f t="shared" si="13"/>
        <v>0</v>
      </c>
      <c r="AD120" s="23" t="str">
        <f t="shared" si="14"/>
        <v/>
      </c>
      <c r="AE120" s="23" t="str">
        <f t="shared" si="14"/>
        <v/>
      </c>
    </row>
    <row r="121" spans="2:31" x14ac:dyDescent="0.25">
      <c r="B121" s="18" t="str">
        <f t="shared" si="15"/>
        <v/>
      </c>
      <c r="C121" s="25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 t="str">
        <f t="shared" si="15"/>
        <v/>
      </c>
      <c r="C122" s="25"/>
      <c r="D122" s="19"/>
      <c r="E122" s="19"/>
      <c r="F122" s="2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2"/>
        <v>0</v>
      </c>
      <c r="AC122" s="19">
        <f t="shared" si="13"/>
        <v>0</v>
      </c>
      <c r="AD122" s="23" t="str">
        <f t="shared" si="14"/>
        <v/>
      </c>
      <c r="AE122" s="23" t="str">
        <f t="shared" si="14"/>
        <v/>
      </c>
    </row>
    <row r="123" spans="2:31" x14ac:dyDescent="0.25">
      <c r="B123" s="18" t="str">
        <f t="shared" si="15"/>
        <v/>
      </c>
      <c r="C123" s="25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2"/>
        <v>0</v>
      </c>
      <c r="AC123" s="19">
        <f t="shared" si="13"/>
        <v>0</v>
      </c>
      <c r="AD123" s="23" t="str">
        <f t="shared" si="14"/>
        <v/>
      </c>
      <c r="AE123" s="23" t="str">
        <f t="shared" si="14"/>
        <v/>
      </c>
    </row>
    <row r="124" spans="2:31" x14ac:dyDescent="0.25">
      <c r="B124" s="18" t="str">
        <f t="shared" si="15"/>
        <v/>
      </c>
      <c r="C124" s="25"/>
      <c r="D124" s="19"/>
      <c r="E124" s="19"/>
      <c r="F124" s="2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2"/>
        <v>0</v>
      </c>
      <c r="AC124" s="19">
        <f t="shared" si="13"/>
        <v>0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 t="str">
        <f t="shared" si="15"/>
        <v/>
      </c>
      <c r="C125" s="25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 t="str">
        <f t="shared" si="15"/>
        <v/>
      </c>
      <c r="C126" s="25"/>
      <c r="D126" s="19"/>
      <c r="E126" s="19"/>
      <c r="F126" s="2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2"/>
        <v>0</v>
      </c>
      <c r="AC126" s="19">
        <f t="shared" si="13"/>
        <v>0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 t="str">
        <f t="shared" si="15"/>
        <v/>
      </c>
      <c r="C127" s="25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x14ac:dyDescent="0.25">
      <c r="B128" s="18" t="str">
        <f t="shared" si="15"/>
        <v/>
      </c>
      <c r="C128" s="25"/>
      <c r="D128" s="19"/>
      <c r="E128" s="19"/>
      <c r="F128" s="2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2"/>
        <v>0</v>
      </c>
      <c r="AC128" s="19">
        <f t="shared" si="13"/>
        <v>0</v>
      </c>
      <c r="AD128" s="23" t="str">
        <f t="shared" si="14"/>
        <v/>
      </c>
      <c r="AE128" s="23" t="str">
        <f t="shared" si="14"/>
        <v/>
      </c>
    </row>
    <row r="129" spans="2:31" x14ac:dyDescent="0.25">
      <c r="B129" s="18" t="str">
        <f t="shared" si="15"/>
        <v/>
      </c>
      <c r="C129" s="25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2"/>
        <v>0</v>
      </c>
      <c r="AC129" s="19">
        <f t="shared" si="13"/>
        <v>0</v>
      </c>
      <c r="AD129" s="23" t="str">
        <f t="shared" si="14"/>
        <v/>
      </c>
      <c r="AE129" s="23" t="str">
        <f t="shared" si="14"/>
        <v/>
      </c>
    </row>
    <row r="130" spans="2:31" x14ac:dyDescent="0.25">
      <c r="B130" s="18" t="str">
        <f t="shared" si="15"/>
        <v/>
      </c>
      <c r="C130" s="25"/>
      <c r="D130" s="19"/>
      <c r="E130" s="19"/>
      <c r="F130" s="2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x14ac:dyDescent="0.25">
      <c r="B131" s="18" t="str">
        <f t="shared" si="15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2"/>
        <v>0</v>
      </c>
      <c r="AC131" s="19">
        <f t="shared" si="13"/>
        <v>0</v>
      </c>
      <c r="AD131" s="23" t="str">
        <f t="shared" si="14"/>
        <v/>
      </c>
      <c r="AE131" s="23" t="str">
        <f t="shared" si="14"/>
        <v/>
      </c>
    </row>
    <row r="132" spans="2:31" x14ac:dyDescent="0.25">
      <c r="B132" s="18" t="str">
        <f t="shared" si="15"/>
        <v/>
      </c>
      <c r="C132" s="19"/>
      <c r="D132" s="19"/>
      <c r="E132" s="19"/>
      <c r="F132" s="2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2"/>
        <v>0</v>
      </c>
      <c r="AC132" s="19">
        <f t="shared" si="13"/>
        <v>0</v>
      </c>
      <c r="AD132" s="23" t="str">
        <f t="shared" si="14"/>
        <v/>
      </c>
      <c r="AE132" s="23" t="str">
        <f t="shared" si="14"/>
        <v/>
      </c>
    </row>
    <row r="133" spans="2:31" x14ac:dyDescent="0.25">
      <c r="B133" s="18" t="str">
        <f t="shared" si="15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2"/>
        <v>0</v>
      </c>
      <c r="AC133" s="19">
        <f t="shared" si="13"/>
        <v>0</v>
      </c>
      <c r="AD133" s="23" t="str">
        <f t="shared" si="14"/>
        <v/>
      </c>
      <c r="AE133" s="23" t="str">
        <f t="shared" si="14"/>
        <v/>
      </c>
    </row>
    <row r="134" spans="2:31" x14ac:dyDescent="0.25">
      <c r="B134" s="18" t="str">
        <f t="shared" si="15"/>
        <v/>
      </c>
      <c r="C134" s="19"/>
      <c r="D134" s="19"/>
      <c r="E134" s="19"/>
      <c r="F134" s="2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 t="str">
        <f t="shared" si="15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 t="str">
        <f t="shared" si="15"/>
        <v/>
      </c>
      <c r="C136" s="19"/>
      <c r="D136" s="19"/>
      <c r="E136" s="19"/>
      <c r="F136" s="2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 t="str">
        <f t="shared" si="15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x14ac:dyDescent="0.25">
      <c r="B138" s="18" t="str">
        <f t="shared" si="15"/>
        <v/>
      </c>
      <c r="C138" s="19"/>
      <c r="D138" s="19"/>
      <c r="E138" s="19"/>
      <c r="F138" s="2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2"/>
        <v>0</v>
      </c>
      <c r="AC138" s="19">
        <f t="shared" si="13"/>
        <v>0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 t="str">
        <f t="shared" si="15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2"/>
        <v>0</v>
      </c>
      <c r="AC139" s="19">
        <f t="shared" si="13"/>
        <v>0</v>
      </c>
      <c r="AD139" s="23" t="str">
        <f t="shared" si="14"/>
        <v/>
      </c>
      <c r="AE139" s="23" t="str">
        <f t="shared" si="14"/>
        <v/>
      </c>
    </row>
    <row r="140" spans="2:31" x14ac:dyDescent="0.25">
      <c r="B140" s="18" t="str">
        <f t="shared" si="15"/>
        <v/>
      </c>
      <c r="C140" s="19"/>
      <c r="D140" s="19"/>
      <c r="E140" s="19"/>
      <c r="F140" s="2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2"/>
        <v>0</v>
      </c>
      <c r="AC140" s="19">
        <f t="shared" si="13"/>
        <v>0</v>
      </c>
      <c r="AD140" s="23" t="str">
        <f t="shared" si="14"/>
        <v/>
      </c>
      <c r="AE140" s="23" t="str">
        <f t="shared" si="14"/>
        <v/>
      </c>
    </row>
    <row r="141" spans="2:31" x14ac:dyDescent="0.25">
      <c r="B141" s="18" t="str">
        <f t="shared" si="15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2"/>
        <v>0</v>
      </c>
      <c r="AC141" s="19">
        <f t="shared" si="13"/>
        <v>0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 t="str">
        <f t="shared" si="15"/>
        <v/>
      </c>
      <c r="C142" s="19"/>
      <c r="D142" s="19"/>
      <c r="E142" s="19"/>
      <c r="F142" s="2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 t="str">
        <f t="shared" si="15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 t="str">
        <f t="shared" si="15"/>
        <v/>
      </c>
      <c r="C144" s="19"/>
      <c r="D144" s="19"/>
      <c r="E144" s="19"/>
      <c r="F144" s="2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 t="str">
        <f t="shared" si="15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x14ac:dyDescent="0.25">
      <c r="B146" s="18" t="str">
        <f t="shared" si="15"/>
        <v/>
      </c>
      <c r="C146" s="19"/>
      <c r="D146" s="19"/>
      <c r="E146" s="19"/>
      <c r="F146" s="2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 t="str">
        <f t="shared" si="15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 t="str">
        <f t="shared" si="15"/>
        <v/>
      </c>
      <c r="C148" s="19"/>
      <c r="D148" s="19"/>
      <c r="E148" s="19"/>
      <c r="F148" s="2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x14ac:dyDescent="0.25">
      <c r="B149" s="18" t="str">
        <f t="shared" si="15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x14ac:dyDescent="0.25">
      <c r="B150" s="18" t="str">
        <f t="shared" si="15"/>
        <v/>
      </c>
      <c r="C150" s="19"/>
      <c r="D150" s="19"/>
      <c r="E150" s="19"/>
      <c r="F150" s="2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2"/>
        <v>0</v>
      </c>
      <c r="AC150" s="19">
        <f t="shared" si="13"/>
        <v>0</v>
      </c>
      <c r="AD150" s="23" t="str">
        <f t="shared" si="14"/>
        <v/>
      </c>
      <c r="AE150" s="23" t="str">
        <f t="shared" si="14"/>
        <v/>
      </c>
    </row>
    <row r="151" spans="2:31" x14ac:dyDescent="0.25">
      <c r="B151" s="18" t="str">
        <f t="shared" si="15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2"/>
        <v>0</v>
      </c>
      <c r="AC151" s="19">
        <f t="shared" si="13"/>
        <v>0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 t="str">
        <f t="shared" si="15"/>
        <v/>
      </c>
      <c r="C152" s="19"/>
      <c r="D152" s="19"/>
      <c r="E152" s="19"/>
      <c r="F152" s="2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19"/>
        <v>0</v>
      </c>
      <c r="AC156" s="19">
        <f t="shared" si="20"/>
        <v>0</v>
      </c>
      <c r="AD156" s="23" t="str">
        <f t="shared" si="21"/>
        <v/>
      </c>
      <c r="AE156" s="23" t="str">
        <f t="shared" si="21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19"/>
        <v>0</v>
      </c>
      <c r="AC157" s="19">
        <f t="shared" si="20"/>
        <v>0</v>
      </c>
      <c r="AD157" s="23" t="str">
        <f t="shared" si="21"/>
        <v/>
      </c>
      <c r="AE157" s="23" t="str">
        <f t="shared" si="21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19"/>
        <v>0</v>
      </c>
      <c r="AC158" s="19">
        <f t="shared" si="20"/>
        <v>0</v>
      </c>
      <c r="AD158" s="23" t="str">
        <f t="shared" si="21"/>
        <v/>
      </c>
      <c r="AE158" s="23" t="str">
        <f t="shared" si="21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19"/>
        <v>0</v>
      </c>
      <c r="AC159" s="19">
        <f t="shared" si="20"/>
        <v>0</v>
      </c>
      <c r="AD159" s="23" t="str">
        <f t="shared" si="21"/>
        <v/>
      </c>
      <c r="AE159" s="23" t="str">
        <f t="shared" si="21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19"/>
        <v>0</v>
      </c>
      <c r="AC160" s="19">
        <f t="shared" si="20"/>
        <v>0</v>
      </c>
      <c r="AD160" s="23" t="str">
        <f t="shared" si="21"/>
        <v/>
      </c>
      <c r="AE160" s="23" t="str">
        <f t="shared" si="21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19"/>
        <v>0</v>
      </c>
      <c r="AC161" s="19">
        <f t="shared" si="20"/>
        <v>0</v>
      </c>
      <c r="AD161" s="23" t="str">
        <f t="shared" si="21"/>
        <v/>
      </c>
      <c r="AE161" s="23" t="str">
        <f t="shared" si="21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 t="str">
        <f t="shared" ref="B164:B227" si="22">IF(G164="","",B163+1)</f>
        <v/>
      </c>
      <c r="C164" s="19"/>
      <c r="D164" s="19"/>
      <c r="E164" s="19"/>
      <c r="F164" s="2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1"/>
        <v/>
      </c>
    </row>
    <row r="165" spans="2:31" x14ac:dyDescent="0.25">
      <c r="B165" s="18" t="str">
        <f t="shared" si="22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1"/>
        <v/>
      </c>
    </row>
    <row r="166" spans="2:31" x14ac:dyDescent="0.25">
      <c r="B166" s="18" t="str">
        <f t="shared" si="22"/>
        <v/>
      </c>
      <c r="C166" s="19"/>
      <c r="D166" s="19"/>
      <c r="E166" s="19"/>
      <c r="F166" s="2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 t="str">
        <f t="shared" si="22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 t="str">
        <f t="shared" si="22"/>
        <v/>
      </c>
      <c r="C168" s="19"/>
      <c r="D168" s="19"/>
      <c r="E168" s="19"/>
      <c r="F168" s="2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 t="str">
        <f t="shared" si="22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x14ac:dyDescent="0.25">
      <c r="B170" s="18" t="str">
        <f t="shared" si="22"/>
        <v/>
      </c>
      <c r="C170" s="19"/>
      <c r="D170" s="19"/>
      <c r="E170" s="19"/>
      <c r="F170" s="2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x14ac:dyDescent="0.25">
      <c r="B171" s="18" t="str">
        <f t="shared" si="22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19"/>
        <v>0</v>
      </c>
      <c r="AC171" s="19">
        <f t="shared" si="20"/>
        <v>0</v>
      </c>
      <c r="AD171" s="23" t="str">
        <f t="shared" si="21"/>
        <v/>
      </c>
      <c r="AE171" s="23" t="str">
        <f t="shared" si="21"/>
        <v/>
      </c>
    </row>
    <row r="172" spans="2:31" x14ac:dyDescent="0.25">
      <c r="B172" s="18" t="str">
        <f t="shared" si="22"/>
        <v/>
      </c>
      <c r="C172" s="19"/>
      <c r="D172" s="19"/>
      <c r="E172" s="19"/>
      <c r="F172" s="2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19"/>
        <v>0</v>
      </c>
      <c r="AC172" s="19">
        <f t="shared" si="20"/>
        <v>0</v>
      </c>
      <c r="AD172" s="23" t="str">
        <f t="shared" si="21"/>
        <v/>
      </c>
      <c r="AE172" s="23" t="str">
        <f t="shared" si="21"/>
        <v/>
      </c>
    </row>
    <row r="173" spans="2:31" x14ac:dyDescent="0.25">
      <c r="B173" s="18" t="str">
        <f t="shared" si="22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1"/>
        <v/>
      </c>
    </row>
    <row r="174" spans="2:31" x14ac:dyDescent="0.25">
      <c r="B174" s="18" t="str">
        <f t="shared" si="22"/>
        <v/>
      </c>
      <c r="C174" s="19"/>
      <c r="D174" s="19"/>
      <c r="E174" s="19"/>
      <c r="F174" s="2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19"/>
        <v>0</v>
      </c>
      <c r="AC174" s="19">
        <f t="shared" si="20"/>
        <v>0</v>
      </c>
      <c r="AD174" s="23" t="str">
        <f t="shared" si="21"/>
        <v/>
      </c>
      <c r="AE174" s="23" t="str">
        <f t="shared" si="21"/>
        <v/>
      </c>
    </row>
    <row r="175" spans="2:31" x14ac:dyDescent="0.25">
      <c r="B175" s="18" t="str">
        <f t="shared" si="22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19"/>
        <v>0</v>
      </c>
      <c r="AC175" s="19">
        <f t="shared" si="20"/>
        <v>0</v>
      </c>
      <c r="AD175" s="23" t="str">
        <f t="shared" si="21"/>
        <v/>
      </c>
      <c r="AE175" s="23" t="str">
        <f t="shared" si="21"/>
        <v/>
      </c>
    </row>
    <row r="176" spans="2:31" x14ac:dyDescent="0.25">
      <c r="B176" s="18" t="str">
        <f t="shared" si="22"/>
        <v/>
      </c>
      <c r="C176" s="19"/>
      <c r="D176" s="19"/>
      <c r="E176" s="19"/>
      <c r="F176" s="2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19"/>
        <v>0</v>
      </c>
      <c r="AC176" s="19">
        <f t="shared" si="20"/>
        <v>0</v>
      </c>
      <c r="AD176" s="23" t="str">
        <f t="shared" si="21"/>
        <v/>
      </c>
      <c r="AE176" s="23" t="str">
        <f t="shared" si="21"/>
        <v/>
      </c>
    </row>
    <row r="177" spans="2:31" x14ac:dyDescent="0.25">
      <c r="B177" s="18" t="str">
        <f t="shared" si="22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19"/>
        <v>0</v>
      </c>
      <c r="AC177" s="19">
        <f t="shared" si="20"/>
        <v>0</v>
      </c>
      <c r="AD177" s="23" t="str">
        <f t="shared" si="21"/>
        <v/>
      </c>
      <c r="AE177" s="23" t="str">
        <f t="shared" si="21"/>
        <v/>
      </c>
    </row>
    <row r="178" spans="2:31" x14ac:dyDescent="0.25">
      <c r="B178" s="18" t="str">
        <f t="shared" si="22"/>
        <v/>
      </c>
      <c r="C178" s="19"/>
      <c r="D178" s="19"/>
      <c r="E178" s="19"/>
      <c r="F178" s="2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19"/>
        <v>0</v>
      </c>
      <c r="AC178" s="19">
        <f t="shared" si="20"/>
        <v>0</v>
      </c>
      <c r="AD178" s="23" t="str">
        <f t="shared" si="21"/>
        <v/>
      </c>
      <c r="AE178" s="23" t="str">
        <f t="shared" si="21"/>
        <v/>
      </c>
    </row>
    <row r="179" spans="2:31" x14ac:dyDescent="0.25">
      <c r="B179" s="18" t="str">
        <f t="shared" si="22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1"/>
        <v/>
      </c>
    </row>
    <row r="180" spans="2:31" x14ac:dyDescent="0.25">
      <c r="B180" s="18" t="str">
        <f t="shared" si="22"/>
        <v/>
      </c>
      <c r="C180" s="19"/>
      <c r="D180" s="19"/>
      <c r="E180" s="19"/>
      <c r="F180" s="2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19"/>
        <v>0</v>
      </c>
      <c r="AC180" s="19">
        <f t="shared" si="20"/>
        <v>0</v>
      </c>
      <c r="AD180" s="23" t="str">
        <f t="shared" si="21"/>
        <v/>
      </c>
      <c r="AE180" s="23" t="str">
        <f t="shared" si="21"/>
        <v/>
      </c>
    </row>
    <row r="181" spans="2:31" x14ac:dyDescent="0.25">
      <c r="B181" s="18" t="str">
        <f t="shared" si="22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19"/>
        <v>0</v>
      </c>
      <c r="AC181" s="19">
        <f t="shared" si="20"/>
        <v>0</v>
      </c>
      <c r="AD181" s="23" t="str">
        <f t="shared" si="21"/>
        <v/>
      </c>
      <c r="AE181" s="23" t="str">
        <f t="shared" si="21"/>
        <v/>
      </c>
    </row>
    <row r="182" spans="2:31" x14ac:dyDescent="0.25">
      <c r="B182" s="18" t="str">
        <f t="shared" si="22"/>
        <v/>
      </c>
      <c r="C182" s="19"/>
      <c r="D182" s="19"/>
      <c r="E182" s="19"/>
      <c r="F182" s="2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19"/>
        <v>0</v>
      </c>
      <c r="AC182" s="19">
        <f t="shared" si="20"/>
        <v>0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 t="str">
        <f t="shared" si="22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 t="str">
        <f t="shared" si="22"/>
        <v/>
      </c>
      <c r="C184" s="19"/>
      <c r="D184" s="19"/>
      <c r="E184" s="19"/>
      <c r="F184" s="2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 t="str">
        <f t="shared" si="22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 t="str">
        <f t="shared" si="22"/>
        <v/>
      </c>
      <c r="C186" s="19"/>
      <c r="D186" s="19"/>
      <c r="E186" s="19"/>
      <c r="F186" s="2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19"/>
        <v>0</v>
      </c>
      <c r="AC186" s="19">
        <f t="shared" si="20"/>
        <v>0</v>
      </c>
      <c r="AD186" s="23" t="str">
        <f t="shared" si="21"/>
        <v/>
      </c>
      <c r="AE186" s="23" t="str">
        <f t="shared" si="21"/>
        <v/>
      </c>
    </row>
    <row r="187" spans="2:31" x14ac:dyDescent="0.25">
      <c r="B187" s="18" t="str">
        <f t="shared" si="22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x14ac:dyDescent="0.25">
      <c r="B188" s="18" t="str">
        <f t="shared" si="22"/>
        <v/>
      </c>
      <c r="C188" s="19"/>
      <c r="D188" s="19"/>
      <c r="E188" s="19"/>
      <c r="F188" s="2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 t="str">
        <f t="shared" si="22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x14ac:dyDescent="0.25">
      <c r="B190" s="18" t="str">
        <f t="shared" si="22"/>
        <v/>
      </c>
      <c r="C190" s="19"/>
      <c r="D190" s="19"/>
      <c r="E190" s="19"/>
      <c r="F190" s="2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 t="str">
        <f t="shared" si="22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 t="str">
        <f t="shared" si="22"/>
        <v/>
      </c>
      <c r="C192" s="19"/>
      <c r="D192" s="19"/>
      <c r="E192" s="19"/>
      <c r="F192" s="2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 t="str">
        <f t="shared" si="22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 t="str">
        <f t="shared" si="22"/>
        <v/>
      </c>
      <c r="C194" s="19"/>
      <c r="D194" s="19"/>
      <c r="E194" s="19"/>
      <c r="F194" s="2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 t="str">
        <f t="shared" si="22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x14ac:dyDescent="0.25">
      <c r="B196" s="18" t="str">
        <f t="shared" si="22"/>
        <v/>
      </c>
      <c r="C196" s="19"/>
      <c r="D196" s="19"/>
      <c r="E196" s="19"/>
      <c r="F196" s="2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1"/>
        <v/>
      </c>
    </row>
    <row r="197" spans="2:31" x14ac:dyDescent="0.25">
      <c r="B197" s="18" t="str">
        <f t="shared" si="22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19"/>
        <v>0</v>
      </c>
      <c r="AC197" s="19">
        <f t="shared" si="20"/>
        <v>0</v>
      </c>
      <c r="AD197" s="23" t="str">
        <f t="shared" si="21"/>
        <v/>
      </c>
      <c r="AE197" s="23" t="str">
        <f t="shared" si="21"/>
        <v/>
      </c>
    </row>
    <row r="198" spans="2:31" x14ac:dyDescent="0.25">
      <c r="B198" s="18" t="str">
        <f t="shared" si="22"/>
        <v/>
      </c>
      <c r="C198" s="19"/>
      <c r="D198" s="19"/>
      <c r="E198" s="19"/>
      <c r="F198" s="2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x14ac:dyDescent="0.25">
      <c r="B199" s="18" t="str">
        <f t="shared" si="22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x14ac:dyDescent="0.25">
      <c r="B200" s="18" t="str">
        <f t="shared" si="22"/>
        <v/>
      </c>
      <c r="C200" s="19"/>
      <c r="D200" s="19"/>
      <c r="E200" s="19"/>
      <c r="F200" s="2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1"/>
        <v/>
      </c>
    </row>
    <row r="201" spans="2:31" x14ac:dyDescent="0.25">
      <c r="B201" s="18" t="str">
        <f t="shared" si="22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x14ac:dyDescent="0.25">
      <c r="B202" s="18" t="str">
        <f t="shared" si="22"/>
        <v/>
      </c>
      <c r="C202" s="19"/>
      <c r="D202" s="19"/>
      <c r="E202" s="19"/>
      <c r="F202" s="2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x14ac:dyDescent="0.25">
      <c r="B203" s="18" t="str">
        <f t="shared" si="22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x14ac:dyDescent="0.25">
      <c r="B204" s="18" t="str">
        <f t="shared" si="22"/>
        <v/>
      </c>
      <c r="C204" s="19"/>
      <c r="D204" s="19"/>
      <c r="E204" s="19"/>
      <c r="F204" s="2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19"/>
        <v>0</v>
      </c>
      <c r="AC204" s="19">
        <f t="shared" si="20"/>
        <v>0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19"/>
      <c r="D206" s="19"/>
      <c r="E206" s="19"/>
      <c r="F206" s="2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19"/>
      <c r="D208" s="19"/>
      <c r="E208" s="19"/>
      <c r="F208" s="2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19"/>
      <c r="D210" s="19"/>
      <c r="E210" s="19"/>
      <c r="F210" s="2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19"/>
      <c r="D212" s="19"/>
      <c r="E212" s="19"/>
      <c r="F212" s="2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19"/>
      <c r="D214" s="19"/>
      <c r="E214" s="19"/>
      <c r="F214" s="2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19"/>
      <c r="D216" s="19"/>
      <c r="E216" s="19"/>
      <c r="F216" s="2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si="22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2"/>
        <v/>
      </c>
      <c r="C218" s="19"/>
      <c r="D218" s="19"/>
      <c r="E218" s="19"/>
      <c r="F218" s="2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2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2"/>
        <v/>
      </c>
      <c r="C220" s="19"/>
      <c r="D220" s="19"/>
      <c r="E220" s="19"/>
      <c r="F220" s="2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2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si="22"/>
        <v/>
      </c>
      <c r="C222" s="19"/>
      <c r="D222" s="19"/>
      <c r="E222" s="19"/>
      <c r="F222" s="2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2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2"/>
        <v/>
      </c>
      <c r="C224" s="19"/>
      <c r="D224" s="19"/>
      <c r="E224" s="19"/>
      <c r="F224" s="2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2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2"/>
        <v/>
      </c>
      <c r="C226" s="19"/>
      <c r="D226" s="19"/>
      <c r="E226" s="19"/>
      <c r="F226" s="2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2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ref="B228:B291" si="29">IF(G228="","",B227+1)</f>
        <v/>
      </c>
      <c r="C228" s="19"/>
      <c r="D228" s="19"/>
      <c r="E228" s="19"/>
      <c r="F228" s="2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si="29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29"/>
        <v/>
      </c>
      <c r="C282" s="19"/>
      <c r="D282" s="19"/>
      <c r="E282" s="19"/>
      <c r="F282" s="2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29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29"/>
        <v/>
      </c>
      <c r="C284" s="19"/>
      <c r="D284" s="19"/>
      <c r="E284" s="19"/>
      <c r="F284" s="2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29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si="29"/>
        <v/>
      </c>
      <c r="C286" s="19"/>
      <c r="D286" s="19"/>
      <c r="E286" s="19"/>
      <c r="F286" s="2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29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29"/>
        <v/>
      </c>
      <c r="C288" s="19"/>
      <c r="D288" s="19"/>
      <c r="E288" s="19"/>
      <c r="F288" s="2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29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29"/>
        <v/>
      </c>
      <c r="C290" s="19"/>
      <c r="D290" s="19"/>
      <c r="E290" s="19"/>
      <c r="F290" s="2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29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ref="B292:B355" si="36">IF(G292="","",B291+1)</f>
        <v/>
      </c>
      <c r="C292" s="19"/>
      <c r="D292" s="19"/>
      <c r="E292" s="19"/>
      <c r="F292" s="2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si="36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36"/>
        <v/>
      </c>
      <c r="C346" s="19"/>
      <c r="D346" s="19"/>
      <c r="E346" s="19"/>
      <c r="F346" s="2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36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36"/>
        <v/>
      </c>
      <c r="C348" s="19"/>
      <c r="D348" s="19"/>
      <c r="E348" s="19"/>
      <c r="F348" s="2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36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si="36"/>
        <v/>
      </c>
      <c r="C350" s="19"/>
      <c r="D350" s="19"/>
      <c r="E350" s="19"/>
      <c r="F350" s="2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36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36"/>
        <v/>
      </c>
      <c r="C352" s="19"/>
      <c r="D352" s="19"/>
      <c r="E352" s="19"/>
      <c r="F352" s="2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36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36"/>
        <v/>
      </c>
      <c r="C354" s="19"/>
      <c r="D354" s="19"/>
      <c r="E354" s="19"/>
      <c r="F354" s="2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36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ref="B356:B419" si="43">IF(G356="","",B355+1)</f>
        <v/>
      </c>
      <c r="C356" s="19"/>
      <c r="D356" s="19"/>
      <c r="E356" s="19"/>
      <c r="F356" s="2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si="4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43"/>
        <v/>
      </c>
      <c r="C410" s="19"/>
      <c r="D410" s="19"/>
      <c r="E410" s="19"/>
      <c r="F410" s="2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4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43"/>
        <v/>
      </c>
      <c r="C412" s="19"/>
      <c r="D412" s="19"/>
      <c r="E412" s="19"/>
      <c r="F412" s="2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4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si="43"/>
        <v/>
      </c>
      <c r="C414" s="19"/>
      <c r="D414" s="19"/>
      <c r="E414" s="19"/>
      <c r="F414" s="2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4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43"/>
        <v/>
      </c>
      <c r="C416" s="19"/>
      <c r="D416" s="19"/>
      <c r="E416" s="19"/>
      <c r="F416" s="2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4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43"/>
        <v/>
      </c>
      <c r="C418" s="19"/>
      <c r="D418" s="19"/>
      <c r="E418" s="19"/>
      <c r="F418" s="2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4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ref="B420:B483" si="50">IF(G420="","",B419+1)</f>
        <v/>
      </c>
      <c r="C420" s="19"/>
      <c r="D420" s="19"/>
      <c r="E420" s="19"/>
      <c r="F420" s="2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si="50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0"/>
        <v/>
      </c>
      <c r="C474" s="19"/>
      <c r="D474" s="19"/>
      <c r="E474" s="19"/>
      <c r="F474" s="2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0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0"/>
        <v/>
      </c>
      <c r="C476" s="19"/>
      <c r="D476" s="19"/>
      <c r="E476" s="19"/>
      <c r="F476" s="2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0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si="50"/>
        <v/>
      </c>
      <c r="C478" s="19"/>
      <c r="D478" s="19"/>
      <c r="E478" s="19"/>
      <c r="F478" s="2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0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0"/>
        <v/>
      </c>
      <c r="C480" s="19"/>
      <c r="D480" s="19"/>
      <c r="E480" s="19"/>
      <c r="F480" s="2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0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0"/>
        <v/>
      </c>
      <c r="C482" s="19"/>
      <c r="D482" s="19"/>
      <c r="E482" s="19"/>
      <c r="F482" s="2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0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ref="B484:B547" si="57">IF(G484="","",B483+1)</f>
        <v/>
      </c>
      <c r="C484" s="19"/>
      <c r="D484" s="19"/>
      <c r="E484" s="19"/>
      <c r="F484" s="2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si="57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57"/>
        <v/>
      </c>
      <c r="C538" s="19"/>
      <c r="D538" s="19"/>
      <c r="E538" s="19"/>
      <c r="F538" s="2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57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57"/>
        <v/>
      </c>
      <c r="C540" s="19"/>
      <c r="D540" s="19"/>
      <c r="E540" s="19"/>
      <c r="F540" s="2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57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si="57"/>
        <v/>
      </c>
      <c r="C542" s="19"/>
      <c r="D542" s="19"/>
      <c r="E542" s="19"/>
      <c r="F542" s="2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57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57"/>
        <v/>
      </c>
      <c r="C544" s="19"/>
      <c r="D544" s="19"/>
      <c r="E544" s="19"/>
      <c r="F544" s="2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57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57"/>
        <v/>
      </c>
      <c r="C546" s="19"/>
      <c r="D546" s="19"/>
      <c r="E546" s="19"/>
      <c r="F546" s="2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57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ref="B548:B611" si="64">IF(G548="","",B547+1)</f>
        <v/>
      </c>
      <c r="C548" s="19"/>
      <c r="D548" s="19"/>
      <c r="E548" s="19"/>
      <c r="F548" s="2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si="64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64"/>
        <v/>
      </c>
      <c r="C602" s="19"/>
      <c r="D602" s="19"/>
      <c r="E602" s="19"/>
      <c r="F602" s="2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64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64"/>
        <v/>
      </c>
      <c r="C604" s="19"/>
      <c r="D604" s="19"/>
      <c r="E604" s="19"/>
      <c r="F604" s="2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64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si="64"/>
        <v/>
      </c>
      <c r="C606" s="19"/>
      <c r="D606" s="19"/>
      <c r="E606" s="19"/>
      <c r="F606" s="2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64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64"/>
        <v/>
      </c>
      <c r="C608" s="19"/>
      <c r="D608" s="19"/>
      <c r="E608" s="19"/>
      <c r="F608" s="2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64"/>
        <v/>
      </c>
      <c r="C609" s="19"/>
      <c r="D609" s="19"/>
      <c r="E609" s="19"/>
      <c r="F609" s="2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64"/>
        <v/>
      </c>
      <c r="C610" s="19"/>
      <c r="D610" s="19"/>
      <c r="E610" s="19"/>
      <c r="F610" s="2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64"/>
        <v/>
      </c>
      <c r="C611" s="19"/>
      <c r="D611" s="19"/>
      <c r="E611" s="19"/>
      <c r="F611" s="2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ref="B612:B675" si="71">IF(G612="","",B611+1)</f>
        <v/>
      </c>
      <c r="C612" s="19"/>
      <c r="D612" s="19"/>
      <c r="E612" s="19"/>
      <c r="F612" s="2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si="71"/>
        <v/>
      </c>
      <c r="C665" s="19"/>
      <c r="D665" s="19"/>
      <c r="E665" s="19"/>
      <c r="F665" s="2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1"/>
        <v/>
      </c>
      <c r="C666" s="19"/>
      <c r="D666" s="19"/>
      <c r="E666" s="19"/>
      <c r="F666" s="2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1"/>
        <v/>
      </c>
      <c r="C667" s="19"/>
      <c r="D667" s="19"/>
      <c r="E667" s="19"/>
      <c r="F667" s="2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1"/>
        <v/>
      </c>
      <c r="C668" s="19"/>
      <c r="D668" s="19"/>
      <c r="E668" s="19"/>
      <c r="F668" s="2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1"/>
        <v/>
      </c>
      <c r="C669" s="19"/>
      <c r="D669" s="19"/>
      <c r="E669" s="19"/>
      <c r="F669" s="2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si="71"/>
        <v/>
      </c>
      <c r="C670" s="19"/>
      <c r="D670" s="19"/>
      <c r="E670" s="19"/>
      <c r="F670" s="2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1"/>
        <v/>
      </c>
      <c r="C671" s="19"/>
      <c r="D671" s="19"/>
      <c r="E671" s="19"/>
      <c r="F671" s="2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1"/>
        <v/>
      </c>
      <c r="C672" s="19"/>
      <c r="D672" s="19"/>
      <c r="E672" s="19"/>
      <c r="F672" s="2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1"/>
        <v/>
      </c>
      <c r="C673" s="19"/>
      <c r="D673" s="19"/>
      <c r="E673" s="19"/>
      <c r="F673" s="2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1"/>
        <v/>
      </c>
      <c r="C674" s="19"/>
      <c r="D674" s="19"/>
      <c r="E674" s="19"/>
      <c r="F674" s="2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1"/>
        <v/>
      </c>
      <c r="C675" s="19"/>
      <c r="D675" s="19"/>
      <c r="E675" s="19"/>
      <c r="F675" s="2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ref="B676:B739" si="78">IF(G676="","",B675+1)</f>
        <v/>
      </c>
      <c r="C676" s="19"/>
      <c r="D676" s="19"/>
      <c r="E676" s="19"/>
      <c r="F676" s="2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si="78"/>
        <v/>
      </c>
      <c r="C729" s="19"/>
      <c r="D729" s="19"/>
      <c r="E729" s="19"/>
      <c r="F729" s="2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78"/>
        <v/>
      </c>
      <c r="C730" s="19"/>
      <c r="D730" s="19"/>
      <c r="E730" s="19"/>
      <c r="F730" s="2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78"/>
        <v/>
      </c>
      <c r="C731" s="19"/>
      <c r="D731" s="19"/>
      <c r="E731" s="19"/>
      <c r="F731" s="2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78"/>
        <v/>
      </c>
      <c r="C732" s="19"/>
      <c r="D732" s="19"/>
      <c r="E732" s="19"/>
      <c r="F732" s="2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78"/>
        <v/>
      </c>
      <c r="C733" s="19"/>
      <c r="D733" s="19"/>
      <c r="E733" s="19"/>
      <c r="F733" s="2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si="78"/>
        <v/>
      </c>
      <c r="C734" s="19"/>
      <c r="D734" s="19"/>
      <c r="E734" s="19"/>
      <c r="F734" s="2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78"/>
        <v/>
      </c>
      <c r="C735" s="19"/>
      <c r="D735" s="19"/>
      <c r="E735" s="19"/>
      <c r="F735" s="2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78"/>
        <v/>
      </c>
      <c r="C736" s="19"/>
      <c r="D736" s="19"/>
      <c r="E736" s="19"/>
      <c r="F736" s="2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78"/>
        <v/>
      </c>
      <c r="C737" s="19"/>
      <c r="D737" s="19"/>
      <c r="E737" s="19"/>
      <c r="F737" s="2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78"/>
        <v/>
      </c>
      <c r="C738" s="19"/>
      <c r="D738" s="19"/>
      <c r="E738" s="19"/>
      <c r="F738" s="2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78"/>
        <v/>
      </c>
      <c r="C739" s="19"/>
      <c r="D739" s="19"/>
      <c r="E739" s="19"/>
      <c r="F739" s="2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ref="B740:B803" si="85">IF(G740="","",B739+1)</f>
        <v/>
      </c>
      <c r="C740" s="19"/>
      <c r="D740" s="19"/>
      <c r="E740" s="19"/>
      <c r="F740" s="2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si="85"/>
        <v/>
      </c>
      <c r="C793" s="19"/>
      <c r="D793" s="19"/>
      <c r="E793" s="19"/>
      <c r="F793" s="2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85"/>
        <v/>
      </c>
      <c r="C794" s="19"/>
      <c r="D794" s="19"/>
      <c r="E794" s="19"/>
      <c r="F794" s="2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85"/>
        <v/>
      </c>
      <c r="C795" s="19"/>
      <c r="D795" s="19"/>
      <c r="E795" s="19"/>
      <c r="F795" s="2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85"/>
        <v/>
      </c>
      <c r="C796" s="19"/>
      <c r="D796" s="19"/>
      <c r="E796" s="19"/>
      <c r="F796" s="2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85"/>
        <v/>
      </c>
      <c r="C797" s="19"/>
      <c r="D797" s="19"/>
      <c r="E797" s="19"/>
      <c r="F797" s="2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si="85"/>
        <v/>
      </c>
      <c r="C798" s="19"/>
      <c r="D798" s="19"/>
      <c r="E798" s="19"/>
      <c r="F798" s="2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85"/>
        <v/>
      </c>
      <c r="C799" s="19"/>
      <c r="D799" s="19"/>
      <c r="E799" s="19"/>
      <c r="F799" s="2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85"/>
        <v/>
      </c>
      <c r="C800" s="19"/>
      <c r="D800" s="19"/>
      <c r="E800" s="19"/>
      <c r="F800" s="2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85"/>
        <v/>
      </c>
      <c r="C801" s="19"/>
      <c r="D801" s="19"/>
      <c r="E801" s="19"/>
      <c r="F801" s="2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85"/>
        <v/>
      </c>
      <c r="C802" s="19"/>
      <c r="D802" s="19"/>
      <c r="E802" s="19"/>
      <c r="F802" s="2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85"/>
        <v/>
      </c>
      <c r="C803" s="19"/>
      <c r="D803" s="19"/>
      <c r="E803" s="19"/>
      <c r="F803" s="2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ref="B804:B867" si="92">IF(G804="","",B803+1)</f>
        <v/>
      </c>
      <c r="C804" s="19"/>
      <c r="D804" s="19"/>
      <c r="E804" s="19"/>
      <c r="F804" s="2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si="92"/>
        <v/>
      </c>
      <c r="C857" s="19"/>
      <c r="D857" s="19"/>
      <c r="E857" s="19"/>
      <c r="F857" s="2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2"/>
        <v/>
      </c>
      <c r="C858" s="19"/>
      <c r="D858" s="19"/>
      <c r="E858" s="19"/>
      <c r="F858" s="2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2"/>
        <v/>
      </c>
      <c r="C859" s="19"/>
      <c r="D859" s="19"/>
      <c r="E859" s="19"/>
      <c r="F859" s="2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2"/>
        <v/>
      </c>
      <c r="C860" s="19"/>
      <c r="D860" s="19"/>
      <c r="E860" s="19"/>
      <c r="F860" s="2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2"/>
        <v/>
      </c>
      <c r="C861" s="19"/>
      <c r="D861" s="19"/>
      <c r="E861" s="19"/>
      <c r="F861" s="2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si="92"/>
        <v/>
      </c>
      <c r="C862" s="19"/>
      <c r="D862" s="19"/>
      <c r="E862" s="19"/>
      <c r="F862" s="2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2"/>
        <v/>
      </c>
      <c r="C863" s="19"/>
      <c r="D863" s="19"/>
      <c r="E863" s="19"/>
      <c r="F863" s="2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2"/>
        <v/>
      </c>
      <c r="C864" s="19"/>
      <c r="D864" s="19"/>
      <c r="E864" s="19"/>
      <c r="F864" s="2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2"/>
        <v/>
      </c>
      <c r="C865" s="19"/>
      <c r="D865" s="19"/>
      <c r="E865" s="19"/>
      <c r="F865" s="2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2"/>
        <v/>
      </c>
      <c r="C866" s="19"/>
      <c r="D866" s="19"/>
      <c r="E866" s="19"/>
      <c r="F866" s="2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2"/>
        <v/>
      </c>
      <c r="C867" s="19"/>
      <c r="D867" s="19"/>
      <c r="E867" s="19"/>
      <c r="F867" s="2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ref="B868:B931" si="99">IF(G868="","",B867+1)</f>
        <v/>
      </c>
      <c r="C868" s="19"/>
      <c r="D868" s="19"/>
      <c r="E868" s="19"/>
      <c r="F868" s="2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si="99"/>
        <v/>
      </c>
      <c r="C921" s="19"/>
      <c r="D921" s="19"/>
      <c r="E921" s="19"/>
      <c r="F921" s="2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99"/>
        <v/>
      </c>
      <c r="C922" s="19"/>
      <c r="D922" s="19"/>
      <c r="E922" s="19"/>
      <c r="F922" s="2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99"/>
        <v/>
      </c>
      <c r="C923" s="19"/>
      <c r="D923" s="19"/>
      <c r="E923" s="19"/>
      <c r="F923" s="2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99"/>
        <v/>
      </c>
      <c r="C924" s="19"/>
      <c r="D924" s="19"/>
      <c r="E924" s="19"/>
      <c r="F924" s="2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99"/>
        <v/>
      </c>
      <c r="C925" s="19"/>
      <c r="D925" s="19"/>
      <c r="E925" s="19"/>
      <c r="F925" s="2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si="99"/>
        <v/>
      </c>
      <c r="C926" s="19"/>
      <c r="D926" s="19"/>
      <c r="E926" s="19"/>
      <c r="F926" s="2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99"/>
        <v/>
      </c>
      <c r="C927" s="19"/>
      <c r="D927" s="19"/>
      <c r="E927" s="19"/>
      <c r="F927" s="2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99"/>
        <v/>
      </c>
      <c r="C928" s="19"/>
      <c r="D928" s="19"/>
      <c r="E928" s="19"/>
      <c r="F928" s="2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99"/>
        <v/>
      </c>
      <c r="C929" s="19"/>
      <c r="D929" s="19"/>
      <c r="E929" s="19"/>
      <c r="F929" s="2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99"/>
        <v/>
      </c>
      <c r="C930" s="19"/>
      <c r="D930" s="19"/>
      <c r="E930" s="19"/>
      <c r="F930" s="2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99"/>
        <v/>
      </c>
      <c r="C931" s="19"/>
      <c r="D931" s="19"/>
      <c r="E931" s="19"/>
      <c r="F931" s="2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ref="B932:B995" si="106">IF(G932="","",B931+1)</f>
        <v/>
      </c>
      <c r="C932" s="19"/>
      <c r="D932" s="19"/>
      <c r="E932" s="19"/>
      <c r="F932" s="2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si="106"/>
        <v/>
      </c>
      <c r="C985" s="19"/>
      <c r="D985" s="19"/>
      <c r="E985" s="19"/>
      <c r="F985" s="2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06"/>
        <v/>
      </c>
      <c r="C986" s="19"/>
      <c r="D986" s="19"/>
      <c r="E986" s="19"/>
      <c r="F986" s="2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06"/>
        <v/>
      </c>
      <c r="C987" s="19"/>
      <c r="D987" s="19"/>
      <c r="E987" s="19"/>
      <c r="F987" s="2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06"/>
        <v/>
      </c>
      <c r="C988" s="19"/>
      <c r="D988" s="19"/>
      <c r="E988" s="19"/>
      <c r="F988" s="2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06"/>
        <v/>
      </c>
      <c r="C989" s="19"/>
      <c r="D989" s="19"/>
      <c r="E989" s="19"/>
      <c r="F989" s="2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si="106"/>
        <v/>
      </c>
      <c r="C990" s="19"/>
      <c r="D990" s="19"/>
      <c r="E990" s="19"/>
      <c r="F990" s="2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06"/>
        <v/>
      </c>
      <c r="C991" s="19"/>
      <c r="D991" s="19"/>
      <c r="E991" s="19"/>
      <c r="F991" s="2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06"/>
        <v/>
      </c>
      <c r="C992" s="19"/>
      <c r="D992" s="19"/>
      <c r="E992" s="19"/>
      <c r="F992" s="2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06"/>
        <v/>
      </c>
      <c r="C993" s="19"/>
      <c r="D993" s="19"/>
      <c r="E993" s="19"/>
      <c r="F993" s="2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06"/>
        <v/>
      </c>
      <c r="C994" s="19"/>
      <c r="D994" s="19"/>
      <c r="E994" s="19"/>
      <c r="F994" s="2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06"/>
        <v/>
      </c>
      <c r="C995" s="19"/>
      <c r="D995" s="19"/>
      <c r="E995" s="19"/>
      <c r="F995" s="2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ref="B996:B1022" si="113">IF(G996="","",B995+1)</f>
        <v/>
      </c>
      <c r="C996" s="19"/>
      <c r="D996" s="19"/>
      <c r="E996" s="19"/>
      <c r="F996" s="2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bFXoXTdjNrIwxxXwu8ExwKVEXmtXbh40rNthtwfE5K5+7o9/mortwafitaYyt2yECN0UENkOlwD7My/crx/9iQ==" saltValue="6Xu+A47ptCWQmEu0B5ez+Q==" spinCount="100000" sheet="1" objects="1" scenarios="1"/>
  <autoFilter ref="B22:AA1022" xr:uid="{58B4BD8D-C952-4896-95B5-705E76EABDBF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A7892-534C-429B-B59A-3984CB6ED5B0}">
          <x14:formula1>
            <xm:f>Validação!$F$2:$F$4</xm:f>
          </x14:formula1>
          <xm:sqref>F9</xm:sqref>
        </x14:dataValidation>
        <x14:dataValidation type="list" allowBlank="1" showInputMessage="1" showErrorMessage="1" xr:uid="{DB77F02B-EA6E-4F27-8F15-F57EE00F8BD4}">
          <x14:formula1>
            <xm:f>Validação!$C$2:$C$7</xm:f>
          </x14:formula1>
          <xm:sqref>K23:K1022</xm:sqref>
        </x14:dataValidation>
        <x14:dataValidation type="list" allowBlank="1" showInputMessage="1" showErrorMessage="1" xr:uid="{8D493D7B-ACCD-4D8C-873B-475E7A6B0072}">
          <x14:formula1>
            <xm:f>Validação!$B$2:$B$29</xm:f>
          </x14:formula1>
          <xm:sqref>F5</xm:sqref>
        </x14:dataValidation>
        <x14:dataValidation type="list" allowBlank="1" showInputMessage="1" showErrorMessage="1" xr:uid="{F172D9AC-A7B9-4087-95E7-DDE2344AA08B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6CC-FBE8-439A-8662-15B6EF1D85B4}">
  <dimension ref="A1:AE1022"/>
  <sheetViews>
    <sheetView showGridLines="0" zoomScale="70" zoomScaleNormal="7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133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362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>
        <v>46906624000173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44070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5000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50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8</v>
      </c>
      <c r="G14" s="106">
        <f>IFERROR(IF(OR(F14=0,F14=""),"",F14/$F$13),"")</f>
        <v>0.16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8</v>
      </c>
      <c r="G15" s="106">
        <f>IFERROR(IF(OR(F15=0,F15=""),"",F15/$F$13),"")</f>
        <v>0.16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8</v>
      </c>
      <c r="G16" s="106">
        <f>IFERROR(IF(OR(F16=0,F16=""),"",F16/$F$13),"")</f>
        <v>0.16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140870.35999999999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154957.41999999998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50</v>
      </c>
      <c r="C21" s="3">
        <f t="shared" ref="C21:I21" si="0">SUBTOTAL(103,C23:C60003)</f>
        <v>50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50</v>
      </c>
      <c r="H21" s="3">
        <f t="shared" si="0"/>
        <v>50</v>
      </c>
      <c r="I21" s="5">
        <f t="shared" si="0"/>
        <v>50</v>
      </c>
      <c r="J21" s="6">
        <f>SUBTOTAL(103,J23:J60003)</f>
        <v>31</v>
      </c>
      <c r="K21" s="28"/>
      <c r="L21" s="3">
        <f t="shared" ref="L21:X21" si="1">SUBTOTAL(103,L23:L60003)</f>
        <v>38</v>
      </c>
      <c r="M21" s="4">
        <f t="shared" si="1"/>
        <v>8</v>
      </c>
      <c r="N21" s="5">
        <f t="shared" si="1"/>
        <v>8</v>
      </c>
      <c r="O21" s="3">
        <f t="shared" si="1"/>
        <v>31</v>
      </c>
      <c r="P21" s="3">
        <f t="shared" si="1"/>
        <v>0</v>
      </c>
      <c r="Q21" s="3">
        <f t="shared" si="1"/>
        <v>31</v>
      </c>
      <c r="R21" s="3">
        <f t="shared" si="1"/>
        <v>31</v>
      </c>
      <c r="S21" s="5">
        <f t="shared" si="1"/>
        <v>0</v>
      </c>
      <c r="T21" s="3">
        <f t="shared" si="1"/>
        <v>31</v>
      </c>
      <c r="U21" s="5">
        <f t="shared" si="1"/>
        <v>31</v>
      </c>
      <c r="V21" s="5">
        <f t="shared" si="1"/>
        <v>23</v>
      </c>
      <c r="W21" s="5">
        <f t="shared" si="1"/>
        <v>23</v>
      </c>
      <c r="X21" s="5">
        <f t="shared" si="1"/>
        <v>23</v>
      </c>
      <c r="Y21" s="3">
        <f>SUBTOTAL(102,Y23:Y60003)</f>
        <v>8</v>
      </c>
      <c r="Z21" s="7">
        <f>SUBTOTAL(102,Z23:Z60003)</f>
        <v>8</v>
      </c>
      <c r="AA21" s="22"/>
      <c r="AB21" s="22"/>
      <c r="AC21" s="22"/>
      <c r="AD21" s="3">
        <f>SUBTOTAL(102,AD23:AD60003)</f>
        <v>23</v>
      </c>
      <c r="AE21" s="7">
        <f>SUBTOTAL(102,AE23:AE60003)</f>
        <v>23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5200000000000</v>
      </c>
      <c r="D23" s="19"/>
      <c r="E23" s="19"/>
      <c r="F23" s="2"/>
      <c r="G23" s="108" t="s">
        <v>330</v>
      </c>
      <c r="H23" s="21">
        <v>2</v>
      </c>
      <c r="I23" s="21" t="s">
        <v>359</v>
      </c>
      <c r="J23" s="46">
        <v>59119000</v>
      </c>
      <c r="K23" s="46" t="s">
        <v>104</v>
      </c>
      <c r="L23" s="47" t="s">
        <v>374</v>
      </c>
      <c r="M23" s="48"/>
      <c r="N23" s="48"/>
      <c r="O23" s="49">
        <v>9.2499999999999999E-2</v>
      </c>
      <c r="P23" s="50"/>
      <c r="Q23" s="50">
        <v>0.04</v>
      </c>
      <c r="R23" s="50">
        <v>0.05</v>
      </c>
      <c r="S23" s="50"/>
      <c r="T23" s="46">
        <v>15</v>
      </c>
      <c r="U23" s="46">
        <v>30</v>
      </c>
      <c r="V23" s="51" t="s">
        <v>366</v>
      </c>
      <c r="W23" s="62">
        <v>526.77</v>
      </c>
      <c r="X23" s="62">
        <v>579.44000000000005</v>
      </c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>
        <f>IF(W23&lt;&gt;"",$H23*W23,"")</f>
        <v>1053.54</v>
      </c>
      <c r="AE23" s="23">
        <f>IF(X23&lt;&gt;"",$H23*X23,"")</f>
        <v>1158.8800000000001</v>
      </c>
    </row>
    <row r="24" spans="2:31" ht="51" x14ac:dyDescent="0.25">
      <c r="B24" s="18">
        <f t="shared" ref="B24:B87" si="5">IF(G24="","",B23+1)</f>
        <v>2</v>
      </c>
      <c r="C24" s="25">
        <v>5200000000001</v>
      </c>
      <c r="D24" s="19"/>
      <c r="E24" s="19"/>
      <c r="F24" s="2"/>
      <c r="G24" s="108" t="s">
        <v>340</v>
      </c>
      <c r="H24" s="21">
        <v>15</v>
      </c>
      <c r="I24" s="21" t="s">
        <v>359</v>
      </c>
      <c r="J24" s="46">
        <v>59119000</v>
      </c>
      <c r="K24" s="46" t="s">
        <v>104</v>
      </c>
      <c r="L24" s="47" t="s">
        <v>374</v>
      </c>
      <c r="M24" s="48"/>
      <c r="N24" s="48"/>
      <c r="O24" s="49">
        <v>9.2499999999999999E-2</v>
      </c>
      <c r="P24" s="50"/>
      <c r="Q24" s="50">
        <v>0.04</v>
      </c>
      <c r="R24" s="50">
        <v>0.05</v>
      </c>
      <c r="S24" s="50"/>
      <c r="T24" s="46">
        <v>15</v>
      </c>
      <c r="U24" s="46">
        <v>30</v>
      </c>
      <c r="V24" s="51" t="s">
        <v>366</v>
      </c>
      <c r="W24" s="62">
        <v>487.15</v>
      </c>
      <c r="X24" s="62">
        <v>535.86</v>
      </c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>
        <f t="shared" ref="AD24:AE87" si="8">IF(W24&lt;&gt;"",$H24*W24,"")</f>
        <v>7307.25</v>
      </c>
      <c r="AE24" s="23">
        <f t="shared" si="8"/>
        <v>8037.9000000000005</v>
      </c>
    </row>
    <row r="25" spans="2:31" ht="51" x14ac:dyDescent="0.25">
      <c r="B25" s="18">
        <f t="shared" si="5"/>
        <v>3</v>
      </c>
      <c r="C25" s="25">
        <v>5200000000002</v>
      </c>
      <c r="D25" s="19"/>
      <c r="E25" s="19"/>
      <c r="F25" s="2"/>
      <c r="G25" s="108" t="s">
        <v>326</v>
      </c>
      <c r="H25" s="21">
        <v>6</v>
      </c>
      <c r="I25" s="21" t="s">
        <v>359</v>
      </c>
      <c r="J25" s="46">
        <v>59119000</v>
      </c>
      <c r="K25" s="46" t="s">
        <v>104</v>
      </c>
      <c r="L25" s="47" t="s">
        <v>374</v>
      </c>
      <c r="M25" s="48"/>
      <c r="N25" s="48"/>
      <c r="O25" s="49">
        <v>9.2499999999999999E-2</v>
      </c>
      <c r="P25" s="50"/>
      <c r="Q25" s="50">
        <v>0.04</v>
      </c>
      <c r="R25" s="50">
        <v>0.05</v>
      </c>
      <c r="S25" s="50"/>
      <c r="T25" s="46">
        <v>15</v>
      </c>
      <c r="U25" s="46">
        <v>30</v>
      </c>
      <c r="V25" s="51" t="s">
        <v>366</v>
      </c>
      <c r="W25" s="62">
        <v>511.45</v>
      </c>
      <c r="X25" s="62">
        <v>562.59</v>
      </c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>
        <f t="shared" si="8"/>
        <v>3068.7</v>
      </c>
      <c r="AE25" s="23">
        <f t="shared" si="8"/>
        <v>3375.54</v>
      </c>
    </row>
    <row r="26" spans="2:31" ht="51" x14ac:dyDescent="0.25">
      <c r="B26" s="18">
        <f t="shared" si="5"/>
        <v>4</v>
      </c>
      <c r="C26" s="25">
        <v>5200000000003</v>
      </c>
      <c r="D26" s="19"/>
      <c r="E26" s="19"/>
      <c r="F26" s="2"/>
      <c r="G26" s="108" t="s">
        <v>336</v>
      </c>
      <c r="H26" s="21">
        <v>6</v>
      </c>
      <c r="I26" s="21" t="s">
        <v>359</v>
      </c>
      <c r="J26" s="46">
        <v>59119000</v>
      </c>
      <c r="K26" s="46" t="s">
        <v>104</v>
      </c>
      <c r="L26" s="47" t="s">
        <v>374</v>
      </c>
      <c r="M26" s="48"/>
      <c r="N26" s="48"/>
      <c r="O26" s="49">
        <v>9.2499999999999999E-2</v>
      </c>
      <c r="P26" s="50"/>
      <c r="Q26" s="50">
        <v>0.04</v>
      </c>
      <c r="R26" s="50">
        <v>0.05</v>
      </c>
      <c r="S26" s="50"/>
      <c r="T26" s="46">
        <v>15</v>
      </c>
      <c r="U26" s="46">
        <v>30</v>
      </c>
      <c r="V26" s="51" t="s">
        <v>366</v>
      </c>
      <c r="W26" s="62">
        <v>511.45</v>
      </c>
      <c r="X26" s="62">
        <v>562.59</v>
      </c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>
        <f t="shared" si="8"/>
        <v>3068.7</v>
      </c>
      <c r="AE26" s="23">
        <f t="shared" si="8"/>
        <v>3375.54</v>
      </c>
    </row>
    <row r="27" spans="2:31" ht="51" x14ac:dyDescent="0.25">
      <c r="B27" s="18">
        <f t="shared" si="5"/>
        <v>5</v>
      </c>
      <c r="C27" s="25">
        <v>5200000000004</v>
      </c>
      <c r="D27" s="19"/>
      <c r="E27" s="19"/>
      <c r="F27" s="2"/>
      <c r="G27" s="108" t="s">
        <v>334</v>
      </c>
      <c r="H27" s="21">
        <v>12</v>
      </c>
      <c r="I27" s="21" t="s">
        <v>359</v>
      </c>
      <c r="J27" s="46">
        <v>59119000</v>
      </c>
      <c r="K27" s="46" t="s">
        <v>104</v>
      </c>
      <c r="L27" s="47" t="s">
        <v>374</v>
      </c>
      <c r="M27" s="48"/>
      <c r="N27" s="48"/>
      <c r="O27" s="49">
        <v>9.2499999999999999E-2</v>
      </c>
      <c r="P27" s="50"/>
      <c r="Q27" s="50">
        <v>0.04</v>
      </c>
      <c r="R27" s="50">
        <v>0.05</v>
      </c>
      <c r="S27" s="50"/>
      <c r="T27" s="46">
        <v>15</v>
      </c>
      <c r="U27" s="46">
        <v>30</v>
      </c>
      <c r="V27" s="51" t="s">
        <v>366</v>
      </c>
      <c r="W27" s="62">
        <v>487.15</v>
      </c>
      <c r="X27" s="62">
        <v>535.86</v>
      </c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>
        <f t="shared" si="8"/>
        <v>5845.7999999999993</v>
      </c>
      <c r="AE27" s="23">
        <f t="shared" si="8"/>
        <v>6430.32</v>
      </c>
    </row>
    <row r="28" spans="2:31" ht="51" x14ac:dyDescent="0.25">
      <c r="B28" s="18">
        <f t="shared" si="5"/>
        <v>6</v>
      </c>
      <c r="C28" s="25">
        <v>5200000000005</v>
      </c>
      <c r="D28" s="19"/>
      <c r="E28" s="19"/>
      <c r="F28" s="2"/>
      <c r="G28" s="108" t="s">
        <v>344</v>
      </c>
      <c r="H28" s="21">
        <v>15</v>
      </c>
      <c r="I28" s="21" t="s">
        <v>359</v>
      </c>
      <c r="J28" s="46">
        <v>59119000</v>
      </c>
      <c r="K28" s="46" t="s">
        <v>104</v>
      </c>
      <c r="L28" s="47" t="s">
        <v>374</v>
      </c>
      <c r="M28" s="48"/>
      <c r="N28" s="48"/>
      <c r="O28" s="49">
        <v>9.2499999999999999E-2</v>
      </c>
      <c r="P28" s="50"/>
      <c r="Q28" s="50">
        <v>0.04</v>
      </c>
      <c r="R28" s="50">
        <v>0.05</v>
      </c>
      <c r="S28" s="50"/>
      <c r="T28" s="46">
        <v>15</v>
      </c>
      <c r="U28" s="46">
        <v>30</v>
      </c>
      <c r="V28" s="51" t="s">
        <v>366</v>
      </c>
      <c r="W28" s="62">
        <v>487.15</v>
      </c>
      <c r="X28" s="62">
        <v>535.89</v>
      </c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>
        <f t="shared" si="8"/>
        <v>7307.25</v>
      </c>
      <c r="AE28" s="23">
        <f t="shared" si="8"/>
        <v>8038.3499999999995</v>
      </c>
    </row>
    <row r="29" spans="2:31" ht="51" x14ac:dyDescent="0.25">
      <c r="B29" s="18">
        <f t="shared" si="5"/>
        <v>7</v>
      </c>
      <c r="C29" s="25">
        <v>5200000000007</v>
      </c>
      <c r="D29" s="19"/>
      <c r="E29" s="19"/>
      <c r="F29" s="2"/>
      <c r="G29" s="108" t="s">
        <v>324</v>
      </c>
      <c r="H29" s="21">
        <v>6</v>
      </c>
      <c r="I29" s="21" t="s">
        <v>359</v>
      </c>
      <c r="J29" s="46">
        <v>59119000</v>
      </c>
      <c r="K29" s="46" t="s">
        <v>104</v>
      </c>
      <c r="L29" s="47" t="s">
        <v>374</v>
      </c>
      <c r="M29" s="48"/>
      <c r="N29" s="48"/>
      <c r="O29" s="49">
        <v>9.2499999999999999E-2</v>
      </c>
      <c r="P29" s="50"/>
      <c r="Q29" s="50">
        <v>0.04</v>
      </c>
      <c r="R29" s="50">
        <v>0.05</v>
      </c>
      <c r="S29" s="50"/>
      <c r="T29" s="46">
        <v>15</v>
      </c>
      <c r="U29" s="46">
        <v>30</v>
      </c>
      <c r="V29" s="51" t="s">
        <v>366</v>
      </c>
      <c r="W29" s="62">
        <v>487.15</v>
      </c>
      <c r="X29" s="62">
        <v>535.89</v>
      </c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>
        <f t="shared" si="8"/>
        <v>2922.8999999999996</v>
      </c>
      <c r="AE29" s="23">
        <f t="shared" si="8"/>
        <v>3215.34</v>
      </c>
    </row>
    <row r="30" spans="2:31" ht="25.5" x14ac:dyDescent="0.25">
      <c r="B30" s="18">
        <f t="shared" si="5"/>
        <v>8</v>
      </c>
      <c r="C30" s="25">
        <v>5200000000015</v>
      </c>
      <c r="D30" s="19"/>
      <c r="E30" s="19"/>
      <c r="F30" s="2"/>
      <c r="G30" s="108" t="s">
        <v>328</v>
      </c>
      <c r="H30" s="21">
        <v>2</v>
      </c>
      <c r="I30" s="21" t="s">
        <v>359</v>
      </c>
      <c r="J30" s="46">
        <v>59119000</v>
      </c>
      <c r="K30" s="46" t="s">
        <v>104</v>
      </c>
      <c r="L30" s="47" t="s">
        <v>372</v>
      </c>
      <c r="M30" s="48">
        <v>346.09</v>
      </c>
      <c r="N30" s="48">
        <v>380.7</v>
      </c>
      <c r="O30" s="49">
        <v>9.2499999999999999E-2</v>
      </c>
      <c r="P30" s="50"/>
      <c r="Q30" s="50">
        <v>0.04</v>
      </c>
      <c r="R30" s="50">
        <v>0.05</v>
      </c>
      <c r="S30" s="50"/>
      <c r="T30" s="46">
        <v>15</v>
      </c>
      <c r="U30" s="46">
        <v>30</v>
      </c>
      <c r="V30" s="51"/>
      <c r="W30" s="62"/>
      <c r="X30" s="62"/>
      <c r="Y30" s="23">
        <f t="shared" si="2"/>
        <v>692.18</v>
      </c>
      <c r="Z30" s="23">
        <f t="shared" si="3"/>
        <v>761.4</v>
      </c>
      <c r="AA30" s="19">
        <f t="shared" si="4"/>
        <v>1</v>
      </c>
      <c r="AB30" s="19">
        <f t="shared" si="6"/>
        <v>1</v>
      </c>
      <c r="AC30" s="19">
        <f t="shared" si="7"/>
        <v>1</v>
      </c>
      <c r="AD30" s="23" t="str">
        <f t="shared" si="8"/>
        <v/>
      </c>
      <c r="AE30" s="23" t="str">
        <f t="shared" si="8"/>
        <v/>
      </c>
    </row>
    <row r="31" spans="2:31" ht="51" x14ac:dyDescent="0.25">
      <c r="B31" s="18">
        <f t="shared" si="5"/>
        <v>9</v>
      </c>
      <c r="C31" s="25">
        <v>5200000000022</v>
      </c>
      <c r="D31" s="19"/>
      <c r="E31" s="19"/>
      <c r="F31" s="2"/>
      <c r="G31" s="108" t="s">
        <v>332</v>
      </c>
      <c r="H31" s="21">
        <v>15</v>
      </c>
      <c r="I31" s="21" t="s">
        <v>359</v>
      </c>
      <c r="J31" s="46">
        <v>59119000</v>
      </c>
      <c r="K31" s="46" t="s">
        <v>104</v>
      </c>
      <c r="L31" s="47" t="s">
        <v>364</v>
      </c>
      <c r="M31" s="48"/>
      <c r="N31" s="48"/>
      <c r="O31" s="49">
        <v>9.2499999999999999E-2</v>
      </c>
      <c r="P31" s="50"/>
      <c r="Q31" s="50">
        <v>0.04</v>
      </c>
      <c r="R31" s="50">
        <v>0.05</v>
      </c>
      <c r="S31" s="50"/>
      <c r="T31" s="46">
        <v>15</v>
      </c>
      <c r="U31" s="46">
        <v>30</v>
      </c>
      <c r="V31" s="51" t="s">
        <v>366</v>
      </c>
      <c r="W31" s="62">
        <v>1127.6099999999999</v>
      </c>
      <c r="X31" s="62">
        <v>1240.3699999999999</v>
      </c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>
        <f t="shared" si="8"/>
        <v>16914.149999999998</v>
      </c>
      <c r="AE31" s="23">
        <f t="shared" si="8"/>
        <v>18605.55</v>
      </c>
    </row>
    <row r="32" spans="2:31" ht="38.25" x14ac:dyDescent="0.25">
      <c r="B32" s="18">
        <f t="shared" si="5"/>
        <v>10</v>
      </c>
      <c r="C32" s="25">
        <v>5200000000034</v>
      </c>
      <c r="D32" s="19"/>
      <c r="E32" s="19"/>
      <c r="F32" s="2"/>
      <c r="G32" s="108" t="s">
        <v>152</v>
      </c>
      <c r="H32" s="21">
        <v>20</v>
      </c>
      <c r="I32" s="21" t="s">
        <v>359</v>
      </c>
      <c r="J32" s="46">
        <v>59119000</v>
      </c>
      <c r="K32" s="46" t="s">
        <v>104</v>
      </c>
      <c r="L32" s="47" t="s">
        <v>372</v>
      </c>
      <c r="M32" s="48"/>
      <c r="N32" s="48"/>
      <c r="O32" s="49">
        <v>9.2499999999999999E-2</v>
      </c>
      <c r="P32" s="50"/>
      <c r="Q32" s="50">
        <v>0.04</v>
      </c>
      <c r="R32" s="50">
        <v>0.05</v>
      </c>
      <c r="S32" s="50"/>
      <c r="T32" s="46">
        <v>15</v>
      </c>
      <c r="U32" s="46">
        <v>30</v>
      </c>
      <c r="V32" s="51" t="s">
        <v>366</v>
      </c>
      <c r="W32" s="62">
        <v>320.06</v>
      </c>
      <c r="X32" s="62">
        <v>352.06</v>
      </c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>
        <f t="shared" si="8"/>
        <v>6401.2</v>
      </c>
      <c r="AE32" s="23">
        <f t="shared" si="8"/>
        <v>7041.2</v>
      </c>
    </row>
    <row r="33" spans="2:31" ht="63.75" x14ac:dyDescent="0.25">
      <c r="B33" s="18">
        <f t="shared" si="5"/>
        <v>11</v>
      </c>
      <c r="C33" s="25">
        <v>5200000001017</v>
      </c>
      <c r="D33" s="19"/>
      <c r="E33" s="19"/>
      <c r="F33" s="2"/>
      <c r="G33" s="108" t="s">
        <v>274</v>
      </c>
      <c r="H33" s="21">
        <v>15</v>
      </c>
      <c r="I33" s="21" t="s">
        <v>360</v>
      </c>
      <c r="J33" s="46">
        <v>39174090</v>
      </c>
      <c r="K33" s="46" t="s">
        <v>104</v>
      </c>
      <c r="L33" s="47" t="s">
        <v>371</v>
      </c>
      <c r="M33" s="48"/>
      <c r="N33" s="48"/>
      <c r="O33" s="49">
        <v>9.2499999999999999E-2</v>
      </c>
      <c r="P33" s="50"/>
      <c r="Q33" s="50">
        <v>0.04</v>
      </c>
      <c r="R33" s="50">
        <v>0.05</v>
      </c>
      <c r="S33" s="50"/>
      <c r="T33" s="46">
        <v>15</v>
      </c>
      <c r="U33" s="46">
        <v>30</v>
      </c>
      <c r="V33" s="51" t="s">
        <v>366</v>
      </c>
      <c r="W33" s="62">
        <v>538.32000000000005</v>
      </c>
      <c r="X33" s="62">
        <v>592.14</v>
      </c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>
        <f t="shared" si="8"/>
        <v>8074.8000000000011</v>
      </c>
      <c r="AE33" s="23">
        <f t="shared" si="8"/>
        <v>8882.1</v>
      </c>
    </row>
    <row r="34" spans="2:31" ht="25.5" x14ac:dyDescent="0.25">
      <c r="B34" s="18">
        <f t="shared" si="5"/>
        <v>12</v>
      </c>
      <c r="C34" s="25">
        <v>5200000001743</v>
      </c>
      <c r="D34" s="19"/>
      <c r="E34" s="19"/>
      <c r="F34" s="2"/>
      <c r="G34" s="108" t="s">
        <v>196</v>
      </c>
      <c r="H34" s="21">
        <v>100</v>
      </c>
      <c r="I34" s="21" t="s">
        <v>360</v>
      </c>
      <c r="J34" s="46">
        <v>40169300</v>
      </c>
      <c r="K34" s="46" t="s">
        <v>104</v>
      </c>
      <c r="L34" s="47"/>
      <c r="M34" s="48">
        <v>1320</v>
      </c>
      <c r="N34" s="48">
        <v>1452</v>
      </c>
      <c r="O34" s="49">
        <v>9.2499999999999999E-2</v>
      </c>
      <c r="P34" s="50"/>
      <c r="Q34" s="50">
        <v>7.0000000000000007E-2</v>
      </c>
      <c r="R34" s="50">
        <v>0.08</v>
      </c>
      <c r="S34" s="50"/>
      <c r="T34" s="46">
        <v>15</v>
      </c>
      <c r="U34" s="46">
        <v>30</v>
      </c>
      <c r="V34" s="51"/>
      <c r="W34" s="62"/>
      <c r="X34" s="62"/>
      <c r="Y34" s="23">
        <f t="shared" si="2"/>
        <v>132000</v>
      </c>
      <c r="Z34" s="23">
        <f t="shared" si="3"/>
        <v>145200</v>
      </c>
      <c r="AA34" s="19">
        <f t="shared" si="4"/>
        <v>1</v>
      </c>
      <c r="AB34" s="19">
        <f t="shared" si="6"/>
        <v>1</v>
      </c>
      <c r="AC34" s="19">
        <f t="shared" si="7"/>
        <v>1</v>
      </c>
      <c r="AD34" s="23" t="str">
        <f t="shared" si="8"/>
        <v/>
      </c>
      <c r="AE34" s="23" t="str">
        <f t="shared" si="8"/>
        <v/>
      </c>
    </row>
    <row r="35" spans="2:31" ht="25.5" x14ac:dyDescent="0.25">
      <c r="B35" s="18">
        <f t="shared" si="5"/>
        <v>13</v>
      </c>
      <c r="C35" s="25">
        <v>5200000001806</v>
      </c>
      <c r="D35" s="19"/>
      <c r="E35" s="19"/>
      <c r="F35" s="2"/>
      <c r="G35" s="108" t="s">
        <v>346</v>
      </c>
      <c r="H35" s="21">
        <v>3</v>
      </c>
      <c r="I35" s="21" t="s">
        <v>360</v>
      </c>
      <c r="J35" s="46"/>
      <c r="K35" s="46" t="s">
        <v>85</v>
      </c>
      <c r="L35" s="47" t="s">
        <v>367</v>
      </c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25.5" x14ac:dyDescent="0.25">
      <c r="B36" s="18">
        <f t="shared" si="5"/>
        <v>14</v>
      </c>
      <c r="C36" s="25">
        <v>5200000001807</v>
      </c>
      <c r="D36" s="19"/>
      <c r="E36" s="19"/>
      <c r="F36" s="2"/>
      <c r="G36" s="108" t="s">
        <v>348</v>
      </c>
      <c r="H36" s="21">
        <v>3</v>
      </c>
      <c r="I36" s="21" t="s">
        <v>360</v>
      </c>
      <c r="J36" s="46"/>
      <c r="K36" s="46" t="s">
        <v>85</v>
      </c>
      <c r="L36" s="47" t="s">
        <v>367</v>
      </c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25.5" x14ac:dyDescent="0.25">
      <c r="B37" s="18">
        <f t="shared" si="5"/>
        <v>15</v>
      </c>
      <c r="C37" s="25">
        <v>5200000002055</v>
      </c>
      <c r="D37" s="19"/>
      <c r="E37" s="19"/>
      <c r="F37" s="2"/>
      <c r="G37" s="108" t="s">
        <v>198</v>
      </c>
      <c r="H37" s="21">
        <v>130</v>
      </c>
      <c r="I37" s="21" t="s">
        <v>358</v>
      </c>
      <c r="J37" s="46">
        <v>40169300</v>
      </c>
      <c r="K37" s="46" t="s">
        <v>104</v>
      </c>
      <c r="L37" s="47" t="s">
        <v>375</v>
      </c>
      <c r="M37" s="48">
        <v>2.4</v>
      </c>
      <c r="N37" s="48">
        <v>2.64</v>
      </c>
      <c r="O37" s="49">
        <v>9.2499999999999999E-2</v>
      </c>
      <c r="P37" s="50"/>
      <c r="Q37" s="50">
        <v>7.0000000000000007E-2</v>
      </c>
      <c r="R37" s="50">
        <v>0.08</v>
      </c>
      <c r="S37" s="50"/>
      <c r="T37" s="46">
        <v>15</v>
      </c>
      <c r="U37" s="46">
        <v>30</v>
      </c>
      <c r="V37" s="51"/>
      <c r="W37" s="62"/>
      <c r="X37" s="62"/>
      <c r="Y37" s="23">
        <f t="shared" si="2"/>
        <v>312</v>
      </c>
      <c r="Z37" s="23">
        <f t="shared" si="3"/>
        <v>343.2</v>
      </c>
      <c r="AA37" s="19">
        <f t="shared" si="4"/>
        <v>1</v>
      </c>
      <c r="AB37" s="19">
        <f t="shared" si="6"/>
        <v>1</v>
      </c>
      <c r="AC37" s="19">
        <f t="shared" si="7"/>
        <v>1</v>
      </c>
      <c r="AD37" s="23" t="str">
        <f t="shared" si="8"/>
        <v/>
      </c>
      <c r="AE37" s="23" t="str">
        <f t="shared" si="8"/>
        <v/>
      </c>
    </row>
    <row r="38" spans="2:31" ht="25.5" x14ac:dyDescent="0.25">
      <c r="B38" s="18">
        <f t="shared" si="5"/>
        <v>16</v>
      </c>
      <c r="C38" s="25">
        <v>5200000002225</v>
      </c>
      <c r="D38" s="19"/>
      <c r="E38" s="19"/>
      <c r="F38" s="2"/>
      <c r="G38" s="108" t="s">
        <v>320</v>
      </c>
      <c r="H38" s="21">
        <v>2</v>
      </c>
      <c r="I38" s="21" t="s">
        <v>360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51" x14ac:dyDescent="0.25">
      <c r="B39" s="18">
        <f t="shared" si="5"/>
        <v>17</v>
      </c>
      <c r="C39" s="25">
        <v>5200000002582</v>
      </c>
      <c r="D39" s="19"/>
      <c r="E39" s="19"/>
      <c r="F39" s="2"/>
      <c r="G39" s="108" t="s">
        <v>236</v>
      </c>
      <c r="H39" s="21">
        <v>100</v>
      </c>
      <c r="I39" s="21" t="s">
        <v>360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8"/>
        <v/>
      </c>
    </row>
    <row r="40" spans="2:31" ht="25.5" x14ac:dyDescent="0.25">
      <c r="B40" s="18">
        <f t="shared" si="5"/>
        <v>18</v>
      </c>
      <c r="C40" s="25">
        <v>5200000003023</v>
      </c>
      <c r="D40" s="19"/>
      <c r="E40" s="19"/>
      <c r="F40" s="2"/>
      <c r="G40" s="108" t="s">
        <v>318</v>
      </c>
      <c r="H40" s="21">
        <v>1</v>
      </c>
      <c r="I40" s="21" t="s">
        <v>360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25.5" x14ac:dyDescent="0.25">
      <c r="B41" s="18">
        <f t="shared" si="5"/>
        <v>19</v>
      </c>
      <c r="C41" s="25">
        <v>5200000003108</v>
      </c>
      <c r="D41" s="19"/>
      <c r="E41" s="19"/>
      <c r="F41" s="2"/>
      <c r="G41" s="108" t="s">
        <v>306</v>
      </c>
      <c r="H41" s="21">
        <v>20</v>
      </c>
      <c r="I41" s="21" t="s">
        <v>360</v>
      </c>
      <c r="J41" s="46"/>
      <c r="K41" s="46" t="s">
        <v>85</v>
      </c>
      <c r="L41" s="47" t="s">
        <v>367</v>
      </c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38.25" x14ac:dyDescent="0.25">
      <c r="B42" s="18">
        <f t="shared" si="5"/>
        <v>20</v>
      </c>
      <c r="C42" s="25">
        <v>5200000005387</v>
      </c>
      <c r="D42" s="19"/>
      <c r="E42" s="19"/>
      <c r="F42" s="2"/>
      <c r="G42" s="108" t="s">
        <v>270</v>
      </c>
      <c r="H42" s="21">
        <v>2</v>
      </c>
      <c r="I42" s="21" t="s">
        <v>360</v>
      </c>
      <c r="J42" s="46"/>
      <c r="K42" s="46" t="s">
        <v>85</v>
      </c>
      <c r="L42" s="47" t="s">
        <v>376</v>
      </c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8"/>
        <v/>
      </c>
    </row>
    <row r="43" spans="2:31" ht="89.25" x14ac:dyDescent="0.25">
      <c r="B43" s="18">
        <f t="shared" si="5"/>
        <v>21</v>
      </c>
      <c r="C43" s="25">
        <v>5200000006311</v>
      </c>
      <c r="D43" s="19"/>
      <c r="E43" s="19"/>
      <c r="F43" s="2"/>
      <c r="G43" s="108" t="s">
        <v>262</v>
      </c>
      <c r="H43" s="21">
        <v>5</v>
      </c>
      <c r="I43" s="21" t="s">
        <v>360</v>
      </c>
      <c r="J43" s="46">
        <v>59119000</v>
      </c>
      <c r="K43" s="46" t="s">
        <v>104</v>
      </c>
      <c r="L43" s="47" t="s">
        <v>370</v>
      </c>
      <c r="M43" s="48"/>
      <c r="N43" s="48"/>
      <c r="O43" s="49">
        <v>9.2499999999999999E-2</v>
      </c>
      <c r="P43" s="50"/>
      <c r="Q43" s="50">
        <v>0.04</v>
      </c>
      <c r="R43" s="50">
        <v>0.05</v>
      </c>
      <c r="S43" s="50"/>
      <c r="T43" s="46">
        <v>15</v>
      </c>
      <c r="U43" s="46">
        <v>30</v>
      </c>
      <c r="V43" s="51" t="s">
        <v>366</v>
      </c>
      <c r="W43" s="62">
        <v>2587.08</v>
      </c>
      <c r="X43" s="62">
        <v>2845.79</v>
      </c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>
        <f t="shared" si="8"/>
        <v>12935.4</v>
      </c>
      <c r="AE43" s="23">
        <f t="shared" si="8"/>
        <v>14228.95</v>
      </c>
    </row>
    <row r="44" spans="2:31" x14ac:dyDescent="0.25">
      <c r="B44" s="18">
        <f t="shared" si="5"/>
        <v>22</v>
      </c>
      <c r="C44" s="25">
        <v>5200000007028</v>
      </c>
      <c r="D44" s="19"/>
      <c r="E44" s="19"/>
      <c r="F44" s="2"/>
      <c r="G44" s="108" t="s">
        <v>230</v>
      </c>
      <c r="H44" s="21">
        <v>5</v>
      </c>
      <c r="I44" s="21" t="s">
        <v>360</v>
      </c>
      <c r="J44" s="46"/>
      <c r="K44" s="46" t="s">
        <v>85</v>
      </c>
      <c r="L44" s="47" t="s">
        <v>367</v>
      </c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8"/>
        <v/>
      </c>
    </row>
    <row r="45" spans="2:31" ht="25.5" x14ac:dyDescent="0.25">
      <c r="B45" s="18">
        <f t="shared" si="5"/>
        <v>23</v>
      </c>
      <c r="C45" s="25">
        <v>5200000007029</v>
      </c>
      <c r="D45" s="19"/>
      <c r="E45" s="19"/>
      <c r="F45" s="2"/>
      <c r="G45" s="108" t="s">
        <v>232</v>
      </c>
      <c r="H45" s="21">
        <v>9</v>
      </c>
      <c r="I45" s="21" t="s">
        <v>360</v>
      </c>
      <c r="J45" s="46"/>
      <c r="K45" s="46" t="s">
        <v>85</v>
      </c>
      <c r="L45" s="47" t="s">
        <v>367</v>
      </c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8"/>
        <v/>
      </c>
    </row>
    <row r="46" spans="2:31" ht="25.5" x14ac:dyDescent="0.25">
      <c r="B46" s="18">
        <f t="shared" si="5"/>
        <v>24</v>
      </c>
      <c r="C46" s="25">
        <v>5200000007030</v>
      </c>
      <c r="D46" s="19"/>
      <c r="E46" s="19"/>
      <c r="F46" s="2"/>
      <c r="G46" s="108" t="s">
        <v>254</v>
      </c>
      <c r="H46" s="21">
        <v>90</v>
      </c>
      <c r="I46" s="21" t="s">
        <v>359</v>
      </c>
      <c r="J46" s="46">
        <v>69099000</v>
      </c>
      <c r="K46" s="46" t="s">
        <v>104</v>
      </c>
      <c r="L46" s="47" t="s">
        <v>377</v>
      </c>
      <c r="M46" s="48"/>
      <c r="N46" s="48"/>
      <c r="O46" s="49">
        <v>9.2499999999999999E-2</v>
      </c>
      <c r="P46" s="50"/>
      <c r="Q46" s="50">
        <v>0.04</v>
      </c>
      <c r="R46" s="50">
        <v>0.1</v>
      </c>
      <c r="S46" s="50"/>
      <c r="T46" s="46">
        <v>15</v>
      </c>
      <c r="U46" s="46">
        <v>30</v>
      </c>
      <c r="V46" s="51" t="s">
        <v>366</v>
      </c>
      <c r="W46" s="62">
        <v>101.54</v>
      </c>
      <c r="X46" s="62">
        <v>111.69</v>
      </c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>
        <f t="shared" si="8"/>
        <v>9138.6</v>
      </c>
      <c r="AE46" s="23">
        <f t="shared" si="8"/>
        <v>10052.1</v>
      </c>
    </row>
    <row r="47" spans="2:31" ht="51" x14ac:dyDescent="0.25">
      <c r="B47" s="18">
        <f t="shared" si="5"/>
        <v>25</v>
      </c>
      <c r="C47" s="25">
        <v>5200000007031</v>
      </c>
      <c r="D47" s="19"/>
      <c r="E47" s="19"/>
      <c r="F47" s="2"/>
      <c r="G47" s="108" t="s">
        <v>300</v>
      </c>
      <c r="H47" s="21">
        <v>4</v>
      </c>
      <c r="I47" s="21" t="s">
        <v>359</v>
      </c>
      <c r="J47" s="46">
        <v>59119000</v>
      </c>
      <c r="K47" s="46" t="s">
        <v>104</v>
      </c>
      <c r="L47" s="47" t="s">
        <v>378</v>
      </c>
      <c r="M47" s="48"/>
      <c r="N47" s="48"/>
      <c r="O47" s="49">
        <v>9.2499999999999999E-2</v>
      </c>
      <c r="P47" s="50"/>
      <c r="Q47" s="50">
        <v>0.04</v>
      </c>
      <c r="R47" s="50">
        <v>0.05</v>
      </c>
      <c r="S47" s="50"/>
      <c r="T47" s="46">
        <v>15</v>
      </c>
      <c r="U47" s="46">
        <v>30</v>
      </c>
      <c r="V47" s="51" t="s">
        <v>366</v>
      </c>
      <c r="W47" s="62">
        <v>466.07</v>
      </c>
      <c r="X47" s="62">
        <v>512.66999999999996</v>
      </c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>
        <f t="shared" si="8"/>
        <v>1864.28</v>
      </c>
      <c r="AE47" s="23">
        <f t="shared" si="8"/>
        <v>2050.6799999999998</v>
      </c>
    </row>
    <row r="48" spans="2:31" ht="51" x14ac:dyDescent="0.25">
      <c r="B48" s="18">
        <f t="shared" si="5"/>
        <v>26</v>
      </c>
      <c r="C48" s="25">
        <v>5200000007032</v>
      </c>
      <c r="D48" s="19"/>
      <c r="E48" s="19"/>
      <c r="F48" s="2"/>
      <c r="G48" s="108" t="s">
        <v>298</v>
      </c>
      <c r="H48" s="21">
        <v>4</v>
      </c>
      <c r="I48" s="21" t="s">
        <v>359</v>
      </c>
      <c r="J48" s="46">
        <v>59119000</v>
      </c>
      <c r="K48" s="46" t="s">
        <v>104</v>
      </c>
      <c r="L48" s="47" t="s">
        <v>378</v>
      </c>
      <c r="M48" s="48"/>
      <c r="N48" s="48"/>
      <c r="O48" s="49">
        <v>9.2499999999999999E-2</v>
      </c>
      <c r="P48" s="50"/>
      <c r="Q48" s="50">
        <v>0.04</v>
      </c>
      <c r="R48" s="50">
        <v>0.05</v>
      </c>
      <c r="S48" s="50"/>
      <c r="T48" s="46">
        <v>15</v>
      </c>
      <c r="U48" s="46">
        <v>30</v>
      </c>
      <c r="V48" s="51" t="s">
        <v>366</v>
      </c>
      <c r="W48" s="62">
        <v>466.07</v>
      </c>
      <c r="X48" s="62">
        <v>512.66999999999996</v>
      </c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>
        <f t="shared" si="8"/>
        <v>1864.28</v>
      </c>
      <c r="AE48" s="23">
        <f t="shared" si="8"/>
        <v>2050.6799999999998</v>
      </c>
    </row>
    <row r="49" spans="2:31" ht="51" x14ac:dyDescent="0.25">
      <c r="B49" s="18">
        <f t="shared" si="5"/>
        <v>27</v>
      </c>
      <c r="C49" s="25">
        <v>5200000007033</v>
      </c>
      <c r="D49" s="19"/>
      <c r="E49" s="19"/>
      <c r="F49" s="2"/>
      <c r="G49" s="108" t="s">
        <v>294</v>
      </c>
      <c r="H49" s="21">
        <v>20</v>
      </c>
      <c r="I49" s="21" t="s">
        <v>359</v>
      </c>
      <c r="J49" s="46">
        <v>59119000</v>
      </c>
      <c r="K49" s="46" t="s">
        <v>104</v>
      </c>
      <c r="L49" s="47" t="s">
        <v>378</v>
      </c>
      <c r="M49" s="48"/>
      <c r="N49" s="48"/>
      <c r="O49" s="49">
        <v>9.2499999999999999E-2</v>
      </c>
      <c r="P49" s="50"/>
      <c r="Q49" s="50">
        <v>0.04</v>
      </c>
      <c r="R49" s="50">
        <v>0.05</v>
      </c>
      <c r="S49" s="50"/>
      <c r="T49" s="46">
        <v>15</v>
      </c>
      <c r="U49" s="46">
        <v>30</v>
      </c>
      <c r="V49" s="51" t="s">
        <v>366</v>
      </c>
      <c r="W49" s="62">
        <v>489.33</v>
      </c>
      <c r="X49" s="62">
        <v>538.27</v>
      </c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>
        <f t="shared" si="8"/>
        <v>9786.6</v>
      </c>
      <c r="AE49" s="23">
        <f t="shared" si="8"/>
        <v>10765.4</v>
      </c>
    </row>
    <row r="50" spans="2:31" ht="38.25" x14ac:dyDescent="0.25">
      <c r="B50" s="18">
        <f t="shared" si="5"/>
        <v>28</v>
      </c>
      <c r="C50" s="25">
        <v>5200000007034</v>
      </c>
      <c r="D50" s="19"/>
      <c r="E50" s="19"/>
      <c r="F50" s="2"/>
      <c r="G50" s="108" t="s">
        <v>292</v>
      </c>
      <c r="H50" s="21">
        <v>8</v>
      </c>
      <c r="I50" s="21" t="s">
        <v>359</v>
      </c>
      <c r="J50" s="46">
        <v>59119000</v>
      </c>
      <c r="K50" s="46" t="s">
        <v>104</v>
      </c>
      <c r="L50" s="47" t="s">
        <v>378</v>
      </c>
      <c r="M50" s="48"/>
      <c r="N50" s="48"/>
      <c r="O50" s="49">
        <v>9.2499999999999999E-2</v>
      </c>
      <c r="P50" s="50"/>
      <c r="Q50" s="50">
        <v>0.04</v>
      </c>
      <c r="R50" s="50">
        <v>0.05</v>
      </c>
      <c r="S50" s="50"/>
      <c r="T50" s="46">
        <v>15</v>
      </c>
      <c r="U50" s="46">
        <v>30</v>
      </c>
      <c r="V50" s="51" t="s">
        <v>366</v>
      </c>
      <c r="W50" s="62">
        <v>466.07</v>
      </c>
      <c r="X50" s="62">
        <v>512.66999999999996</v>
      </c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>
        <f t="shared" si="8"/>
        <v>3728.56</v>
      </c>
      <c r="AE50" s="23">
        <f t="shared" si="8"/>
        <v>4101.3599999999997</v>
      </c>
    </row>
    <row r="51" spans="2:31" ht="38.25" x14ac:dyDescent="0.25">
      <c r="B51" s="18">
        <f t="shared" si="5"/>
        <v>29</v>
      </c>
      <c r="C51" s="25">
        <v>5200000008498</v>
      </c>
      <c r="D51" s="19"/>
      <c r="E51" s="19"/>
      <c r="F51" s="2"/>
      <c r="G51" s="108" t="s">
        <v>354</v>
      </c>
      <c r="H51" s="21">
        <v>8</v>
      </c>
      <c r="I51" s="21" t="s">
        <v>360</v>
      </c>
      <c r="J51" s="46"/>
      <c r="K51" s="46" t="s">
        <v>85</v>
      </c>
      <c r="L51" s="47" t="s">
        <v>367</v>
      </c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8"/>
        <v/>
      </c>
    </row>
    <row r="52" spans="2:31" ht="38.25" x14ac:dyDescent="0.25">
      <c r="B52" s="18">
        <f t="shared" si="5"/>
        <v>30</v>
      </c>
      <c r="C52" s="25">
        <v>5200000013041</v>
      </c>
      <c r="D52" s="19"/>
      <c r="E52" s="19"/>
      <c r="F52" s="2"/>
      <c r="G52" s="108" t="s">
        <v>240</v>
      </c>
      <c r="H52" s="21">
        <v>10</v>
      </c>
      <c r="I52" s="21" t="s">
        <v>360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8"/>
        <v/>
      </c>
    </row>
    <row r="53" spans="2:31" ht="25.5" x14ac:dyDescent="0.25">
      <c r="B53" s="18">
        <f t="shared" si="5"/>
        <v>31</v>
      </c>
      <c r="C53" s="25">
        <v>5200000013305</v>
      </c>
      <c r="D53" s="19"/>
      <c r="E53" s="19"/>
      <c r="F53" s="2"/>
      <c r="G53" s="108" t="s">
        <v>238</v>
      </c>
      <c r="H53" s="21">
        <v>40</v>
      </c>
      <c r="I53" s="21" t="s">
        <v>360</v>
      </c>
      <c r="J53" s="46"/>
      <c r="K53" s="46" t="s">
        <v>81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8"/>
        <v/>
      </c>
    </row>
    <row r="54" spans="2:31" x14ac:dyDescent="0.25">
      <c r="B54" s="18">
        <f t="shared" si="5"/>
        <v>32</v>
      </c>
      <c r="C54" s="25">
        <v>5200000013840</v>
      </c>
      <c r="D54" s="19"/>
      <c r="E54" s="19"/>
      <c r="F54" s="2"/>
      <c r="G54" s="108" t="s">
        <v>150</v>
      </c>
      <c r="H54" s="21">
        <v>130</v>
      </c>
      <c r="I54" s="21" t="s">
        <v>360</v>
      </c>
      <c r="J54" s="46"/>
      <c r="K54" s="46" t="s">
        <v>85</v>
      </c>
      <c r="L54" s="47" t="s">
        <v>367</v>
      </c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25.5" x14ac:dyDescent="0.25">
      <c r="B55" s="18">
        <f t="shared" si="5"/>
        <v>33</v>
      </c>
      <c r="C55" s="25">
        <v>5200000014098</v>
      </c>
      <c r="D55" s="19"/>
      <c r="E55" s="19"/>
      <c r="F55" s="2"/>
      <c r="G55" s="108" t="s">
        <v>206</v>
      </c>
      <c r="H55" s="21">
        <v>2</v>
      </c>
      <c r="I55" s="21" t="s">
        <v>360</v>
      </c>
      <c r="J55" s="46">
        <v>39269090</v>
      </c>
      <c r="K55" s="46" t="s">
        <v>104</v>
      </c>
      <c r="L55" s="47"/>
      <c r="M55" s="48">
        <v>165.23</v>
      </c>
      <c r="N55" s="48">
        <v>181.75</v>
      </c>
      <c r="O55" s="49">
        <v>9.2499999999999999E-2</v>
      </c>
      <c r="P55" s="50"/>
      <c r="Q55" s="50">
        <v>7.0000000000000007E-2</v>
      </c>
      <c r="R55" s="50">
        <v>0.15</v>
      </c>
      <c r="S55" s="50"/>
      <c r="T55" s="46">
        <v>15</v>
      </c>
      <c r="U55" s="46">
        <v>30</v>
      </c>
      <c r="V55" s="51"/>
      <c r="W55" s="62"/>
      <c r="X55" s="62"/>
      <c r="Y55" s="23">
        <f t="shared" si="2"/>
        <v>330.46</v>
      </c>
      <c r="Z55" s="23">
        <f t="shared" si="3"/>
        <v>363.5</v>
      </c>
      <c r="AA55" s="19">
        <f t="shared" si="4"/>
        <v>1</v>
      </c>
      <c r="AB55" s="19">
        <f t="shared" si="6"/>
        <v>1</v>
      </c>
      <c r="AC55" s="19">
        <f t="shared" si="7"/>
        <v>1</v>
      </c>
      <c r="AD55" s="23" t="str">
        <f t="shared" si="8"/>
        <v/>
      </c>
      <c r="AE55" s="23" t="str">
        <f t="shared" si="8"/>
        <v/>
      </c>
    </row>
    <row r="56" spans="2:31" ht="25.5" x14ac:dyDescent="0.25">
      <c r="B56" s="18">
        <f t="shared" si="5"/>
        <v>34</v>
      </c>
      <c r="C56" s="25">
        <v>5200000014099</v>
      </c>
      <c r="D56" s="19"/>
      <c r="E56" s="19"/>
      <c r="F56" s="2"/>
      <c r="G56" s="108" t="s">
        <v>202</v>
      </c>
      <c r="H56" s="21">
        <v>2</v>
      </c>
      <c r="I56" s="21" t="s">
        <v>360</v>
      </c>
      <c r="J56" s="46"/>
      <c r="K56" s="46" t="s">
        <v>85</v>
      </c>
      <c r="L56" s="47" t="s">
        <v>367</v>
      </c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8"/>
        <v/>
      </c>
    </row>
    <row r="57" spans="2:31" ht="38.25" x14ac:dyDescent="0.25">
      <c r="B57" s="18">
        <f t="shared" si="5"/>
        <v>35</v>
      </c>
      <c r="C57" s="25">
        <v>5200000015188</v>
      </c>
      <c r="D57" s="19"/>
      <c r="E57" s="19"/>
      <c r="F57" s="2"/>
      <c r="G57" s="108" t="s">
        <v>280</v>
      </c>
      <c r="H57" s="21">
        <v>4.5</v>
      </c>
      <c r="I57" s="21" t="s">
        <v>359</v>
      </c>
      <c r="J57" s="46">
        <v>59119000</v>
      </c>
      <c r="K57" s="46" t="s">
        <v>104</v>
      </c>
      <c r="L57" s="47" t="s">
        <v>378</v>
      </c>
      <c r="M57" s="48">
        <v>514.9</v>
      </c>
      <c r="N57" s="48">
        <v>566.4</v>
      </c>
      <c r="O57" s="49">
        <v>9.2499999999999999E-2</v>
      </c>
      <c r="P57" s="50"/>
      <c r="Q57" s="50">
        <v>0.04</v>
      </c>
      <c r="R57" s="50">
        <v>0.05</v>
      </c>
      <c r="S57" s="50"/>
      <c r="T57" s="46">
        <v>15</v>
      </c>
      <c r="U57" s="46">
        <v>30</v>
      </c>
      <c r="V57" s="51"/>
      <c r="W57" s="62"/>
      <c r="X57" s="62"/>
      <c r="Y57" s="23">
        <f t="shared" si="2"/>
        <v>2317.0499999999997</v>
      </c>
      <c r="Z57" s="23">
        <f t="shared" si="3"/>
        <v>2548.7999999999997</v>
      </c>
      <c r="AA57" s="19">
        <f t="shared" si="4"/>
        <v>1</v>
      </c>
      <c r="AB57" s="19">
        <f t="shared" si="6"/>
        <v>1</v>
      </c>
      <c r="AC57" s="19">
        <f t="shared" si="7"/>
        <v>1</v>
      </c>
      <c r="AD57" s="23" t="str">
        <f t="shared" si="8"/>
        <v/>
      </c>
      <c r="AE57" s="23" t="str">
        <f t="shared" si="8"/>
        <v/>
      </c>
    </row>
    <row r="58" spans="2:31" ht="38.25" x14ac:dyDescent="0.25">
      <c r="B58" s="18">
        <f t="shared" si="5"/>
        <v>36</v>
      </c>
      <c r="C58" s="25">
        <v>5200000015189</v>
      </c>
      <c r="D58" s="19"/>
      <c r="E58" s="19"/>
      <c r="F58" s="2"/>
      <c r="G58" s="108" t="s">
        <v>286</v>
      </c>
      <c r="H58" s="21">
        <v>5</v>
      </c>
      <c r="I58" s="21" t="s">
        <v>359</v>
      </c>
      <c r="J58" s="46">
        <v>59119000</v>
      </c>
      <c r="K58" s="46" t="s">
        <v>104</v>
      </c>
      <c r="L58" s="47" t="s">
        <v>378</v>
      </c>
      <c r="M58" s="48">
        <v>466.07</v>
      </c>
      <c r="N58" s="48">
        <v>512.67999999999995</v>
      </c>
      <c r="O58" s="49">
        <v>9.2499999999999999E-2</v>
      </c>
      <c r="P58" s="50"/>
      <c r="Q58" s="50">
        <v>0.04</v>
      </c>
      <c r="R58" s="50">
        <v>0.05</v>
      </c>
      <c r="S58" s="50"/>
      <c r="T58" s="46">
        <v>15</v>
      </c>
      <c r="U58" s="46">
        <v>30</v>
      </c>
      <c r="V58" s="51"/>
      <c r="W58" s="62"/>
      <c r="X58" s="62"/>
      <c r="Y58" s="23">
        <f t="shared" si="2"/>
        <v>2330.35</v>
      </c>
      <c r="Z58" s="23">
        <f t="shared" si="3"/>
        <v>2563.3999999999996</v>
      </c>
      <c r="AA58" s="19">
        <f t="shared" si="4"/>
        <v>1</v>
      </c>
      <c r="AB58" s="19">
        <f t="shared" si="6"/>
        <v>1</v>
      </c>
      <c r="AC58" s="19">
        <f t="shared" si="7"/>
        <v>1</v>
      </c>
      <c r="AD58" s="23" t="str">
        <f t="shared" si="8"/>
        <v/>
      </c>
      <c r="AE58" s="23" t="str">
        <f t="shared" si="8"/>
        <v/>
      </c>
    </row>
    <row r="59" spans="2:31" ht="51" x14ac:dyDescent="0.25">
      <c r="B59" s="18">
        <f t="shared" si="5"/>
        <v>37</v>
      </c>
      <c r="C59" s="25">
        <v>5200000015190</v>
      </c>
      <c r="D59" s="19"/>
      <c r="E59" s="19"/>
      <c r="F59" s="2"/>
      <c r="G59" s="108" t="s">
        <v>296</v>
      </c>
      <c r="H59" s="21">
        <v>5</v>
      </c>
      <c r="I59" s="21" t="s">
        <v>359</v>
      </c>
      <c r="J59" s="46">
        <v>59119000</v>
      </c>
      <c r="K59" s="46" t="s">
        <v>104</v>
      </c>
      <c r="L59" s="47" t="s">
        <v>378</v>
      </c>
      <c r="M59" s="48"/>
      <c r="N59" s="48"/>
      <c r="O59" s="49">
        <v>9.2499999999999999E-2</v>
      </c>
      <c r="P59" s="50"/>
      <c r="Q59" s="50">
        <v>0.04</v>
      </c>
      <c r="R59" s="50">
        <v>0.05</v>
      </c>
      <c r="S59" s="50"/>
      <c r="T59" s="46">
        <v>15</v>
      </c>
      <c r="U59" s="46">
        <v>30</v>
      </c>
      <c r="V59" s="51" t="s">
        <v>366</v>
      </c>
      <c r="W59" s="62">
        <v>466.07</v>
      </c>
      <c r="X59" s="62">
        <v>512.67999999999995</v>
      </c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>
        <f t="shared" si="8"/>
        <v>2330.35</v>
      </c>
      <c r="AE59" s="23">
        <f t="shared" si="8"/>
        <v>2563.3999999999996</v>
      </c>
    </row>
    <row r="60" spans="2:31" ht="51" x14ac:dyDescent="0.25">
      <c r="B60" s="18">
        <f t="shared" si="5"/>
        <v>38</v>
      </c>
      <c r="C60" s="25">
        <v>5200000015191</v>
      </c>
      <c r="D60" s="19"/>
      <c r="E60" s="19"/>
      <c r="F60" s="2"/>
      <c r="G60" s="108" t="s">
        <v>282</v>
      </c>
      <c r="H60" s="21">
        <v>2</v>
      </c>
      <c r="I60" s="21" t="s">
        <v>359</v>
      </c>
      <c r="J60" s="46">
        <v>59119000</v>
      </c>
      <c r="K60" s="46" t="s">
        <v>104</v>
      </c>
      <c r="L60" s="47" t="s">
        <v>378</v>
      </c>
      <c r="M60" s="48"/>
      <c r="N60" s="48"/>
      <c r="O60" s="49">
        <v>9.2499999999999999E-2</v>
      </c>
      <c r="P60" s="50"/>
      <c r="Q60" s="50">
        <v>0.04</v>
      </c>
      <c r="R60" s="50">
        <v>0.05</v>
      </c>
      <c r="S60" s="50"/>
      <c r="T60" s="46">
        <v>15</v>
      </c>
      <c r="U60" s="46">
        <v>30</v>
      </c>
      <c r="V60" s="51" t="s">
        <v>366</v>
      </c>
      <c r="W60" s="62">
        <v>489.33</v>
      </c>
      <c r="X60" s="62">
        <v>538.27</v>
      </c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>
        <f t="shared" si="8"/>
        <v>978.66</v>
      </c>
      <c r="AE60" s="23">
        <f t="shared" si="8"/>
        <v>1076.54</v>
      </c>
    </row>
    <row r="61" spans="2:31" ht="51" x14ac:dyDescent="0.25">
      <c r="B61" s="18">
        <f t="shared" si="5"/>
        <v>39</v>
      </c>
      <c r="C61" s="25">
        <v>5200000015192</v>
      </c>
      <c r="D61" s="19"/>
      <c r="E61" s="19"/>
      <c r="F61" s="2"/>
      <c r="G61" s="108" t="s">
        <v>284</v>
      </c>
      <c r="H61" s="21">
        <v>4</v>
      </c>
      <c r="I61" s="21" t="s">
        <v>359</v>
      </c>
      <c r="J61" s="46">
        <v>59119000</v>
      </c>
      <c r="K61" s="46" t="s">
        <v>104</v>
      </c>
      <c r="L61" s="47" t="s">
        <v>378</v>
      </c>
      <c r="M61" s="48"/>
      <c r="N61" s="48"/>
      <c r="O61" s="49">
        <v>9.2499999999999999E-2</v>
      </c>
      <c r="P61" s="50"/>
      <c r="Q61" s="50">
        <v>0.04</v>
      </c>
      <c r="R61" s="50">
        <v>0.05</v>
      </c>
      <c r="S61" s="50"/>
      <c r="T61" s="46">
        <v>15</v>
      </c>
      <c r="U61" s="46">
        <v>30</v>
      </c>
      <c r="V61" s="51" t="s">
        <v>366</v>
      </c>
      <c r="W61" s="62">
        <v>466.07</v>
      </c>
      <c r="X61" s="62">
        <v>512.67999999999995</v>
      </c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>
        <f t="shared" si="8"/>
        <v>1864.28</v>
      </c>
      <c r="AE61" s="23">
        <f t="shared" si="8"/>
        <v>2050.7199999999998</v>
      </c>
    </row>
    <row r="62" spans="2:31" ht="51" x14ac:dyDescent="0.25">
      <c r="B62" s="18">
        <f t="shared" si="5"/>
        <v>40</v>
      </c>
      <c r="C62" s="25">
        <v>5200000015193</v>
      </c>
      <c r="D62" s="19"/>
      <c r="E62" s="19"/>
      <c r="F62" s="2"/>
      <c r="G62" s="108" t="s">
        <v>288</v>
      </c>
      <c r="H62" s="21">
        <v>4</v>
      </c>
      <c r="I62" s="21" t="s">
        <v>359</v>
      </c>
      <c r="J62" s="46">
        <v>59119000</v>
      </c>
      <c r="K62" s="46" t="s">
        <v>104</v>
      </c>
      <c r="L62" s="47" t="s">
        <v>378</v>
      </c>
      <c r="M62" s="48"/>
      <c r="N62" s="48"/>
      <c r="O62" s="49">
        <v>9.2499999999999999E-2</v>
      </c>
      <c r="P62" s="50"/>
      <c r="Q62" s="50">
        <v>0.04</v>
      </c>
      <c r="R62" s="50">
        <v>0.05</v>
      </c>
      <c r="S62" s="50"/>
      <c r="T62" s="46">
        <v>15</v>
      </c>
      <c r="U62" s="46">
        <v>30</v>
      </c>
      <c r="V62" s="51" t="s">
        <v>366</v>
      </c>
      <c r="W62" s="62">
        <v>466.07</v>
      </c>
      <c r="X62" s="62">
        <v>512.67999999999995</v>
      </c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>
        <f t="shared" si="8"/>
        <v>1864.28</v>
      </c>
      <c r="AE62" s="23">
        <f t="shared" si="8"/>
        <v>2050.7199999999998</v>
      </c>
    </row>
    <row r="63" spans="2:31" ht="51" x14ac:dyDescent="0.25">
      <c r="B63" s="18">
        <f t="shared" si="5"/>
        <v>41</v>
      </c>
      <c r="C63" s="25">
        <v>5200000015194</v>
      </c>
      <c r="D63" s="19"/>
      <c r="E63" s="19"/>
      <c r="F63" s="2"/>
      <c r="G63" s="108" t="s">
        <v>278</v>
      </c>
      <c r="H63" s="21">
        <v>2</v>
      </c>
      <c r="I63" s="21" t="s">
        <v>359</v>
      </c>
      <c r="J63" s="46">
        <v>59119000</v>
      </c>
      <c r="K63" s="46" t="s">
        <v>104</v>
      </c>
      <c r="L63" s="47" t="s">
        <v>378</v>
      </c>
      <c r="M63" s="48"/>
      <c r="N63" s="48"/>
      <c r="O63" s="49">
        <v>9.2499999999999999E-2</v>
      </c>
      <c r="P63" s="50"/>
      <c r="Q63" s="50">
        <v>0.04</v>
      </c>
      <c r="R63" s="50">
        <v>0.05</v>
      </c>
      <c r="S63" s="50"/>
      <c r="T63" s="46">
        <v>15</v>
      </c>
      <c r="U63" s="46">
        <v>30</v>
      </c>
      <c r="V63" s="51" t="s">
        <v>366</v>
      </c>
      <c r="W63" s="62">
        <v>514.91</v>
      </c>
      <c r="X63" s="62">
        <v>566.4</v>
      </c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>
        <f t="shared" si="8"/>
        <v>1029.82</v>
      </c>
      <c r="AE63" s="23">
        <f t="shared" si="8"/>
        <v>1132.8</v>
      </c>
    </row>
    <row r="64" spans="2:31" ht="38.25" x14ac:dyDescent="0.25">
      <c r="B64" s="18">
        <f t="shared" si="5"/>
        <v>42</v>
      </c>
      <c r="C64" s="25">
        <v>5200000015195</v>
      </c>
      <c r="D64" s="19"/>
      <c r="E64" s="19"/>
      <c r="F64" s="2"/>
      <c r="G64" s="108" t="s">
        <v>290</v>
      </c>
      <c r="H64" s="21">
        <v>5</v>
      </c>
      <c r="I64" s="21" t="s">
        <v>359</v>
      </c>
      <c r="J64" s="46">
        <v>59119000</v>
      </c>
      <c r="K64" s="46" t="s">
        <v>104</v>
      </c>
      <c r="L64" s="47" t="s">
        <v>378</v>
      </c>
      <c r="M64" s="48"/>
      <c r="N64" s="48"/>
      <c r="O64" s="49">
        <v>9.2499999999999999E-2</v>
      </c>
      <c r="P64" s="50"/>
      <c r="Q64" s="50">
        <v>0.04</v>
      </c>
      <c r="R64" s="50">
        <v>0.05</v>
      </c>
      <c r="S64" s="50"/>
      <c r="T64" s="46">
        <v>15</v>
      </c>
      <c r="U64" s="46">
        <v>30</v>
      </c>
      <c r="V64" s="51" t="s">
        <v>366</v>
      </c>
      <c r="W64" s="62">
        <v>466.07</v>
      </c>
      <c r="X64" s="62">
        <v>512.67999999999995</v>
      </c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>
        <f t="shared" si="8"/>
        <v>2330.35</v>
      </c>
      <c r="AE64" s="23">
        <f t="shared" si="8"/>
        <v>2563.3999999999996</v>
      </c>
    </row>
    <row r="65" spans="2:31" x14ac:dyDescent="0.25">
      <c r="B65" s="18">
        <f t="shared" si="5"/>
        <v>43</v>
      </c>
      <c r="C65" s="25">
        <v>5200000015700</v>
      </c>
      <c r="D65" s="19"/>
      <c r="E65" s="19"/>
      <c r="F65" s="2"/>
      <c r="G65" s="108" t="s">
        <v>258</v>
      </c>
      <c r="H65" s="21">
        <v>4</v>
      </c>
      <c r="I65" s="21" t="s">
        <v>359</v>
      </c>
      <c r="J65" s="46">
        <v>59119000</v>
      </c>
      <c r="K65" s="46" t="s">
        <v>104</v>
      </c>
      <c r="L65" s="47" t="s">
        <v>379</v>
      </c>
      <c r="M65" s="48">
        <v>361.04</v>
      </c>
      <c r="N65" s="48">
        <v>397.14</v>
      </c>
      <c r="O65" s="49">
        <v>9.2499999999999999E-2</v>
      </c>
      <c r="P65" s="50"/>
      <c r="Q65" s="50">
        <v>0.04</v>
      </c>
      <c r="R65" s="50">
        <v>0.05</v>
      </c>
      <c r="S65" s="50"/>
      <c r="T65" s="46">
        <v>15</v>
      </c>
      <c r="U65" s="46">
        <v>30</v>
      </c>
      <c r="V65" s="51"/>
      <c r="W65" s="62"/>
      <c r="X65" s="62"/>
      <c r="Y65" s="23">
        <f t="shared" si="2"/>
        <v>1444.16</v>
      </c>
      <c r="Z65" s="23">
        <f t="shared" si="3"/>
        <v>1588.56</v>
      </c>
      <c r="AA65" s="19">
        <f t="shared" si="4"/>
        <v>1</v>
      </c>
      <c r="AB65" s="19">
        <f t="shared" si="6"/>
        <v>1</v>
      </c>
      <c r="AC65" s="19">
        <f t="shared" si="7"/>
        <v>1</v>
      </c>
      <c r="AD65" s="23" t="str">
        <f t="shared" si="8"/>
        <v/>
      </c>
      <c r="AE65" s="23" t="str">
        <f t="shared" si="8"/>
        <v/>
      </c>
    </row>
    <row r="66" spans="2:31" ht="25.5" x14ac:dyDescent="0.25">
      <c r="B66" s="18">
        <f t="shared" si="5"/>
        <v>44</v>
      </c>
      <c r="C66" s="25">
        <v>5200000015701</v>
      </c>
      <c r="D66" s="19"/>
      <c r="E66" s="19"/>
      <c r="F66" s="2"/>
      <c r="G66" s="108" t="s">
        <v>256</v>
      </c>
      <c r="H66" s="21">
        <v>4</v>
      </c>
      <c r="I66" s="21" t="s">
        <v>359</v>
      </c>
      <c r="J66" s="46">
        <v>59119000</v>
      </c>
      <c r="K66" s="46" t="s">
        <v>104</v>
      </c>
      <c r="L66" s="47" t="s">
        <v>379</v>
      </c>
      <c r="M66" s="48">
        <v>361.04</v>
      </c>
      <c r="N66" s="48">
        <v>397.14</v>
      </c>
      <c r="O66" s="49">
        <v>9.2499999999999999E-2</v>
      </c>
      <c r="P66" s="50"/>
      <c r="Q66" s="50">
        <v>0.04</v>
      </c>
      <c r="R66" s="50">
        <v>0.05</v>
      </c>
      <c r="S66" s="50"/>
      <c r="T66" s="46">
        <v>15</v>
      </c>
      <c r="U66" s="46">
        <v>30</v>
      </c>
      <c r="V66" s="51"/>
      <c r="W66" s="62"/>
      <c r="X66" s="62"/>
      <c r="Y66" s="23">
        <f t="shared" si="2"/>
        <v>1444.16</v>
      </c>
      <c r="Z66" s="23">
        <f t="shared" si="3"/>
        <v>1588.56</v>
      </c>
      <c r="AA66" s="19">
        <f t="shared" si="4"/>
        <v>1</v>
      </c>
      <c r="AB66" s="19">
        <f t="shared" si="6"/>
        <v>1</v>
      </c>
      <c r="AC66" s="19">
        <f t="shared" si="7"/>
        <v>1</v>
      </c>
      <c r="AD66" s="23" t="str">
        <f t="shared" si="8"/>
        <v/>
      </c>
      <c r="AE66" s="23" t="str">
        <f t="shared" si="8"/>
        <v/>
      </c>
    </row>
    <row r="67" spans="2:31" ht="25.5" x14ac:dyDescent="0.25">
      <c r="B67" s="18">
        <f t="shared" si="5"/>
        <v>45</v>
      </c>
      <c r="C67" s="25">
        <v>5200000017979</v>
      </c>
      <c r="D67" s="19"/>
      <c r="E67" s="19"/>
      <c r="F67" s="2"/>
      <c r="G67" s="108" t="s">
        <v>268</v>
      </c>
      <c r="H67" s="21">
        <v>90</v>
      </c>
      <c r="I67" s="21" t="s">
        <v>360</v>
      </c>
      <c r="J67" s="46"/>
      <c r="K67" s="46" t="s">
        <v>81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38.25" x14ac:dyDescent="0.25">
      <c r="B68" s="18">
        <f t="shared" si="5"/>
        <v>46</v>
      </c>
      <c r="C68" s="25">
        <v>5900000001992</v>
      </c>
      <c r="D68" s="19"/>
      <c r="E68" s="19"/>
      <c r="F68" s="2"/>
      <c r="G68" s="108" t="s">
        <v>234</v>
      </c>
      <c r="H68" s="21">
        <v>7.2</v>
      </c>
      <c r="I68" s="21" t="s">
        <v>359</v>
      </c>
      <c r="J68" s="46">
        <v>59119000</v>
      </c>
      <c r="K68" s="46" t="s">
        <v>104</v>
      </c>
      <c r="L68" s="47" t="s">
        <v>380</v>
      </c>
      <c r="M68" s="48"/>
      <c r="N68" s="48"/>
      <c r="O68" s="49">
        <v>9.2499999999999999E-2</v>
      </c>
      <c r="P68" s="50"/>
      <c r="Q68" s="50">
        <v>0.04</v>
      </c>
      <c r="R68" s="50">
        <v>0.05</v>
      </c>
      <c r="S68" s="50"/>
      <c r="T68" s="46">
        <v>15</v>
      </c>
      <c r="U68" s="46">
        <v>30</v>
      </c>
      <c r="V68" s="51" t="s">
        <v>366</v>
      </c>
      <c r="W68" s="62">
        <v>439.89</v>
      </c>
      <c r="X68" s="62">
        <v>483.87</v>
      </c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>
        <f t="shared" si="8"/>
        <v>3167.2080000000001</v>
      </c>
      <c r="AE68" s="23">
        <f t="shared" si="8"/>
        <v>3483.864</v>
      </c>
    </row>
    <row r="69" spans="2:31" ht="25.5" x14ac:dyDescent="0.25">
      <c r="B69" s="18">
        <f t="shared" si="5"/>
        <v>47</v>
      </c>
      <c r="C69" s="25">
        <v>5900000006254</v>
      </c>
      <c r="D69" s="19"/>
      <c r="E69" s="19"/>
      <c r="F69" s="2"/>
      <c r="G69" s="108" t="s">
        <v>310</v>
      </c>
      <c r="H69" s="21">
        <v>1</v>
      </c>
      <c r="I69" s="21" t="s">
        <v>360</v>
      </c>
      <c r="J69" s="46"/>
      <c r="K69" s="46" t="s">
        <v>81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5900000006260</v>
      </c>
      <c r="D70" s="19"/>
      <c r="E70" s="19"/>
      <c r="F70" s="2"/>
      <c r="G70" s="108" t="s">
        <v>312</v>
      </c>
      <c r="H70" s="21">
        <v>2</v>
      </c>
      <c r="I70" s="21" t="s">
        <v>360</v>
      </c>
      <c r="J70" s="46"/>
      <c r="K70" s="46" t="s">
        <v>81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5900000006261</v>
      </c>
      <c r="D71" s="19"/>
      <c r="E71" s="19"/>
      <c r="F71" s="2"/>
      <c r="G71" s="108" t="s">
        <v>314</v>
      </c>
      <c r="H71" s="21">
        <v>1</v>
      </c>
      <c r="I71" s="21" t="s">
        <v>360</v>
      </c>
      <c r="J71" s="46"/>
      <c r="K71" s="46" t="s">
        <v>81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25.5" x14ac:dyDescent="0.25">
      <c r="B72" s="18">
        <f t="shared" si="5"/>
        <v>50</v>
      </c>
      <c r="C72" s="25">
        <v>5900000006275</v>
      </c>
      <c r="D72" s="19"/>
      <c r="E72" s="19"/>
      <c r="F72" s="2"/>
      <c r="G72" s="108" t="s">
        <v>316</v>
      </c>
      <c r="H72" s="21">
        <v>1</v>
      </c>
      <c r="I72" s="21" t="s">
        <v>360</v>
      </c>
      <c r="J72" s="46"/>
      <c r="K72" s="46" t="s">
        <v>81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x14ac:dyDescent="0.25">
      <c r="B73" s="18" t="str">
        <f t="shared" si="5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x14ac:dyDescent="0.25">
      <c r="B74" s="18" t="str">
        <f t="shared" si="5"/>
        <v/>
      </c>
      <c r="C74" s="25"/>
      <c r="D74" s="19"/>
      <c r="E74" s="19"/>
      <c r="F74" s="20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x14ac:dyDescent="0.25">
      <c r="B75" s="18" t="str">
        <f t="shared" si="5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8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8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8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8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8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8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8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8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19"/>
      <c r="D152" s="19"/>
      <c r="E152" s="19"/>
      <c r="F152" s="20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19"/>
      <c r="D154" s="19"/>
      <c r="E154" s="19"/>
      <c r="F154" s="20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19"/>
      <c r="D156" s="19"/>
      <c r="E156" s="19"/>
      <c r="F156" s="20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19"/>
      <c r="D158" s="19"/>
      <c r="E158" s="19"/>
      <c r="F158" s="20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19"/>
      <c r="D160" s="19"/>
      <c r="E160" s="19"/>
      <c r="F160" s="20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19"/>
      <c r="D162" s="19"/>
      <c r="E162" s="19"/>
      <c r="F162" s="20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19"/>
      <c r="D164" s="19"/>
      <c r="E164" s="19"/>
      <c r="F164" s="20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19"/>
      <c r="D166" s="19"/>
      <c r="E166" s="19"/>
      <c r="F166" s="20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19"/>
      <c r="D168" s="19"/>
      <c r="E168" s="19"/>
      <c r="F168" s="20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19"/>
      <c r="D170" s="19"/>
      <c r="E170" s="19"/>
      <c r="F170" s="20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19"/>
      <c r="D172" s="19"/>
      <c r="E172" s="19"/>
      <c r="F172" s="20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19"/>
      <c r="D174" s="19"/>
      <c r="E174" s="19"/>
      <c r="F174" s="20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19"/>
      <c r="D176" s="19"/>
      <c r="E176" s="19"/>
      <c r="F176" s="20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19"/>
      <c r="D178" s="19"/>
      <c r="E178" s="19"/>
      <c r="F178" s="20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19"/>
      <c r="D180" s="19"/>
      <c r="E180" s="19"/>
      <c r="F180" s="20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19"/>
      <c r="D182" s="19"/>
      <c r="E182" s="19"/>
      <c r="F182" s="20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0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0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0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0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0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0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0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0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0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0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0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+7pVDIA1+PvgpFnlwtOhegSIhdWIELEXvr93Qhff/+BkLdgUAkjmoscEnPgu/UZ53YDi+Vurtx8KxUlHlH58JQ==" saltValue="ah5UQwhHgWPVQbc01Ewiqw==" spinCount="100000" sheet="1" objects="1" scenarios="1"/>
  <autoFilter ref="B22:AA1022" xr:uid="{58B4BD8D-C952-4896-95B5-705E76EABDBF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D5043E6-809A-451C-8A45-4595DA776594}">
          <x14:formula1>
            <xm:f>Validação!$F$2:$F$4</xm:f>
          </x14:formula1>
          <xm:sqref>F9</xm:sqref>
        </x14:dataValidation>
        <x14:dataValidation type="list" allowBlank="1" showInputMessage="1" showErrorMessage="1" xr:uid="{08915E2D-4E53-4B14-A723-AF0168E5FE32}">
          <x14:formula1>
            <xm:f>Validação!$C$2:$C$7</xm:f>
          </x14:formula1>
          <xm:sqref>K23:K1022</xm:sqref>
        </x14:dataValidation>
        <x14:dataValidation type="list" allowBlank="1" showInputMessage="1" showErrorMessage="1" xr:uid="{9B05366C-08E5-4D62-8917-276BAA9AF7BB}">
          <x14:formula1>
            <xm:f>Validação!$B$2:$B$29</xm:f>
          </x14:formula1>
          <xm:sqref>F5</xm:sqref>
        </x14:dataValidation>
        <x14:dataValidation type="list" allowBlank="1" showInputMessage="1" showErrorMessage="1" xr:uid="{4A203B2A-C118-44A8-9ACC-907219423D28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D62E-7C79-4412-8EE1-4FE01B5F8230}">
  <dimension ref="A1:D108"/>
  <sheetViews>
    <sheetView workbookViewId="0">
      <selection activeCell="C6" sqref="C6"/>
    </sheetView>
  </sheetViews>
  <sheetFormatPr defaultRowHeight="15" x14ac:dyDescent="0.25"/>
  <cols>
    <col min="1" max="1" width="9.140625" style="104"/>
    <col min="2" max="2" width="14.140625" style="104" bestFit="1" customWidth="1"/>
    <col min="3" max="3" width="44" style="104" bestFit="1" customWidth="1"/>
    <col min="4" max="4" width="100.7109375" style="105" customWidth="1"/>
    <col min="5" max="16384" width="9.140625" style="104"/>
  </cols>
  <sheetData>
    <row r="1" spans="1:4" s="99" customFormat="1" x14ac:dyDescent="0.25">
      <c r="B1" s="99" t="s">
        <v>355</v>
      </c>
      <c r="C1" s="99" t="s">
        <v>356</v>
      </c>
      <c r="D1" s="100" t="s">
        <v>357</v>
      </c>
    </row>
    <row r="2" spans="1:4" ht="30" x14ac:dyDescent="0.25">
      <c r="A2" s="104">
        <v>1</v>
      </c>
      <c r="B2" s="101">
        <v>5200000000000</v>
      </c>
      <c r="C2" s="102" t="s">
        <v>329</v>
      </c>
      <c r="D2" s="103" t="s">
        <v>330</v>
      </c>
    </row>
    <row r="3" spans="1:4" ht="30" x14ac:dyDescent="0.25">
      <c r="A3" s="104">
        <v>2</v>
      </c>
      <c r="B3" s="101">
        <v>5200000000001</v>
      </c>
      <c r="C3" s="102" t="s">
        <v>339</v>
      </c>
      <c r="D3" s="103" t="s">
        <v>340</v>
      </c>
    </row>
    <row r="4" spans="1:4" ht="30" x14ac:dyDescent="0.25">
      <c r="A4" s="104">
        <v>3</v>
      </c>
      <c r="B4" s="101">
        <v>5200000000002</v>
      </c>
      <c r="C4" s="102" t="s">
        <v>325</v>
      </c>
      <c r="D4" s="103" t="s">
        <v>326</v>
      </c>
    </row>
    <row r="5" spans="1:4" ht="30" x14ac:dyDescent="0.25">
      <c r="A5" s="104">
        <v>4</v>
      </c>
      <c r="B5" s="101">
        <v>5200000000003</v>
      </c>
      <c r="C5" s="102" t="s">
        <v>335</v>
      </c>
      <c r="D5" s="103" t="s">
        <v>336</v>
      </c>
    </row>
    <row r="6" spans="1:4" ht="30" x14ac:dyDescent="0.25">
      <c r="A6" s="104">
        <v>5</v>
      </c>
      <c r="B6" s="101">
        <v>5200000000004</v>
      </c>
      <c r="C6" s="102" t="s">
        <v>333</v>
      </c>
      <c r="D6" s="103" t="s">
        <v>334</v>
      </c>
    </row>
    <row r="7" spans="1:4" ht="30" x14ac:dyDescent="0.25">
      <c r="A7" s="104">
        <v>6</v>
      </c>
      <c r="B7" s="101">
        <v>5200000000005</v>
      </c>
      <c r="C7" s="102" t="s">
        <v>343</v>
      </c>
      <c r="D7" s="103" t="s">
        <v>344</v>
      </c>
    </row>
    <row r="8" spans="1:4" ht="30" x14ac:dyDescent="0.25">
      <c r="A8" s="104">
        <v>7</v>
      </c>
      <c r="B8" s="101">
        <v>5200000000007</v>
      </c>
      <c r="C8" s="102" t="s">
        <v>323</v>
      </c>
      <c r="D8" s="103" t="s">
        <v>324</v>
      </c>
    </row>
    <row r="9" spans="1:4" x14ac:dyDescent="0.25">
      <c r="A9" s="104">
        <v>8</v>
      </c>
      <c r="B9" s="101">
        <v>5200000000012</v>
      </c>
      <c r="C9" s="102" t="s">
        <v>321</v>
      </c>
      <c r="D9" s="103" t="s">
        <v>322</v>
      </c>
    </row>
    <row r="10" spans="1:4" ht="30" x14ac:dyDescent="0.25">
      <c r="A10" s="104">
        <v>9</v>
      </c>
      <c r="B10" s="101">
        <v>5200000000013</v>
      </c>
      <c r="C10" s="102" t="s">
        <v>213</v>
      </c>
      <c r="D10" s="103" t="s">
        <v>214</v>
      </c>
    </row>
    <row r="11" spans="1:4" x14ac:dyDescent="0.25">
      <c r="A11" s="104">
        <v>10</v>
      </c>
      <c r="B11" s="101">
        <v>5200000000015</v>
      </c>
      <c r="C11" s="102" t="s">
        <v>327</v>
      </c>
      <c r="D11" s="103" t="s">
        <v>328</v>
      </c>
    </row>
    <row r="12" spans="1:4" ht="30" x14ac:dyDescent="0.25">
      <c r="A12" s="104">
        <v>11</v>
      </c>
      <c r="B12" s="101">
        <v>5200000000016</v>
      </c>
      <c r="C12" s="102" t="s">
        <v>337</v>
      </c>
      <c r="D12" s="103" t="s">
        <v>338</v>
      </c>
    </row>
    <row r="13" spans="1:4" ht="45" x14ac:dyDescent="0.25">
      <c r="A13" s="104">
        <v>12</v>
      </c>
      <c r="B13" s="101">
        <v>5200000000020</v>
      </c>
      <c r="C13" s="102" t="s">
        <v>341</v>
      </c>
      <c r="D13" s="103" t="s">
        <v>342</v>
      </c>
    </row>
    <row r="14" spans="1:4" ht="30" x14ac:dyDescent="0.25">
      <c r="A14" s="104">
        <v>13</v>
      </c>
      <c r="B14" s="101">
        <v>5200000000022</v>
      </c>
      <c r="C14" s="102" t="s">
        <v>331</v>
      </c>
      <c r="D14" s="103" t="s">
        <v>332</v>
      </c>
    </row>
    <row r="15" spans="1:4" ht="30" x14ac:dyDescent="0.25">
      <c r="A15" s="104">
        <v>14</v>
      </c>
      <c r="B15" s="101">
        <v>5200000000023</v>
      </c>
      <c r="C15" s="102" t="s">
        <v>221</v>
      </c>
      <c r="D15" s="103" t="s">
        <v>222</v>
      </c>
    </row>
    <row r="16" spans="1:4" x14ac:dyDescent="0.25">
      <c r="A16" s="104">
        <v>15</v>
      </c>
      <c r="B16" s="101">
        <v>5200000000027</v>
      </c>
      <c r="C16" s="102" t="s">
        <v>349</v>
      </c>
      <c r="D16" s="103" t="s">
        <v>350</v>
      </c>
    </row>
    <row r="17" spans="1:4" ht="45" x14ac:dyDescent="0.25">
      <c r="A17" s="104">
        <v>16</v>
      </c>
      <c r="B17" s="101">
        <v>5200000000032</v>
      </c>
      <c r="C17" s="102" t="s">
        <v>219</v>
      </c>
      <c r="D17" s="103" t="s">
        <v>220</v>
      </c>
    </row>
    <row r="18" spans="1:4" ht="30" x14ac:dyDescent="0.25">
      <c r="A18" s="104">
        <v>17</v>
      </c>
      <c r="B18" s="101">
        <v>5200000000034</v>
      </c>
      <c r="C18" s="102" t="s">
        <v>151</v>
      </c>
      <c r="D18" s="103" t="s">
        <v>152</v>
      </c>
    </row>
    <row r="19" spans="1:4" ht="45" x14ac:dyDescent="0.25">
      <c r="A19" s="104">
        <v>18</v>
      </c>
      <c r="B19" s="101">
        <v>5200000000970</v>
      </c>
      <c r="C19" s="102" t="s">
        <v>145</v>
      </c>
      <c r="D19" s="103" t="s">
        <v>146</v>
      </c>
    </row>
    <row r="20" spans="1:4" ht="45" x14ac:dyDescent="0.25">
      <c r="A20" s="104">
        <v>19</v>
      </c>
      <c r="B20" s="101">
        <v>5200000001017</v>
      </c>
      <c r="C20" s="102" t="s">
        <v>273</v>
      </c>
      <c r="D20" s="103" t="s">
        <v>274</v>
      </c>
    </row>
    <row r="21" spans="1:4" x14ac:dyDescent="0.25">
      <c r="A21" s="104">
        <v>20</v>
      </c>
      <c r="B21" s="101">
        <v>5200000001030</v>
      </c>
      <c r="C21" s="102" t="s">
        <v>307</v>
      </c>
      <c r="D21" s="103" t="s">
        <v>308</v>
      </c>
    </row>
    <row r="22" spans="1:4" ht="30" x14ac:dyDescent="0.25">
      <c r="A22" s="104">
        <v>21</v>
      </c>
      <c r="B22" s="101">
        <v>5200000001117</v>
      </c>
      <c r="C22" s="102" t="s">
        <v>275</v>
      </c>
      <c r="D22" s="103" t="s">
        <v>276</v>
      </c>
    </row>
    <row r="23" spans="1:4" ht="30" x14ac:dyDescent="0.25">
      <c r="A23" s="104">
        <v>22</v>
      </c>
      <c r="B23" s="101">
        <v>5200000001743</v>
      </c>
      <c r="C23" s="102" t="s">
        <v>195</v>
      </c>
      <c r="D23" s="103" t="s">
        <v>196</v>
      </c>
    </row>
    <row r="24" spans="1:4" x14ac:dyDescent="0.25">
      <c r="A24" s="104">
        <v>23</v>
      </c>
      <c r="B24" s="101">
        <v>5200000001806</v>
      </c>
      <c r="C24" s="102" t="s">
        <v>345</v>
      </c>
      <c r="D24" s="103" t="s">
        <v>346</v>
      </c>
    </row>
    <row r="25" spans="1:4" x14ac:dyDescent="0.25">
      <c r="A25" s="104">
        <v>24</v>
      </c>
      <c r="B25" s="101">
        <v>5200000001807</v>
      </c>
      <c r="C25" s="102" t="s">
        <v>347</v>
      </c>
      <c r="D25" s="103" t="s">
        <v>348</v>
      </c>
    </row>
    <row r="26" spans="1:4" x14ac:dyDescent="0.25">
      <c r="A26" s="104">
        <v>25</v>
      </c>
      <c r="B26" s="101">
        <v>5200000002055</v>
      </c>
      <c r="C26" s="102" t="s">
        <v>197</v>
      </c>
      <c r="D26" s="103" t="s">
        <v>198</v>
      </c>
    </row>
    <row r="27" spans="1:4" ht="30" x14ac:dyDescent="0.25">
      <c r="A27" s="104">
        <v>26</v>
      </c>
      <c r="B27" s="101">
        <v>5200000002225</v>
      </c>
      <c r="C27" s="102" t="s">
        <v>319</v>
      </c>
      <c r="D27" s="103" t="s">
        <v>320</v>
      </c>
    </row>
    <row r="28" spans="1:4" x14ac:dyDescent="0.25">
      <c r="A28" s="104">
        <v>27</v>
      </c>
      <c r="B28" s="101">
        <v>5200000002565</v>
      </c>
      <c r="C28" s="102" t="s">
        <v>143</v>
      </c>
      <c r="D28" s="103" t="s">
        <v>144</v>
      </c>
    </row>
    <row r="29" spans="1:4" x14ac:dyDescent="0.25">
      <c r="A29" s="104">
        <v>28</v>
      </c>
      <c r="B29" s="101">
        <v>5200000002567</v>
      </c>
      <c r="C29" s="102" t="s">
        <v>141</v>
      </c>
      <c r="D29" s="103" t="s">
        <v>142</v>
      </c>
    </row>
    <row r="30" spans="1:4" ht="30" x14ac:dyDescent="0.25">
      <c r="A30" s="104">
        <v>29</v>
      </c>
      <c r="B30" s="101">
        <v>5200000002582</v>
      </c>
      <c r="C30" s="102" t="s">
        <v>235</v>
      </c>
      <c r="D30" s="103" t="s">
        <v>236</v>
      </c>
    </row>
    <row r="31" spans="1:4" ht="30" x14ac:dyDescent="0.25">
      <c r="A31" s="104">
        <v>30</v>
      </c>
      <c r="B31" s="101">
        <v>5200000003023</v>
      </c>
      <c r="C31" s="102" t="s">
        <v>317</v>
      </c>
      <c r="D31" s="103" t="s">
        <v>318</v>
      </c>
    </row>
    <row r="32" spans="1:4" x14ac:dyDescent="0.25">
      <c r="A32" s="104">
        <v>31</v>
      </c>
      <c r="B32" s="101">
        <v>5200000003108</v>
      </c>
      <c r="C32" s="102" t="s">
        <v>305</v>
      </c>
      <c r="D32" s="103" t="s">
        <v>306</v>
      </c>
    </row>
    <row r="33" spans="1:4" ht="30" x14ac:dyDescent="0.25">
      <c r="A33" s="104">
        <v>32</v>
      </c>
      <c r="B33" s="101">
        <v>5200000003128</v>
      </c>
      <c r="C33" s="102" t="s">
        <v>241</v>
      </c>
      <c r="D33" s="103" t="s">
        <v>242</v>
      </c>
    </row>
    <row r="34" spans="1:4" ht="30" x14ac:dyDescent="0.25">
      <c r="A34" s="104">
        <v>33</v>
      </c>
      <c r="B34" s="101">
        <v>5200000005384</v>
      </c>
      <c r="C34" s="102" t="s">
        <v>209</v>
      </c>
      <c r="D34" s="103" t="s">
        <v>210</v>
      </c>
    </row>
    <row r="35" spans="1:4" ht="30" x14ac:dyDescent="0.25">
      <c r="A35" s="104">
        <v>34</v>
      </c>
      <c r="B35" s="101">
        <v>5200000005387</v>
      </c>
      <c r="C35" s="102" t="s">
        <v>269</v>
      </c>
      <c r="D35" s="103" t="s">
        <v>270</v>
      </c>
    </row>
    <row r="36" spans="1:4" ht="60" x14ac:dyDescent="0.25">
      <c r="A36" s="104">
        <v>35</v>
      </c>
      <c r="B36" s="101">
        <v>5200000006311</v>
      </c>
      <c r="C36" s="102" t="s">
        <v>261</v>
      </c>
      <c r="D36" s="103" t="s">
        <v>262</v>
      </c>
    </row>
    <row r="37" spans="1:4" x14ac:dyDescent="0.25">
      <c r="A37" s="104">
        <v>36</v>
      </c>
      <c r="B37" s="101">
        <v>5200000007028</v>
      </c>
      <c r="C37" s="102" t="s">
        <v>229</v>
      </c>
      <c r="D37" s="103" t="s">
        <v>230</v>
      </c>
    </row>
    <row r="38" spans="1:4" ht="30" x14ac:dyDescent="0.25">
      <c r="A38" s="104">
        <v>37</v>
      </c>
      <c r="B38" s="101">
        <v>5200000007029</v>
      </c>
      <c r="C38" s="102" t="s">
        <v>231</v>
      </c>
      <c r="D38" s="103" t="s">
        <v>232</v>
      </c>
    </row>
    <row r="39" spans="1:4" x14ac:dyDescent="0.25">
      <c r="A39" s="104">
        <v>38</v>
      </c>
      <c r="B39" s="101">
        <v>5200000007030</v>
      </c>
      <c r="C39" s="102" t="s">
        <v>253</v>
      </c>
      <c r="D39" s="103" t="s">
        <v>254</v>
      </c>
    </row>
    <row r="40" spans="1:4" ht="30" x14ac:dyDescent="0.25">
      <c r="A40" s="104">
        <v>39</v>
      </c>
      <c r="B40" s="101">
        <v>5200000007031</v>
      </c>
      <c r="C40" s="102" t="s">
        <v>299</v>
      </c>
      <c r="D40" s="103" t="s">
        <v>300</v>
      </c>
    </row>
    <row r="41" spans="1:4" ht="30" x14ac:dyDescent="0.25">
      <c r="A41" s="104">
        <v>40</v>
      </c>
      <c r="B41" s="101">
        <v>5200000007032</v>
      </c>
      <c r="C41" s="102" t="s">
        <v>297</v>
      </c>
      <c r="D41" s="103" t="s">
        <v>298</v>
      </c>
    </row>
    <row r="42" spans="1:4" ht="30" x14ac:dyDescent="0.25">
      <c r="A42" s="104">
        <v>41</v>
      </c>
      <c r="B42" s="101">
        <v>5200000007033</v>
      </c>
      <c r="C42" s="102" t="s">
        <v>293</v>
      </c>
      <c r="D42" s="103" t="s">
        <v>294</v>
      </c>
    </row>
    <row r="43" spans="1:4" ht="30" x14ac:dyDescent="0.25">
      <c r="A43" s="104">
        <v>42</v>
      </c>
      <c r="B43" s="101">
        <v>5200000007034</v>
      </c>
      <c r="C43" s="102" t="s">
        <v>291</v>
      </c>
      <c r="D43" s="103" t="s">
        <v>292</v>
      </c>
    </row>
    <row r="44" spans="1:4" ht="45" x14ac:dyDescent="0.25">
      <c r="A44" s="104">
        <v>43</v>
      </c>
      <c r="B44" s="101">
        <v>5200000007243</v>
      </c>
      <c r="C44" s="102" t="s">
        <v>271</v>
      </c>
      <c r="D44" s="103" t="s">
        <v>272</v>
      </c>
    </row>
    <row r="45" spans="1:4" ht="30" x14ac:dyDescent="0.25">
      <c r="A45" s="104">
        <v>44</v>
      </c>
      <c r="B45" s="101">
        <v>5200000008498</v>
      </c>
      <c r="C45" s="102" t="s">
        <v>353</v>
      </c>
      <c r="D45" s="103" t="s">
        <v>354</v>
      </c>
    </row>
    <row r="46" spans="1:4" x14ac:dyDescent="0.25">
      <c r="A46" s="104">
        <v>45</v>
      </c>
      <c r="B46" s="101">
        <v>5200000009895</v>
      </c>
      <c r="C46" s="102" t="s">
        <v>217</v>
      </c>
      <c r="D46" s="103" t="s">
        <v>218</v>
      </c>
    </row>
    <row r="47" spans="1:4" ht="45" x14ac:dyDescent="0.25">
      <c r="A47" s="104">
        <v>46</v>
      </c>
      <c r="B47" s="101">
        <v>5200000012314</v>
      </c>
      <c r="C47" s="102" t="s">
        <v>225</v>
      </c>
      <c r="D47" s="103" t="s">
        <v>226</v>
      </c>
    </row>
    <row r="48" spans="1:4" ht="45" x14ac:dyDescent="0.25">
      <c r="A48" s="104">
        <v>47</v>
      </c>
      <c r="B48" s="101">
        <v>5200000012315</v>
      </c>
      <c r="C48" s="102" t="s">
        <v>147</v>
      </c>
      <c r="D48" s="103" t="s">
        <v>148</v>
      </c>
    </row>
    <row r="49" spans="1:4" x14ac:dyDescent="0.25">
      <c r="A49" s="104">
        <v>48</v>
      </c>
      <c r="B49" s="101">
        <v>5200000012331</v>
      </c>
      <c r="C49" s="102" t="s">
        <v>223</v>
      </c>
      <c r="D49" s="103" t="s">
        <v>224</v>
      </c>
    </row>
    <row r="50" spans="1:4" x14ac:dyDescent="0.25">
      <c r="A50" s="104">
        <v>49</v>
      </c>
      <c r="B50" s="101">
        <v>5200000012525</v>
      </c>
      <c r="C50" s="102" t="s">
        <v>191</v>
      </c>
      <c r="D50" s="103" t="s">
        <v>192</v>
      </c>
    </row>
    <row r="51" spans="1:4" ht="30" x14ac:dyDescent="0.25">
      <c r="A51" s="104">
        <v>50</v>
      </c>
      <c r="B51" s="101">
        <v>5200000013041</v>
      </c>
      <c r="C51" s="102" t="s">
        <v>239</v>
      </c>
      <c r="D51" s="103" t="s">
        <v>240</v>
      </c>
    </row>
    <row r="52" spans="1:4" ht="30" x14ac:dyDescent="0.25">
      <c r="A52" s="104">
        <v>51</v>
      </c>
      <c r="B52" s="101">
        <v>5200000013305</v>
      </c>
      <c r="C52" s="102" t="s">
        <v>237</v>
      </c>
      <c r="D52" s="103" t="s">
        <v>238</v>
      </c>
    </row>
    <row r="53" spans="1:4" x14ac:dyDescent="0.25">
      <c r="A53" s="104">
        <v>52</v>
      </c>
      <c r="B53" s="101">
        <v>5200000013473</v>
      </c>
      <c r="C53" s="102" t="s">
        <v>301</v>
      </c>
      <c r="D53" s="103" t="s">
        <v>302</v>
      </c>
    </row>
    <row r="54" spans="1:4" x14ac:dyDescent="0.25">
      <c r="A54" s="104">
        <v>53</v>
      </c>
      <c r="B54" s="101">
        <v>5200000013840</v>
      </c>
      <c r="C54" s="102" t="s">
        <v>149</v>
      </c>
      <c r="D54" s="103" t="s">
        <v>150</v>
      </c>
    </row>
    <row r="55" spans="1:4" ht="30" x14ac:dyDescent="0.25">
      <c r="A55" s="104">
        <v>54</v>
      </c>
      <c r="B55" s="101">
        <v>5200000014098</v>
      </c>
      <c r="C55" s="102" t="s">
        <v>205</v>
      </c>
      <c r="D55" s="103" t="s">
        <v>206</v>
      </c>
    </row>
    <row r="56" spans="1:4" x14ac:dyDescent="0.25">
      <c r="A56" s="104">
        <v>55</v>
      </c>
      <c r="B56" s="101">
        <v>5200000014099</v>
      </c>
      <c r="C56" s="102" t="s">
        <v>201</v>
      </c>
      <c r="D56" s="103" t="s">
        <v>202</v>
      </c>
    </row>
    <row r="57" spans="1:4" x14ac:dyDescent="0.25">
      <c r="A57" s="104">
        <v>56</v>
      </c>
      <c r="B57" s="101">
        <v>5200000014417</v>
      </c>
      <c r="C57" s="102" t="s">
        <v>351</v>
      </c>
      <c r="D57" s="103" t="s">
        <v>352</v>
      </c>
    </row>
    <row r="58" spans="1:4" x14ac:dyDescent="0.25">
      <c r="A58" s="104">
        <v>57</v>
      </c>
      <c r="B58" s="101">
        <v>5200000014435</v>
      </c>
      <c r="C58" s="102" t="s">
        <v>243</v>
      </c>
      <c r="D58" s="103" t="s">
        <v>244</v>
      </c>
    </row>
    <row r="59" spans="1:4" x14ac:dyDescent="0.25">
      <c r="A59" s="104">
        <v>58</v>
      </c>
      <c r="B59" s="101">
        <v>5200000014439</v>
      </c>
      <c r="C59" s="102" t="s">
        <v>245</v>
      </c>
      <c r="D59" s="103" t="s">
        <v>246</v>
      </c>
    </row>
    <row r="60" spans="1:4" ht="30" x14ac:dyDescent="0.25">
      <c r="A60" s="104">
        <v>59</v>
      </c>
      <c r="B60" s="101">
        <v>5200000014588</v>
      </c>
      <c r="C60" s="102" t="s">
        <v>215</v>
      </c>
      <c r="D60" s="103" t="s">
        <v>216</v>
      </c>
    </row>
    <row r="61" spans="1:4" x14ac:dyDescent="0.25">
      <c r="A61" s="104">
        <v>60</v>
      </c>
      <c r="B61" s="101">
        <v>5200000014746</v>
      </c>
      <c r="C61" s="102" t="s">
        <v>303</v>
      </c>
      <c r="D61" s="103" t="s">
        <v>304</v>
      </c>
    </row>
    <row r="62" spans="1:4" x14ac:dyDescent="0.25">
      <c r="A62" s="104">
        <v>61</v>
      </c>
      <c r="B62" s="101">
        <v>5200000014930</v>
      </c>
      <c r="C62" s="102" t="s">
        <v>251</v>
      </c>
      <c r="D62" s="103" t="s">
        <v>252</v>
      </c>
    </row>
    <row r="63" spans="1:4" ht="30" x14ac:dyDescent="0.25">
      <c r="A63" s="104">
        <v>62</v>
      </c>
      <c r="B63" s="101">
        <v>5200000015188</v>
      </c>
      <c r="C63" s="102" t="s">
        <v>279</v>
      </c>
      <c r="D63" s="103" t="s">
        <v>280</v>
      </c>
    </row>
    <row r="64" spans="1:4" ht="30" x14ac:dyDescent="0.25">
      <c r="A64" s="104">
        <v>63</v>
      </c>
      <c r="B64" s="101">
        <v>5200000015189</v>
      </c>
      <c r="C64" s="102" t="s">
        <v>285</v>
      </c>
      <c r="D64" s="103" t="s">
        <v>286</v>
      </c>
    </row>
    <row r="65" spans="1:4" ht="30" x14ac:dyDescent="0.25">
      <c r="A65" s="104">
        <v>64</v>
      </c>
      <c r="B65" s="101">
        <v>5200000015190</v>
      </c>
      <c r="C65" s="102" t="s">
        <v>295</v>
      </c>
      <c r="D65" s="103" t="s">
        <v>296</v>
      </c>
    </row>
    <row r="66" spans="1:4" ht="30" x14ac:dyDescent="0.25">
      <c r="A66" s="104">
        <v>65</v>
      </c>
      <c r="B66" s="101">
        <v>5200000015191</v>
      </c>
      <c r="C66" s="102" t="s">
        <v>281</v>
      </c>
      <c r="D66" s="103" t="s">
        <v>282</v>
      </c>
    </row>
    <row r="67" spans="1:4" ht="30" x14ac:dyDescent="0.25">
      <c r="A67" s="104">
        <v>66</v>
      </c>
      <c r="B67" s="101">
        <v>5200000015192</v>
      </c>
      <c r="C67" s="102" t="s">
        <v>283</v>
      </c>
      <c r="D67" s="103" t="s">
        <v>284</v>
      </c>
    </row>
    <row r="68" spans="1:4" ht="30" x14ac:dyDescent="0.25">
      <c r="A68" s="104">
        <v>67</v>
      </c>
      <c r="B68" s="101">
        <v>5200000015193</v>
      </c>
      <c r="C68" s="102" t="s">
        <v>287</v>
      </c>
      <c r="D68" s="103" t="s">
        <v>288</v>
      </c>
    </row>
    <row r="69" spans="1:4" ht="30" x14ac:dyDescent="0.25">
      <c r="A69" s="104">
        <v>68</v>
      </c>
      <c r="B69" s="101">
        <v>5200000015194</v>
      </c>
      <c r="C69" s="102" t="s">
        <v>277</v>
      </c>
      <c r="D69" s="103" t="s">
        <v>278</v>
      </c>
    </row>
    <row r="70" spans="1:4" ht="30" x14ac:dyDescent="0.25">
      <c r="A70" s="104">
        <v>69</v>
      </c>
      <c r="B70" s="101">
        <v>5200000015195</v>
      </c>
      <c r="C70" s="102" t="s">
        <v>289</v>
      </c>
      <c r="D70" s="103" t="s">
        <v>290</v>
      </c>
    </row>
    <row r="71" spans="1:4" x14ac:dyDescent="0.25">
      <c r="A71" s="104">
        <v>70</v>
      </c>
      <c r="B71" s="101">
        <v>5200000015291</v>
      </c>
      <c r="C71" s="102" t="s">
        <v>157</v>
      </c>
      <c r="D71" s="103" t="s">
        <v>158</v>
      </c>
    </row>
    <row r="72" spans="1:4" x14ac:dyDescent="0.25">
      <c r="A72" s="104">
        <v>71</v>
      </c>
      <c r="B72" s="101">
        <v>5200000015292</v>
      </c>
      <c r="C72" s="102" t="s">
        <v>153</v>
      </c>
      <c r="D72" s="103" t="s">
        <v>154</v>
      </c>
    </row>
    <row r="73" spans="1:4" x14ac:dyDescent="0.25">
      <c r="A73" s="104">
        <v>72</v>
      </c>
      <c r="B73" s="101">
        <v>5200000015294</v>
      </c>
      <c r="C73" s="102" t="s">
        <v>161</v>
      </c>
      <c r="D73" s="103" t="s">
        <v>162</v>
      </c>
    </row>
    <row r="74" spans="1:4" x14ac:dyDescent="0.25">
      <c r="A74" s="104">
        <v>73</v>
      </c>
      <c r="B74" s="101">
        <v>5200000015295</v>
      </c>
      <c r="C74" s="102" t="s">
        <v>159</v>
      </c>
      <c r="D74" s="103" t="s">
        <v>160</v>
      </c>
    </row>
    <row r="75" spans="1:4" x14ac:dyDescent="0.25">
      <c r="A75" s="104">
        <v>74</v>
      </c>
      <c r="B75" s="101">
        <v>5200000015302</v>
      </c>
      <c r="C75" s="102" t="s">
        <v>165</v>
      </c>
      <c r="D75" s="103" t="s">
        <v>166</v>
      </c>
    </row>
    <row r="76" spans="1:4" ht="30" x14ac:dyDescent="0.25">
      <c r="A76" s="104">
        <v>75</v>
      </c>
      <c r="B76" s="101">
        <v>5200000015303</v>
      </c>
      <c r="C76" s="102" t="s">
        <v>163</v>
      </c>
      <c r="D76" s="103" t="s">
        <v>164</v>
      </c>
    </row>
    <row r="77" spans="1:4" x14ac:dyDescent="0.25">
      <c r="A77" s="104">
        <v>76</v>
      </c>
      <c r="B77" s="101">
        <v>5200000015304</v>
      </c>
      <c r="C77" s="102" t="s">
        <v>169</v>
      </c>
      <c r="D77" s="103" t="s">
        <v>170</v>
      </c>
    </row>
    <row r="78" spans="1:4" x14ac:dyDescent="0.25">
      <c r="A78" s="104">
        <v>77</v>
      </c>
      <c r="B78" s="101">
        <v>5200000015305</v>
      </c>
      <c r="C78" s="102" t="s">
        <v>167</v>
      </c>
      <c r="D78" s="103" t="s">
        <v>168</v>
      </c>
    </row>
    <row r="79" spans="1:4" x14ac:dyDescent="0.25">
      <c r="A79" s="104">
        <v>78</v>
      </c>
      <c r="B79" s="101">
        <v>5200000015306</v>
      </c>
      <c r="C79" s="102" t="s">
        <v>173</v>
      </c>
      <c r="D79" s="103" t="s">
        <v>174</v>
      </c>
    </row>
    <row r="80" spans="1:4" x14ac:dyDescent="0.25">
      <c r="A80" s="104">
        <v>79</v>
      </c>
      <c r="B80" s="101">
        <v>5200000015307</v>
      </c>
      <c r="C80" s="102" t="s">
        <v>171</v>
      </c>
      <c r="D80" s="103" t="s">
        <v>172</v>
      </c>
    </row>
    <row r="81" spans="1:4" x14ac:dyDescent="0.25">
      <c r="A81" s="104">
        <v>80</v>
      </c>
      <c r="B81" s="101">
        <v>5200000015308</v>
      </c>
      <c r="C81" s="102" t="s">
        <v>177</v>
      </c>
      <c r="D81" s="103" t="s">
        <v>178</v>
      </c>
    </row>
    <row r="82" spans="1:4" ht="30" x14ac:dyDescent="0.25">
      <c r="A82" s="104">
        <v>81</v>
      </c>
      <c r="B82" s="101">
        <v>5200000015311</v>
      </c>
      <c r="C82" s="102" t="s">
        <v>175</v>
      </c>
      <c r="D82" s="103" t="s">
        <v>176</v>
      </c>
    </row>
    <row r="83" spans="1:4" x14ac:dyDescent="0.25">
      <c r="A83" s="104">
        <v>82</v>
      </c>
      <c r="B83" s="101">
        <v>5200000015313</v>
      </c>
      <c r="C83" s="102" t="s">
        <v>185</v>
      </c>
      <c r="D83" s="103" t="s">
        <v>186</v>
      </c>
    </row>
    <row r="84" spans="1:4" x14ac:dyDescent="0.25">
      <c r="A84" s="104">
        <v>83</v>
      </c>
      <c r="B84" s="101">
        <v>5200000015314</v>
      </c>
      <c r="C84" s="102" t="s">
        <v>183</v>
      </c>
      <c r="D84" s="103" t="s">
        <v>184</v>
      </c>
    </row>
    <row r="85" spans="1:4" x14ac:dyDescent="0.25">
      <c r="A85" s="104">
        <v>84</v>
      </c>
      <c r="B85" s="101">
        <v>5200000015316</v>
      </c>
      <c r="C85" s="102" t="s">
        <v>155</v>
      </c>
      <c r="D85" s="103" t="s">
        <v>156</v>
      </c>
    </row>
    <row r="86" spans="1:4" ht="30" x14ac:dyDescent="0.25">
      <c r="A86" s="104">
        <v>85</v>
      </c>
      <c r="B86" s="101">
        <v>5200000015341</v>
      </c>
      <c r="C86" s="102" t="s">
        <v>181</v>
      </c>
      <c r="D86" s="103" t="s">
        <v>182</v>
      </c>
    </row>
    <row r="87" spans="1:4" x14ac:dyDescent="0.25">
      <c r="A87" s="104">
        <v>86</v>
      </c>
      <c r="B87" s="101">
        <v>5200000015342</v>
      </c>
      <c r="C87" s="102" t="s">
        <v>179</v>
      </c>
      <c r="D87" s="103" t="s">
        <v>180</v>
      </c>
    </row>
    <row r="88" spans="1:4" x14ac:dyDescent="0.25">
      <c r="A88" s="104">
        <v>87</v>
      </c>
      <c r="B88" s="101">
        <v>5200000015343</v>
      </c>
      <c r="C88" s="102" t="s">
        <v>189</v>
      </c>
      <c r="D88" s="103" t="s">
        <v>190</v>
      </c>
    </row>
    <row r="89" spans="1:4" x14ac:dyDescent="0.25">
      <c r="A89" s="104">
        <v>88</v>
      </c>
      <c r="B89" s="101">
        <v>5200000015344</v>
      </c>
      <c r="C89" s="102" t="s">
        <v>187</v>
      </c>
      <c r="D89" s="103" t="s">
        <v>188</v>
      </c>
    </row>
    <row r="90" spans="1:4" x14ac:dyDescent="0.25">
      <c r="A90" s="104">
        <v>89</v>
      </c>
      <c r="B90" s="101">
        <v>5200000015700</v>
      </c>
      <c r="C90" s="102" t="s">
        <v>257</v>
      </c>
      <c r="D90" s="103" t="s">
        <v>258</v>
      </c>
    </row>
    <row r="91" spans="1:4" x14ac:dyDescent="0.25">
      <c r="A91" s="104">
        <v>90</v>
      </c>
      <c r="B91" s="101">
        <v>5200000015701</v>
      </c>
      <c r="C91" s="102" t="s">
        <v>255</v>
      </c>
      <c r="D91" s="103" t="s">
        <v>256</v>
      </c>
    </row>
    <row r="92" spans="1:4" x14ac:dyDescent="0.25">
      <c r="A92" s="104">
        <v>91</v>
      </c>
      <c r="B92" s="101">
        <v>5200000015752</v>
      </c>
      <c r="C92" s="102" t="s">
        <v>263</v>
      </c>
      <c r="D92" s="103" t="s">
        <v>264</v>
      </c>
    </row>
    <row r="93" spans="1:4" x14ac:dyDescent="0.25">
      <c r="A93" s="104">
        <v>92</v>
      </c>
      <c r="B93" s="101">
        <v>5200000016186</v>
      </c>
      <c r="C93" s="102" t="s">
        <v>193</v>
      </c>
      <c r="D93" s="103" t="s">
        <v>194</v>
      </c>
    </row>
    <row r="94" spans="1:4" ht="30" x14ac:dyDescent="0.25">
      <c r="A94" s="104">
        <v>93</v>
      </c>
      <c r="B94" s="101">
        <v>5200000016605</v>
      </c>
      <c r="C94" s="102" t="s">
        <v>265</v>
      </c>
      <c r="D94" s="103" t="s">
        <v>266</v>
      </c>
    </row>
    <row r="95" spans="1:4" x14ac:dyDescent="0.25">
      <c r="A95" s="104">
        <v>94</v>
      </c>
      <c r="B95" s="101">
        <v>5200000016742</v>
      </c>
      <c r="C95" s="102" t="s">
        <v>247</v>
      </c>
      <c r="D95" s="103" t="s">
        <v>248</v>
      </c>
    </row>
    <row r="96" spans="1:4" x14ac:dyDescent="0.25">
      <c r="A96" s="104">
        <v>95</v>
      </c>
      <c r="B96" s="101">
        <v>5200000016806</v>
      </c>
      <c r="C96" s="102" t="s">
        <v>249</v>
      </c>
      <c r="D96" s="103" t="s">
        <v>250</v>
      </c>
    </row>
    <row r="97" spans="1:4" ht="30" x14ac:dyDescent="0.25">
      <c r="A97" s="104">
        <v>96</v>
      </c>
      <c r="B97" s="101">
        <v>5200000016832</v>
      </c>
      <c r="C97" s="102" t="s">
        <v>207</v>
      </c>
      <c r="D97" s="103" t="s">
        <v>208</v>
      </c>
    </row>
    <row r="98" spans="1:4" ht="30" x14ac:dyDescent="0.25">
      <c r="A98" s="104">
        <v>97</v>
      </c>
      <c r="B98" s="101">
        <v>5200000017260</v>
      </c>
      <c r="C98" s="102" t="s">
        <v>211</v>
      </c>
      <c r="D98" s="103" t="s">
        <v>212</v>
      </c>
    </row>
    <row r="99" spans="1:4" x14ac:dyDescent="0.25">
      <c r="A99" s="104">
        <v>98</v>
      </c>
      <c r="B99" s="101">
        <v>5200000017916</v>
      </c>
      <c r="C99" s="102" t="s">
        <v>259</v>
      </c>
      <c r="D99" s="103" t="s">
        <v>260</v>
      </c>
    </row>
    <row r="100" spans="1:4" x14ac:dyDescent="0.25">
      <c r="A100" s="104">
        <v>99</v>
      </c>
      <c r="B100" s="101">
        <v>5200000017925</v>
      </c>
      <c r="C100" s="102" t="s">
        <v>227</v>
      </c>
      <c r="D100" s="103" t="s">
        <v>228</v>
      </c>
    </row>
    <row r="101" spans="1:4" x14ac:dyDescent="0.25">
      <c r="A101" s="104">
        <v>100</v>
      </c>
      <c r="B101" s="101">
        <v>5200000017926</v>
      </c>
      <c r="C101" s="102" t="s">
        <v>199</v>
      </c>
      <c r="D101" s="103" t="s">
        <v>200</v>
      </c>
    </row>
    <row r="102" spans="1:4" x14ac:dyDescent="0.25">
      <c r="A102" s="104">
        <v>101</v>
      </c>
      <c r="B102" s="101">
        <v>5200000017979</v>
      </c>
      <c r="C102" s="102" t="s">
        <v>267</v>
      </c>
      <c r="D102" s="103" t="s">
        <v>268</v>
      </c>
    </row>
    <row r="103" spans="1:4" x14ac:dyDescent="0.25">
      <c r="A103" s="104">
        <v>102</v>
      </c>
      <c r="B103" s="101">
        <v>5200000022212</v>
      </c>
      <c r="C103" s="102" t="s">
        <v>203</v>
      </c>
      <c r="D103" s="103" t="s">
        <v>204</v>
      </c>
    </row>
    <row r="104" spans="1:4" ht="30" x14ac:dyDescent="0.25">
      <c r="A104" s="104">
        <v>103</v>
      </c>
      <c r="B104" s="101">
        <v>5900000001992</v>
      </c>
      <c r="C104" s="102" t="s">
        <v>233</v>
      </c>
      <c r="D104" s="103" t="s">
        <v>234</v>
      </c>
    </row>
    <row r="105" spans="1:4" x14ac:dyDescent="0.25">
      <c r="A105" s="104">
        <v>104</v>
      </c>
      <c r="B105" s="101">
        <v>5900000006254</v>
      </c>
      <c r="C105" s="102" t="s">
        <v>309</v>
      </c>
      <c r="D105" s="103" t="s">
        <v>310</v>
      </c>
    </row>
    <row r="106" spans="1:4" x14ac:dyDescent="0.25">
      <c r="A106" s="104">
        <v>105</v>
      </c>
      <c r="B106" s="101">
        <v>5900000006260</v>
      </c>
      <c r="C106" s="102" t="s">
        <v>311</v>
      </c>
      <c r="D106" s="103" t="s">
        <v>312</v>
      </c>
    </row>
    <row r="107" spans="1:4" x14ac:dyDescent="0.25">
      <c r="A107" s="104">
        <v>106</v>
      </c>
      <c r="B107" s="101">
        <v>5900000006261</v>
      </c>
      <c r="C107" s="102" t="s">
        <v>313</v>
      </c>
      <c r="D107" s="103" t="s">
        <v>314</v>
      </c>
    </row>
    <row r="108" spans="1:4" x14ac:dyDescent="0.25">
      <c r="A108" s="104">
        <v>107</v>
      </c>
      <c r="B108" s="101">
        <v>5900000006275</v>
      </c>
      <c r="C108" s="102" t="s">
        <v>315</v>
      </c>
      <c r="D108" s="103" t="s">
        <v>316</v>
      </c>
    </row>
  </sheetData>
  <sheetProtection algorithmName="SHA-512" hashValue="Rqcm+7ITxiygNnGrF1sNKG7ugwyduEWY7W6tzWxNDzBU4ROFejxopftCWfKxUwO01J6P+d6HlPTviz6Y8QPlvw==" saltValue="73gWSEhiV3u/8+Wx6wHx/A==" spinCount="100000" sheet="1" objects="1" scenarios="1"/>
  <autoFilter ref="B1:D1" xr:uid="{2DAAA04C-5AC7-48A6-B765-D4F3E34BC5CD}">
    <sortState xmlns:xlrd2="http://schemas.microsoft.com/office/spreadsheetml/2017/richdata2" ref="B2:D108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6aa5458e-468e-4e4c-bde9-28a41759c190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