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5" documentId="13_ncr:1_{5B704345-8515-477D-8806-74D8FA41C8C9}" xr6:coauthVersionLast="46" xr6:coauthVersionMax="46" xr10:uidLastSave="{82FA8B8D-38DD-413A-AEE7-8100A0911248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F11" i="5"/>
  <c r="O31" i="2" s="1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AE21" i="13"/>
  <c r="Z21" i="13"/>
  <c r="AD21" i="13"/>
  <c r="Y21" i="13"/>
  <c r="AE21" i="11"/>
  <c r="F17" i="13"/>
  <c r="K33" i="2" s="1"/>
  <c r="G15" i="13"/>
  <c r="I33" i="2" s="1"/>
  <c r="F17" i="11"/>
  <c r="K32" i="2" s="1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<sst xmlns="http://schemas.openxmlformats.org/spreadsheetml/2006/main" count="3821" uniqueCount="368">
  <si>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</si>
  <si>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</si>
  <si>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</si>
  <si>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</si>
  <si>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</si>
  <si>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</si>
  <si>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</si>
  <si>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</si>
  <si>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</si>
  <si>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</si>
  <si>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</si>
  <si>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</si>
  <si>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</si>
  <si>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</si>
  <si>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</si>
  <si>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</si>
  <si>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</si>
  <si>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</si>
  <si>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</si>
  <si>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</si>
  <si>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</si>
  <si>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</si>
  <si>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</si>
  <si>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</si>
  <si>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</si>
  <si>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</si>
  <si>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</si>
  <si>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</si>
  <si>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</si>
  <si>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</si>
  <si>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</si>
  <si>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</si>
  <si>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</si>
  <si>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</si>
  <si>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</si>
  <si>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</si>
  <si>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</si>
  <si>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</si>
  <si>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</si>
  <si>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</si>
  <si>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</si>
  <si>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</si>
  <si>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</si>
  <si>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</si>
  <si>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</si>
  <si>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</si>
  <si>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</si>
  <si>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</si>
  <si>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</si>
  <si>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</si>
  <si>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</si>
  <si>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</si>
  <si>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</si>
  <si>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</si>
  <si>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</si>
  <si>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</si>
  <si>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</si>
  <si>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</si>
  <si>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</si>
  <si>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</si>
  <si>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</si>
  <si>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</si>
  <si>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</si>
  <si>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</si>
  <si>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</si>
  <si>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</si>
  <si>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</si>
  <si>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</si>
  <si>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</si>
  <si>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</si>
  <si>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</si>
  <si>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</si>
  <si>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</si>
  <si>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</si>
  <si>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</si>
  <si>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</si>
  <si>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</si>
  <si>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</si>
  <si>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</si>
  <si>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</si>
  <si>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</si>
  <si>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</si>
  <si>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</si>
  <si>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</si>
  <si>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</si>
  <si>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</si>
  <si>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</si>
  <si>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</si>
  <si>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</si>
  <si>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</si>
  <si>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</si>
  <si>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</si>
  <si>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</si>
  <si>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</si>
  <si>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</si>
  <si>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</si>
  <si>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</si>
  <si>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</si>
  <si>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</si>
  <si>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</si>
  <si>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</si>
  <si>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</si>
  <si>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</si>
  <si>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</si>
  <si>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</si>
  <si>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</si>
  <si>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</si>
  <si>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</si>
  <si>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</si>
  <si>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</si>
  <si>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</si>
  <si>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</si>
  <si>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</si>
  <si>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</si>
  <si>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</si>
  <si>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</si>
  <si>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</si>
  <si>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</si>
  <si>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</si>
  <si>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</si>
  <si>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</si>
  <si>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</si>
  <si>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</si>
  <si>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</si>
  <si>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</si>
  <si>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</si>
  <si>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</si>
  <si>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</si>
  <si>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</si>
  <si>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</si>
  <si>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</si>
  <si>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</si>
  <si>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</si>
  <si>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</si>
  <si>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</si>
  <si>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</si>
  <si>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</si>
  <si>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</si>
  <si>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</si>
  <si>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</si>
  <si>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</si>
  <si>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</si>
  <si>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</si>
  <si>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</si>
  <si>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</si>
  <si>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</si>
  <si>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</si>
  <si>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</si>
  <si>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</si>
  <si>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</si>
  <si>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</si>
  <si>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</si>
  <si>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</si>
  <si>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</si>
  <si>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</si>
  <si>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</si>
  <si>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</si>
  <si>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</si>
  <si>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</si>
  <si>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</si>
  <si>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</si>
  <si>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</si>
  <si>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</si>
  <si>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</si>
  <si>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</si>
  <si>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</si>
  <si>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</si>
  <si>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</si>
  <si>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</si>
  <si>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</si>
  <si>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</si>
  <si>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</si>
  <si>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</si>
  <si>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</si>
  <si>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</si>
  <si>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</si>
  <si>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</si>
  <si>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</si>
  <si>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</si>
  <si>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</si>
  <si>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</si>
  <si>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</si>
  <si>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</si>
  <si>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</si>
  <si>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</si>
  <si>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</si>
  <si>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</si>
  <si>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</si>
  <si>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</si>
  <si>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</si>
  <si>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</si>
  <si>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</si>
  <si>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</si>
  <si>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</si>
  <si>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</si>
  <si>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</si>
  <si>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</si>
  <si>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</si>
  <si>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</si>
  <si>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</si>
  <si>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</si>
  <si>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</si>
  <si>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</si>
  <si>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</si>
  <si>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</si>
  <si>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</si>
  <si>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</si>
  <si>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</si>
  <si>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</si>
  <si>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</si>
  <si>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</si>
  <si>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</si>
  <si>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</si>
  <si>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</si>
  <si>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</si>
  <si>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</si>
  <si>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</si>
  <si>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</si>
  <si>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</si>
  <si>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</si>
  <si>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</si>
  <si>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</si>
  <si>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</si>
  <si>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</si>
  <si>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</si>
  <si>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</si>
  <si>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</si>
  <si>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</si>
  <si>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</si>
  <si>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</si>
  <si>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</si>
  <si>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</si>
  <si>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</si>
  <si>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</si>
  <si>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</si>
  <si>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</si>
  <si>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</si>
  <si>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</si>
  <si>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</si>
  <si>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</si>
  <si>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</si>
  <si>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</si>
  <si>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</si>
  <si>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</si>
  <si>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</si>
  <si>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</si>
  <si>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</si>
  <si>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</si>
  <si>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</si>
  <si>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</si>
  <si>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</si>
  <si>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</si>
  <si>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</si>
  <si>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</si>
  <si>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</si>
  <si>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</si>
  <si>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</si>
  <si>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</si>
  <si>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</si>
  <si>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</si>
  <si>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</si>
  <si>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</si>
  <si>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</si>
  <si>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</si>
  <si>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</si>
  <si>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</si>
  <si>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</si>
  <si>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</si>
  <si>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</si>
  <si>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</si>
  <si>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</si>
  <si>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</si>
  <si>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</si>
  <si>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</si>
  <si>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</si>
  <si>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</si>
  <si>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</si>
  <si>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</si>
  <si>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</si>
  <si>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</si>
  <si>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</si>
  <si>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</si>
  <si>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</si>
  <si>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</si>
  <si>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</si>
  <si>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</si>
  <si>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</si>
  <si>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</si>
  <si>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</si>
  <si>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</si>
  <si>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</si>
  <si>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</si>
  <si>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</si>
  <si>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</si>
  <si>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</si>
  <si>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</si>
  <si>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</si>
  <si>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</si>
  <si>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</si>
  <si>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</si>
  <si>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</si>
  <si>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</si>
  <si>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</si>
  <si>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</si>
  <si>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</si>
  <si>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</si>
  <si>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</si>
  <si>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</si>
  <si>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</si>
  <si>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</si>
  <si>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</si>
  <si>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</si>
  <si>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</si>
  <si>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</si>
  <si>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</si>
  <si>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</si>
  <si>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</si>
  <si>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</si>
  <si>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</si>
  <si>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</si>
  <si>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</si>
  <si>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</si>
  <si>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</si>
  <si>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</si>
  <si>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</si>
  <si>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</si>
  <si>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</si>
  <si>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</si>
  <si>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</si>
  <si>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</si>
  <si>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</si>
  <si>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</si>
  <si>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</si>
  <si>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</si>
  <si>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</si>
  <si>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</si>
  <si>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</si>
  <si>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</si>
  <si>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</si>
  <si>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</si>
  <si>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</si>
  <si>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</si>
  <si>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</si>
  <si>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</si>
  <si>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</si>
  <si>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</si>
  <si>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</si>
  <si>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</si>
  <si>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</si>
  <si>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</si>
  <si>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</si>
  <si>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</si>
  <si>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</si>
  <si>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</si>
  <si>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</si>
  <si>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</si>
  <si>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</si>
  <si>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</si>
  <si>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</si>
  <si>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</si>
  <si>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</si>
  <si>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</si>
  <si>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Retentores Vedabrás Ind. E Com. LTDA</t>
  </si>
  <si>
    <t>61.288.353/0001-23</t>
  </si>
  <si>
    <t>Favor fornecer amostra e/ou desenho</t>
  </si>
  <si>
    <t>4008.29.00</t>
  </si>
  <si>
    <t>Até 15 dias úteis</t>
  </si>
  <si>
    <t>3926.90.90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</si>
</sst>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7" zoomScaleNormal="100" workbookViewId="0"/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31</v>
      </c>
      <c r="G31" s="33">
        <f>'UTE|UTG PARNAÍBA'!F14</f>
        <v>12</v>
      </c>
      <c r="H31" s="72">
        <f>'UTE|UTG PARNAÍBA'!G14</f>
        <v>0.38709677419354838</v>
      </c>
      <c r="I31" s="72">
        <f>'UTE|UTG PARNAÍBA'!G15</f>
        <v>0.38709677419354838</v>
      </c>
      <c r="J31" s="34" t="str">
        <f>'UTE|UTG PARNAÍBA'!G16</f>
        <v/>
      </c>
      <c r="K31" s="35">
        <f>'UTE|UTG PARNAÍBA'!F17</f>
        <v>1331.7</v>
      </c>
      <c r="L31" s="115">
        <f>'UTE|UTG PARNAÍBA'!F18</f>
        <v>0</v>
      </c>
      <c r="M31" s="116"/>
      <c r="N31" s="64">
        <f>'UTE|UTG PARNAÍBA'!F10</f>
        <v>1000</v>
      </c>
      <c r="O31" s="65" t="str">
        <f>'UTE|UTG PARNAÍBA'!F11</f>
        <v>Preencher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47</v>
      </c>
      <c r="G32" s="33">
        <f>'UTE ITAQUI'!F14</f>
        <v>18</v>
      </c>
      <c r="H32" s="72">
        <f>'UTE ITAQUI'!G14</f>
        <v>0.38297872340425532</v>
      </c>
      <c r="I32" s="72">
        <f>'UTE ITAQUI'!G15</f>
        <v>0.38297872340425532</v>
      </c>
      <c r="J32" s="34" t="str">
        <f>'UTE ITAQUI'!G16</f>
        <v/>
      </c>
      <c r="K32" s="35">
        <f>'UTE ITAQUI'!F17</f>
        <v>5693.9</v>
      </c>
      <c r="L32" s="115">
        <f>'UTE ITAQUI'!F18</f>
        <v>0</v>
      </c>
      <c r="M32" s="116"/>
      <c r="N32" s="66">
        <f>'UTE ITAQUI'!F10</f>
        <v>1000</v>
      </c>
      <c r="O32" s="67">
        <f>'UTE ITAQUI'!F11</f>
        <v>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50</v>
      </c>
      <c r="G33" s="33">
        <f>'UTE PECÉM II'!F14</f>
        <v>2</v>
      </c>
      <c r="H33" s="72">
        <f>'UTE PECÉM II'!G14</f>
        <v>0.04</v>
      </c>
      <c r="I33" s="72">
        <f>'UTE PECÉM II'!G15</f>
        <v>0.04</v>
      </c>
      <c r="J33" s="34" t="str">
        <f>'UTE PECÉM II'!G16</f>
        <v/>
      </c>
      <c r="K33" s="35">
        <f>'UTE PECÉM II'!F17</f>
        <v>2406.9</v>
      </c>
      <c r="L33" s="115">
        <f>'UTE PECÉM II'!F18</f>
        <v>0</v>
      </c>
      <c r="M33" s="116"/>
      <c r="N33" s="66">
        <f>'UTE PECÉM II'!F10</f>
        <v>1000</v>
      </c>
      <c r="O33" s="67">
        <f>'UTE PECÉM II'!F11</f>
        <v>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128</v>
      </c>
      <c r="G34" s="37">
        <f>SUM(G31:G33)</f>
        <v>32</v>
      </c>
      <c r="H34" s="38">
        <f t="shared" ref="H34" si="0">IF(OR(F34="",F34=0),"",G34/F34)</f>
        <v>0.25</v>
      </c>
      <c r="I34" s="38">
        <f>IFERROR((IFERROR(I31*$F$31,0)+IFERROR(I32*$F$32,0)+IFERROR(I33*$F$33,0)+IFERROR(#REF!*#REF!,0))/SUM($F$31:$F$33),0)</f>
        <v>0.25</v>
      </c>
      <c r="J34" s="38">
        <f>IFERROR((IFERROR(J31*$F$31,0)+IFERROR(J32*$F$32,0)+IFERROR(J33*$F$33,0)+IFERROR(#REF!*#REF!,0))/SUM($F$31:$F$33),0)</f>
        <v>0</v>
      </c>
      <c r="K34" s="39">
        <f>SUM(K31:K33)</f>
        <v>9432.5</v>
      </c>
      <c r="L34" s="109">
        <f>SUM(L31:L33)</f>
        <v>0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 t="str">
        <f>IF(OR($F$9="Selecione",$F$9=""),"",IF($F$9="Sim","Preencher","N/A"))</f>
        <v>Preencher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12</v>
      </c>
      <c r="G14" s="80">
        <f>IFERROR(IF(OR(F14=0,F14=""),"",F14/$F$13),"")</f>
        <v>0.38709677419354838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12</v>
      </c>
      <c r="G15" s="80">
        <f>IFERROR(IF(OR(F15=0,F15=""),"",F15/$F$13),"")</f>
        <v>0.38709677419354838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1331.7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12</v>
      </c>
      <c r="K21" s="28"/>
      <c r="L21" s="3">
        <f t="shared" ref="L21:X21" si="1">SUBTOTAL(103,L23:L60003)</f>
        <v>2</v>
      </c>
      <c r="M21" s="4">
        <f t="shared" si="1"/>
        <v>12</v>
      </c>
      <c r="N21" s="5">
        <f t="shared" si="1"/>
        <v>0</v>
      </c>
      <c r="O21" s="3">
        <f t="shared" si="1"/>
        <v>12</v>
      </c>
      <c r="P21" s="3">
        <f t="shared" si="1"/>
        <v>0</v>
      </c>
      <c r="Q21" s="3">
        <f t="shared" si="1"/>
        <v>12</v>
      </c>
      <c r="R21" s="3">
        <f t="shared" si="1"/>
        <v>12</v>
      </c>
      <c r="S21" s="5">
        <f t="shared" si="1"/>
        <v>0</v>
      </c>
      <c r="T21" s="3">
        <f t="shared" si="1"/>
        <v>12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12</v>
      </c>
      <c r="Z21" s="7">
        <f>SUBTOTAL(102,Z23:Z60003)</f>
        <v>0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85</v>
      </c>
      <c r="L31" s="47" t="s">
        <v>364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 t="s">
        <v>365</v>
      </c>
      <c r="K38" s="46" t="s">
        <v>104</v>
      </c>
      <c r="L38" s="47"/>
      <c r="M38" s="48">
        <v>1.35</v>
      </c>
      <c r="N38" s="48"/>
      <c r="O38" s="49">
        <v>3.6499999999999998E-2</v>
      </c>
      <c r="P38" s="50"/>
      <c r="Q38" s="50">
        <v>7.0000000000000007E-2</v>
      </c>
      <c r="R38" s="50">
        <v>0</v>
      </c>
      <c r="S38" s="50"/>
      <c r="T38" s="46" t="s">
        <v>366</v>
      </c>
      <c r="U38" s="46"/>
      <c r="V38" s="51"/>
      <c r="W38" s="62"/>
      <c r="X38" s="62"/>
      <c r="Y38" s="23">
        <f t="shared" si="2"/>
        <v>13.5</v>
      </c>
      <c r="Z38" s="23" t="str">
        <f t="shared" si="3"/>
        <v/>
      </c>
      <c r="AA38" s="19">
        <f t="shared" si="4"/>
        <v>1</v>
      </c>
      <c r="AB38" s="19">
        <f t="shared" si="6"/>
        <v>1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 t="s">
        <v>365</v>
      </c>
      <c r="K39" s="46" t="s">
        <v>104</v>
      </c>
      <c r="L39" s="47"/>
      <c r="M39" s="48">
        <v>1.69</v>
      </c>
      <c r="N39" s="48"/>
      <c r="O39" s="49">
        <v>3.6499999999999998E-2</v>
      </c>
      <c r="P39" s="50"/>
      <c r="Q39" s="50">
        <v>7.0000000000000007E-2</v>
      </c>
      <c r="R39" s="50">
        <v>0</v>
      </c>
      <c r="S39" s="50"/>
      <c r="T39" s="46" t="s">
        <v>366</v>
      </c>
      <c r="U39" s="46"/>
      <c r="V39" s="51"/>
      <c r="W39" s="62"/>
      <c r="X39" s="62"/>
      <c r="Y39" s="23">
        <f t="shared" si="2"/>
        <v>16.899999999999999</v>
      </c>
      <c r="Z39" s="23" t="str">
        <f t="shared" si="3"/>
        <v/>
      </c>
      <c r="AA39" s="19">
        <f t="shared" si="4"/>
        <v>1</v>
      </c>
      <c r="AB39" s="19">
        <f t="shared" si="6"/>
        <v>1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 t="s">
        <v>365</v>
      </c>
      <c r="K40" s="46" t="s">
        <v>104</v>
      </c>
      <c r="L40" s="47"/>
      <c r="M40" s="48">
        <v>1.73</v>
      </c>
      <c r="N40" s="48"/>
      <c r="O40" s="49">
        <v>3.6499999999999998E-2</v>
      </c>
      <c r="P40" s="50"/>
      <c r="Q40" s="50">
        <v>7.0000000000000007E-2</v>
      </c>
      <c r="R40" s="50">
        <v>0</v>
      </c>
      <c r="S40" s="50"/>
      <c r="T40" s="46" t="s">
        <v>366</v>
      </c>
      <c r="U40" s="46"/>
      <c r="V40" s="51"/>
      <c r="W40" s="62"/>
      <c r="X40" s="62"/>
      <c r="Y40" s="23">
        <f t="shared" si="2"/>
        <v>17.3</v>
      </c>
      <c r="Z40" s="23" t="str">
        <f t="shared" si="3"/>
        <v/>
      </c>
      <c r="AA40" s="19">
        <f t="shared" si="4"/>
        <v>1</v>
      </c>
      <c r="AB40" s="19">
        <f t="shared" si="6"/>
        <v>1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 t="s">
        <v>365</v>
      </c>
      <c r="K41" s="46" t="s">
        <v>104</v>
      </c>
      <c r="L41" s="47"/>
      <c r="M41" s="48">
        <v>3.03</v>
      </c>
      <c r="N41" s="48"/>
      <c r="O41" s="49">
        <v>3.6499999999999998E-2</v>
      </c>
      <c r="P41" s="50"/>
      <c r="Q41" s="50">
        <v>7.0000000000000007E-2</v>
      </c>
      <c r="R41" s="50">
        <v>0</v>
      </c>
      <c r="S41" s="50"/>
      <c r="T41" s="46" t="s">
        <v>366</v>
      </c>
      <c r="U41" s="46"/>
      <c r="V41" s="51"/>
      <c r="W41" s="62"/>
      <c r="X41" s="62"/>
      <c r="Y41" s="23">
        <f t="shared" si="2"/>
        <v>30.299999999999997</v>
      </c>
      <c r="Z41" s="23" t="str">
        <f t="shared" si="3"/>
        <v/>
      </c>
      <c r="AA41" s="19">
        <f t="shared" si="4"/>
        <v>1</v>
      </c>
      <c r="AB41" s="19">
        <f t="shared" si="6"/>
        <v>1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 t="s">
        <v>365</v>
      </c>
      <c r="K42" s="46" t="s">
        <v>104</v>
      </c>
      <c r="L42" s="47"/>
      <c r="M42" s="48">
        <v>3.89</v>
      </c>
      <c r="N42" s="48"/>
      <c r="O42" s="49">
        <v>3.6499999999999998E-2</v>
      </c>
      <c r="P42" s="50"/>
      <c r="Q42" s="50">
        <v>7.0000000000000007E-2</v>
      </c>
      <c r="R42" s="50">
        <v>0</v>
      </c>
      <c r="S42" s="50"/>
      <c r="T42" s="46" t="s">
        <v>366</v>
      </c>
      <c r="U42" s="46"/>
      <c r="V42" s="51"/>
      <c r="W42" s="62"/>
      <c r="X42" s="62"/>
      <c r="Y42" s="23">
        <f t="shared" si="2"/>
        <v>38.9</v>
      </c>
      <c r="Z42" s="23" t="str">
        <f t="shared" si="3"/>
        <v/>
      </c>
      <c r="AA42" s="19">
        <f t="shared" si="4"/>
        <v>1</v>
      </c>
      <c r="AB42" s="19">
        <f t="shared" si="6"/>
        <v>1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 t="s">
        <v>365</v>
      </c>
      <c r="K43" s="46" t="s">
        <v>104</v>
      </c>
      <c r="L43" s="47"/>
      <c r="M43" s="48">
        <v>4.54</v>
      </c>
      <c r="N43" s="48"/>
      <c r="O43" s="49">
        <v>3.6499999999999998E-2</v>
      </c>
      <c r="P43" s="50"/>
      <c r="Q43" s="50">
        <v>7.0000000000000007E-2</v>
      </c>
      <c r="R43" s="50">
        <v>0</v>
      </c>
      <c r="S43" s="50"/>
      <c r="T43" s="46" t="s">
        <v>366</v>
      </c>
      <c r="U43" s="46"/>
      <c r="V43" s="51"/>
      <c r="W43" s="62"/>
      <c r="X43" s="62"/>
      <c r="Y43" s="23">
        <f t="shared" si="2"/>
        <v>90.8</v>
      </c>
      <c r="Z43" s="23" t="str">
        <f t="shared" si="3"/>
        <v/>
      </c>
      <c r="AA43" s="19">
        <f t="shared" si="4"/>
        <v>1</v>
      </c>
      <c r="AB43" s="19">
        <f t="shared" si="6"/>
        <v>1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 t="s">
        <v>365</v>
      </c>
      <c r="K44" s="46" t="s">
        <v>104</v>
      </c>
      <c r="L44" s="47"/>
      <c r="M44" s="48">
        <v>6.06</v>
      </c>
      <c r="N44" s="48"/>
      <c r="O44" s="49">
        <v>3.6499999999999998E-2</v>
      </c>
      <c r="P44" s="50"/>
      <c r="Q44" s="50">
        <v>7.0000000000000007E-2</v>
      </c>
      <c r="R44" s="50">
        <v>0</v>
      </c>
      <c r="S44" s="50"/>
      <c r="T44" s="46" t="s">
        <v>366</v>
      </c>
      <c r="U44" s="46"/>
      <c r="V44" s="51"/>
      <c r="W44" s="62"/>
      <c r="X44" s="62"/>
      <c r="Y44" s="23">
        <f t="shared" si="2"/>
        <v>121.19999999999999</v>
      </c>
      <c r="Z44" s="23" t="str">
        <f t="shared" si="3"/>
        <v/>
      </c>
      <c r="AA44" s="19">
        <f t="shared" si="4"/>
        <v>1</v>
      </c>
      <c r="AB44" s="19">
        <f t="shared" si="6"/>
        <v>1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 t="s">
        <v>365</v>
      </c>
      <c r="K45" s="46" t="s">
        <v>104</v>
      </c>
      <c r="L45" s="47"/>
      <c r="M45" s="48">
        <v>10.82</v>
      </c>
      <c r="N45" s="48"/>
      <c r="O45" s="49">
        <v>3.6499999999999998E-2</v>
      </c>
      <c r="P45" s="50"/>
      <c r="Q45" s="50">
        <v>7.0000000000000007E-2</v>
      </c>
      <c r="R45" s="50">
        <v>0</v>
      </c>
      <c r="S45" s="50"/>
      <c r="T45" s="46" t="s">
        <v>366</v>
      </c>
      <c r="U45" s="46"/>
      <c r="V45" s="51"/>
      <c r="W45" s="62"/>
      <c r="X45" s="62"/>
      <c r="Y45" s="23">
        <f t="shared" si="2"/>
        <v>216.4</v>
      </c>
      <c r="Z45" s="23" t="str">
        <f t="shared" si="3"/>
        <v/>
      </c>
      <c r="AA45" s="19">
        <f t="shared" si="4"/>
        <v>1</v>
      </c>
      <c r="AB45" s="19">
        <f t="shared" si="6"/>
        <v>1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 t="s">
        <v>365</v>
      </c>
      <c r="K46" s="46" t="s">
        <v>104</v>
      </c>
      <c r="L46" s="47"/>
      <c r="M46" s="48">
        <v>12.98</v>
      </c>
      <c r="N46" s="48"/>
      <c r="O46" s="49">
        <v>3.6499999999999998E-2</v>
      </c>
      <c r="P46" s="50"/>
      <c r="Q46" s="50">
        <v>7.0000000000000007E-2</v>
      </c>
      <c r="R46" s="50">
        <v>0</v>
      </c>
      <c r="S46" s="50"/>
      <c r="T46" s="46" t="s">
        <v>366</v>
      </c>
      <c r="U46" s="46"/>
      <c r="V46" s="51"/>
      <c r="W46" s="62"/>
      <c r="X46" s="62"/>
      <c r="Y46" s="23">
        <f t="shared" si="2"/>
        <v>259.60000000000002</v>
      </c>
      <c r="Z46" s="23" t="str">
        <f t="shared" si="3"/>
        <v/>
      </c>
      <c r="AA46" s="19">
        <f t="shared" si="4"/>
        <v>1</v>
      </c>
      <c r="AB46" s="19">
        <f t="shared" si="6"/>
        <v>1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 t="s">
        <v>365</v>
      </c>
      <c r="K47" s="46" t="s">
        <v>104</v>
      </c>
      <c r="L47" s="47"/>
      <c r="M47" s="48">
        <v>28.45</v>
      </c>
      <c r="N47" s="48"/>
      <c r="O47" s="49">
        <v>3.6499999999999998E-2</v>
      </c>
      <c r="P47" s="50"/>
      <c r="Q47" s="50">
        <v>7.0000000000000007E-2</v>
      </c>
      <c r="R47" s="50">
        <v>0</v>
      </c>
      <c r="S47" s="50"/>
      <c r="T47" s="46" t="s">
        <v>366</v>
      </c>
      <c r="U47" s="46"/>
      <c r="V47" s="51"/>
      <c r="W47" s="62"/>
      <c r="X47" s="62"/>
      <c r="Y47" s="23">
        <f t="shared" si="2"/>
        <v>284.5</v>
      </c>
      <c r="Z47" s="23" t="str">
        <f t="shared" si="3"/>
        <v/>
      </c>
      <c r="AA47" s="19">
        <f t="shared" si="4"/>
        <v>1</v>
      </c>
      <c r="AB47" s="19">
        <f t="shared" si="6"/>
        <v>1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 t="s">
        <v>365</v>
      </c>
      <c r="K48" s="46" t="s">
        <v>104</v>
      </c>
      <c r="L48" s="47"/>
      <c r="M48" s="48">
        <v>9.9499999999999993</v>
      </c>
      <c r="N48" s="48"/>
      <c r="O48" s="49">
        <v>3.6499999999999998E-2</v>
      </c>
      <c r="P48" s="50"/>
      <c r="Q48" s="50">
        <v>7.0000000000000007E-2</v>
      </c>
      <c r="R48" s="50">
        <v>0</v>
      </c>
      <c r="S48" s="50"/>
      <c r="T48" s="46" t="s">
        <v>366</v>
      </c>
      <c r="U48" s="46"/>
      <c r="V48" s="51"/>
      <c r="W48" s="62"/>
      <c r="X48" s="62"/>
      <c r="Y48" s="23">
        <f t="shared" si="2"/>
        <v>99.5</v>
      </c>
      <c r="Z48" s="23" t="str">
        <f t="shared" si="3"/>
        <v/>
      </c>
      <c r="AA48" s="19">
        <f t="shared" si="4"/>
        <v>1</v>
      </c>
      <c r="AB48" s="19">
        <f t="shared" si="6"/>
        <v>1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 t="s">
        <v>365</v>
      </c>
      <c r="K49" s="46" t="s">
        <v>104</v>
      </c>
      <c r="L49" s="47"/>
      <c r="M49" s="48">
        <v>14.28</v>
      </c>
      <c r="N49" s="48"/>
      <c r="O49" s="49">
        <v>3.6499999999999998E-2</v>
      </c>
      <c r="P49" s="50"/>
      <c r="Q49" s="50">
        <v>7.0000000000000007E-2</v>
      </c>
      <c r="R49" s="50">
        <v>0</v>
      </c>
      <c r="S49" s="50"/>
      <c r="T49" s="46" t="s">
        <v>366</v>
      </c>
      <c r="U49" s="46"/>
      <c r="V49" s="51"/>
      <c r="W49" s="62"/>
      <c r="X49" s="62"/>
      <c r="Y49" s="23">
        <f t="shared" si="2"/>
        <v>142.79999999999998</v>
      </c>
      <c r="Z49" s="23" t="str">
        <f t="shared" si="3"/>
        <v/>
      </c>
      <c r="AA49" s="19">
        <f t="shared" si="4"/>
        <v>1</v>
      </c>
      <c r="AB49" s="19">
        <f t="shared" si="6"/>
        <v>1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85</v>
      </c>
      <c r="L53" s="47" t="s">
        <v>364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F1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18</v>
      </c>
      <c r="G14" s="106">
        <f>IFERROR(IF(OR(F14=0,F14=""),"",F14/$F$13),"")</f>
        <v>0.38297872340425532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18</v>
      </c>
      <c r="G15" s="106">
        <f>IFERROR(IF(OR(F15=0,F15=""),"",F15/$F$13),"")</f>
        <v>0.38297872340425532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5693.9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18</v>
      </c>
      <c r="K21" s="28"/>
      <c r="L21" s="3">
        <f t="shared" ref="L21:X21" si="1">SUBTOTAL(103,L23:L60003)</f>
        <v>7</v>
      </c>
      <c r="M21" s="4">
        <f t="shared" si="1"/>
        <v>18</v>
      </c>
      <c r="N21" s="5">
        <f t="shared" si="1"/>
        <v>0</v>
      </c>
      <c r="O21" s="3">
        <f t="shared" si="1"/>
        <v>18</v>
      </c>
      <c r="P21" s="3">
        <f t="shared" si="1"/>
        <v>0</v>
      </c>
      <c r="Q21" s="3">
        <f t="shared" si="1"/>
        <v>18</v>
      </c>
      <c r="R21" s="3">
        <f t="shared" si="1"/>
        <v>18</v>
      </c>
      <c r="S21" s="5">
        <f t="shared" si="1"/>
        <v>0</v>
      </c>
      <c r="T21" s="3">
        <f t="shared" si="1"/>
        <v>18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18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 t="s">
        <v>365</v>
      </c>
      <c r="K38" s="46" t="s">
        <v>104</v>
      </c>
      <c r="L38" s="47"/>
      <c r="M38" s="48">
        <v>16.45</v>
      </c>
      <c r="N38" s="48"/>
      <c r="O38" s="49">
        <v>3.6499999999999998E-2</v>
      </c>
      <c r="P38" s="50"/>
      <c r="Q38" s="50">
        <v>7.0000000000000007E-2</v>
      </c>
      <c r="R38" s="50">
        <v>0</v>
      </c>
      <c r="S38" s="50"/>
      <c r="T38" s="46" t="s">
        <v>366</v>
      </c>
      <c r="U38" s="46"/>
      <c r="V38" s="51"/>
      <c r="W38" s="62"/>
      <c r="X38" s="62"/>
      <c r="Y38" s="23">
        <f t="shared" si="2"/>
        <v>493.5</v>
      </c>
      <c r="Z38" s="23" t="str">
        <f t="shared" si="3"/>
        <v/>
      </c>
      <c r="AA38" s="19">
        <f t="shared" si="4"/>
        <v>1</v>
      </c>
      <c r="AB38" s="19">
        <f t="shared" si="5"/>
        <v>1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85</v>
      </c>
      <c r="L39" s="47" t="s">
        <v>364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85</v>
      </c>
      <c r="L40" s="47" t="s">
        <v>364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85</v>
      </c>
      <c r="L41" s="47" t="s">
        <v>364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 t="s">
        <v>365</v>
      </c>
      <c r="K46" s="46" t="s">
        <v>104</v>
      </c>
      <c r="L46" s="47"/>
      <c r="M46" s="48">
        <v>1.35</v>
      </c>
      <c r="N46" s="48"/>
      <c r="O46" s="49">
        <v>3.6499999999999998E-2</v>
      </c>
      <c r="P46" s="50"/>
      <c r="Q46" s="50">
        <v>7.0000000000000007E-2</v>
      </c>
      <c r="R46" s="50">
        <v>0</v>
      </c>
      <c r="S46" s="50"/>
      <c r="T46" s="46" t="s">
        <v>366</v>
      </c>
      <c r="U46" s="46"/>
      <c r="V46" s="51"/>
      <c r="W46" s="62"/>
      <c r="X46" s="62"/>
      <c r="Y46" s="23">
        <f t="shared" si="2"/>
        <v>40.5</v>
      </c>
      <c r="Z46" s="23" t="str">
        <f t="shared" si="3"/>
        <v/>
      </c>
      <c r="AA46" s="19">
        <f t="shared" si="4"/>
        <v>1</v>
      </c>
      <c r="AB46" s="19">
        <f t="shared" si="5"/>
        <v>1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 t="s">
        <v>365</v>
      </c>
      <c r="K47" s="46" t="s">
        <v>104</v>
      </c>
      <c r="L47" s="47"/>
      <c r="M47" s="48">
        <v>1.69</v>
      </c>
      <c r="N47" s="48"/>
      <c r="O47" s="49">
        <v>3.6499999999999998E-2</v>
      </c>
      <c r="P47" s="50"/>
      <c r="Q47" s="50">
        <v>7.0000000000000007E-2</v>
      </c>
      <c r="R47" s="50">
        <v>0</v>
      </c>
      <c r="S47" s="50"/>
      <c r="T47" s="46" t="s">
        <v>366</v>
      </c>
      <c r="U47" s="46"/>
      <c r="V47" s="51"/>
      <c r="W47" s="62"/>
      <c r="X47" s="62"/>
      <c r="Y47" s="23">
        <f t="shared" si="2"/>
        <v>50.699999999999996</v>
      </c>
      <c r="Z47" s="23" t="str">
        <f t="shared" si="3"/>
        <v/>
      </c>
      <c r="AA47" s="19">
        <f t="shared" si="4"/>
        <v>1</v>
      </c>
      <c r="AB47" s="19">
        <f t="shared" si="5"/>
        <v>1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 t="s">
        <v>365</v>
      </c>
      <c r="K48" s="46" t="s">
        <v>104</v>
      </c>
      <c r="L48" s="47"/>
      <c r="M48" s="48">
        <v>1.73</v>
      </c>
      <c r="N48" s="48"/>
      <c r="O48" s="49">
        <v>3.6499999999999998E-2</v>
      </c>
      <c r="P48" s="50"/>
      <c r="Q48" s="50">
        <v>7.0000000000000007E-2</v>
      </c>
      <c r="R48" s="50">
        <v>0</v>
      </c>
      <c r="S48" s="50"/>
      <c r="T48" s="46" t="s">
        <v>366</v>
      </c>
      <c r="U48" s="46"/>
      <c r="V48" s="51"/>
      <c r="W48" s="62"/>
      <c r="X48" s="62"/>
      <c r="Y48" s="23">
        <f t="shared" si="2"/>
        <v>51.9</v>
      </c>
      <c r="Z48" s="23" t="str">
        <f t="shared" si="3"/>
        <v/>
      </c>
      <c r="AA48" s="19">
        <f t="shared" si="4"/>
        <v>1</v>
      </c>
      <c r="AB48" s="19">
        <f t="shared" si="5"/>
        <v>1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 t="s">
        <v>365</v>
      </c>
      <c r="K49" s="46" t="s">
        <v>104</v>
      </c>
      <c r="L49" s="47"/>
      <c r="M49" s="48">
        <v>2.6</v>
      </c>
      <c r="N49" s="48"/>
      <c r="O49" s="49">
        <v>3.6499999999999998E-2</v>
      </c>
      <c r="P49" s="50"/>
      <c r="Q49" s="50">
        <v>7.0000000000000007E-2</v>
      </c>
      <c r="R49" s="50">
        <v>0</v>
      </c>
      <c r="S49" s="50"/>
      <c r="T49" s="46" t="s">
        <v>366</v>
      </c>
      <c r="U49" s="46"/>
      <c r="V49" s="51"/>
      <c r="W49" s="62"/>
      <c r="X49" s="62"/>
      <c r="Y49" s="23">
        <f t="shared" si="2"/>
        <v>78</v>
      </c>
      <c r="Z49" s="23" t="str">
        <f t="shared" si="3"/>
        <v/>
      </c>
      <c r="AA49" s="19">
        <f t="shared" si="4"/>
        <v>1</v>
      </c>
      <c r="AB49" s="19">
        <f t="shared" si="5"/>
        <v>1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 t="s">
        <v>365</v>
      </c>
      <c r="K50" s="46" t="s">
        <v>104</v>
      </c>
      <c r="L50" s="47"/>
      <c r="M50" s="48">
        <v>3.03</v>
      </c>
      <c r="N50" s="48"/>
      <c r="O50" s="49">
        <v>3.6499999999999998E-2</v>
      </c>
      <c r="P50" s="50"/>
      <c r="Q50" s="50">
        <v>7.0000000000000007E-2</v>
      </c>
      <c r="R50" s="50">
        <v>0</v>
      </c>
      <c r="S50" s="50"/>
      <c r="T50" s="46" t="s">
        <v>366</v>
      </c>
      <c r="U50" s="46"/>
      <c r="V50" s="51"/>
      <c r="W50" s="62"/>
      <c r="X50" s="62"/>
      <c r="Y50" s="23">
        <f t="shared" si="2"/>
        <v>90.899999999999991</v>
      </c>
      <c r="Z50" s="23" t="str">
        <f t="shared" si="3"/>
        <v/>
      </c>
      <c r="AA50" s="19">
        <f t="shared" si="4"/>
        <v>1</v>
      </c>
      <c r="AB50" s="19">
        <f t="shared" si="5"/>
        <v>1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 t="s">
        <v>365</v>
      </c>
      <c r="K51" s="46" t="s">
        <v>104</v>
      </c>
      <c r="L51" s="47"/>
      <c r="M51" s="48">
        <v>3.89</v>
      </c>
      <c r="N51" s="48"/>
      <c r="O51" s="49">
        <v>3.6499999999999998E-2</v>
      </c>
      <c r="P51" s="50"/>
      <c r="Q51" s="50">
        <v>7.0000000000000007E-2</v>
      </c>
      <c r="R51" s="50">
        <v>0</v>
      </c>
      <c r="S51" s="50"/>
      <c r="T51" s="46" t="s">
        <v>366</v>
      </c>
      <c r="U51" s="46"/>
      <c r="V51" s="51"/>
      <c r="W51" s="62"/>
      <c r="X51" s="62"/>
      <c r="Y51" s="23">
        <f t="shared" si="2"/>
        <v>116.7</v>
      </c>
      <c r="Z51" s="23" t="str">
        <f t="shared" si="3"/>
        <v/>
      </c>
      <c r="AA51" s="19">
        <f t="shared" si="4"/>
        <v>1</v>
      </c>
      <c r="AB51" s="19">
        <f t="shared" si="5"/>
        <v>1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 t="s">
        <v>365</v>
      </c>
      <c r="K52" s="46" t="s">
        <v>104</v>
      </c>
      <c r="L52" s="47"/>
      <c r="M52" s="48">
        <v>4.54</v>
      </c>
      <c r="N52" s="48"/>
      <c r="O52" s="49">
        <v>3.6499999999999998E-2</v>
      </c>
      <c r="P52" s="50"/>
      <c r="Q52" s="50">
        <v>7.0000000000000007E-2</v>
      </c>
      <c r="R52" s="50">
        <v>0</v>
      </c>
      <c r="S52" s="50"/>
      <c r="T52" s="46" t="s">
        <v>366</v>
      </c>
      <c r="U52" s="46"/>
      <c r="V52" s="51"/>
      <c r="W52" s="62"/>
      <c r="X52" s="62"/>
      <c r="Y52" s="23">
        <f t="shared" si="2"/>
        <v>136.19999999999999</v>
      </c>
      <c r="Z52" s="23" t="str">
        <f t="shared" si="3"/>
        <v/>
      </c>
      <c r="AA52" s="19">
        <f t="shared" si="4"/>
        <v>1</v>
      </c>
      <c r="AB52" s="19">
        <f t="shared" si="5"/>
        <v>1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 t="s">
        <v>365</v>
      </c>
      <c r="K53" s="46" t="s">
        <v>104</v>
      </c>
      <c r="L53" s="47"/>
      <c r="M53" s="48">
        <v>5.19</v>
      </c>
      <c r="N53" s="48"/>
      <c r="O53" s="49">
        <v>3.6499999999999998E-2</v>
      </c>
      <c r="P53" s="50"/>
      <c r="Q53" s="50">
        <v>7.0000000000000007E-2</v>
      </c>
      <c r="R53" s="50">
        <v>0</v>
      </c>
      <c r="S53" s="50"/>
      <c r="T53" s="46" t="s">
        <v>366</v>
      </c>
      <c r="U53" s="46"/>
      <c r="V53" s="51"/>
      <c r="W53" s="62"/>
      <c r="X53" s="62"/>
      <c r="Y53" s="23">
        <f t="shared" si="2"/>
        <v>155.70000000000002</v>
      </c>
      <c r="Z53" s="23" t="str">
        <f t="shared" si="3"/>
        <v/>
      </c>
      <c r="AA53" s="19">
        <f t="shared" si="4"/>
        <v>1</v>
      </c>
      <c r="AB53" s="19">
        <f t="shared" si="5"/>
        <v>1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 t="s">
        <v>365</v>
      </c>
      <c r="K54" s="46" t="s">
        <v>104</v>
      </c>
      <c r="L54" s="47"/>
      <c r="M54" s="48">
        <v>6.06</v>
      </c>
      <c r="N54" s="48"/>
      <c r="O54" s="49">
        <v>3.6499999999999998E-2</v>
      </c>
      <c r="P54" s="50"/>
      <c r="Q54" s="50">
        <v>7.0000000000000007E-2</v>
      </c>
      <c r="R54" s="50">
        <v>0</v>
      </c>
      <c r="S54" s="50"/>
      <c r="T54" s="46" t="s">
        <v>366</v>
      </c>
      <c r="U54" s="46"/>
      <c r="V54" s="51"/>
      <c r="W54" s="62"/>
      <c r="X54" s="62"/>
      <c r="Y54" s="23">
        <f t="shared" si="2"/>
        <v>181.79999999999998</v>
      </c>
      <c r="Z54" s="23" t="str">
        <f t="shared" si="3"/>
        <v/>
      </c>
      <c r="AA54" s="19">
        <f t="shared" si="4"/>
        <v>1</v>
      </c>
      <c r="AB54" s="19">
        <f t="shared" si="5"/>
        <v>1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 t="s">
        <v>365</v>
      </c>
      <c r="K55" s="46" t="s">
        <v>104</v>
      </c>
      <c r="L55" s="47"/>
      <c r="M55" s="48">
        <v>7.35</v>
      </c>
      <c r="N55" s="48"/>
      <c r="O55" s="49">
        <v>3.6499999999999998E-2</v>
      </c>
      <c r="P55" s="50"/>
      <c r="Q55" s="50">
        <v>7.0000000000000007E-2</v>
      </c>
      <c r="R55" s="50">
        <v>0</v>
      </c>
      <c r="S55" s="50"/>
      <c r="T55" s="46" t="s">
        <v>366</v>
      </c>
      <c r="U55" s="46"/>
      <c r="V55" s="51"/>
      <c r="W55" s="62"/>
      <c r="X55" s="62"/>
      <c r="Y55" s="23">
        <f t="shared" si="2"/>
        <v>220.5</v>
      </c>
      <c r="Z55" s="23" t="str">
        <f t="shared" si="3"/>
        <v/>
      </c>
      <c r="AA55" s="19">
        <f t="shared" si="4"/>
        <v>1</v>
      </c>
      <c r="AB55" s="19">
        <f t="shared" si="5"/>
        <v>1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 t="s">
        <v>365</v>
      </c>
      <c r="K56" s="46" t="s">
        <v>104</v>
      </c>
      <c r="L56" s="47"/>
      <c r="M56" s="48">
        <v>10.82</v>
      </c>
      <c r="N56" s="48"/>
      <c r="O56" s="49">
        <v>3.6499999999999998E-2</v>
      </c>
      <c r="P56" s="50"/>
      <c r="Q56" s="50">
        <v>7.0000000000000007E-2</v>
      </c>
      <c r="R56" s="50">
        <v>0</v>
      </c>
      <c r="S56" s="50"/>
      <c r="T56" s="46" t="s">
        <v>366</v>
      </c>
      <c r="U56" s="46"/>
      <c r="V56" s="51"/>
      <c r="W56" s="62"/>
      <c r="X56" s="62"/>
      <c r="Y56" s="23">
        <f t="shared" si="2"/>
        <v>324.60000000000002</v>
      </c>
      <c r="Z56" s="23" t="str">
        <f t="shared" si="3"/>
        <v/>
      </c>
      <c r="AA56" s="19">
        <f t="shared" si="4"/>
        <v>1</v>
      </c>
      <c r="AB56" s="19">
        <f t="shared" si="5"/>
        <v>1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 t="s">
        <v>365</v>
      </c>
      <c r="K57" s="46" t="s">
        <v>104</v>
      </c>
      <c r="L57" s="47"/>
      <c r="M57" s="48">
        <v>12.98</v>
      </c>
      <c r="N57" s="48"/>
      <c r="O57" s="49">
        <v>3.6499999999999998E-2</v>
      </c>
      <c r="P57" s="50"/>
      <c r="Q57" s="50">
        <v>7.0000000000000007E-2</v>
      </c>
      <c r="R57" s="50">
        <v>0</v>
      </c>
      <c r="S57" s="50"/>
      <c r="T57" s="46" t="s">
        <v>366</v>
      </c>
      <c r="U57" s="46"/>
      <c r="V57" s="51"/>
      <c r="W57" s="62"/>
      <c r="X57" s="62"/>
      <c r="Y57" s="23">
        <f t="shared" si="2"/>
        <v>389.40000000000003</v>
      </c>
      <c r="Z57" s="23" t="str">
        <f t="shared" si="3"/>
        <v/>
      </c>
      <c r="AA57" s="19">
        <f t="shared" si="4"/>
        <v>1</v>
      </c>
      <c r="AB57" s="19">
        <f t="shared" si="5"/>
        <v>1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 t="s">
        <v>365</v>
      </c>
      <c r="K58" s="46" t="s">
        <v>104</v>
      </c>
      <c r="L58" s="47"/>
      <c r="M58" s="48">
        <v>28.45</v>
      </c>
      <c r="N58" s="48"/>
      <c r="O58" s="49">
        <v>3.6499999999999998E-2</v>
      </c>
      <c r="P58" s="50"/>
      <c r="Q58" s="50">
        <v>7.0000000000000007E-2</v>
      </c>
      <c r="R58" s="50">
        <v>0</v>
      </c>
      <c r="S58" s="50"/>
      <c r="T58" s="46" t="s">
        <v>366</v>
      </c>
      <c r="U58" s="46"/>
      <c r="V58" s="51"/>
      <c r="W58" s="62"/>
      <c r="X58" s="62"/>
      <c r="Y58" s="23">
        <f t="shared" si="2"/>
        <v>1422.5</v>
      </c>
      <c r="Z58" s="23" t="str">
        <f t="shared" si="3"/>
        <v/>
      </c>
      <c r="AA58" s="19">
        <f t="shared" si="4"/>
        <v>1</v>
      </c>
      <c r="AB58" s="19">
        <f t="shared" si="5"/>
        <v>1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 t="s">
        <v>365</v>
      </c>
      <c r="K59" s="46" t="s">
        <v>104</v>
      </c>
      <c r="L59" s="47"/>
      <c r="M59" s="48">
        <v>7.57</v>
      </c>
      <c r="N59" s="48"/>
      <c r="O59" s="49">
        <v>3.6499999999999998E-2</v>
      </c>
      <c r="P59" s="50"/>
      <c r="Q59" s="50">
        <v>7.0000000000000007E-2</v>
      </c>
      <c r="R59" s="50">
        <v>0</v>
      </c>
      <c r="S59" s="50"/>
      <c r="T59" s="46" t="s">
        <v>366</v>
      </c>
      <c r="U59" s="46"/>
      <c r="V59" s="51"/>
      <c r="W59" s="62"/>
      <c r="X59" s="62"/>
      <c r="Y59" s="23">
        <f t="shared" si="2"/>
        <v>227.10000000000002</v>
      </c>
      <c r="Z59" s="23" t="str">
        <f t="shared" si="3"/>
        <v/>
      </c>
      <c r="AA59" s="19">
        <f t="shared" si="4"/>
        <v>1</v>
      </c>
      <c r="AB59" s="19">
        <f t="shared" si="5"/>
        <v>1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 t="s">
        <v>365</v>
      </c>
      <c r="K60" s="46" t="s">
        <v>104</v>
      </c>
      <c r="L60" s="47"/>
      <c r="M60" s="48">
        <v>9.9499999999999993</v>
      </c>
      <c r="N60" s="48"/>
      <c r="O60" s="49">
        <v>3.6499999999999998E-2</v>
      </c>
      <c r="P60" s="50"/>
      <c r="Q60" s="50">
        <v>7.0000000000000007E-2</v>
      </c>
      <c r="R60" s="50">
        <v>0</v>
      </c>
      <c r="S60" s="50"/>
      <c r="T60" s="46" t="s">
        <v>366</v>
      </c>
      <c r="U60" s="46"/>
      <c r="V60" s="51"/>
      <c r="W60" s="62"/>
      <c r="X60" s="62"/>
      <c r="Y60" s="23">
        <f t="shared" si="2"/>
        <v>298.5</v>
      </c>
      <c r="Z60" s="23" t="str">
        <f t="shared" si="3"/>
        <v/>
      </c>
      <c r="AA60" s="19">
        <f t="shared" si="4"/>
        <v>1</v>
      </c>
      <c r="AB60" s="19">
        <f t="shared" si="5"/>
        <v>1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 t="s">
        <v>365</v>
      </c>
      <c r="K61" s="46" t="s">
        <v>104</v>
      </c>
      <c r="L61" s="47"/>
      <c r="M61" s="48">
        <v>14.28</v>
      </c>
      <c r="N61" s="48"/>
      <c r="O61" s="49">
        <v>3.6499999999999998E-2</v>
      </c>
      <c r="P61" s="50"/>
      <c r="Q61" s="50">
        <v>7.0000000000000007E-2</v>
      </c>
      <c r="R61" s="50">
        <v>0</v>
      </c>
      <c r="S61" s="50"/>
      <c r="T61" s="46" t="s">
        <v>366</v>
      </c>
      <c r="U61" s="46"/>
      <c r="V61" s="51"/>
      <c r="W61" s="62"/>
      <c r="X61" s="62"/>
      <c r="Y61" s="23">
        <f t="shared" si="2"/>
        <v>428.4</v>
      </c>
      <c r="Z61" s="23" t="str">
        <f t="shared" si="3"/>
        <v/>
      </c>
      <c r="AA61" s="19">
        <f t="shared" si="4"/>
        <v>1</v>
      </c>
      <c r="AB61" s="19">
        <f t="shared" si="5"/>
        <v>1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 t="s">
        <v>365</v>
      </c>
      <c r="K62" s="46" t="s">
        <v>104</v>
      </c>
      <c r="L62" s="47"/>
      <c r="M62" s="48">
        <v>16.45</v>
      </c>
      <c r="N62" s="48"/>
      <c r="O62" s="49">
        <v>3.6499999999999998E-2</v>
      </c>
      <c r="P62" s="50"/>
      <c r="Q62" s="50">
        <v>7.0000000000000007E-2</v>
      </c>
      <c r="R62" s="50">
        <v>0</v>
      </c>
      <c r="S62" s="50"/>
      <c r="T62" s="46" t="s">
        <v>366</v>
      </c>
      <c r="U62" s="46"/>
      <c r="V62" s="51"/>
      <c r="W62" s="62"/>
      <c r="X62" s="62"/>
      <c r="Y62" s="23">
        <f t="shared" si="2"/>
        <v>987</v>
      </c>
      <c r="Z62" s="23" t="str">
        <f t="shared" si="3"/>
        <v/>
      </c>
      <c r="AA62" s="19">
        <f t="shared" si="4"/>
        <v>1</v>
      </c>
      <c r="AB62" s="19">
        <f t="shared" si="5"/>
        <v>1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85</v>
      </c>
      <c r="L64" s="47" t="s">
        <v>364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85</v>
      </c>
      <c r="L65" s="47" t="s">
        <v>364</v>
      </c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85</v>
      </c>
      <c r="L66" s="47" t="s">
        <v>364</v>
      </c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85</v>
      </c>
      <c r="L67" s="47" t="s">
        <v>364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/>
      <c r="K68" s="46" t="s">
        <v>81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A4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106">
        <f>IFERROR(IF(OR(F14=0,F14=""),"",F14/$F$13),"")</f>
        <v>0.04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</v>
      </c>
      <c r="G15" s="106">
        <f>IFERROR(IF(OR(F15=0,F15=""),"",F15/$F$13),"")</f>
        <v>0.04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2406.9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2</v>
      </c>
      <c r="K21" s="28"/>
      <c r="L21" s="3">
        <f t="shared" ref="L21:X21" si="1">SUBTOTAL(103,L23:L60003)</f>
        <v>13</v>
      </c>
      <c r="M21" s="4">
        <f t="shared" si="1"/>
        <v>2</v>
      </c>
      <c r="N21" s="5">
        <f t="shared" si="1"/>
        <v>0</v>
      </c>
      <c r="O21" s="3">
        <f t="shared" si="1"/>
        <v>2</v>
      </c>
      <c r="P21" s="3">
        <f t="shared" si="1"/>
        <v>0</v>
      </c>
      <c r="Q21" s="3">
        <f t="shared" si="1"/>
        <v>2</v>
      </c>
      <c r="R21" s="3">
        <f t="shared" si="1"/>
        <v>2</v>
      </c>
      <c r="S21" s="5">
        <f t="shared" si="1"/>
        <v>0</v>
      </c>
      <c r="T21" s="3">
        <f t="shared" si="1"/>
        <v>2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 t="s">
        <v>365</v>
      </c>
      <c r="K37" s="46" t="s">
        <v>104</v>
      </c>
      <c r="L37" s="47"/>
      <c r="M37" s="48">
        <v>3.03</v>
      </c>
      <c r="N37" s="48"/>
      <c r="O37" s="49">
        <v>3.6499999999999998E-2</v>
      </c>
      <c r="P37" s="50"/>
      <c r="Q37" s="50">
        <v>7.0000000000000007E-2</v>
      </c>
      <c r="R37" s="50">
        <v>0</v>
      </c>
      <c r="S37" s="50"/>
      <c r="T37" s="46" t="s">
        <v>366</v>
      </c>
      <c r="U37" s="46"/>
      <c r="V37" s="51"/>
      <c r="W37" s="62"/>
      <c r="X37" s="62"/>
      <c r="Y37" s="23">
        <f t="shared" si="2"/>
        <v>393.9</v>
      </c>
      <c r="Z37" s="23" t="str">
        <f t="shared" si="3"/>
        <v/>
      </c>
      <c r="AA37" s="19">
        <f t="shared" si="4"/>
        <v>1</v>
      </c>
      <c r="AB37" s="19">
        <f t="shared" si="6"/>
        <v>1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 t="s">
        <v>367</v>
      </c>
      <c r="K39" s="46" t="s">
        <v>104</v>
      </c>
      <c r="L39" s="47"/>
      <c r="M39" s="48">
        <v>20.13</v>
      </c>
      <c r="N39" s="48"/>
      <c r="O39" s="49">
        <v>3.6499999999999998E-2</v>
      </c>
      <c r="P39" s="50"/>
      <c r="Q39" s="50">
        <v>7.0000000000000007E-2</v>
      </c>
      <c r="R39" s="50">
        <v>0.15</v>
      </c>
      <c r="S39" s="50"/>
      <c r="T39" s="46" t="s">
        <v>366</v>
      </c>
      <c r="U39" s="46"/>
      <c r="V39" s="51"/>
      <c r="W39" s="62"/>
      <c r="X39" s="62"/>
      <c r="Y39" s="23">
        <f t="shared" si="2"/>
        <v>2013</v>
      </c>
      <c r="Z39" s="23" t="str">
        <f t="shared" si="3"/>
        <v/>
      </c>
      <c r="AA39" s="19">
        <f t="shared" si="4"/>
        <v>1</v>
      </c>
      <c r="AB39" s="19">
        <f t="shared" si="6"/>
        <v>1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85</v>
      </c>
      <c r="L42" s="47" t="s">
        <v>364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85</v>
      </c>
      <c r="L44" s="47" t="s">
        <v>364</v>
      </c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85</v>
      </c>
      <c r="L45" s="47" t="s">
        <v>364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8"/>
        <v/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85</v>
      </c>
      <c r="L52" s="47" t="s">
        <v>364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85</v>
      </c>
      <c r="L53" s="47" t="s">
        <v>364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85</v>
      </c>
      <c r="L54" s="47" t="s">
        <v>364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/>
      <c r="K55" s="46" t="s">
        <v>85</v>
      </c>
      <c r="L55" s="47" t="s">
        <v>364</v>
      </c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85</v>
      </c>
      <c r="L56" s="47" t="s">
        <v>364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85</v>
      </c>
      <c r="L67" s="47" t="s">
        <v>364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/>
      <c r="K68" s="46" t="s">
        <v>81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85</v>
      </c>
      <c r="L69" s="47" t="s">
        <v>364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85</v>
      </c>
      <c r="L70" s="47" t="s">
        <v>364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85</v>
      </c>
      <c r="L71" s="47" t="s">
        <v>364</v>
      </c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85</v>
      </c>
      <c r="L72" s="47" t="s">
        <v>364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workbookViewId="0"/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a5a6744c-1991-4c87-83a2-56da5ad4f45d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