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a171cd05344aea/Desktop/"/>
    </mc:Choice>
  </mc:AlternateContent>
  <xr:revisionPtr revIDLastSave="17" documentId="8_{AAFE6087-9843-4B6B-A287-947E675793D5}" xr6:coauthVersionLast="47" xr6:coauthVersionMax="47" xr10:uidLastSave="{48C321EC-8B98-4F2E-9702-6EEE94968931}"/>
  <bookViews>
    <workbookView xWindow="-240" yWindow="360" windowWidth="20730" windowHeight="11400" xr2:uid="{59A1ECAF-35FB-47A3-89C9-E4F516ECA120}"/>
  </bookViews>
  <sheets>
    <sheet name="Ven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04" i="1" l="1"/>
  <c r="P304" i="1"/>
  <c r="O304" i="1"/>
  <c r="I304" i="1"/>
  <c r="N303" i="1"/>
  <c r="L303" i="1"/>
  <c r="M303" i="1" s="1"/>
  <c r="K303" i="1"/>
  <c r="R303" i="1" s="1"/>
  <c r="N302" i="1"/>
  <c r="M302" i="1"/>
  <c r="L302" i="1"/>
  <c r="K302" i="1"/>
  <c r="R302" i="1" s="1"/>
  <c r="Q302" i="1" s="1"/>
  <c r="R301" i="1"/>
  <c r="N301" i="1"/>
  <c r="L301" i="1"/>
  <c r="M301" i="1" s="1"/>
  <c r="K301" i="1"/>
  <c r="N300" i="1"/>
  <c r="M300" i="1"/>
  <c r="L300" i="1"/>
  <c r="K300" i="1"/>
  <c r="R300" i="1" s="1"/>
  <c r="S300" i="1" s="1"/>
  <c r="N299" i="1"/>
  <c r="R299" i="1" s="1"/>
  <c r="L299" i="1"/>
  <c r="M299" i="1" s="1"/>
  <c r="K299" i="1"/>
  <c r="N298" i="1"/>
  <c r="M298" i="1"/>
  <c r="L298" i="1"/>
  <c r="K298" i="1"/>
  <c r="R298" i="1" s="1"/>
  <c r="Q298" i="1" s="1"/>
  <c r="R297" i="1"/>
  <c r="N297" i="1"/>
  <c r="L297" i="1"/>
  <c r="M297" i="1" s="1"/>
  <c r="K297" i="1"/>
  <c r="N296" i="1"/>
  <c r="M296" i="1"/>
  <c r="L296" i="1"/>
  <c r="K296" i="1"/>
  <c r="R296" i="1" s="1"/>
  <c r="S296" i="1" s="1"/>
  <c r="N295" i="1"/>
  <c r="R295" i="1" s="1"/>
  <c r="L295" i="1"/>
  <c r="M295" i="1" s="1"/>
  <c r="K295" i="1"/>
  <c r="N294" i="1"/>
  <c r="M294" i="1"/>
  <c r="L294" i="1"/>
  <c r="K294" i="1"/>
  <c r="R294" i="1" s="1"/>
  <c r="Q294" i="1" s="1"/>
  <c r="R293" i="1"/>
  <c r="N293" i="1"/>
  <c r="L293" i="1"/>
  <c r="M293" i="1" s="1"/>
  <c r="K293" i="1"/>
  <c r="N292" i="1"/>
  <c r="M292" i="1"/>
  <c r="L292" i="1"/>
  <c r="K292" i="1"/>
  <c r="R292" i="1" s="1"/>
  <c r="S292" i="1" s="1"/>
  <c r="N291" i="1"/>
  <c r="R291" i="1" s="1"/>
  <c r="L291" i="1"/>
  <c r="M291" i="1" s="1"/>
  <c r="K291" i="1"/>
  <c r="N290" i="1"/>
  <c r="M290" i="1"/>
  <c r="L290" i="1"/>
  <c r="K290" i="1"/>
  <c r="R290" i="1" s="1"/>
  <c r="Q290" i="1" s="1"/>
  <c r="R289" i="1"/>
  <c r="N289" i="1"/>
  <c r="L289" i="1"/>
  <c r="M289" i="1" s="1"/>
  <c r="K289" i="1"/>
  <c r="N288" i="1"/>
  <c r="M288" i="1"/>
  <c r="L288" i="1"/>
  <c r="K288" i="1"/>
  <c r="R288" i="1" s="1"/>
  <c r="S288" i="1" s="1"/>
  <c r="N287" i="1"/>
  <c r="R287" i="1" s="1"/>
  <c r="L287" i="1"/>
  <c r="M287" i="1" s="1"/>
  <c r="K287" i="1"/>
  <c r="N286" i="1"/>
  <c r="M286" i="1"/>
  <c r="L286" i="1"/>
  <c r="K286" i="1"/>
  <c r="R286" i="1" s="1"/>
  <c r="Q286" i="1" s="1"/>
  <c r="R285" i="1"/>
  <c r="N285" i="1"/>
  <c r="L285" i="1"/>
  <c r="M285" i="1" s="1"/>
  <c r="K285" i="1"/>
  <c r="N284" i="1"/>
  <c r="M284" i="1"/>
  <c r="L284" i="1"/>
  <c r="K284" i="1"/>
  <c r="P280" i="1"/>
  <c r="O280" i="1"/>
  <c r="I280" i="1"/>
  <c r="N279" i="1"/>
  <c r="M279" i="1"/>
  <c r="L279" i="1"/>
  <c r="K279" i="1"/>
  <c r="R279" i="1" s="1"/>
  <c r="Q279" i="1" s="1"/>
  <c r="R278" i="1"/>
  <c r="N278" i="1"/>
  <c r="L278" i="1"/>
  <c r="M278" i="1" s="1"/>
  <c r="K278" i="1"/>
  <c r="N277" i="1"/>
  <c r="M277" i="1"/>
  <c r="L277" i="1"/>
  <c r="K277" i="1"/>
  <c r="R277" i="1" s="1"/>
  <c r="S277" i="1" s="1"/>
  <c r="N276" i="1"/>
  <c r="R276" i="1" s="1"/>
  <c r="L276" i="1"/>
  <c r="M276" i="1" s="1"/>
  <c r="K276" i="1"/>
  <c r="N275" i="1"/>
  <c r="M275" i="1"/>
  <c r="L275" i="1"/>
  <c r="K275" i="1"/>
  <c r="R275" i="1" s="1"/>
  <c r="Q275" i="1" s="1"/>
  <c r="R274" i="1"/>
  <c r="N274" i="1"/>
  <c r="L274" i="1"/>
  <c r="M274" i="1" s="1"/>
  <c r="K274" i="1"/>
  <c r="N273" i="1"/>
  <c r="M273" i="1"/>
  <c r="L273" i="1"/>
  <c r="K273" i="1"/>
  <c r="R273" i="1" s="1"/>
  <c r="S273" i="1" s="1"/>
  <c r="N272" i="1"/>
  <c r="R272" i="1" s="1"/>
  <c r="L272" i="1"/>
  <c r="M272" i="1" s="1"/>
  <c r="K272" i="1"/>
  <c r="N271" i="1"/>
  <c r="M271" i="1"/>
  <c r="L271" i="1"/>
  <c r="K271" i="1"/>
  <c r="R271" i="1" s="1"/>
  <c r="Q271" i="1" s="1"/>
  <c r="R270" i="1"/>
  <c r="N270" i="1"/>
  <c r="L270" i="1"/>
  <c r="M270" i="1" s="1"/>
  <c r="K270" i="1"/>
  <c r="N269" i="1"/>
  <c r="M269" i="1"/>
  <c r="L269" i="1"/>
  <c r="K269" i="1"/>
  <c r="R269" i="1" s="1"/>
  <c r="S269" i="1" s="1"/>
  <c r="N268" i="1"/>
  <c r="R268" i="1" s="1"/>
  <c r="L268" i="1"/>
  <c r="M268" i="1" s="1"/>
  <c r="K268" i="1"/>
  <c r="N267" i="1"/>
  <c r="M267" i="1"/>
  <c r="L267" i="1"/>
  <c r="K267" i="1"/>
  <c r="R267" i="1" s="1"/>
  <c r="Q267" i="1" s="1"/>
  <c r="R266" i="1"/>
  <c r="N266" i="1"/>
  <c r="L266" i="1"/>
  <c r="M266" i="1" s="1"/>
  <c r="K266" i="1"/>
  <c r="N265" i="1"/>
  <c r="M265" i="1"/>
  <c r="L265" i="1"/>
  <c r="K265" i="1"/>
  <c r="R265" i="1" s="1"/>
  <c r="S265" i="1" s="1"/>
  <c r="N264" i="1"/>
  <c r="R264" i="1" s="1"/>
  <c r="L264" i="1"/>
  <c r="M264" i="1" s="1"/>
  <c r="K264" i="1"/>
  <c r="N263" i="1"/>
  <c r="M263" i="1"/>
  <c r="L263" i="1"/>
  <c r="K263" i="1"/>
  <c r="R263" i="1" s="1"/>
  <c r="Q263" i="1" s="1"/>
  <c r="R262" i="1"/>
  <c r="N262" i="1"/>
  <c r="L262" i="1"/>
  <c r="M262" i="1" s="1"/>
  <c r="K262" i="1"/>
  <c r="N261" i="1"/>
  <c r="M261" i="1"/>
  <c r="L261" i="1"/>
  <c r="K261" i="1"/>
  <c r="N260" i="1"/>
  <c r="R260" i="1" s="1"/>
  <c r="L260" i="1"/>
  <c r="M260" i="1" s="1"/>
  <c r="K260" i="1"/>
  <c r="W256" i="1"/>
  <c r="P256" i="1"/>
  <c r="O256" i="1"/>
  <c r="I256" i="1"/>
  <c r="N255" i="1"/>
  <c r="M255" i="1"/>
  <c r="L255" i="1"/>
  <c r="K255" i="1"/>
  <c r="R255" i="1" s="1"/>
  <c r="S255" i="1" s="1"/>
  <c r="N254" i="1"/>
  <c r="R254" i="1" s="1"/>
  <c r="L254" i="1"/>
  <c r="M254" i="1" s="1"/>
  <c r="K254" i="1"/>
  <c r="N253" i="1"/>
  <c r="M253" i="1"/>
  <c r="L253" i="1"/>
  <c r="K253" i="1"/>
  <c r="R253" i="1" s="1"/>
  <c r="S253" i="1" s="1"/>
  <c r="N252" i="1"/>
  <c r="R252" i="1" s="1"/>
  <c r="L252" i="1"/>
  <c r="M252" i="1" s="1"/>
  <c r="K252" i="1"/>
  <c r="N251" i="1"/>
  <c r="M251" i="1"/>
  <c r="L251" i="1"/>
  <c r="K251" i="1"/>
  <c r="R251" i="1" s="1"/>
  <c r="S251" i="1" s="1"/>
  <c r="N250" i="1"/>
  <c r="R250" i="1" s="1"/>
  <c r="L250" i="1"/>
  <c r="M250" i="1" s="1"/>
  <c r="K250" i="1"/>
  <c r="N249" i="1"/>
  <c r="M249" i="1"/>
  <c r="L249" i="1"/>
  <c r="K249" i="1"/>
  <c r="R249" i="1" s="1"/>
  <c r="S249" i="1" s="1"/>
  <c r="N248" i="1"/>
  <c r="R248" i="1" s="1"/>
  <c r="L248" i="1"/>
  <c r="M248" i="1" s="1"/>
  <c r="K248" i="1"/>
  <c r="N247" i="1"/>
  <c r="M247" i="1"/>
  <c r="L247" i="1"/>
  <c r="K247" i="1"/>
  <c r="R247" i="1" s="1"/>
  <c r="S247" i="1" s="1"/>
  <c r="N246" i="1"/>
  <c r="R246" i="1" s="1"/>
  <c r="L246" i="1"/>
  <c r="M246" i="1" s="1"/>
  <c r="K246" i="1"/>
  <c r="N245" i="1"/>
  <c r="M245" i="1"/>
  <c r="L245" i="1"/>
  <c r="K245" i="1"/>
  <c r="R245" i="1" s="1"/>
  <c r="S245" i="1" s="1"/>
  <c r="N244" i="1"/>
  <c r="R244" i="1" s="1"/>
  <c r="L244" i="1"/>
  <c r="M244" i="1" s="1"/>
  <c r="K244" i="1"/>
  <c r="N243" i="1"/>
  <c r="M243" i="1"/>
  <c r="L243" i="1"/>
  <c r="K243" i="1"/>
  <c r="R243" i="1" s="1"/>
  <c r="S243" i="1" s="1"/>
  <c r="N242" i="1"/>
  <c r="R242" i="1" s="1"/>
  <c r="L242" i="1"/>
  <c r="M242" i="1" s="1"/>
  <c r="K242" i="1"/>
  <c r="N241" i="1"/>
  <c r="M241" i="1"/>
  <c r="L241" i="1"/>
  <c r="K241" i="1"/>
  <c r="R241" i="1" s="1"/>
  <c r="S241" i="1" s="1"/>
  <c r="N240" i="1"/>
  <c r="R240" i="1" s="1"/>
  <c r="L240" i="1"/>
  <c r="M240" i="1" s="1"/>
  <c r="K240" i="1"/>
  <c r="N239" i="1"/>
  <c r="M239" i="1"/>
  <c r="L239" i="1"/>
  <c r="K239" i="1"/>
  <c r="R239" i="1" s="1"/>
  <c r="S239" i="1" s="1"/>
  <c r="N238" i="1"/>
  <c r="R238" i="1" s="1"/>
  <c r="L238" i="1"/>
  <c r="M238" i="1" s="1"/>
  <c r="K238" i="1"/>
  <c r="N237" i="1"/>
  <c r="M237" i="1"/>
  <c r="L237" i="1"/>
  <c r="K237" i="1"/>
  <c r="N236" i="1"/>
  <c r="R236" i="1" s="1"/>
  <c r="L236" i="1"/>
  <c r="M236" i="1" s="1"/>
  <c r="K236" i="1"/>
  <c r="P232" i="1"/>
  <c r="O232" i="1"/>
  <c r="I232" i="1"/>
  <c r="R231" i="1"/>
  <c r="N231" i="1"/>
  <c r="L231" i="1"/>
  <c r="M231" i="1" s="1"/>
  <c r="K231" i="1"/>
  <c r="S230" i="1"/>
  <c r="N230" i="1"/>
  <c r="M230" i="1"/>
  <c r="L230" i="1"/>
  <c r="K230" i="1"/>
  <c r="R230" i="1" s="1"/>
  <c r="Q230" i="1" s="1"/>
  <c r="R229" i="1"/>
  <c r="N229" i="1"/>
  <c r="L229" i="1"/>
  <c r="M229" i="1" s="1"/>
  <c r="K229" i="1"/>
  <c r="S228" i="1"/>
  <c r="N228" i="1"/>
  <c r="M228" i="1"/>
  <c r="L228" i="1"/>
  <c r="K228" i="1"/>
  <c r="R228" i="1" s="1"/>
  <c r="Q228" i="1" s="1"/>
  <c r="R227" i="1"/>
  <c r="N227" i="1"/>
  <c r="L227" i="1"/>
  <c r="M227" i="1" s="1"/>
  <c r="K227" i="1"/>
  <c r="S226" i="1"/>
  <c r="N226" i="1"/>
  <c r="M226" i="1"/>
  <c r="L226" i="1"/>
  <c r="K226" i="1"/>
  <c r="R226" i="1" s="1"/>
  <c r="Q226" i="1" s="1"/>
  <c r="R225" i="1"/>
  <c r="N225" i="1"/>
  <c r="L225" i="1"/>
  <c r="M225" i="1" s="1"/>
  <c r="K225" i="1"/>
  <c r="S224" i="1"/>
  <c r="N224" i="1"/>
  <c r="M224" i="1"/>
  <c r="L224" i="1"/>
  <c r="K224" i="1"/>
  <c r="R224" i="1" s="1"/>
  <c r="Q224" i="1" s="1"/>
  <c r="R223" i="1"/>
  <c r="N223" i="1"/>
  <c r="L223" i="1"/>
  <c r="M223" i="1" s="1"/>
  <c r="K223" i="1"/>
  <c r="S222" i="1"/>
  <c r="N222" i="1"/>
  <c r="M222" i="1"/>
  <c r="L222" i="1"/>
  <c r="K222" i="1"/>
  <c r="R222" i="1" s="1"/>
  <c r="Q222" i="1" s="1"/>
  <c r="R221" i="1"/>
  <c r="N221" i="1"/>
  <c r="L221" i="1"/>
  <c r="M221" i="1" s="1"/>
  <c r="K221" i="1"/>
  <c r="S220" i="1"/>
  <c r="N220" i="1"/>
  <c r="M220" i="1"/>
  <c r="L220" i="1"/>
  <c r="K220" i="1"/>
  <c r="R220" i="1" s="1"/>
  <c r="Q220" i="1" s="1"/>
  <c r="R219" i="1"/>
  <c r="N219" i="1"/>
  <c r="L219" i="1"/>
  <c r="M219" i="1" s="1"/>
  <c r="K219" i="1"/>
  <c r="S218" i="1"/>
  <c r="N218" i="1"/>
  <c r="M218" i="1"/>
  <c r="L218" i="1"/>
  <c r="K218" i="1"/>
  <c r="R218" i="1" s="1"/>
  <c r="Q218" i="1" s="1"/>
  <c r="R217" i="1"/>
  <c r="N217" i="1"/>
  <c r="L217" i="1"/>
  <c r="M217" i="1" s="1"/>
  <c r="K217" i="1"/>
  <c r="S216" i="1"/>
  <c r="N216" i="1"/>
  <c r="L216" i="1"/>
  <c r="M216" i="1" s="1"/>
  <c r="K216" i="1"/>
  <c r="R216" i="1" s="1"/>
  <c r="Q216" i="1" s="1"/>
  <c r="R215" i="1"/>
  <c r="N215" i="1"/>
  <c r="L215" i="1"/>
  <c r="M215" i="1" s="1"/>
  <c r="K215" i="1"/>
  <c r="N214" i="1"/>
  <c r="R214" i="1" s="1"/>
  <c r="L214" i="1"/>
  <c r="M214" i="1" s="1"/>
  <c r="K214" i="1"/>
  <c r="N213" i="1"/>
  <c r="M213" i="1"/>
  <c r="L213" i="1"/>
  <c r="K213" i="1"/>
  <c r="R213" i="1" s="1"/>
  <c r="Q213" i="1" s="1"/>
  <c r="R212" i="1"/>
  <c r="N212" i="1"/>
  <c r="L212" i="1"/>
  <c r="M212" i="1" s="1"/>
  <c r="M232" i="1" s="1"/>
  <c r="K212" i="1"/>
  <c r="W208" i="1"/>
  <c r="P208" i="1"/>
  <c r="O208" i="1"/>
  <c r="I208" i="1"/>
  <c r="N207" i="1"/>
  <c r="M207" i="1"/>
  <c r="L207" i="1"/>
  <c r="K207" i="1"/>
  <c r="R207" i="1" s="1"/>
  <c r="S207" i="1" s="1"/>
  <c r="N206" i="1"/>
  <c r="R206" i="1" s="1"/>
  <c r="L206" i="1"/>
  <c r="M206" i="1" s="1"/>
  <c r="K206" i="1"/>
  <c r="N205" i="1"/>
  <c r="M205" i="1"/>
  <c r="L205" i="1"/>
  <c r="K205" i="1"/>
  <c r="R205" i="1" s="1"/>
  <c r="Q205" i="1" s="1"/>
  <c r="R204" i="1"/>
  <c r="N204" i="1"/>
  <c r="L204" i="1"/>
  <c r="M204" i="1" s="1"/>
  <c r="K204" i="1"/>
  <c r="N203" i="1"/>
  <c r="M203" i="1"/>
  <c r="L203" i="1"/>
  <c r="K203" i="1"/>
  <c r="R203" i="1" s="1"/>
  <c r="S203" i="1" s="1"/>
  <c r="N202" i="1"/>
  <c r="R202" i="1" s="1"/>
  <c r="L202" i="1"/>
  <c r="M202" i="1" s="1"/>
  <c r="K202" i="1"/>
  <c r="N201" i="1"/>
  <c r="M201" i="1"/>
  <c r="L201" i="1"/>
  <c r="K201" i="1"/>
  <c r="R201" i="1" s="1"/>
  <c r="S201" i="1" s="1"/>
  <c r="N200" i="1"/>
  <c r="R200" i="1" s="1"/>
  <c r="L200" i="1"/>
  <c r="M200" i="1" s="1"/>
  <c r="K200" i="1"/>
  <c r="N199" i="1"/>
  <c r="M199" i="1"/>
  <c r="L199" i="1"/>
  <c r="K199" i="1"/>
  <c r="R199" i="1" s="1"/>
  <c r="S199" i="1" s="1"/>
  <c r="N198" i="1"/>
  <c r="R198" i="1" s="1"/>
  <c r="L198" i="1"/>
  <c r="M198" i="1" s="1"/>
  <c r="K198" i="1"/>
  <c r="N197" i="1"/>
  <c r="M197" i="1"/>
  <c r="L197" i="1"/>
  <c r="K197" i="1"/>
  <c r="R197" i="1" s="1"/>
  <c r="S197" i="1" s="1"/>
  <c r="N196" i="1"/>
  <c r="R196" i="1" s="1"/>
  <c r="L196" i="1"/>
  <c r="M196" i="1" s="1"/>
  <c r="K196" i="1"/>
  <c r="N195" i="1"/>
  <c r="M195" i="1"/>
  <c r="L195" i="1"/>
  <c r="K195" i="1"/>
  <c r="R195" i="1" s="1"/>
  <c r="S195" i="1" s="1"/>
  <c r="N194" i="1"/>
  <c r="R194" i="1" s="1"/>
  <c r="L194" i="1"/>
  <c r="M194" i="1" s="1"/>
  <c r="K194" i="1"/>
  <c r="N193" i="1"/>
  <c r="M193" i="1"/>
  <c r="L193" i="1"/>
  <c r="K193" i="1"/>
  <c r="R193" i="1" s="1"/>
  <c r="S193" i="1" s="1"/>
  <c r="N192" i="1"/>
  <c r="R192" i="1" s="1"/>
  <c r="L192" i="1"/>
  <c r="M192" i="1" s="1"/>
  <c r="K192" i="1"/>
  <c r="N191" i="1"/>
  <c r="M191" i="1"/>
  <c r="L191" i="1"/>
  <c r="K191" i="1"/>
  <c r="R191" i="1" s="1"/>
  <c r="S191" i="1" s="1"/>
  <c r="N190" i="1"/>
  <c r="L190" i="1"/>
  <c r="M190" i="1" s="1"/>
  <c r="K190" i="1"/>
  <c r="N189" i="1"/>
  <c r="M189" i="1"/>
  <c r="M208" i="1" s="1"/>
  <c r="L189" i="1"/>
  <c r="K189" i="1"/>
  <c r="R189" i="1" s="1"/>
  <c r="S189" i="1" s="1"/>
  <c r="P185" i="1"/>
  <c r="O185" i="1"/>
  <c r="K185" i="1"/>
  <c r="I185" i="1"/>
  <c r="N184" i="1"/>
  <c r="M184" i="1"/>
  <c r="L184" i="1"/>
  <c r="K184" i="1"/>
  <c r="R184" i="1" s="1"/>
  <c r="Q184" i="1" s="1"/>
  <c r="R183" i="1"/>
  <c r="N183" i="1"/>
  <c r="L183" i="1"/>
  <c r="M183" i="1" s="1"/>
  <c r="K183" i="1"/>
  <c r="S182" i="1"/>
  <c r="N182" i="1"/>
  <c r="M182" i="1"/>
  <c r="L182" i="1"/>
  <c r="K182" i="1"/>
  <c r="R182" i="1" s="1"/>
  <c r="Q182" i="1" s="1"/>
  <c r="R181" i="1"/>
  <c r="N181" i="1"/>
  <c r="L181" i="1"/>
  <c r="M181" i="1" s="1"/>
  <c r="K181" i="1"/>
  <c r="S180" i="1"/>
  <c r="N180" i="1"/>
  <c r="M180" i="1"/>
  <c r="L180" i="1"/>
  <c r="K180" i="1"/>
  <c r="R180" i="1" s="1"/>
  <c r="Q180" i="1" s="1"/>
  <c r="R179" i="1"/>
  <c r="N179" i="1"/>
  <c r="L179" i="1"/>
  <c r="M179" i="1" s="1"/>
  <c r="K179" i="1"/>
  <c r="S178" i="1"/>
  <c r="N178" i="1"/>
  <c r="M178" i="1"/>
  <c r="L178" i="1"/>
  <c r="K178" i="1"/>
  <c r="R178" i="1" s="1"/>
  <c r="Q178" i="1" s="1"/>
  <c r="R177" i="1"/>
  <c r="N177" i="1"/>
  <c r="L177" i="1"/>
  <c r="M177" i="1" s="1"/>
  <c r="K177" i="1"/>
  <c r="S176" i="1"/>
  <c r="N176" i="1"/>
  <c r="M176" i="1"/>
  <c r="L176" i="1"/>
  <c r="K176" i="1"/>
  <c r="R176" i="1" s="1"/>
  <c r="Q176" i="1" s="1"/>
  <c r="R175" i="1"/>
  <c r="N175" i="1"/>
  <c r="L175" i="1"/>
  <c r="M175" i="1" s="1"/>
  <c r="K175" i="1"/>
  <c r="S174" i="1"/>
  <c r="N174" i="1"/>
  <c r="M174" i="1"/>
  <c r="L174" i="1"/>
  <c r="K174" i="1"/>
  <c r="R174" i="1" s="1"/>
  <c r="Q174" i="1" s="1"/>
  <c r="R173" i="1"/>
  <c r="N173" i="1"/>
  <c r="L173" i="1"/>
  <c r="M173" i="1" s="1"/>
  <c r="K173" i="1"/>
  <c r="S172" i="1"/>
  <c r="N172" i="1"/>
  <c r="M172" i="1"/>
  <c r="L172" i="1"/>
  <c r="K172" i="1"/>
  <c r="R172" i="1" s="1"/>
  <c r="Q172" i="1" s="1"/>
  <c r="R171" i="1"/>
  <c r="N171" i="1"/>
  <c r="L171" i="1"/>
  <c r="M171" i="1" s="1"/>
  <c r="K171" i="1"/>
  <c r="S170" i="1"/>
  <c r="N170" i="1"/>
  <c r="M170" i="1"/>
  <c r="L170" i="1"/>
  <c r="K170" i="1"/>
  <c r="R170" i="1" s="1"/>
  <c r="Q170" i="1" s="1"/>
  <c r="R169" i="1"/>
  <c r="N169" i="1"/>
  <c r="L169" i="1"/>
  <c r="M169" i="1" s="1"/>
  <c r="K169" i="1"/>
  <c r="S168" i="1"/>
  <c r="S184" i="1" s="1"/>
  <c r="N168" i="1"/>
  <c r="M168" i="1"/>
  <c r="L168" i="1"/>
  <c r="K168" i="1"/>
  <c r="R168" i="1" s="1"/>
  <c r="Q168" i="1" s="1"/>
  <c r="R167" i="1"/>
  <c r="N167" i="1"/>
  <c r="N185" i="1" s="1"/>
  <c r="L167" i="1"/>
  <c r="M167" i="1" s="1"/>
  <c r="K167" i="1"/>
  <c r="S166" i="1"/>
  <c r="N166" i="1"/>
  <c r="M166" i="1"/>
  <c r="L166" i="1"/>
  <c r="K166" i="1"/>
  <c r="R166" i="1" s="1"/>
  <c r="W162" i="1"/>
  <c r="P162" i="1"/>
  <c r="O162" i="1"/>
  <c r="I162" i="1"/>
  <c r="N161" i="1"/>
  <c r="R161" i="1" s="1"/>
  <c r="L161" i="1"/>
  <c r="M161" i="1" s="1"/>
  <c r="K161" i="1"/>
  <c r="N160" i="1"/>
  <c r="M160" i="1"/>
  <c r="L160" i="1"/>
  <c r="K160" i="1"/>
  <c r="R160" i="1" s="1"/>
  <c r="S160" i="1" s="1"/>
  <c r="N159" i="1"/>
  <c r="R159" i="1" s="1"/>
  <c r="L159" i="1"/>
  <c r="M159" i="1" s="1"/>
  <c r="K159" i="1"/>
  <c r="N158" i="1"/>
  <c r="M158" i="1"/>
  <c r="L158" i="1"/>
  <c r="K158" i="1"/>
  <c r="R158" i="1" s="1"/>
  <c r="S158" i="1" s="1"/>
  <c r="N157" i="1"/>
  <c r="R157" i="1" s="1"/>
  <c r="L157" i="1"/>
  <c r="M157" i="1" s="1"/>
  <c r="K157" i="1"/>
  <c r="N156" i="1"/>
  <c r="M156" i="1"/>
  <c r="L156" i="1"/>
  <c r="K156" i="1"/>
  <c r="R156" i="1" s="1"/>
  <c r="S156" i="1" s="1"/>
  <c r="N155" i="1"/>
  <c r="R155" i="1" s="1"/>
  <c r="L155" i="1"/>
  <c r="M155" i="1" s="1"/>
  <c r="K155" i="1"/>
  <c r="N154" i="1"/>
  <c r="M154" i="1"/>
  <c r="L154" i="1"/>
  <c r="K154" i="1"/>
  <c r="R154" i="1" s="1"/>
  <c r="S154" i="1" s="1"/>
  <c r="N153" i="1"/>
  <c r="R153" i="1" s="1"/>
  <c r="L153" i="1"/>
  <c r="M153" i="1" s="1"/>
  <c r="K153" i="1"/>
  <c r="N152" i="1"/>
  <c r="M152" i="1"/>
  <c r="L152" i="1"/>
  <c r="K152" i="1"/>
  <c r="R152" i="1" s="1"/>
  <c r="S152" i="1" s="1"/>
  <c r="N151" i="1"/>
  <c r="L151" i="1"/>
  <c r="M151" i="1" s="1"/>
  <c r="K151" i="1"/>
  <c r="R151" i="1" s="1"/>
  <c r="N150" i="1"/>
  <c r="M150" i="1"/>
  <c r="L150" i="1"/>
  <c r="K150" i="1"/>
  <c r="R150" i="1" s="1"/>
  <c r="S150" i="1" s="1"/>
  <c r="N149" i="1"/>
  <c r="R149" i="1" s="1"/>
  <c r="L149" i="1"/>
  <c r="M149" i="1" s="1"/>
  <c r="K149" i="1"/>
  <c r="N148" i="1"/>
  <c r="M148" i="1"/>
  <c r="L148" i="1"/>
  <c r="K148" i="1"/>
  <c r="R148" i="1" s="1"/>
  <c r="Q148" i="1" s="1"/>
  <c r="R147" i="1"/>
  <c r="N147" i="1"/>
  <c r="L147" i="1"/>
  <c r="M147" i="1" s="1"/>
  <c r="K147" i="1"/>
  <c r="N146" i="1"/>
  <c r="M146" i="1"/>
  <c r="L146" i="1"/>
  <c r="K146" i="1"/>
  <c r="R146" i="1" s="1"/>
  <c r="S146" i="1" s="1"/>
  <c r="N145" i="1"/>
  <c r="R145" i="1" s="1"/>
  <c r="L145" i="1"/>
  <c r="M145" i="1" s="1"/>
  <c r="K145" i="1"/>
  <c r="N144" i="1"/>
  <c r="M144" i="1"/>
  <c r="L144" i="1"/>
  <c r="K144" i="1"/>
  <c r="R144" i="1" s="1"/>
  <c r="Q144" i="1" s="1"/>
  <c r="N143" i="1"/>
  <c r="M143" i="1"/>
  <c r="L143" i="1"/>
  <c r="K143" i="1"/>
  <c r="W139" i="1"/>
  <c r="P139" i="1"/>
  <c r="O139" i="1"/>
  <c r="I139" i="1"/>
  <c r="R138" i="1"/>
  <c r="N138" i="1"/>
  <c r="L138" i="1"/>
  <c r="M138" i="1" s="1"/>
  <c r="K138" i="1"/>
  <c r="N137" i="1"/>
  <c r="M137" i="1"/>
  <c r="L137" i="1"/>
  <c r="K137" i="1"/>
  <c r="R137" i="1" s="1"/>
  <c r="S137" i="1" s="1"/>
  <c r="N136" i="1"/>
  <c r="R136" i="1" s="1"/>
  <c r="L136" i="1"/>
  <c r="M136" i="1" s="1"/>
  <c r="K136" i="1"/>
  <c r="N135" i="1"/>
  <c r="M135" i="1"/>
  <c r="L135" i="1"/>
  <c r="K135" i="1"/>
  <c r="R135" i="1" s="1"/>
  <c r="Q135" i="1" s="1"/>
  <c r="R134" i="1"/>
  <c r="N134" i="1"/>
  <c r="L134" i="1"/>
  <c r="M134" i="1" s="1"/>
  <c r="K134" i="1"/>
  <c r="S133" i="1"/>
  <c r="N133" i="1"/>
  <c r="M133" i="1"/>
  <c r="L133" i="1"/>
  <c r="K133" i="1"/>
  <c r="R133" i="1" s="1"/>
  <c r="Q133" i="1" s="1"/>
  <c r="R132" i="1"/>
  <c r="N132" i="1"/>
  <c r="L132" i="1"/>
  <c r="M132" i="1" s="1"/>
  <c r="K132" i="1"/>
  <c r="S131" i="1"/>
  <c r="N131" i="1"/>
  <c r="M131" i="1"/>
  <c r="L131" i="1"/>
  <c r="K131" i="1"/>
  <c r="R131" i="1" s="1"/>
  <c r="Q131" i="1" s="1"/>
  <c r="R130" i="1"/>
  <c r="N130" i="1"/>
  <c r="L130" i="1"/>
  <c r="M130" i="1" s="1"/>
  <c r="K130" i="1"/>
  <c r="S129" i="1"/>
  <c r="N129" i="1"/>
  <c r="M129" i="1"/>
  <c r="L129" i="1"/>
  <c r="K129" i="1"/>
  <c r="R129" i="1" s="1"/>
  <c r="Q129" i="1" s="1"/>
  <c r="R128" i="1"/>
  <c r="N128" i="1"/>
  <c r="L128" i="1"/>
  <c r="M128" i="1" s="1"/>
  <c r="K128" i="1"/>
  <c r="S127" i="1"/>
  <c r="N127" i="1"/>
  <c r="M127" i="1"/>
  <c r="L127" i="1"/>
  <c r="K127" i="1"/>
  <c r="R127" i="1" s="1"/>
  <c r="Q127" i="1" s="1"/>
  <c r="R126" i="1"/>
  <c r="N126" i="1"/>
  <c r="L126" i="1"/>
  <c r="M126" i="1" s="1"/>
  <c r="K126" i="1"/>
  <c r="S125" i="1"/>
  <c r="N125" i="1"/>
  <c r="M125" i="1"/>
  <c r="L125" i="1"/>
  <c r="K125" i="1"/>
  <c r="R125" i="1" s="1"/>
  <c r="Q125" i="1" s="1"/>
  <c r="R124" i="1"/>
  <c r="N124" i="1"/>
  <c r="L124" i="1"/>
  <c r="M124" i="1" s="1"/>
  <c r="K124" i="1"/>
  <c r="S123" i="1"/>
  <c r="N123" i="1"/>
  <c r="M123" i="1"/>
  <c r="L123" i="1"/>
  <c r="K123" i="1"/>
  <c r="R123" i="1" s="1"/>
  <c r="Q123" i="1" s="1"/>
  <c r="R122" i="1"/>
  <c r="N122" i="1"/>
  <c r="L122" i="1"/>
  <c r="M122" i="1" s="1"/>
  <c r="K122" i="1"/>
  <c r="S121" i="1"/>
  <c r="N121" i="1"/>
  <c r="M121" i="1"/>
  <c r="L121" i="1"/>
  <c r="K121" i="1"/>
  <c r="R121" i="1" s="1"/>
  <c r="Q121" i="1" s="1"/>
  <c r="N120" i="1"/>
  <c r="N139" i="1" s="1"/>
  <c r="M120" i="1"/>
  <c r="M139" i="1" s="1"/>
  <c r="L120" i="1"/>
  <c r="K120" i="1"/>
  <c r="P116" i="1"/>
  <c r="O116" i="1"/>
  <c r="I116" i="1"/>
  <c r="R115" i="1"/>
  <c r="N115" i="1"/>
  <c r="L115" i="1"/>
  <c r="M115" i="1" s="1"/>
  <c r="K115" i="1"/>
  <c r="S114" i="1"/>
  <c r="N114" i="1"/>
  <c r="M114" i="1"/>
  <c r="L114" i="1"/>
  <c r="K114" i="1"/>
  <c r="R114" i="1" s="1"/>
  <c r="Q114" i="1" s="1"/>
  <c r="R113" i="1"/>
  <c r="N113" i="1"/>
  <c r="L113" i="1"/>
  <c r="M113" i="1" s="1"/>
  <c r="K113" i="1"/>
  <c r="S112" i="1"/>
  <c r="N112" i="1"/>
  <c r="M112" i="1"/>
  <c r="L112" i="1"/>
  <c r="K112" i="1"/>
  <c r="R112" i="1" s="1"/>
  <c r="Q112" i="1" s="1"/>
  <c r="R111" i="1"/>
  <c r="N111" i="1"/>
  <c r="L111" i="1"/>
  <c r="M111" i="1" s="1"/>
  <c r="K111" i="1"/>
  <c r="S110" i="1"/>
  <c r="N110" i="1"/>
  <c r="M110" i="1"/>
  <c r="L110" i="1"/>
  <c r="K110" i="1"/>
  <c r="R110" i="1" s="1"/>
  <c r="Q110" i="1" s="1"/>
  <c r="R109" i="1"/>
  <c r="N109" i="1"/>
  <c r="L109" i="1"/>
  <c r="M109" i="1" s="1"/>
  <c r="K109" i="1"/>
  <c r="S108" i="1"/>
  <c r="N108" i="1"/>
  <c r="M108" i="1"/>
  <c r="L108" i="1"/>
  <c r="K108" i="1"/>
  <c r="R108" i="1" s="1"/>
  <c r="Q108" i="1" s="1"/>
  <c r="R107" i="1"/>
  <c r="N107" i="1"/>
  <c r="L107" i="1"/>
  <c r="M107" i="1" s="1"/>
  <c r="K107" i="1"/>
  <c r="S106" i="1"/>
  <c r="N106" i="1"/>
  <c r="M106" i="1"/>
  <c r="L106" i="1"/>
  <c r="K106" i="1"/>
  <c r="R106" i="1" s="1"/>
  <c r="Q106" i="1" s="1"/>
  <c r="R105" i="1"/>
  <c r="N105" i="1"/>
  <c r="L105" i="1"/>
  <c r="M105" i="1" s="1"/>
  <c r="K105" i="1"/>
  <c r="S104" i="1"/>
  <c r="N104" i="1"/>
  <c r="M104" i="1"/>
  <c r="L104" i="1"/>
  <c r="K104" i="1"/>
  <c r="R104" i="1" s="1"/>
  <c r="Q104" i="1" s="1"/>
  <c r="R103" i="1"/>
  <c r="N103" i="1"/>
  <c r="L103" i="1"/>
  <c r="M103" i="1" s="1"/>
  <c r="K103" i="1"/>
  <c r="S102" i="1"/>
  <c r="N102" i="1"/>
  <c r="M102" i="1"/>
  <c r="L102" i="1"/>
  <c r="K102" i="1"/>
  <c r="R102" i="1" s="1"/>
  <c r="Q102" i="1" s="1"/>
  <c r="R101" i="1"/>
  <c r="N101" i="1"/>
  <c r="L101" i="1"/>
  <c r="M101" i="1" s="1"/>
  <c r="K101" i="1"/>
  <c r="S100" i="1"/>
  <c r="N100" i="1"/>
  <c r="M100" i="1"/>
  <c r="L100" i="1"/>
  <c r="K100" i="1"/>
  <c r="R100" i="1" s="1"/>
  <c r="Q100" i="1" s="1"/>
  <c r="R99" i="1"/>
  <c r="N99" i="1"/>
  <c r="L99" i="1"/>
  <c r="M99" i="1" s="1"/>
  <c r="M116" i="1" s="1"/>
  <c r="K99" i="1"/>
  <c r="S98" i="1"/>
  <c r="N98" i="1"/>
  <c r="M98" i="1"/>
  <c r="L98" i="1"/>
  <c r="K98" i="1"/>
  <c r="R98" i="1" s="1"/>
  <c r="Q98" i="1" s="1"/>
  <c r="R97" i="1"/>
  <c r="N97" i="1"/>
  <c r="N116" i="1" s="1"/>
  <c r="L97" i="1"/>
  <c r="M97" i="1" s="1"/>
  <c r="K97" i="1"/>
  <c r="R96" i="1"/>
  <c r="R116" i="1" s="1"/>
  <c r="P93" i="1"/>
  <c r="O93" i="1"/>
  <c r="I93" i="1"/>
  <c r="N92" i="1"/>
  <c r="M92" i="1"/>
  <c r="L92" i="1"/>
  <c r="K92" i="1"/>
  <c r="R92" i="1" s="1"/>
  <c r="N91" i="1"/>
  <c r="R91" i="1" s="1"/>
  <c r="L91" i="1"/>
  <c r="M91" i="1" s="1"/>
  <c r="K91" i="1"/>
  <c r="N90" i="1"/>
  <c r="M90" i="1"/>
  <c r="L90" i="1"/>
  <c r="K90" i="1"/>
  <c r="R90" i="1" s="1"/>
  <c r="S90" i="1" s="1"/>
  <c r="N89" i="1"/>
  <c r="R89" i="1" s="1"/>
  <c r="L89" i="1"/>
  <c r="M89" i="1" s="1"/>
  <c r="K89" i="1"/>
  <c r="N88" i="1"/>
  <c r="M88" i="1"/>
  <c r="L88" i="1"/>
  <c r="K88" i="1"/>
  <c r="R88" i="1" s="1"/>
  <c r="S88" i="1" s="1"/>
  <c r="N87" i="1"/>
  <c r="R87" i="1" s="1"/>
  <c r="L87" i="1"/>
  <c r="M87" i="1" s="1"/>
  <c r="K87" i="1"/>
  <c r="N86" i="1"/>
  <c r="M86" i="1"/>
  <c r="L86" i="1"/>
  <c r="K86" i="1"/>
  <c r="R86" i="1" s="1"/>
  <c r="S86" i="1" s="1"/>
  <c r="N85" i="1"/>
  <c r="R85" i="1" s="1"/>
  <c r="L85" i="1"/>
  <c r="M85" i="1" s="1"/>
  <c r="K85" i="1"/>
  <c r="N84" i="1"/>
  <c r="M84" i="1"/>
  <c r="L84" i="1"/>
  <c r="K84" i="1"/>
  <c r="R84" i="1" s="1"/>
  <c r="S84" i="1" s="1"/>
  <c r="N83" i="1"/>
  <c r="R83" i="1" s="1"/>
  <c r="L83" i="1"/>
  <c r="M83" i="1" s="1"/>
  <c r="K83" i="1"/>
  <c r="R82" i="1"/>
  <c r="S82" i="1" s="1"/>
  <c r="N82" i="1"/>
  <c r="L82" i="1"/>
  <c r="M82" i="1" s="1"/>
  <c r="K82" i="1"/>
  <c r="N81" i="1"/>
  <c r="M81" i="1"/>
  <c r="L81" i="1"/>
  <c r="K81" i="1"/>
  <c r="R81" i="1" s="1"/>
  <c r="R80" i="1"/>
  <c r="Q80" i="1" s="1"/>
  <c r="N80" i="1"/>
  <c r="L80" i="1"/>
  <c r="M80" i="1" s="1"/>
  <c r="K80" i="1"/>
  <c r="N79" i="1"/>
  <c r="M79" i="1"/>
  <c r="L79" i="1"/>
  <c r="K79" i="1"/>
  <c r="R79" i="1" s="1"/>
  <c r="N78" i="1"/>
  <c r="R78" i="1" s="1"/>
  <c r="L78" i="1"/>
  <c r="M78" i="1" s="1"/>
  <c r="K78" i="1"/>
  <c r="N77" i="1"/>
  <c r="M77" i="1"/>
  <c r="L77" i="1"/>
  <c r="K77" i="1"/>
  <c r="R77" i="1" s="1"/>
  <c r="R76" i="1"/>
  <c r="Q76" i="1" s="1"/>
  <c r="N76" i="1"/>
  <c r="L76" i="1"/>
  <c r="M76" i="1" s="1"/>
  <c r="K76" i="1"/>
  <c r="N75" i="1"/>
  <c r="M75" i="1"/>
  <c r="L75" i="1"/>
  <c r="K75" i="1"/>
  <c r="R75" i="1" s="1"/>
  <c r="N74" i="1"/>
  <c r="R74" i="1" s="1"/>
  <c r="L74" i="1"/>
  <c r="M74" i="1" s="1"/>
  <c r="M93" i="1" s="1"/>
  <c r="K74" i="1"/>
  <c r="K93" i="1" s="1"/>
  <c r="V70" i="1"/>
  <c r="P70" i="1"/>
  <c r="O70" i="1"/>
  <c r="I70" i="1"/>
  <c r="N69" i="1"/>
  <c r="M69" i="1"/>
  <c r="L69" i="1"/>
  <c r="K69" i="1"/>
  <c r="R69" i="1" s="1"/>
  <c r="R68" i="1"/>
  <c r="Q68" i="1" s="1"/>
  <c r="N68" i="1"/>
  <c r="L68" i="1"/>
  <c r="M68" i="1" s="1"/>
  <c r="K68" i="1"/>
  <c r="N67" i="1"/>
  <c r="M67" i="1"/>
  <c r="L67" i="1"/>
  <c r="K67" i="1"/>
  <c r="R67" i="1" s="1"/>
  <c r="N66" i="1"/>
  <c r="R66" i="1" s="1"/>
  <c r="L66" i="1"/>
  <c r="M66" i="1" s="1"/>
  <c r="K66" i="1"/>
  <c r="N65" i="1"/>
  <c r="M65" i="1"/>
  <c r="L65" i="1"/>
  <c r="K65" i="1"/>
  <c r="R65" i="1" s="1"/>
  <c r="R64" i="1"/>
  <c r="Q64" i="1" s="1"/>
  <c r="N64" i="1"/>
  <c r="L64" i="1"/>
  <c r="M64" i="1" s="1"/>
  <c r="K64" i="1"/>
  <c r="N63" i="1"/>
  <c r="M63" i="1"/>
  <c r="L63" i="1"/>
  <c r="K63" i="1"/>
  <c r="R63" i="1" s="1"/>
  <c r="N62" i="1"/>
  <c r="R62" i="1" s="1"/>
  <c r="L62" i="1"/>
  <c r="M62" i="1" s="1"/>
  <c r="K62" i="1"/>
  <c r="N61" i="1"/>
  <c r="M61" i="1"/>
  <c r="L61" i="1"/>
  <c r="K61" i="1"/>
  <c r="R61" i="1" s="1"/>
  <c r="R60" i="1"/>
  <c r="Q60" i="1" s="1"/>
  <c r="N60" i="1"/>
  <c r="L60" i="1"/>
  <c r="M60" i="1" s="1"/>
  <c r="K60" i="1"/>
  <c r="N59" i="1"/>
  <c r="M59" i="1"/>
  <c r="L59" i="1"/>
  <c r="K59" i="1"/>
  <c r="R59" i="1" s="1"/>
  <c r="N58" i="1"/>
  <c r="R58" i="1" s="1"/>
  <c r="L58" i="1"/>
  <c r="M58" i="1" s="1"/>
  <c r="K58" i="1"/>
  <c r="N57" i="1"/>
  <c r="M57" i="1"/>
  <c r="L57" i="1"/>
  <c r="K57" i="1"/>
  <c r="R57" i="1" s="1"/>
  <c r="R56" i="1"/>
  <c r="Q56" i="1" s="1"/>
  <c r="N56" i="1"/>
  <c r="L56" i="1"/>
  <c r="M56" i="1" s="1"/>
  <c r="K56" i="1"/>
  <c r="N55" i="1"/>
  <c r="M55" i="1"/>
  <c r="L55" i="1"/>
  <c r="K55" i="1"/>
  <c r="R55" i="1" s="1"/>
  <c r="N54" i="1"/>
  <c r="R54" i="1" s="1"/>
  <c r="L54" i="1"/>
  <c r="M54" i="1" s="1"/>
  <c r="K54" i="1"/>
  <c r="N53" i="1"/>
  <c r="M53" i="1"/>
  <c r="L53" i="1"/>
  <c r="K53" i="1"/>
  <c r="R53" i="1" s="1"/>
  <c r="R52" i="1"/>
  <c r="Q52" i="1" s="1"/>
  <c r="N52" i="1"/>
  <c r="L52" i="1"/>
  <c r="M52" i="1" s="1"/>
  <c r="K52" i="1"/>
  <c r="N51" i="1"/>
  <c r="M51" i="1"/>
  <c r="M70" i="1" s="1"/>
  <c r="L51" i="1"/>
  <c r="K51" i="1"/>
  <c r="K70" i="1" s="1"/>
  <c r="P47" i="1"/>
  <c r="O47" i="1"/>
  <c r="I47" i="1"/>
  <c r="N46" i="1"/>
  <c r="M46" i="1"/>
  <c r="L46" i="1"/>
  <c r="K46" i="1"/>
  <c r="R46" i="1" s="1"/>
  <c r="R45" i="1"/>
  <c r="Q45" i="1" s="1"/>
  <c r="N45" i="1"/>
  <c r="L45" i="1"/>
  <c r="M45" i="1" s="1"/>
  <c r="K45" i="1"/>
  <c r="N44" i="1"/>
  <c r="M44" i="1"/>
  <c r="L44" i="1"/>
  <c r="K44" i="1"/>
  <c r="R44" i="1" s="1"/>
  <c r="N43" i="1"/>
  <c r="R43" i="1" s="1"/>
  <c r="L43" i="1"/>
  <c r="M43" i="1" s="1"/>
  <c r="K43" i="1"/>
  <c r="N42" i="1"/>
  <c r="M42" i="1"/>
  <c r="L42" i="1"/>
  <c r="K42" i="1"/>
  <c r="R42" i="1" s="1"/>
  <c r="R41" i="1"/>
  <c r="Q41" i="1" s="1"/>
  <c r="N41" i="1"/>
  <c r="L41" i="1"/>
  <c r="M41" i="1" s="1"/>
  <c r="K41" i="1"/>
  <c r="N40" i="1"/>
  <c r="M40" i="1"/>
  <c r="L40" i="1"/>
  <c r="K40" i="1"/>
  <c r="R40" i="1" s="1"/>
  <c r="N39" i="1"/>
  <c r="R39" i="1" s="1"/>
  <c r="L39" i="1"/>
  <c r="M39" i="1" s="1"/>
  <c r="K39" i="1"/>
  <c r="N38" i="1"/>
  <c r="M38" i="1"/>
  <c r="L38" i="1"/>
  <c r="K38" i="1"/>
  <c r="R38" i="1" s="1"/>
  <c r="R37" i="1"/>
  <c r="Q37" i="1" s="1"/>
  <c r="N37" i="1"/>
  <c r="L37" i="1"/>
  <c r="M37" i="1" s="1"/>
  <c r="K37" i="1"/>
  <c r="N36" i="1"/>
  <c r="M36" i="1"/>
  <c r="L36" i="1"/>
  <c r="K36" i="1"/>
  <c r="R36" i="1" s="1"/>
  <c r="N35" i="1"/>
  <c r="R35" i="1" s="1"/>
  <c r="L35" i="1"/>
  <c r="M35" i="1" s="1"/>
  <c r="K35" i="1"/>
  <c r="N34" i="1"/>
  <c r="M34" i="1"/>
  <c r="L34" i="1"/>
  <c r="K34" i="1"/>
  <c r="R34" i="1" s="1"/>
  <c r="R33" i="1"/>
  <c r="Q33" i="1" s="1"/>
  <c r="N33" i="1"/>
  <c r="L33" i="1"/>
  <c r="M33" i="1" s="1"/>
  <c r="K33" i="1"/>
  <c r="N32" i="1"/>
  <c r="M32" i="1"/>
  <c r="L32" i="1"/>
  <c r="K32" i="1"/>
  <c r="R32" i="1" s="1"/>
  <c r="N31" i="1"/>
  <c r="R31" i="1" s="1"/>
  <c r="L31" i="1"/>
  <c r="M31" i="1" s="1"/>
  <c r="K31" i="1"/>
  <c r="N30" i="1"/>
  <c r="M30" i="1"/>
  <c r="L30" i="1"/>
  <c r="K30" i="1"/>
  <c r="R30" i="1" s="1"/>
  <c r="R29" i="1"/>
  <c r="Q29" i="1" s="1"/>
  <c r="N29" i="1"/>
  <c r="L29" i="1"/>
  <c r="M29" i="1" s="1"/>
  <c r="K29" i="1"/>
  <c r="N28" i="1"/>
  <c r="M28" i="1"/>
  <c r="L28" i="1"/>
  <c r="K28" i="1"/>
  <c r="K47" i="1" s="1"/>
  <c r="P24" i="1"/>
  <c r="O24" i="1"/>
  <c r="I24" i="1"/>
  <c r="R23" i="1"/>
  <c r="Q23" i="1" s="1"/>
  <c r="N23" i="1"/>
  <c r="L23" i="1"/>
  <c r="M23" i="1" s="1"/>
  <c r="K23" i="1"/>
  <c r="N22" i="1"/>
  <c r="M22" i="1"/>
  <c r="L22" i="1"/>
  <c r="K22" i="1"/>
  <c r="R22" i="1" s="1"/>
  <c r="N21" i="1"/>
  <c r="R21" i="1" s="1"/>
  <c r="L21" i="1"/>
  <c r="M21" i="1" s="1"/>
  <c r="K21" i="1"/>
  <c r="N20" i="1"/>
  <c r="M20" i="1"/>
  <c r="L20" i="1"/>
  <c r="K20" i="1"/>
  <c r="R20" i="1" s="1"/>
  <c r="R19" i="1"/>
  <c r="Q19" i="1" s="1"/>
  <c r="N19" i="1"/>
  <c r="L19" i="1"/>
  <c r="M19" i="1" s="1"/>
  <c r="K19" i="1"/>
  <c r="V18" i="1"/>
  <c r="N18" i="1"/>
  <c r="M18" i="1"/>
  <c r="L18" i="1"/>
  <c r="K18" i="1"/>
  <c r="R18" i="1" s="1"/>
  <c r="R17" i="1"/>
  <c r="Q17" i="1" s="1"/>
  <c r="N17" i="1"/>
  <c r="L17" i="1"/>
  <c r="M17" i="1" s="1"/>
  <c r="K17" i="1"/>
  <c r="N16" i="1"/>
  <c r="M16" i="1"/>
  <c r="L16" i="1"/>
  <c r="K16" i="1"/>
  <c r="R16" i="1" s="1"/>
  <c r="N15" i="1"/>
  <c r="R15" i="1" s="1"/>
  <c r="L15" i="1"/>
  <c r="M15" i="1" s="1"/>
  <c r="K15" i="1"/>
  <c r="N14" i="1"/>
  <c r="M14" i="1"/>
  <c r="L14" i="1"/>
  <c r="K14" i="1"/>
  <c r="R14" i="1" s="1"/>
  <c r="R13" i="1"/>
  <c r="Q13" i="1" s="1"/>
  <c r="N13" i="1"/>
  <c r="L13" i="1"/>
  <c r="M13" i="1" s="1"/>
  <c r="K13" i="1"/>
  <c r="N12" i="1"/>
  <c r="M12" i="1"/>
  <c r="L12" i="1"/>
  <c r="K12" i="1"/>
  <c r="R12" i="1" s="1"/>
  <c r="N11" i="1"/>
  <c r="R11" i="1" s="1"/>
  <c r="L11" i="1"/>
  <c r="M11" i="1" s="1"/>
  <c r="K11" i="1"/>
  <c r="N10" i="1"/>
  <c r="M10" i="1"/>
  <c r="L10" i="1"/>
  <c r="K10" i="1"/>
  <c r="R10" i="1" s="1"/>
  <c r="R9" i="1"/>
  <c r="Q9" i="1" s="1"/>
  <c r="N9" i="1"/>
  <c r="L9" i="1"/>
  <c r="M9" i="1" s="1"/>
  <c r="K9" i="1"/>
  <c r="N8" i="1"/>
  <c r="M8" i="1"/>
  <c r="L8" i="1"/>
  <c r="K8" i="1"/>
  <c r="R8" i="1" s="1"/>
  <c r="N7" i="1"/>
  <c r="R7" i="1" s="1"/>
  <c r="L7" i="1"/>
  <c r="M7" i="1" s="1"/>
  <c r="K7" i="1"/>
  <c r="N6" i="1"/>
  <c r="M6" i="1"/>
  <c r="L6" i="1"/>
  <c r="K6" i="1"/>
  <c r="R6" i="1" s="1"/>
  <c r="R5" i="1"/>
  <c r="Q5" i="1" s="1"/>
  <c r="N5" i="1"/>
  <c r="N24" i="1" s="1"/>
  <c r="L5" i="1"/>
  <c r="M5" i="1" s="1"/>
  <c r="M24" i="1" s="1"/>
  <c r="K5" i="1"/>
  <c r="K24" i="1" s="1"/>
  <c r="S8" i="1" l="1"/>
  <c r="Q8" i="1"/>
  <c r="Q10" i="1"/>
  <c r="S10" i="1"/>
  <c r="S32" i="1"/>
  <c r="Q32" i="1"/>
  <c r="Q34" i="1"/>
  <c r="S34" i="1"/>
  <c r="S43" i="1"/>
  <c r="Q43" i="1"/>
  <c r="Q53" i="1"/>
  <c r="S53" i="1"/>
  <c r="S62" i="1"/>
  <c r="Q62" i="1"/>
  <c r="S67" i="1"/>
  <c r="Q67" i="1"/>
  <c r="Q69" i="1"/>
  <c r="S69" i="1"/>
  <c r="S83" i="1"/>
  <c r="Q83" i="1"/>
  <c r="S91" i="1"/>
  <c r="Q91" i="1"/>
  <c r="Q6" i="1"/>
  <c r="S6" i="1"/>
  <c r="S15" i="1"/>
  <c r="Q15" i="1"/>
  <c r="S21" i="1"/>
  <c r="Q21" i="1"/>
  <c r="Q30" i="1"/>
  <c r="S30" i="1"/>
  <c r="S39" i="1"/>
  <c r="Q39" i="1"/>
  <c r="S44" i="1"/>
  <c r="Q44" i="1"/>
  <c r="Q46" i="1"/>
  <c r="S46" i="1"/>
  <c r="S58" i="1"/>
  <c r="Q58" i="1"/>
  <c r="S63" i="1"/>
  <c r="Q63" i="1"/>
  <c r="Q65" i="1"/>
  <c r="S65" i="1"/>
  <c r="S78" i="1"/>
  <c r="Q78" i="1"/>
  <c r="Q89" i="1"/>
  <c r="S89" i="1"/>
  <c r="S11" i="1"/>
  <c r="Q11" i="1"/>
  <c r="S16" i="1"/>
  <c r="Q16" i="1"/>
  <c r="Q18" i="1"/>
  <c r="S18" i="1"/>
  <c r="S22" i="1"/>
  <c r="Q22" i="1"/>
  <c r="S35" i="1"/>
  <c r="Q35" i="1"/>
  <c r="S40" i="1"/>
  <c r="Q40" i="1"/>
  <c r="Q42" i="1"/>
  <c r="S42" i="1"/>
  <c r="S54" i="1"/>
  <c r="Q54" i="1"/>
  <c r="S59" i="1"/>
  <c r="Q59" i="1"/>
  <c r="Q61" i="1"/>
  <c r="S61" i="1"/>
  <c r="S74" i="1"/>
  <c r="Q74" i="1"/>
  <c r="R73" i="1"/>
  <c r="R93" i="1" s="1"/>
  <c r="S79" i="1"/>
  <c r="Q79" i="1"/>
  <c r="Q81" i="1"/>
  <c r="S81" i="1"/>
  <c r="S87" i="1"/>
  <c r="Q87" i="1"/>
  <c r="S7" i="1"/>
  <c r="Q7" i="1"/>
  <c r="S12" i="1"/>
  <c r="Q12" i="1"/>
  <c r="Q14" i="1"/>
  <c r="S14" i="1"/>
  <c r="Q20" i="1"/>
  <c r="S20" i="1"/>
  <c r="M47" i="1"/>
  <c r="S31" i="1"/>
  <c r="Q31" i="1"/>
  <c r="S36" i="1"/>
  <c r="Q36" i="1"/>
  <c r="Q38" i="1"/>
  <c r="S38" i="1"/>
  <c r="S55" i="1"/>
  <c r="Q55" i="1"/>
  <c r="Q57" i="1"/>
  <c r="S57" i="1"/>
  <c r="S66" i="1"/>
  <c r="Q66" i="1"/>
  <c r="S75" i="1"/>
  <c r="Q75" i="1"/>
  <c r="Q77" i="1"/>
  <c r="S77" i="1"/>
  <c r="Q85" i="1"/>
  <c r="S85" i="1"/>
  <c r="N47" i="1"/>
  <c r="N70" i="1"/>
  <c r="Q84" i="1"/>
  <c r="Q88" i="1"/>
  <c r="Q92" i="1"/>
  <c r="N93" i="1"/>
  <c r="S97" i="1"/>
  <c r="Q97" i="1"/>
  <c r="S101" i="1"/>
  <c r="Q101" i="1"/>
  <c r="S105" i="1"/>
  <c r="Q105" i="1"/>
  <c r="S109" i="1"/>
  <c r="Q109" i="1"/>
  <c r="S113" i="1"/>
  <c r="Q113" i="1"/>
  <c r="S116" i="1"/>
  <c r="Q122" i="1"/>
  <c r="S122" i="1"/>
  <c r="Q126" i="1"/>
  <c r="S126" i="1"/>
  <c r="Q130" i="1"/>
  <c r="S130" i="1"/>
  <c r="Q134" i="1"/>
  <c r="S134" i="1"/>
  <c r="S136" i="1"/>
  <c r="Q136" i="1"/>
  <c r="S145" i="1"/>
  <c r="Q145" i="1"/>
  <c r="Q153" i="1"/>
  <c r="S153" i="1"/>
  <c r="S155" i="1"/>
  <c r="Q155" i="1"/>
  <c r="Q158" i="1"/>
  <c r="S167" i="1"/>
  <c r="Q167" i="1"/>
  <c r="S175" i="1"/>
  <c r="Q175" i="1"/>
  <c r="S183" i="1"/>
  <c r="Q183" i="1"/>
  <c r="Q192" i="1"/>
  <c r="S192" i="1"/>
  <c r="Q195" i="1"/>
  <c r="S250" i="1"/>
  <c r="Q250" i="1"/>
  <c r="Q253" i="1"/>
  <c r="K280" i="1"/>
  <c r="R261" i="1"/>
  <c r="S262" i="1"/>
  <c r="Q262" i="1"/>
  <c r="S302" i="1"/>
  <c r="S5" i="1"/>
  <c r="S9" i="1"/>
  <c r="S13" i="1"/>
  <c r="S17" i="1"/>
  <c r="S19" i="1"/>
  <c r="S23" i="1"/>
  <c r="R28" i="1"/>
  <c r="S29" i="1"/>
  <c r="S33" i="1"/>
  <c r="S37" i="1"/>
  <c r="S41" i="1"/>
  <c r="S45" i="1"/>
  <c r="R51" i="1"/>
  <c r="S52" i="1"/>
  <c r="S56" i="1"/>
  <c r="S60" i="1"/>
  <c r="S64" i="1"/>
  <c r="S68" i="1"/>
  <c r="S76" i="1"/>
  <c r="S92" i="1" s="1"/>
  <c r="S80" i="1"/>
  <c r="Q82" i="1"/>
  <c r="K116" i="1"/>
  <c r="Q116" i="1" s="1"/>
  <c r="K139" i="1"/>
  <c r="R120" i="1"/>
  <c r="S135" i="1"/>
  <c r="Q137" i="1"/>
  <c r="Q138" i="1"/>
  <c r="S138" i="1"/>
  <c r="S144" i="1"/>
  <c r="Q146" i="1"/>
  <c r="Q147" i="1"/>
  <c r="S147" i="1"/>
  <c r="S149" i="1"/>
  <c r="Q149" i="1"/>
  <c r="Q154" i="1"/>
  <c r="Q191" i="1"/>
  <c r="Q248" i="1"/>
  <c r="S248" i="1"/>
  <c r="R4" i="1"/>
  <c r="R24" i="1" s="1"/>
  <c r="Q86" i="1"/>
  <c r="Q90" i="1"/>
  <c r="Q99" i="1"/>
  <c r="S99" i="1"/>
  <c r="Q103" i="1"/>
  <c r="S103" i="1"/>
  <c r="Q107" i="1"/>
  <c r="S107" i="1"/>
  <c r="Q111" i="1"/>
  <c r="S111" i="1"/>
  <c r="Q115" i="1"/>
  <c r="S115" i="1"/>
  <c r="S124" i="1"/>
  <c r="Q124" i="1"/>
  <c r="S128" i="1"/>
  <c r="Q128" i="1"/>
  <c r="S132" i="1"/>
  <c r="Q132" i="1"/>
  <c r="M162" i="1"/>
  <c r="S148" i="1"/>
  <c r="Q150" i="1"/>
  <c r="Q161" i="1"/>
  <c r="S161" i="1"/>
  <c r="S171" i="1"/>
  <c r="Q171" i="1"/>
  <c r="S179" i="1"/>
  <c r="Q179" i="1"/>
  <c r="S198" i="1"/>
  <c r="Q198" i="1"/>
  <c r="Q200" i="1"/>
  <c r="S200" i="1"/>
  <c r="S205" i="1"/>
  <c r="Q207" i="1"/>
  <c r="S151" i="1"/>
  <c r="Q151" i="1"/>
  <c r="Q157" i="1"/>
  <c r="S157" i="1"/>
  <c r="S159" i="1"/>
  <c r="Q159" i="1"/>
  <c r="S194" i="1"/>
  <c r="Q194" i="1"/>
  <c r="Q196" i="1"/>
  <c r="S196" i="1"/>
  <c r="Q199" i="1"/>
  <c r="R237" i="1"/>
  <c r="K256" i="1"/>
  <c r="N162" i="1"/>
  <c r="M185" i="1"/>
  <c r="S223" i="1"/>
  <c r="Q223" i="1"/>
  <c r="S231" i="1"/>
  <c r="Q231" i="1"/>
  <c r="Q244" i="1"/>
  <c r="S244" i="1"/>
  <c r="S246" i="1"/>
  <c r="Q246" i="1"/>
  <c r="Q249" i="1"/>
  <c r="Q291" i="1"/>
  <c r="S291" i="1"/>
  <c r="K162" i="1"/>
  <c r="Q152" i="1"/>
  <c r="Q156" i="1"/>
  <c r="Q160" i="1"/>
  <c r="Q169" i="1"/>
  <c r="S169" i="1"/>
  <c r="Q173" i="1"/>
  <c r="S173" i="1"/>
  <c r="Q177" i="1"/>
  <c r="S177" i="1"/>
  <c r="Q181" i="1"/>
  <c r="S181" i="1"/>
  <c r="Q189" i="1"/>
  <c r="N208" i="1"/>
  <c r="Q193" i="1"/>
  <c r="Q197" i="1"/>
  <c r="Q201" i="1"/>
  <c r="S202" i="1"/>
  <c r="Q202" i="1"/>
  <c r="K208" i="1"/>
  <c r="Q212" i="1"/>
  <c r="R211" i="1"/>
  <c r="R232" i="1" s="1"/>
  <c r="S212" i="1"/>
  <c r="S214" i="1"/>
  <c r="Q214" i="1"/>
  <c r="S215" i="1"/>
  <c r="Q215" i="1"/>
  <c r="Q240" i="1"/>
  <c r="S240" i="1"/>
  <c r="S242" i="1"/>
  <c r="Q242" i="1"/>
  <c r="Q245" i="1"/>
  <c r="S275" i="1"/>
  <c r="Q277" i="1"/>
  <c r="S278" i="1"/>
  <c r="Q278" i="1"/>
  <c r="S286" i="1"/>
  <c r="Q288" i="1"/>
  <c r="S289" i="1"/>
  <c r="Q289" i="1"/>
  <c r="R143" i="1"/>
  <c r="R165" i="1"/>
  <c r="R185" i="1" s="1"/>
  <c r="Q166" i="1"/>
  <c r="R190" i="1"/>
  <c r="R188" i="1" s="1"/>
  <c r="R208" i="1" s="1"/>
  <c r="Q203" i="1"/>
  <c r="Q204" i="1"/>
  <c r="S204" i="1"/>
  <c r="S206" i="1"/>
  <c r="Q206" i="1"/>
  <c r="S213" i="1"/>
  <c r="S219" i="1"/>
  <c r="Q219" i="1"/>
  <c r="S227" i="1"/>
  <c r="Q227" i="1"/>
  <c r="Q236" i="1"/>
  <c r="S236" i="1"/>
  <c r="R235" i="1"/>
  <c r="R256" i="1" s="1"/>
  <c r="S238" i="1"/>
  <c r="Q238" i="1"/>
  <c r="Q241" i="1"/>
  <c r="Q252" i="1"/>
  <c r="S252" i="1"/>
  <c r="S254" i="1"/>
  <c r="Q254" i="1"/>
  <c r="Q264" i="1"/>
  <c r="S264" i="1"/>
  <c r="M256" i="1"/>
  <c r="S263" i="1"/>
  <c r="Q265" i="1"/>
  <c r="S266" i="1"/>
  <c r="Q266" i="1"/>
  <c r="Q268" i="1"/>
  <c r="S268" i="1"/>
  <c r="S279" i="1"/>
  <c r="M304" i="1"/>
  <c r="S290" i="1"/>
  <c r="Q292" i="1"/>
  <c r="S293" i="1"/>
  <c r="Q293" i="1"/>
  <c r="Q295" i="1"/>
  <c r="S295" i="1"/>
  <c r="Q303" i="1"/>
  <c r="S303" i="1"/>
  <c r="N232" i="1"/>
  <c r="Q217" i="1"/>
  <c r="S217" i="1"/>
  <c r="Q221" i="1"/>
  <c r="S221" i="1"/>
  <c r="Q225" i="1"/>
  <c r="S225" i="1"/>
  <c r="Q229" i="1"/>
  <c r="S229" i="1"/>
  <c r="Q239" i="1"/>
  <c r="Q243" i="1"/>
  <c r="Q247" i="1"/>
  <c r="Q251" i="1"/>
  <c r="Q255" i="1"/>
  <c r="N256" i="1"/>
  <c r="M280" i="1"/>
  <c r="S267" i="1"/>
  <c r="Q269" i="1"/>
  <c r="S270" i="1"/>
  <c r="Q270" i="1"/>
  <c r="Q272" i="1"/>
  <c r="S272" i="1"/>
  <c r="N304" i="1"/>
  <c r="S294" i="1"/>
  <c r="Q296" i="1"/>
  <c r="S297" i="1"/>
  <c r="Q297" i="1"/>
  <c r="Q299" i="1"/>
  <c r="S299" i="1"/>
  <c r="K232" i="1"/>
  <c r="Q260" i="1"/>
  <c r="S260" i="1"/>
  <c r="S271" i="1"/>
  <c r="Q273" i="1"/>
  <c r="S274" i="1"/>
  <c r="Q274" i="1"/>
  <c r="Q276" i="1"/>
  <c r="S276" i="1"/>
  <c r="N280" i="1"/>
  <c r="K304" i="1"/>
  <c r="R284" i="1"/>
  <c r="S285" i="1"/>
  <c r="Q285" i="1"/>
  <c r="Q287" i="1"/>
  <c r="S287" i="1"/>
  <c r="S298" i="1"/>
  <c r="Q300" i="1"/>
  <c r="S301" i="1"/>
  <c r="Q301" i="1"/>
  <c r="S208" i="1" l="1"/>
  <c r="Q208" i="1"/>
  <c r="S185" i="1"/>
  <c r="Q185" i="1"/>
  <c r="S232" i="1"/>
  <c r="Q232" i="1"/>
  <c r="R50" i="1"/>
  <c r="R70" i="1" s="1"/>
  <c r="S51" i="1"/>
  <c r="Q51" i="1"/>
  <c r="S261" i="1"/>
  <c r="Q261" i="1"/>
  <c r="R259" i="1"/>
  <c r="R280" i="1" s="1"/>
  <c r="S256" i="1"/>
  <c r="Q256" i="1"/>
  <c r="Q143" i="1"/>
  <c r="R142" i="1"/>
  <c r="R162" i="1" s="1"/>
  <c r="S143" i="1"/>
  <c r="S237" i="1"/>
  <c r="Q237" i="1"/>
  <c r="R119" i="1"/>
  <c r="R139" i="1" s="1"/>
  <c r="S120" i="1"/>
  <c r="Q120" i="1"/>
  <c r="S93" i="1"/>
  <c r="Q93" i="1"/>
  <c r="S284" i="1"/>
  <c r="R283" i="1"/>
  <c r="R304" i="1" s="1"/>
  <c r="Q284" i="1"/>
  <c r="S190" i="1"/>
  <c r="Q190" i="1"/>
  <c r="S24" i="1"/>
  <c r="Q24" i="1"/>
  <c r="R27" i="1"/>
  <c r="R47" i="1" s="1"/>
  <c r="S28" i="1"/>
  <c r="Q28" i="1"/>
  <c r="S139" i="1" l="1"/>
  <c r="U120" i="1" s="1"/>
  <c r="U139" i="1" s="1"/>
  <c r="Q139" i="1"/>
  <c r="S162" i="1"/>
  <c r="U143" i="1" s="1"/>
  <c r="U162" i="1" s="1"/>
  <c r="Q162" i="1"/>
  <c r="S280" i="1"/>
  <c r="Q280" i="1"/>
  <c r="Q70" i="1"/>
  <c r="S70" i="1"/>
  <c r="U49" i="1" s="1"/>
  <c r="U70" i="1" s="1"/>
  <c r="Q304" i="1"/>
  <c r="S304" i="1"/>
  <c r="U283" i="1" s="1"/>
  <c r="U304" i="1" s="1"/>
  <c r="Q47" i="1"/>
  <c r="S47" i="1"/>
  <c r="U3" i="1" s="1"/>
  <c r="U18" i="1" s="1"/>
  <c r="U235" i="1"/>
  <c r="U256" i="1" s="1"/>
  <c r="U188" i="1"/>
  <c r="U208" i="1" s="1"/>
</calcChain>
</file>

<file path=xl/sharedStrings.xml><?xml version="1.0" encoding="utf-8"?>
<sst xmlns="http://schemas.openxmlformats.org/spreadsheetml/2006/main" count="1116" uniqueCount="84">
  <si>
    <t>Data</t>
  </si>
  <si>
    <t>Loja</t>
  </si>
  <si>
    <t>Referencia</t>
  </si>
  <si>
    <t>Nº</t>
  </si>
  <si>
    <t>Marca</t>
  </si>
  <si>
    <t>Modelo</t>
  </si>
  <si>
    <t>Valor do Custo</t>
  </si>
  <si>
    <t>Valor de Venda</t>
  </si>
  <si>
    <t>Qtde</t>
  </si>
  <si>
    <t>Valor  Vendido</t>
  </si>
  <si>
    <t>Total Vendas</t>
  </si>
  <si>
    <t>Desc %</t>
  </si>
  <si>
    <t>Valor Desconto</t>
  </si>
  <si>
    <t>Pagar Sapato</t>
  </si>
  <si>
    <t>Custos do dia</t>
  </si>
  <si>
    <t>Alimentação</t>
  </si>
  <si>
    <t>Margem</t>
  </si>
  <si>
    <t>Lucro total</t>
  </si>
  <si>
    <t>R$ 2,00</t>
  </si>
  <si>
    <t>Acerto</t>
  </si>
  <si>
    <t>Credito</t>
  </si>
  <si>
    <t>Debito</t>
  </si>
  <si>
    <t>Alexsandra 24/01 em diante</t>
  </si>
  <si>
    <t>2x3</t>
  </si>
  <si>
    <t xml:space="preserve">delmara </t>
  </si>
  <si>
    <t>Combustivél</t>
  </si>
  <si>
    <t>%</t>
  </si>
  <si>
    <t>Lucro Líquido</t>
  </si>
  <si>
    <t>5x6</t>
  </si>
  <si>
    <t>Loja2</t>
  </si>
  <si>
    <t>Ranster</t>
  </si>
  <si>
    <t>Tenis</t>
  </si>
  <si>
    <t>ok</t>
  </si>
  <si>
    <t xml:space="preserve">Das </t>
  </si>
  <si>
    <t>Janeiro</t>
  </si>
  <si>
    <t>Netony</t>
  </si>
  <si>
    <t>Tenis Caterpilhar</t>
  </si>
  <si>
    <t>Magazine Diniz</t>
  </si>
  <si>
    <t>Sapatenis</t>
  </si>
  <si>
    <t>Sapato Tião</t>
  </si>
  <si>
    <t>1x2</t>
  </si>
  <si>
    <t>loja2</t>
  </si>
  <si>
    <t>Vestido Site</t>
  </si>
  <si>
    <t xml:space="preserve">Confort </t>
  </si>
  <si>
    <t>IPVA</t>
  </si>
  <si>
    <t>Cabelo</t>
  </si>
  <si>
    <t>Rossanfort</t>
  </si>
  <si>
    <t>Sapatilha</t>
  </si>
  <si>
    <t>Pix</t>
  </si>
  <si>
    <t>Caterpilhar Cano Curto</t>
  </si>
  <si>
    <t xml:space="preserve">Caterpihar </t>
  </si>
  <si>
    <t>Caterpilhar</t>
  </si>
  <si>
    <t>Bota  Fina</t>
  </si>
  <si>
    <t>Crédito</t>
  </si>
  <si>
    <t>Débito</t>
  </si>
  <si>
    <t>Alexsandra 10/2 em diante</t>
  </si>
  <si>
    <t>6x6</t>
  </si>
  <si>
    <t>3x3</t>
  </si>
  <si>
    <t>fevereiro</t>
  </si>
  <si>
    <t>2x2</t>
  </si>
  <si>
    <t>Cloud</t>
  </si>
  <si>
    <t>Araujo</t>
  </si>
  <si>
    <t>pix</t>
  </si>
  <si>
    <t>Alexsandra 6.3 até dia 7.3</t>
  </si>
  <si>
    <t>Alexsandra 12.3 até 21.03</t>
  </si>
  <si>
    <t>Carrefour</t>
  </si>
  <si>
    <t>Das</t>
  </si>
  <si>
    <t>Alexsandra 24.3 até 14/4 …</t>
  </si>
  <si>
    <t>1x6 Delmara</t>
  </si>
  <si>
    <t xml:space="preserve">película </t>
  </si>
  <si>
    <t>APGuarapari</t>
  </si>
  <si>
    <t>Loja3</t>
  </si>
  <si>
    <t>2x6 Delmara</t>
  </si>
  <si>
    <t>Pão</t>
  </si>
  <si>
    <t>Sacolao</t>
  </si>
  <si>
    <t>Iptu</t>
  </si>
  <si>
    <t>Remédios</t>
  </si>
  <si>
    <t>Pad &amp; Sacolão</t>
  </si>
  <si>
    <t>3x6 Delmara</t>
  </si>
  <si>
    <t>Alexsandra 23.4 até 30.4</t>
  </si>
  <si>
    <t>Alexsandra 01.05 até…</t>
  </si>
  <si>
    <t>oculos</t>
  </si>
  <si>
    <t>cabo</t>
  </si>
  <si>
    <t>condominio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</si>
</sst>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Aptos Narrow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9">
    <xf numFmtId="0" fontId="0" fillId="0" borderId="0" xfId="0"/>
    <xf numFmtId="14" fontId="1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0" fontId="1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2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10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">
    <cellStyle name="Moeda 2" xfId="3" xr:uid="{D8E19B23-2455-412F-8035-0E51FC0268E6}"/>
    <cellStyle name="Normal" xfId="0" builtinId="0"/>
    <cellStyle name="Normal 2" xfId="1" xr:uid="{640F67C1-4E2B-41D5-BE8D-CC9B18F813EF}"/>
    <cellStyle name="Porcentagem 2" xfId="2" xr:uid="{26E328E4-A4A4-4A0C-9C29-E275942C4268}"/>
  </cellStyles>
  <dxfs count="22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915E7-DFCA-4A1A-A535-0BC68CF2610C}" name="Tabela1" displayName="Tabela1" ref="A1:T1048576" totalsRowShown="0" headerRowDxfId="21" dataDxfId="20">
  <autoFilter ref="A1:T1048576" xr:uid="{0F7915E7-DFCA-4A1A-A535-0BC68CF2610C}"/>
  <tableColumns count="20">
    <tableColumn id="1" xr3:uid="{F4407804-865A-4282-AE09-A6A9CC885F74}" name="Data" dataDxfId="19"/>
    <tableColumn id="2" xr3:uid="{C2A611FD-BE7A-4E94-B771-07A9FFEB611F}" name="Loja" dataDxfId="18"/>
    <tableColumn id="3" xr3:uid="{D1C38DF9-9A9F-4D51-9460-F97844D4D328}" name="Referencia" dataDxfId="17"/>
    <tableColumn id="4" xr3:uid="{C2534D39-44D9-4D73-9D92-0D49C7FFFFAA}" name="Nº" dataDxfId="16"/>
    <tableColumn id="5" xr3:uid="{C1D5464C-2768-4FF6-B1D8-BE54C1E70F16}" name="Marca" dataDxfId="15"/>
    <tableColumn id="6" xr3:uid="{073D2F1E-E2E4-42F3-8617-1B0E9DA7018D}" name="Modelo" dataDxfId="14"/>
    <tableColumn id="7" xr3:uid="{C5052134-A077-455A-B819-7C25015C936B}" name="Valor do Custo" dataDxfId="13"/>
    <tableColumn id="8" xr3:uid="{53661555-6A99-4FCE-849F-4EE1140FEDF8}" name="Valor de Venda" dataDxfId="12"/>
    <tableColumn id="9" xr3:uid="{67D3F8F8-8080-4C16-B69E-AFE60865BF82}" name="Qtde" dataDxfId="11"/>
    <tableColumn id="10" xr3:uid="{A42F38F0-F689-4560-9395-84FFC37CDE13}" name="Valor  Vendido" dataDxfId="10"/>
    <tableColumn id="11" xr3:uid="{721A3595-0194-44E0-A747-40C949AFC786}" name="Total Vendas" dataDxfId="9"/>
    <tableColumn id="12" xr3:uid="{99D45803-3951-43FF-B2F7-0339881E78F6}" name="Desc %" dataDxfId="8"/>
    <tableColumn id="13" xr3:uid="{67FBD3E1-E16C-4EF5-ABE6-8BECF71A094F}" name="Valor Desconto" dataDxfId="7"/>
    <tableColumn id="14" xr3:uid="{FF20C066-1E57-41F5-964F-649BF22CDA8D}" name="Pagar Sapato" dataDxfId="6"/>
    <tableColumn id="15" xr3:uid="{813D2FFE-B957-4B1F-B1E1-377A301E6C1E}" name="Custos do dia" dataDxfId="5"/>
    <tableColumn id="16" xr3:uid="{1A4887F9-D3B7-42F2-833B-91209D9152AF}" name="Alimentação" dataDxfId="4"/>
    <tableColumn id="17" xr3:uid="{AAFD2864-F209-4C7A-B3A6-069F0D7FE657}" name="Margem" dataDxfId="3"/>
    <tableColumn id="18" xr3:uid="{B70D036C-9794-48E7-ACED-18B6E6097EB4}" name="Lucro total" dataDxfId="2"/>
    <tableColumn id="19" xr3:uid="{3C99D4B6-3E27-41D5-9D82-466CCE3248A7}" name="R$ 2,00" dataDxfId="1"/>
    <tableColumn id="20" xr3:uid="{C434B372-79FD-47AF-97E1-687634B5DF6D}" name="Acer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7257-E4EF-46C5-A436-4891D3BFE8E4}">
  <dimension ref="A1:Y306"/>
  <sheetViews>
    <sheetView tabSelected="1" topLeftCell="K283" workbookViewId="0">
      <selection activeCell="U304" sqref="U304"/>
    </sheetView>
  </sheetViews>
  <sheetFormatPr defaultRowHeight="15" x14ac:dyDescent="0.25"/>
  <cols>
    <col min="1" max="1" width="10.7109375" style="18" bestFit="1" customWidth="1"/>
    <col min="2" max="2" width="6.7109375" style="18" customWidth="1"/>
    <col min="3" max="3" width="12.7109375" style="18" customWidth="1"/>
    <col min="4" max="4" width="5.5703125" style="18" customWidth="1"/>
    <col min="5" max="5" width="10.42578125" style="18" bestFit="1" customWidth="1"/>
    <col min="6" max="6" width="21.42578125" style="18" bestFit="1" customWidth="1"/>
    <col min="7" max="7" width="16" style="18" customWidth="1"/>
    <col min="8" max="8" width="16.7109375" style="18" customWidth="1"/>
    <col min="9" max="9" width="7.5703125" style="18" customWidth="1"/>
    <col min="10" max="10" width="16.28515625" style="18" customWidth="1"/>
    <col min="11" max="11" width="14.5703125" style="18" customWidth="1"/>
    <col min="12" max="12" width="9.28515625" style="18" customWidth="1"/>
    <col min="13" max="13" width="16.5703125" style="18" customWidth="1"/>
    <col min="14" max="14" width="14.42578125" style="18" customWidth="1"/>
    <col min="15" max="15" width="14.85546875" style="18" customWidth="1"/>
    <col min="16" max="16" width="14.28515625" style="18" customWidth="1"/>
    <col min="17" max="17" width="10.5703125" style="18" customWidth="1"/>
    <col min="18" max="18" width="12.42578125" style="18" customWidth="1"/>
    <col min="19" max="19" width="12.7109375" style="18" bestFit="1" customWidth="1"/>
    <col min="20" max="20" width="9" style="18" customWidth="1"/>
    <col min="21" max="21" width="9" style="18" bestFit="1" customWidth="1"/>
    <col min="22" max="22" width="8" style="18" bestFit="1" customWidth="1"/>
    <col min="23" max="23" width="26.140625" style="18" bestFit="1" customWidth="1"/>
    <col min="24" max="24" width="13.42578125" style="18" bestFit="1" customWidth="1"/>
    <col min="25" max="25" width="6" style="18" bestFit="1" customWidth="1"/>
    <col min="26" max="16384" width="9.140625" style="18"/>
  </cols>
  <sheetData>
    <row r="1" spans="1:24" s="4" customFormat="1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10" t="s">
        <v>7</v>
      </c>
      <c r="I1" s="4" t="s">
        <v>8</v>
      </c>
      <c r="J1" s="10" t="s">
        <v>9</v>
      </c>
      <c r="K1" s="10" t="s">
        <v>10</v>
      </c>
      <c r="L1" s="12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0" t="s">
        <v>17</v>
      </c>
      <c r="S1" s="10" t="s">
        <v>18</v>
      </c>
      <c r="T1" s="4" t="s">
        <v>19</v>
      </c>
    </row>
    <row r="2" spans="1:24" s="4" customFormat="1" x14ac:dyDescent="0.25">
      <c r="A2" s="1"/>
      <c r="G2" s="10"/>
      <c r="H2" s="10"/>
      <c r="J2" s="10"/>
      <c r="K2" s="10"/>
      <c r="L2" s="12"/>
      <c r="M2" s="10"/>
      <c r="N2" s="10"/>
      <c r="O2" s="10"/>
      <c r="P2" s="10"/>
      <c r="Q2" s="12"/>
      <c r="R2" s="10"/>
      <c r="S2" s="10"/>
      <c r="U2" s="4" t="s">
        <v>20</v>
      </c>
      <c r="V2" s="4" t="s">
        <v>21</v>
      </c>
      <c r="W2" s="4" t="s">
        <v>22</v>
      </c>
    </row>
    <row r="3" spans="1:24" s="4" customFormat="1" x14ac:dyDescent="0.25">
      <c r="A3" s="1"/>
      <c r="G3" s="10"/>
      <c r="H3" s="10"/>
      <c r="J3" s="10"/>
      <c r="K3" s="10"/>
      <c r="L3" s="12"/>
      <c r="M3" s="10"/>
      <c r="N3" s="10"/>
      <c r="O3" s="10" t="s">
        <v>14</v>
      </c>
      <c r="P3" s="10"/>
      <c r="Q3" s="12" t="s">
        <v>16</v>
      </c>
      <c r="R3" s="10" t="s">
        <v>17</v>
      </c>
      <c r="S3" s="10">
        <v>2</v>
      </c>
      <c r="U3" s="4">
        <f>S24+S47</f>
        <v>1181</v>
      </c>
      <c r="V3" s="4">
        <v>33.33</v>
      </c>
      <c r="W3" s="4" t="s">
        <v>23</v>
      </c>
      <c r="X3" s="4" t="s">
        <v>24</v>
      </c>
    </row>
    <row r="4" spans="1:24" s="4" customFormat="1" x14ac:dyDescent="0.25">
      <c r="A4" s="1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10" t="s">
        <v>6</v>
      </c>
      <c r="H4" s="10" t="s">
        <v>7</v>
      </c>
      <c r="I4" s="4" t="s">
        <v>8</v>
      </c>
      <c r="J4" s="10" t="s">
        <v>9</v>
      </c>
      <c r="K4" s="10" t="s">
        <v>10</v>
      </c>
      <c r="L4" s="12" t="s">
        <v>11</v>
      </c>
      <c r="M4" s="10" t="s">
        <v>12</v>
      </c>
      <c r="N4" s="10" t="s">
        <v>13</v>
      </c>
      <c r="O4" s="10" t="s">
        <v>25</v>
      </c>
      <c r="P4" s="10" t="s">
        <v>15</v>
      </c>
      <c r="Q4" s="12" t="s">
        <v>26</v>
      </c>
      <c r="R4" s="10">
        <f>SUM(R5:R23)</f>
        <v>999</v>
      </c>
      <c r="S4" s="10" t="s">
        <v>27</v>
      </c>
      <c r="V4" s="4">
        <v>31.66</v>
      </c>
      <c r="W4" s="4" t="s">
        <v>28</v>
      </c>
      <c r="X4" s="4" t="s">
        <v>24</v>
      </c>
    </row>
    <row r="5" spans="1:24" s="4" customFormat="1" x14ac:dyDescent="0.25">
      <c r="A5" s="2">
        <v>45681</v>
      </c>
      <c r="B5" s="4" t="s">
        <v>29</v>
      </c>
      <c r="C5" s="3">
        <v>9002</v>
      </c>
      <c r="D5" s="3">
        <v>41</v>
      </c>
      <c r="E5" s="4" t="s">
        <v>30</v>
      </c>
      <c r="F5" s="4" t="s">
        <v>31</v>
      </c>
      <c r="G5" s="10">
        <v>140</v>
      </c>
      <c r="H5" s="10">
        <v>240</v>
      </c>
      <c r="I5" s="4">
        <v>1</v>
      </c>
      <c r="J5" s="10">
        <v>220</v>
      </c>
      <c r="K5" s="10">
        <f t="shared" ref="K5:K23" si="0">I5*J5</f>
        <v>220</v>
      </c>
      <c r="L5" s="12">
        <f t="shared" ref="L5:L23" si="1">IFERROR(1-J5/H5,"-")</f>
        <v>8.333333333333337E-2</v>
      </c>
      <c r="M5" s="10">
        <f t="shared" ref="M5:M23" si="2">IFERROR(H5*L5,"-")</f>
        <v>20.000000000000007</v>
      </c>
      <c r="N5" s="10">
        <f t="shared" ref="N5:N23" si="3">G5*I5</f>
        <v>140</v>
      </c>
      <c r="O5" s="10">
        <v>60</v>
      </c>
      <c r="P5" s="10"/>
      <c r="Q5" s="12">
        <f t="shared" ref="Q5:Q23" si="4">IF(R5,R5/K5,"-")</f>
        <v>0.36363636363636365</v>
      </c>
      <c r="R5" s="10">
        <f t="shared" ref="R5:R23" si="5">K5-N5</f>
        <v>80</v>
      </c>
      <c r="S5" s="10">
        <f>R5/S3</f>
        <v>40</v>
      </c>
      <c r="T5" s="4" t="s">
        <v>32</v>
      </c>
      <c r="V5" s="4">
        <v>77</v>
      </c>
      <c r="W5" s="4" t="s">
        <v>33</v>
      </c>
      <c r="X5" s="4" t="s">
        <v>34</v>
      </c>
    </row>
    <row r="6" spans="1:24" s="4" customFormat="1" x14ac:dyDescent="0.25">
      <c r="A6" s="2">
        <v>45681</v>
      </c>
      <c r="B6" s="5" t="s">
        <v>29</v>
      </c>
      <c r="C6" s="3">
        <v>2085</v>
      </c>
      <c r="D6" s="3">
        <v>42</v>
      </c>
      <c r="E6" s="3" t="s">
        <v>35</v>
      </c>
      <c r="F6" s="5" t="s">
        <v>36</v>
      </c>
      <c r="G6" s="10">
        <v>100</v>
      </c>
      <c r="H6" s="10">
        <v>199</v>
      </c>
      <c r="I6" s="3">
        <v>1</v>
      </c>
      <c r="J6" s="10">
        <v>180</v>
      </c>
      <c r="K6" s="10">
        <f t="shared" si="0"/>
        <v>180</v>
      </c>
      <c r="L6" s="12">
        <f t="shared" si="1"/>
        <v>9.5477386934673336E-2</v>
      </c>
      <c r="M6" s="10">
        <f t="shared" si="2"/>
        <v>18.999999999999993</v>
      </c>
      <c r="N6" s="10">
        <f t="shared" si="3"/>
        <v>100</v>
      </c>
      <c r="O6" s="10"/>
      <c r="P6" s="10"/>
      <c r="Q6" s="12">
        <f t="shared" si="4"/>
        <v>0.44444444444444442</v>
      </c>
      <c r="R6" s="10">
        <f t="shared" si="5"/>
        <v>80</v>
      </c>
      <c r="S6" s="10">
        <f>R6/S3</f>
        <v>40</v>
      </c>
      <c r="T6" s="4" t="s">
        <v>32</v>
      </c>
      <c r="V6" s="4">
        <v>159</v>
      </c>
      <c r="W6" s="4" t="s">
        <v>37</v>
      </c>
    </row>
    <row r="7" spans="1:24" s="4" customFormat="1" x14ac:dyDescent="0.25">
      <c r="A7" s="2">
        <v>45684</v>
      </c>
      <c r="B7" s="6" t="s">
        <v>29</v>
      </c>
      <c r="C7" s="3">
        <v>5690</v>
      </c>
      <c r="D7" s="3">
        <v>40</v>
      </c>
      <c r="E7" s="4" t="s">
        <v>35</v>
      </c>
      <c r="F7" s="4" t="s">
        <v>38</v>
      </c>
      <c r="G7" s="10">
        <v>100</v>
      </c>
      <c r="H7" s="10">
        <v>199</v>
      </c>
      <c r="I7" s="4">
        <v>1</v>
      </c>
      <c r="J7" s="10">
        <v>180</v>
      </c>
      <c r="K7" s="10">
        <f t="shared" si="0"/>
        <v>180</v>
      </c>
      <c r="L7" s="12">
        <f t="shared" si="1"/>
        <v>9.5477386934673336E-2</v>
      </c>
      <c r="M7" s="10">
        <f t="shared" si="2"/>
        <v>18.999999999999993</v>
      </c>
      <c r="N7" s="10">
        <f t="shared" si="3"/>
        <v>100</v>
      </c>
      <c r="O7" s="10"/>
      <c r="P7" s="10"/>
      <c r="Q7" s="12">
        <f t="shared" si="4"/>
        <v>0.44444444444444442</v>
      </c>
      <c r="R7" s="10">
        <f t="shared" si="5"/>
        <v>80</v>
      </c>
      <c r="S7" s="10">
        <f>R7/S3</f>
        <v>40</v>
      </c>
      <c r="T7" s="4" t="s">
        <v>32</v>
      </c>
      <c r="V7" s="4">
        <v>60</v>
      </c>
      <c r="W7" s="4" t="s">
        <v>39</v>
      </c>
      <c r="X7" s="4" t="s">
        <v>40</v>
      </c>
    </row>
    <row r="8" spans="1:24" s="4" customFormat="1" x14ac:dyDescent="0.25">
      <c r="A8" s="2">
        <v>45684</v>
      </c>
      <c r="B8" s="5" t="s">
        <v>41</v>
      </c>
      <c r="C8" s="3">
        <v>5850</v>
      </c>
      <c r="D8" s="3">
        <v>38</v>
      </c>
      <c r="E8" s="3" t="s">
        <v>35</v>
      </c>
      <c r="F8" s="5" t="s">
        <v>38</v>
      </c>
      <c r="G8" s="10">
        <v>100</v>
      </c>
      <c r="H8" s="10">
        <v>199</v>
      </c>
      <c r="I8" s="3">
        <v>1</v>
      </c>
      <c r="J8" s="10">
        <v>180</v>
      </c>
      <c r="K8" s="10">
        <f t="shared" si="0"/>
        <v>180</v>
      </c>
      <c r="L8" s="12">
        <f t="shared" si="1"/>
        <v>9.5477386934673336E-2</v>
      </c>
      <c r="M8" s="10">
        <f t="shared" si="2"/>
        <v>18.999999999999993</v>
      </c>
      <c r="N8" s="10">
        <f t="shared" si="3"/>
        <v>100</v>
      </c>
      <c r="O8" s="10"/>
      <c r="P8" s="10"/>
      <c r="Q8" s="12">
        <f t="shared" si="4"/>
        <v>0.44444444444444442</v>
      </c>
      <c r="R8" s="10">
        <f t="shared" si="5"/>
        <v>80</v>
      </c>
      <c r="S8" s="10">
        <f>R8/S3</f>
        <v>40</v>
      </c>
      <c r="T8" s="4" t="s">
        <v>32</v>
      </c>
      <c r="V8" s="4">
        <v>139.99</v>
      </c>
      <c r="W8" s="4" t="s">
        <v>42</v>
      </c>
      <c r="X8" s="4" t="s">
        <v>24</v>
      </c>
    </row>
    <row r="9" spans="1:24" s="4" customFormat="1" x14ac:dyDescent="0.25">
      <c r="A9" s="2">
        <v>45684</v>
      </c>
      <c r="B9" s="5" t="s">
        <v>29</v>
      </c>
      <c r="C9" s="3">
        <v>2001</v>
      </c>
      <c r="D9" s="3">
        <v>37</v>
      </c>
      <c r="E9" s="3" t="s">
        <v>30</v>
      </c>
      <c r="F9" s="3" t="s">
        <v>43</v>
      </c>
      <c r="G9" s="10">
        <v>130</v>
      </c>
      <c r="H9" s="10">
        <v>220</v>
      </c>
      <c r="I9" s="4">
        <v>1</v>
      </c>
      <c r="J9" s="10">
        <v>209</v>
      </c>
      <c r="K9" s="10">
        <f t="shared" si="0"/>
        <v>209</v>
      </c>
      <c r="L9" s="12">
        <f t="shared" si="1"/>
        <v>5.0000000000000044E-2</v>
      </c>
      <c r="M9" s="10">
        <f t="shared" si="2"/>
        <v>11.000000000000011</v>
      </c>
      <c r="N9" s="10">
        <f t="shared" si="3"/>
        <v>130</v>
      </c>
      <c r="O9" s="10"/>
      <c r="P9" s="10"/>
      <c r="Q9" s="12">
        <f t="shared" si="4"/>
        <v>0.37799043062200954</v>
      </c>
      <c r="R9" s="10">
        <f t="shared" si="5"/>
        <v>79</v>
      </c>
      <c r="S9" s="10">
        <f>R9/S3</f>
        <v>39.5</v>
      </c>
      <c r="T9" s="4" t="s">
        <v>32</v>
      </c>
      <c r="V9" s="4">
        <v>180</v>
      </c>
      <c r="W9" s="4" t="s">
        <v>44</v>
      </c>
      <c r="X9" s="4">
        <v>45691</v>
      </c>
    </row>
    <row r="10" spans="1:24" s="4" customFormat="1" x14ac:dyDescent="0.25">
      <c r="A10" s="2">
        <v>45684</v>
      </c>
      <c r="B10" s="5" t="s">
        <v>29</v>
      </c>
      <c r="C10" s="3">
        <v>2009</v>
      </c>
      <c r="D10" s="3">
        <v>44</v>
      </c>
      <c r="E10" s="3" t="s">
        <v>30</v>
      </c>
      <c r="F10" s="5" t="s">
        <v>43</v>
      </c>
      <c r="G10" s="10">
        <v>135</v>
      </c>
      <c r="H10" s="10">
        <v>220</v>
      </c>
      <c r="I10" s="3">
        <v>1</v>
      </c>
      <c r="J10" s="10">
        <v>215</v>
      </c>
      <c r="K10" s="10">
        <f t="shared" si="0"/>
        <v>215</v>
      </c>
      <c r="L10" s="12">
        <f t="shared" si="1"/>
        <v>2.2727272727272707E-2</v>
      </c>
      <c r="M10" s="10">
        <f t="shared" si="2"/>
        <v>4.9999999999999956</v>
      </c>
      <c r="N10" s="10">
        <f t="shared" si="3"/>
        <v>135</v>
      </c>
      <c r="O10" s="10"/>
      <c r="P10" s="10"/>
      <c r="Q10" s="12">
        <f t="shared" si="4"/>
        <v>0.37209302325581395</v>
      </c>
      <c r="R10" s="10">
        <f t="shared" si="5"/>
        <v>80</v>
      </c>
      <c r="S10" s="10">
        <f>R10/S3</f>
        <v>40</v>
      </c>
      <c r="T10" s="4" t="s">
        <v>32</v>
      </c>
      <c r="V10" s="4">
        <v>170</v>
      </c>
      <c r="W10" s="4" t="s">
        <v>45</v>
      </c>
      <c r="X10" s="4">
        <v>45696</v>
      </c>
    </row>
    <row r="11" spans="1:24" s="4" customFormat="1" x14ac:dyDescent="0.25">
      <c r="A11" s="2">
        <v>45687</v>
      </c>
      <c r="B11" s="5" t="s">
        <v>29</v>
      </c>
      <c r="C11" s="3">
        <v>1046</v>
      </c>
      <c r="D11" s="3">
        <v>43</v>
      </c>
      <c r="E11" s="3" t="s">
        <v>46</v>
      </c>
      <c r="F11" s="5" t="s">
        <v>47</v>
      </c>
      <c r="G11" s="10">
        <v>50</v>
      </c>
      <c r="H11" s="10">
        <v>100</v>
      </c>
      <c r="I11" s="3">
        <v>1</v>
      </c>
      <c r="J11" s="10">
        <v>100</v>
      </c>
      <c r="K11" s="10">
        <f t="shared" si="0"/>
        <v>100</v>
      </c>
      <c r="L11" s="12">
        <f t="shared" si="1"/>
        <v>0</v>
      </c>
      <c r="M11" s="10">
        <f t="shared" si="2"/>
        <v>0</v>
      </c>
      <c r="N11" s="10">
        <f t="shared" si="3"/>
        <v>50</v>
      </c>
      <c r="O11" s="10"/>
      <c r="P11" s="10"/>
      <c r="Q11" s="12">
        <f t="shared" si="4"/>
        <v>0.5</v>
      </c>
      <c r="R11" s="10">
        <f t="shared" si="5"/>
        <v>50</v>
      </c>
      <c r="S11" s="10">
        <f>R11/S3</f>
        <v>25</v>
      </c>
      <c r="T11" s="4" t="s">
        <v>32</v>
      </c>
      <c r="V11" s="4">
        <v>330</v>
      </c>
      <c r="W11" s="4" t="s">
        <v>48</v>
      </c>
      <c r="X11" s="4">
        <v>45701</v>
      </c>
    </row>
    <row r="12" spans="1:24" s="4" customFormat="1" x14ac:dyDescent="0.25">
      <c r="A12" s="1">
        <v>45687</v>
      </c>
      <c r="B12" s="5" t="s">
        <v>29</v>
      </c>
      <c r="C12" s="3">
        <v>2085</v>
      </c>
      <c r="D12" s="3">
        <v>38</v>
      </c>
      <c r="E12" s="3" t="s">
        <v>35</v>
      </c>
      <c r="F12" s="5" t="s">
        <v>36</v>
      </c>
      <c r="G12" s="10">
        <v>100</v>
      </c>
      <c r="H12" s="10">
        <v>199</v>
      </c>
      <c r="I12" s="3">
        <v>1</v>
      </c>
      <c r="J12" s="10">
        <v>180</v>
      </c>
      <c r="K12" s="10">
        <f t="shared" si="0"/>
        <v>180</v>
      </c>
      <c r="L12" s="12">
        <f t="shared" si="1"/>
        <v>9.5477386934673336E-2</v>
      </c>
      <c r="M12" s="10">
        <f t="shared" si="2"/>
        <v>18.999999999999993</v>
      </c>
      <c r="N12" s="10">
        <f t="shared" si="3"/>
        <v>100</v>
      </c>
      <c r="O12" s="10"/>
      <c r="P12" s="10"/>
      <c r="Q12" s="12">
        <f t="shared" si="4"/>
        <v>0.44444444444444442</v>
      </c>
      <c r="R12" s="10">
        <f t="shared" si="5"/>
        <v>80</v>
      </c>
      <c r="S12" s="10">
        <f>R12/S3</f>
        <v>40</v>
      </c>
      <c r="T12" s="4" t="s">
        <v>32</v>
      </c>
    </row>
    <row r="13" spans="1:24" s="4" customFormat="1" x14ac:dyDescent="0.25">
      <c r="A13" s="1">
        <v>45687</v>
      </c>
      <c r="B13" s="5" t="s">
        <v>29</v>
      </c>
      <c r="C13" s="3">
        <v>2188</v>
      </c>
      <c r="D13" s="3">
        <v>40</v>
      </c>
      <c r="E13" s="3" t="s">
        <v>35</v>
      </c>
      <c r="F13" s="5" t="s">
        <v>49</v>
      </c>
      <c r="G13" s="10">
        <v>100</v>
      </c>
      <c r="H13" s="10">
        <v>199</v>
      </c>
      <c r="I13" s="3">
        <v>1</v>
      </c>
      <c r="J13" s="10">
        <v>180</v>
      </c>
      <c r="K13" s="10">
        <f t="shared" si="0"/>
        <v>180</v>
      </c>
      <c r="L13" s="12">
        <f t="shared" si="1"/>
        <v>9.5477386934673336E-2</v>
      </c>
      <c r="M13" s="10">
        <f t="shared" si="2"/>
        <v>18.999999999999993</v>
      </c>
      <c r="N13" s="10">
        <f t="shared" si="3"/>
        <v>100</v>
      </c>
      <c r="O13" s="10"/>
      <c r="P13" s="10"/>
      <c r="Q13" s="12">
        <f t="shared" si="4"/>
        <v>0.44444444444444442</v>
      </c>
      <c r="R13" s="10">
        <f t="shared" si="5"/>
        <v>80</v>
      </c>
      <c r="S13" s="10">
        <f>R13/S3</f>
        <v>40</v>
      </c>
      <c r="T13" s="4" t="s">
        <v>32</v>
      </c>
    </row>
    <row r="14" spans="1:24" s="4" customFormat="1" x14ac:dyDescent="0.25">
      <c r="A14" s="2">
        <v>45688</v>
      </c>
      <c r="B14" s="5" t="s">
        <v>29</v>
      </c>
      <c r="C14" s="3">
        <v>2061</v>
      </c>
      <c r="D14" s="3">
        <v>41</v>
      </c>
      <c r="E14" s="3" t="s">
        <v>35</v>
      </c>
      <c r="F14" s="3" t="s">
        <v>50</v>
      </c>
      <c r="G14" s="10">
        <v>110</v>
      </c>
      <c r="H14" s="10">
        <v>210</v>
      </c>
      <c r="I14" s="3">
        <v>1</v>
      </c>
      <c r="J14" s="10">
        <v>185</v>
      </c>
      <c r="K14" s="10">
        <f t="shared" si="0"/>
        <v>185</v>
      </c>
      <c r="L14" s="12">
        <f t="shared" si="1"/>
        <v>0.11904761904761907</v>
      </c>
      <c r="M14" s="10">
        <f t="shared" si="2"/>
        <v>25.000000000000004</v>
      </c>
      <c r="N14" s="10">
        <f t="shared" si="3"/>
        <v>110</v>
      </c>
      <c r="O14" s="10"/>
      <c r="P14" s="10"/>
      <c r="Q14" s="12">
        <f t="shared" si="4"/>
        <v>0.40540540540540543</v>
      </c>
      <c r="R14" s="10">
        <f t="shared" si="5"/>
        <v>75</v>
      </c>
      <c r="S14" s="10">
        <f>R14/S3</f>
        <v>37.5</v>
      </c>
      <c r="T14" s="4" t="s">
        <v>32</v>
      </c>
    </row>
    <row r="15" spans="1:24" s="4" customFormat="1" x14ac:dyDescent="0.25">
      <c r="A15" s="2">
        <v>45688</v>
      </c>
      <c r="B15" s="5" t="s">
        <v>29</v>
      </c>
      <c r="C15" s="3">
        <v>2061</v>
      </c>
      <c r="D15" s="3">
        <v>44</v>
      </c>
      <c r="E15" s="3" t="s">
        <v>35</v>
      </c>
      <c r="F15" s="3" t="s">
        <v>50</v>
      </c>
      <c r="G15" s="10">
        <v>110</v>
      </c>
      <c r="H15" s="10">
        <v>210</v>
      </c>
      <c r="I15" s="3">
        <v>1</v>
      </c>
      <c r="J15" s="10">
        <v>190</v>
      </c>
      <c r="K15" s="10">
        <f t="shared" si="0"/>
        <v>190</v>
      </c>
      <c r="L15" s="12">
        <f t="shared" si="1"/>
        <v>9.5238095238095233E-2</v>
      </c>
      <c r="M15" s="10">
        <f t="shared" si="2"/>
        <v>20</v>
      </c>
      <c r="N15" s="10">
        <f t="shared" si="3"/>
        <v>110</v>
      </c>
      <c r="O15" s="10"/>
      <c r="P15" s="10"/>
      <c r="Q15" s="12">
        <f t="shared" si="4"/>
        <v>0.42105263157894735</v>
      </c>
      <c r="R15" s="10">
        <f t="shared" si="5"/>
        <v>80</v>
      </c>
      <c r="S15" s="10">
        <f>R15/S3</f>
        <v>40</v>
      </c>
      <c r="T15" s="4" t="s">
        <v>32</v>
      </c>
    </row>
    <row r="16" spans="1:24" s="4" customFormat="1" x14ac:dyDescent="0.25">
      <c r="A16" s="2">
        <v>45688</v>
      </c>
      <c r="B16" s="5" t="s">
        <v>29</v>
      </c>
      <c r="C16" s="3">
        <v>3008</v>
      </c>
      <c r="D16" s="3">
        <v>41</v>
      </c>
      <c r="E16" s="3" t="s">
        <v>30</v>
      </c>
      <c r="F16" s="5" t="s">
        <v>38</v>
      </c>
      <c r="G16" s="10">
        <v>135</v>
      </c>
      <c r="H16" s="10">
        <v>220</v>
      </c>
      <c r="I16" s="3">
        <v>1</v>
      </c>
      <c r="J16" s="10">
        <v>210</v>
      </c>
      <c r="K16" s="10">
        <f t="shared" si="0"/>
        <v>210</v>
      </c>
      <c r="L16" s="12">
        <f t="shared" si="1"/>
        <v>4.5454545454545414E-2</v>
      </c>
      <c r="M16" s="10">
        <f t="shared" si="2"/>
        <v>9.9999999999999911</v>
      </c>
      <c r="N16" s="10">
        <f t="shared" si="3"/>
        <v>135</v>
      </c>
      <c r="O16" s="10"/>
      <c r="P16" s="10"/>
      <c r="Q16" s="12">
        <f t="shared" si="4"/>
        <v>0.35714285714285715</v>
      </c>
      <c r="R16" s="10">
        <f t="shared" si="5"/>
        <v>75</v>
      </c>
      <c r="S16" s="10">
        <f>R16/S3</f>
        <v>37.5</v>
      </c>
      <c r="T16" s="4" t="s">
        <v>32</v>
      </c>
    </row>
    <row r="17" spans="1:22" s="4" customFormat="1" x14ac:dyDescent="0.25">
      <c r="A17" s="1">
        <v>45688</v>
      </c>
      <c r="B17" s="5" t="s">
        <v>29</v>
      </c>
      <c r="C17" s="3">
        <v>2188</v>
      </c>
      <c r="D17" s="3">
        <v>40</v>
      </c>
      <c r="E17" s="3" t="s">
        <v>35</v>
      </c>
      <c r="F17" s="4" t="s">
        <v>49</v>
      </c>
      <c r="G17" s="10">
        <v>100</v>
      </c>
      <c r="H17" s="10">
        <v>199</v>
      </c>
      <c r="I17" s="3">
        <v>1</v>
      </c>
      <c r="J17" s="10">
        <v>180</v>
      </c>
      <c r="K17" s="10">
        <f t="shared" si="0"/>
        <v>180</v>
      </c>
      <c r="L17" s="12">
        <f t="shared" si="1"/>
        <v>9.5477386934673336E-2</v>
      </c>
      <c r="M17" s="10">
        <f t="shared" si="2"/>
        <v>18.999999999999993</v>
      </c>
      <c r="N17" s="10">
        <f t="shared" si="3"/>
        <v>100</v>
      </c>
      <c r="O17" s="10"/>
      <c r="P17" s="10"/>
      <c r="Q17" s="12">
        <f t="shared" si="4"/>
        <v>0.44444444444444442</v>
      </c>
      <c r="R17" s="10">
        <f t="shared" si="5"/>
        <v>80</v>
      </c>
      <c r="S17" s="10">
        <f>R17/S3</f>
        <v>40</v>
      </c>
      <c r="T17" s="4" t="s">
        <v>32</v>
      </c>
    </row>
    <row r="18" spans="1:22" s="4" customFormat="1" x14ac:dyDescent="0.25">
      <c r="A18" s="2"/>
      <c r="B18" s="5"/>
      <c r="C18" s="3"/>
      <c r="D18" s="3"/>
      <c r="E18" s="3"/>
      <c r="F18" s="5"/>
      <c r="G18" s="10"/>
      <c r="H18" s="10"/>
      <c r="I18" s="3"/>
      <c r="J18" s="10"/>
      <c r="K18" s="10">
        <f t="shared" si="0"/>
        <v>0</v>
      </c>
      <c r="L18" s="12" t="str">
        <f t="shared" si="1"/>
        <v>-</v>
      </c>
      <c r="M18" s="10" t="str">
        <f t="shared" si="2"/>
        <v>-</v>
      </c>
      <c r="N18" s="10">
        <f t="shared" si="3"/>
        <v>0</v>
      </c>
      <c r="O18" s="10"/>
      <c r="P18" s="10"/>
      <c r="Q18" s="12" t="str">
        <f t="shared" si="4"/>
        <v>-</v>
      </c>
      <c r="R18" s="10">
        <f t="shared" si="5"/>
        <v>0</v>
      </c>
      <c r="S18" s="10">
        <f>R18/S3</f>
        <v>0</v>
      </c>
      <c r="T18" s="4" t="s">
        <v>32</v>
      </c>
      <c r="U18" s="4">
        <f>U3-V18</f>
        <v>1.999999999998181E-2</v>
      </c>
      <c r="V18" s="4">
        <f>SUM(V3:V17)</f>
        <v>1180.98</v>
      </c>
    </row>
    <row r="19" spans="1:22" s="4" customFormat="1" x14ac:dyDescent="0.25">
      <c r="A19" s="2"/>
      <c r="B19" s="5"/>
      <c r="C19" s="3"/>
      <c r="D19" s="3"/>
      <c r="E19" s="3"/>
      <c r="F19" s="5"/>
      <c r="G19" s="10"/>
      <c r="H19" s="10"/>
      <c r="I19" s="3"/>
      <c r="J19" s="10"/>
      <c r="K19" s="10">
        <f t="shared" si="0"/>
        <v>0</v>
      </c>
      <c r="L19" s="12" t="str">
        <f t="shared" si="1"/>
        <v>-</v>
      </c>
      <c r="M19" s="10" t="str">
        <f t="shared" si="2"/>
        <v>-</v>
      </c>
      <c r="N19" s="10">
        <f t="shared" si="3"/>
        <v>0</v>
      </c>
      <c r="O19" s="10"/>
      <c r="P19" s="10"/>
      <c r="Q19" s="12" t="str">
        <f t="shared" si="4"/>
        <v>-</v>
      </c>
      <c r="R19" s="10">
        <f t="shared" si="5"/>
        <v>0</v>
      </c>
      <c r="S19" s="10">
        <f>R19/S3</f>
        <v>0</v>
      </c>
      <c r="T19" s="4" t="s">
        <v>32</v>
      </c>
    </row>
    <row r="20" spans="1:22" s="4" customFormat="1" x14ac:dyDescent="0.25">
      <c r="A20" s="2"/>
      <c r="B20" s="5"/>
      <c r="C20" s="3"/>
      <c r="D20" s="3"/>
      <c r="E20" s="3"/>
      <c r="F20" s="5"/>
      <c r="G20" s="10"/>
      <c r="H20" s="10"/>
      <c r="I20" s="3"/>
      <c r="J20" s="10"/>
      <c r="K20" s="10">
        <f t="shared" si="0"/>
        <v>0</v>
      </c>
      <c r="L20" s="12" t="str">
        <f t="shared" si="1"/>
        <v>-</v>
      </c>
      <c r="M20" s="10" t="str">
        <f t="shared" si="2"/>
        <v>-</v>
      </c>
      <c r="N20" s="10">
        <f t="shared" si="3"/>
        <v>0</v>
      </c>
      <c r="O20" s="10"/>
      <c r="P20" s="10"/>
      <c r="Q20" s="12" t="str">
        <f t="shared" si="4"/>
        <v>-</v>
      </c>
      <c r="R20" s="10">
        <f t="shared" si="5"/>
        <v>0</v>
      </c>
      <c r="S20" s="10">
        <f>R20/S3</f>
        <v>0</v>
      </c>
      <c r="T20" s="4" t="s">
        <v>32</v>
      </c>
    </row>
    <row r="21" spans="1:22" s="4" customFormat="1" x14ac:dyDescent="0.25">
      <c r="A21" s="2"/>
      <c r="B21" s="5"/>
      <c r="C21" s="3"/>
      <c r="D21" s="3"/>
      <c r="E21" s="3"/>
      <c r="F21" s="5"/>
      <c r="G21" s="10"/>
      <c r="H21" s="10"/>
      <c r="I21" s="3"/>
      <c r="J21" s="10"/>
      <c r="K21" s="10">
        <f t="shared" si="0"/>
        <v>0</v>
      </c>
      <c r="L21" s="12" t="str">
        <f t="shared" si="1"/>
        <v>-</v>
      </c>
      <c r="M21" s="10" t="str">
        <f t="shared" si="2"/>
        <v>-</v>
      </c>
      <c r="N21" s="10">
        <f t="shared" si="3"/>
        <v>0</v>
      </c>
      <c r="O21" s="10"/>
      <c r="P21" s="10"/>
      <c r="Q21" s="12" t="str">
        <f t="shared" si="4"/>
        <v>-</v>
      </c>
      <c r="R21" s="10">
        <f t="shared" si="5"/>
        <v>0</v>
      </c>
      <c r="S21" s="10">
        <f>R21/S3</f>
        <v>0</v>
      </c>
      <c r="T21" s="4" t="s">
        <v>32</v>
      </c>
    </row>
    <row r="22" spans="1:22" s="4" customFormat="1" x14ac:dyDescent="0.25">
      <c r="A22" s="1"/>
      <c r="B22" s="5"/>
      <c r="C22" s="3"/>
      <c r="D22" s="3"/>
      <c r="E22" s="3"/>
      <c r="F22" s="5"/>
      <c r="G22" s="10"/>
      <c r="H22" s="10"/>
      <c r="I22" s="3"/>
      <c r="J22" s="10"/>
      <c r="K22" s="10">
        <f t="shared" si="0"/>
        <v>0</v>
      </c>
      <c r="L22" s="12" t="str">
        <f t="shared" si="1"/>
        <v>-</v>
      </c>
      <c r="M22" s="10" t="str">
        <f t="shared" si="2"/>
        <v>-</v>
      </c>
      <c r="N22" s="10">
        <f t="shared" si="3"/>
        <v>0</v>
      </c>
      <c r="O22" s="10"/>
      <c r="P22" s="10"/>
      <c r="Q22" s="12" t="str">
        <f t="shared" si="4"/>
        <v>-</v>
      </c>
      <c r="R22" s="10">
        <f t="shared" si="5"/>
        <v>0</v>
      </c>
      <c r="S22" s="10">
        <f>R22/S3</f>
        <v>0</v>
      </c>
      <c r="T22" s="4" t="s">
        <v>32</v>
      </c>
    </row>
    <row r="23" spans="1:22" s="4" customFormat="1" x14ac:dyDescent="0.25">
      <c r="A23" s="1"/>
      <c r="B23" s="5"/>
      <c r="C23" s="3"/>
      <c r="D23" s="3"/>
      <c r="E23" s="3"/>
      <c r="F23" s="5"/>
      <c r="G23" s="10"/>
      <c r="H23" s="10"/>
      <c r="I23" s="3"/>
      <c r="J23" s="10"/>
      <c r="K23" s="10">
        <f t="shared" si="0"/>
        <v>0</v>
      </c>
      <c r="L23" s="12" t="str">
        <f t="shared" si="1"/>
        <v>-</v>
      </c>
      <c r="M23" s="10" t="str">
        <f t="shared" si="2"/>
        <v>-</v>
      </c>
      <c r="N23" s="10">
        <f t="shared" si="3"/>
        <v>0</v>
      </c>
      <c r="O23" s="10"/>
      <c r="P23" s="10"/>
      <c r="Q23" s="12" t="str">
        <f t="shared" si="4"/>
        <v>-</v>
      </c>
      <c r="R23" s="10">
        <f t="shared" si="5"/>
        <v>0</v>
      </c>
      <c r="S23" s="10">
        <f t="shared" ref="S23" si="6">R23/S7</f>
        <v>0</v>
      </c>
      <c r="T23" s="4" t="s">
        <v>32</v>
      </c>
    </row>
    <row r="24" spans="1:22" s="4" customFormat="1" x14ac:dyDescent="0.25">
      <c r="A24" s="1"/>
      <c r="B24" s="5"/>
      <c r="C24" s="3"/>
      <c r="D24" s="3"/>
      <c r="E24" s="3"/>
      <c r="F24" s="3"/>
      <c r="G24" s="10"/>
      <c r="H24" s="10"/>
      <c r="I24" s="4">
        <f>SUM(I5:I23)</f>
        <v>13</v>
      </c>
      <c r="J24" s="10"/>
      <c r="K24" s="10">
        <f>SUM(K5:K23)</f>
        <v>2409</v>
      </c>
      <c r="L24" s="12"/>
      <c r="M24" s="10">
        <f>SUM(M5:M23)</f>
        <v>205</v>
      </c>
      <c r="N24" s="10">
        <f>SUM(N5:N23)</f>
        <v>1410</v>
      </c>
      <c r="O24" s="10">
        <f>SUM(O5:O23)</f>
        <v>60</v>
      </c>
      <c r="P24" s="10">
        <f>SUM(P5:P23)</f>
        <v>0</v>
      </c>
      <c r="Q24" s="12">
        <f>IF(R24,R24/K24,0)</f>
        <v>0.38978829389788294</v>
      </c>
      <c r="R24" s="10">
        <f>R4-O24-P24</f>
        <v>939</v>
      </c>
      <c r="S24" s="10">
        <f>R24/S3</f>
        <v>469.5</v>
      </c>
      <c r="T24" s="4" t="s">
        <v>32</v>
      </c>
    </row>
    <row r="25" spans="1:22" s="4" customFormat="1" x14ac:dyDescent="0.25">
      <c r="A25" s="1"/>
      <c r="G25" s="10"/>
      <c r="H25" s="10"/>
      <c r="J25" s="10"/>
      <c r="K25" s="10"/>
      <c r="L25" s="12"/>
      <c r="M25" s="10"/>
      <c r="N25" s="10"/>
      <c r="O25" s="10"/>
      <c r="P25" s="10"/>
      <c r="Q25" s="12"/>
      <c r="R25" s="10"/>
      <c r="S25" s="10"/>
    </row>
    <row r="26" spans="1:22" s="4" customFormat="1" x14ac:dyDescent="0.25">
      <c r="A26" s="1"/>
      <c r="G26" s="10"/>
      <c r="H26" s="10"/>
      <c r="J26" s="10"/>
      <c r="K26" s="10"/>
      <c r="L26" s="12"/>
      <c r="M26" s="10"/>
      <c r="N26" s="10"/>
      <c r="O26" s="10" t="s">
        <v>14</v>
      </c>
      <c r="P26" s="10"/>
      <c r="Q26" s="12" t="s">
        <v>16</v>
      </c>
      <c r="R26" s="10" t="s">
        <v>17</v>
      </c>
      <c r="S26" s="10">
        <v>2</v>
      </c>
    </row>
    <row r="27" spans="1:22" s="4" customFormat="1" x14ac:dyDescent="0.25">
      <c r="A27" s="1" t="s">
        <v>0</v>
      </c>
      <c r="B27" s="4" t="s">
        <v>1</v>
      </c>
      <c r="C27" s="4" t="s">
        <v>2</v>
      </c>
      <c r="D27" s="4" t="s">
        <v>3</v>
      </c>
      <c r="E27" s="4" t="s">
        <v>4</v>
      </c>
      <c r="F27" s="4" t="s">
        <v>5</v>
      </c>
      <c r="G27" s="10" t="s">
        <v>6</v>
      </c>
      <c r="H27" s="10" t="s">
        <v>7</v>
      </c>
      <c r="I27" s="4" t="s">
        <v>8</v>
      </c>
      <c r="J27" s="10" t="s">
        <v>9</v>
      </c>
      <c r="K27" s="10" t="s">
        <v>10</v>
      </c>
      <c r="L27" s="12" t="s">
        <v>11</v>
      </c>
      <c r="M27" s="10" t="s">
        <v>12</v>
      </c>
      <c r="N27" s="10" t="s">
        <v>13</v>
      </c>
      <c r="O27" s="10" t="s">
        <v>25</v>
      </c>
      <c r="P27" s="10" t="s">
        <v>15</v>
      </c>
      <c r="Q27" s="12" t="s">
        <v>26</v>
      </c>
      <c r="R27" s="10">
        <f>SUM(R28:R46)</f>
        <v>1510</v>
      </c>
      <c r="S27" s="10" t="s">
        <v>27</v>
      </c>
    </row>
    <row r="28" spans="1:22" s="4" customFormat="1" x14ac:dyDescent="0.25">
      <c r="A28" s="2">
        <v>45691</v>
      </c>
      <c r="B28" s="5" t="s">
        <v>29</v>
      </c>
      <c r="C28" s="3">
        <v>2061</v>
      </c>
      <c r="D28" s="3">
        <v>42</v>
      </c>
      <c r="E28" s="3" t="s">
        <v>35</v>
      </c>
      <c r="F28" s="3" t="s">
        <v>50</v>
      </c>
      <c r="G28" s="10">
        <v>110</v>
      </c>
      <c r="H28" s="10">
        <v>210</v>
      </c>
      <c r="I28" s="3">
        <v>1</v>
      </c>
      <c r="J28" s="10">
        <v>190</v>
      </c>
      <c r="K28" s="10">
        <f t="shared" ref="K28:K46" si="7">I28*J28</f>
        <v>190</v>
      </c>
      <c r="L28" s="12">
        <f t="shared" ref="L28:L46" si="8">IFERROR(1-J28/H28,"-")</f>
        <v>9.5238095238095233E-2</v>
      </c>
      <c r="M28" s="10">
        <f t="shared" ref="M28:M46" si="9">IFERROR(H28*L28,"-")</f>
        <v>20</v>
      </c>
      <c r="N28" s="10">
        <f t="shared" ref="N28:N46" si="10">G28*I28</f>
        <v>110</v>
      </c>
      <c r="O28" s="10">
        <v>57</v>
      </c>
      <c r="P28" s="10"/>
      <c r="Q28" s="12">
        <f t="shared" ref="Q28:Q46" si="11">IF(R28,R28/K28,"-")</f>
        <v>0.42105263157894735</v>
      </c>
      <c r="R28" s="10">
        <f t="shared" ref="R28:R46" si="12">K28-N28</f>
        <v>80</v>
      </c>
      <c r="S28" s="10">
        <f>R28/S26</f>
        <v>40</v>
      </c>
      <c r="T28" s="4" t="s">
        <v>32</v>
      </c>
    </row>
    <row r="29" spans="1:22" s="4" customFormat="1" x14ac:dyDescent="0.25">
      <c r="A29" s="1">
        <v>45691</v>
      </c>
      <c r="B29" s="5" t="s">
        <v>29</v>
      </c>
      <c r="C29" s="3">
        <v>2188</v>
      </c>
      <c r="D29" s="3">
        <v>42</v>
      </c>
      <c r="E29" s="3" t="s">
        <v>35</v>
      </c>
      <c r="F29" s="5" t="s">
        <v>49</v>
      </c>
      <c r="G29" s="10">
        <v>100</v>
      </c>
      <c r="H29" s="10">
        <v>199</v>
      </c>
      <c r="I29" s="3">
        <v>1</v>
      </c>
      <c r="J29" s="10">
        <v>180</v>
      </c>
      <c r="K29" s="10">
        <f t="shared" si="7"/>
        <v>180</v>
      </c>
      <c r="L29" s="12">
        <f t="shared" si="8"/>
        <v>9.5477386934673336E-2</v>
      </c>
      <c r="M29" s="10">
        <f t="shared" si="9"/>
        <v>18.999999999999993</v>
      </c>
      <c r="N29" s="10">
        <f t="shared" si="10"/>
        <v>100</v>
      </c>
      <c r="O29" s="10">
        <v>10</v>
      </c>
      <c r="P29" s="10"/>
      <c r="Q29" s="12">
        <f t="shared" si="11"/>
        <v>0.44444444444444442</v>
      </c>
      <c r="R29" s="10">
        <f t="shared" si="12"/>
        <v>80</v>
      </c>
      <c r="S29" s="10">
        <f>R29/S26</f>
        <v>40</v>
      </c>
      <c r="T29" s="4" t="s">
        <v>32</v>
      </c>
    </row>
    <row r="30" spans="1:22" s="4" customFormat="1" x14ac:dyDescent="0.25">
      <c r="A30" s="1">
        <v>45691</v>
      </c>
      <c r="B30" s="5" t="s">
        <v>29</v>
      </c>
      <c r="C30" s="3">
        <v>2188</v>
      </c>
      <c r="D30" s="3">
        <v>38</v>
      </c>
      <c r="E30" s="3" t="s">
        <v>35</v>
      </c>
      <c r="F30" s="5" t="s">
        <v>49</v>
      </c>
      <c r="G30" s="10">
        <v>100</v>
      </c>
      <c r="H30" s="10">
        <v>199</v>
      </c>
      <c r="I30" s="3">
        <v>1</v>
      </c>
      <c r="J30" s="10">
        <v>180</v>
      </c>
      <c r="K30" s="10">
        <f t="shared" si="7"/>
        <v>180</v>
      </c>
      <c r="L30" s="12">
        <f t="shared" si="8"/>
        <v>9.5477386934673336E-2</v>
      </c>
      <c r="M30" s="10">
        <f t="shared" si="9"/>
        <v>18.999999999999993</v>
      </c>
      <c r="N30" s="10">
        <f t="shared" si="10"/>
        <v>100</v>
      </c>
      <c r="O30" s="10">
        <v>20</v>
      </c>
      <c r="P30" s="10"/>
      <c r="Q30" s="12">
        <f t="shared" si="11"/>
        <v>0.44444444444444442</v>
      </c>
      <c r="R30" s="10">
        <f t="shared" si="12"/>
        <v>80</v>
      </c>
      <c r="S30" s="10">
        <f>R30/S26</f>
        <v>40</v>
      </c>
      <c r="T30" s="4" t="s">
        <v>32</v>
      </c>
    </row>
    <row r="31" spans="1:22" s="4" customFormat="1" x14ac:dyDescent="0.25">
      <c r="A31" s="2">
        <v>45691</v>
      </c>
      <c r="B31" s="5" t="s">
        <v>29</v>
      </c>
      <c r="C31" s="3">
        <v>2061</v>
      </c>
      <c r="D31" s="3">
        <v>40</v>
      </c>
      <c r="E31" s="3" t="s">
        <v>35</v>
      </c>
      <c r="F31" s="3" t="s">
        <v>50</v>
      </c>
      <c r="G31" s="10">
        <v>110</v>
      </c>
      <c r="H31" s="10">
        <v>210</v>
      </c>
      <c r="I31" s="3">
        <v>1</v>
      </c>
      <c r="J31" s="10">
        <v>190</v>
      </c>
      <c r="K31" s="10">
        <f t="shared" si="7"/>
        <v>190</v>
      </c>
      <c r="L31" s="12">
        <f t="shared" si="8"/>
        <v>9.5238095238095233E-2</v>
      </c>
      <c r="M31" s="10">
        <f t="shared" si="9"/>
        <v>20</v>
      </c>
      <c r="N31" s="10">
        <f t="shared" si="10"/>
        <v>110</v>
      </c>
      <c r="O31" s="10"/>
      <c r="P31" s="10"/>
      <c r="Q31" s="12">
        <f t="shared" si="11"/>
        <v>0.42105263157894735</v>
      </c>
      <c r="R31" s="10">
        <f t="shared" si="12"/>
        <v>80</v>
      </c>
      <c r="S31" s="10">
        <f>R31/S26</f>
        <v>40</v>
      </c>
      <c r="T31" s="4" t="s">
        <v>32</v>
      </c>
    </row>
    <row r="32" spans="1:22" s="4" customFormat="1" x14ac:dyDescent="0.25">
      <c r="A32" s="2">
        <v>45692</v>
      </c>
      <c r="B32" s="5" t="s">
        <v>29</v>
      </c>
      <c r="C32" s="3">
        <v>2085</v>
      </c>
      <c r="D32" s="3">
        <v>39</v>
      </c>
      <c r="E32" s="3" t="s">
        <v>35</v>
      </c>
      <c r="F32" s="5" t="s">
        <v>36</v>
      </c>
      <c r="G32" s="10">
        <v>100</v>
      </c>
      <c r="H32" s="10">
        <v>199</v>
      </c>
      <c r="I32" s="3">
        <v>1</v>
      </c>
      <c r="J32" s="10">
        <v>160</v>
      </c>
      <c r="K32" s="10">
        <f t="shared" si="7"/>
        <v>160</v>
      </c>
      <c r="L32" s="12">
        <f t="shared" si="8"/>
        <v>0.1959798994974874</v>
      </c>
      <c r="M32" s="10">
        <f t="shared" si="9"/>
        <v>38.999999999999993</v>
      </c>
      <c r="N32" s="10">
        <f t="shared" si="10"/>
        <v>100</v>
      </c>
      <c r="O32" s="10"/>
      <c r="P32" s="10"/>
      <c r="Q32" s="12">
        <f t="shared" si="11"/>
        <v>0.375</v>
      </c>
      <c r="R32" s="10">
        <f t="shared" si="12"/>
        <v>60</v>
      </c>
      <c r="S32" s="10">
        <f>R32/S26</f>
        <v>30</v>
      </c>
      <c r="T32" s="4" t="s">
        <v>32</v>
      </c>
    </row>
    <row r="33" spans="1:23" s="4" customFormat="1" x14ac:dyDescent="0.25">
      <c r="A33" s="1">
        <v>45693</v>
      </c>
      <c r="B33" s="4" t="s">
        <v>29</v>
      </c>
      <c r="C33" s="4">
        <v>5058</v>
      </c>
      <c r="D33" s="4">
        <v>40</v>
      </c>
      <c r="E33" s="4" t="s">
        <v>35</v>
      </c>
      <c r="F33" s="4" t="s">
        <v>38</v>
      </c>
      <c r="G33" s="10">
        <v>100</v>
      </c>
      <c r="H33" s="10">
        <v>199</v>
      </c>
      <c r="I33" s="4">
        <v>1</v>
      </c>
      <c r="J33" s="10">
        <v>182</v>
      </c>
      <c r="K33" s="10">
        <f t="shared" si="7"/>
        <v>182</v>
      </c>
      <c r="L33" s="12">
        <f t="shared" si="8"/>
        <v>8.5427135678391997E-2</v>
      </c>
      <c r="M33" s="10">
        <f t="shared" si="9"/>
        <v>17.000000000000007</v>
      </c>
      <c r="N33" s="10">
        <f t="shared" si="10"/>
        <v>100</v>
      </c>
      <c r="O33" s="10"/>
      <c r="P33" s="10"/>
      <c r="Q33" s="12">
        <f t="shared" si="11"/>
        <v>0.45054945054945056</v>
      </c>
      <c r="R33" s="10">
        <f t="shared" si="12"/>
        <v>82</v>
      </c>
      <c r="S33" s="10">
        <f>R33/S26</f>
        <v>41</v>
      </c>
      <c r="T33" s="4" t="s">
        <v>32</v>
      </c>
    </row>
    <row r="34" spans="1:23" s="4" customFormat="1" x14ac:dyDescent="0.25">
      <c r="A34" s="2">
        <v>45693</v>
      </c>
      <c r="B34" s="5" t="s">
        <v>29</v>
      </c>
      <c r="C34" s="3">
        <v>2085</v>
      </c>
      <c r="D34" s="3">
        <v>39</v>
      </c>
      <c r="E34" s="3" t="s">
        <v>35</v>
      </c>
      <c r="F34" s="5" t="s">
        <v>36</v>
      </c>
      <c r="G34" s="10">
        <v>100</v>
      </c>
      <c r="H34" s="10">
        <v>199</v>
      </c>
      <c r="I34" s="3">
        <v>1</v>
      </c>
      <c r="J34" s="10">
        <v>180</v>
      </c>
      <c r="K34" s="10">
        <f t="shared" si="7"/>
        <v>180</v>
      </c>
      <c r="L34" s="12">
        <f t="shared" si="8"/>
        <v>9.5477386934673336E-2</v>
      </c>
      <c r="M34" s="10">
        <f t="shared" si="9"/>
        <v>18.999999999999993</v>
      </c>
      <c r="N34" s="10">
        <f t="shared" si="10"/>
        <v>100</v>
      </c>
      <c r="O34" s="10"/>
      <c r="P34" s="10"/>
      <c r="Q34" s="12">
        <f t="shared" si="11"/>
        <v>0.44444444444444442</v>
      </c>
      <c r="R34" s="10">
        <f t="shared" si="12"/>
        <v>80</v>
      </c>
      <c r="S34" s="10">
        <f>R34/S26</f>
        <v>40</v>
      </c>
      <c r="T34" s="4" t="s">
        <v>32</v>
      </c>
    </row>
    <row r="35" spans="1:23" s="4" customFormat="1" x14ac:dyDescent="0.25">
      <c r="A35" s="2">
        <v>45693</v>
      </c>
      <c r="B35" s="5" t="s">
        <v>29</v>
      </c>
      <c r="C35" s="3">
        <v>2085</v>
      </c>
      <c r="D35" s="3">
        <v>42</v>
      </c>
      <c r="E35" s="3" t="s">
        <v>35</v>
      </c>
      <c r="F35" s="5" t="s">
        <v>36</v>
      </c>
      <c r="G35" s="10">
        <v>100</v>
      </c>
      <c r="H35" s="10">
        <v>199</v>
      </c>
      <c r="I35" s="3">
        <v>1</v>
      </c>
      <c r="J35" s="10">
        <v>180</v>
      </c>
      <c r="K35" s="10">
        <f t="shared" si="7"/>
        <v>180</v>
      </c>
      <c r="L35" s="12">
        <f t="shared" si="8"/>
        <v>9.5477386934673336E-2</v>
      </c>
      <c r="M35" s="10">
        <f t="shared" si="9"/>
        <v>18.999999999999993</v>
      </c>
      <c r="N35" s="10">
        <f t="shared" si="10"/>
        <v>100</v>
      </c>
      <c r="O35" s="10"/>
      <c r="P35" s="10"/>
      <c r="Q35" s="12">
        <f t="shared" si="11"/>
        <v>0.44444444444444442</v>
      </c>
      <c r="R35" s="10">
        <f t="shared" si="12"/>
        <v>80</v>
      </c>
      <c r="S35" s="10">
        <f>R35/S26</f>
        <v>40</v>
      </c>
      <c r="T35" s="4" t="s">
        <v>32</v>
      </c>
    </row>
    <row r="36" spans="1:23" s="4" customFormat="1" x14ac:dyDescent="0.25">
      <c r="A36" s="1">
        <v>45694</v>
      </c>
      <c r="B36" s="4" t="s">
        <v>29</v>
      </c>
      <c r="C36" s="4">
        <v>2061</v>
      </c>
      <c r="D36" s="4">
        <v>42</v>
      </c>
      <c r="E36" s="4" t="s">
        <v>35</v>
      </c>
      <c r="F36" s="4" t="s">
        <v>51</v>
      </c>
      <c r="G36" s="10">
        <v>110</v>
      </c>
      <c r="H36" s="10">
        <v>210</v>
      </c>
      <c r="I36" s="4">
        <v>1</v>
      </c>
      <c r="J36" s="10">
        <v>190</v>
      </c>
      <c r="K36" s="10">
        <f t="shared" si="7"/>
        <v>190</v>
      </c>
      <c r="L36" s="12">
        <f t="shared" si="8"/>
        <v>9.5238095238095233E-2</v>
      </c>
      <c r="M36" s="10">
        <f t="shared" si="9"/>
        <v>20</v>
      </c>
      <c r="N36" s="10">
        <f t="shared" si="10"/>
        <v>110</v>
      </c>
      <c r="O36" s="10"/>
      <c r="P36" s="10"/>
      <c r="Q36" s="12">
        <f t="shared" si="11"/>
        <v>0.42105263157894735</v>
      </c>
      <c r="R36" s="10">
        <f t="shared" si="12"/>
        <v>80</v>
      </c>
      <c r="S36" s="10">
        <f>R36/S26</f>
        <v>40</v>
      </c>
      <c r="T36" s="4" t="s">
        <v>32</v>
      </c>
    </row>
    <row r="37" spans="1:23" s="4" customFormat="1" x14ac:dyDescent="0.25">
      <c r="A37" s="2">
        <v>45695</v>
      </c>
      <c r="B37" s="5" t="s">
        <v>29</v>
      </c>
      <c r="C37" s="3">
        <v>2085</v>
      </c>
      <c r="D37" s="3">
        <v>38</v>
      </c>
      <c r="E37" s="3" t="s">
        <v>35</v>
      </c>
      <c r="F37" s="5" t="s">
        <v>36</v>
      </c>
      <c r="G37" s="10">
        <v>100</v>
      </c>
      <c r="H37" s="10">
        <v>199</v>
      </c>
      <c r="I37" s="3">
        <v>1</v>
      </c>
      <c r="J37" s="10">
        <v>180</v>
      </c>
      <c r="K37" s="10">
        <f t="shared" si="7"/>
        <v>180</v>
      </c>
      <c r="L37" s="12">
        <f t="shared" si="8"/>
        <v>9.5477386934673336E-2</v>
      </c>
      <c r="M37" s="10">
        <f t="shared" si="9"/>
        <v>18.999999999999993</v>
      </c>
      <c r="N37" s="10">
        <f t="shared" si="10"/>
        <v>100</v>
      </c>
      <c r="O37" s="10"/>
      <c r="P37" s="10"/>
      <c r="Q37" s="12">
        <f t="shared" si="11"/>
        <v>0.44444444444444442</v>
      </c>
      <c r="R37" s="10">
        <f t="shared" si="12"/>
        <v>80</v>
      </c>
      <c r="S37" s="10">
        <f>R37/S26</f>
        <v>40</v>
      </c>
      <c r="T37" s="4" t="s">
        <v>32</v>
      </c>
    </row>
    <row r="38" spans="1:23" s="4" customFormat="1" x14ac:dyDescent="0.25">
      <c r="A38" s="2">
        <v>45695</v>
      </c>
      <c r="B38" s="5" t="s">
        <v>29</v>
      </c>
      <c r="C38" s="3">
        <v>2085</v>
      </c>
      <c r="D38" s="3">
        <v>41</v>
      </c>
      <c r="E38" s="3" t="s">
        <v>35</v>
      </c>
      <c r="F38" s="5" t="s">
        <v>36</v>
      </c>
      <c r="G38" s="10">
        <v>100</v>
      </c>
      <c r="H38" s="10">
        <v>199</v>
      </c>
      <c r="I38" s="3">
        <v>1</v>
      </c>
      <c r="J38" s="10">
        <v>180</v>
      </c>
      <c r="K38" s="10">
        <f t="shared" si="7"/>
        <v>180</v>
      </c>
      <c r="L38" s="12">
        <f t="shared" si="8"/>
        <v>9.5477386934673336E-2</v>
      </c>
      <c r="M38" s="10">
        <f t="shared" si="9"/>
        <v>18.999999999999993</v>
      </c>
      <c r="N38" s="10">
        <f t="shared" si="10"/>
        <v>100</v>
      </c>
      <c r="O38" s="10"/>
      <c r="P38" s="10"/>
      <c r="Q38" s="12">
        <f t="shared" si="11"/>
        <v>0.44444444444444442</v>
      </c>
      <c r="R38" s="10">
        <f t="shared" si="12"/>
        <v>80</v>
      </c>
      <c r="S38" s="10">
        <f>R38/S26</f>
        <v>40</v>
      </c>
      <c r="T38" s="4" t="s">
        <v>32</v>
      </c>
    </row>
    <row r="39" spans="1:23" s="4" customFormat="1" x14ac:dyDescent="0.25">
      <c r="A39" s="2">
        <v>45695</v>
      </c>
      <c r="B39" s="5" t="s">
        <v>29</v>
      </c>
      <c r="C39" s="3">
        <v>2085</v>
      </c>
      <c r="D39" s="3">
        <v>42</v>
      </c>
      <c r="E39" s="3" t="s">
        <v>35</v>
      </c>
      <c r="F39" s="5" t="s">
        <v>36</v>
      </c>
      <c r="G39" s="10">
        <v>100</v>
      </c>
      <c r="H39" s="10">
        <v>199</v>
      </c>
      <c r="I39" s="3">
        <v>1</v>
      </c>
      <c r="J39" s="10">
        <v>180</v>
      </c>
      <c r="K39" s="10">
        <f t="shared" si="7"/>
        <v>180</v>
      </c>
      <c r="L39" s="12">
        <f t="shared" si="8"/>
        <v>9.5477386934673336E-2</v>
      </c>
      <c r="M39" s="10">
        <f t="shared" si="9"/>
        <v>18.999999999999993</v>
      </c>
      <c r="N39" s="10">
        <f t="shared" si="10"/>
        <v>100</v>
      </c>
      <c r="O39" s="10"/>
      <c r="P39" s="10"/>
      <c r="Q39" s="12">
        <f t="shared" si="11"/>
        <v>0.44444444444444442</v>
      </c>
      <c r="R39" s="10">
        <f t="shared" si="12"/>
        <v>80</v>
      </c>
      <c r="S39" s="10">
        <f>R39/S26</f>
        <v>40</v>
      </c>
      <c r="T39" s="4" t="s">
        <v>32</v>
      </c>
    </row>
    <row r="40" spans="1:23" s="4" customFormat="1" x14ac:dyDescent="0.25">
      <c r="A40" s="2">
        <v>45695</v>
      </c>
      <c r="B40" s="5" t="s">
        <v>29</v>
      </c>
      <c r="C40" s="3">
        <v>2085</v>
      </c>
      <c r="D40" s="3">
        <v>43</v>
      </c>
      <c r="E40" s="3" t="s">
        <v>35</v>
      </c>
      <c r="F40" s="5" t="s">
        <v>36</v>
      </c>
      <c r="G40" s="10">
        <v>100</v>
      </c>
      <c r="H40" s="10">
        <v>199</v>
      </c>
      <c r="I40" s="3">
        <v>1</v>
      </c>
      <c r="J40" s="10">
        <v>180</v>
      </c>
      <c r="K40" s="10">
        <f t="shared" si="7"/>
        <v>180</v>
      </c>
      <c r="L40" s="12">
        <f t="shared" si="8"/>
        <v>9.5477386934673336E-2</v>
      </c>
      <c r="M40" s="10">
        <f t="shared" si="9"/>
        <v>18.999999999999993</v>
      </c>
      <c r="N40" s="10">
        <f t="shared" si="10"/>
        <v>100</v>
      </c>
      <c r="O40" s="10"/>
      <c r="P40" s="10"/>
      <c r="Q40" s="12">
        <f t="shared" si="11"/>
        <v>0.44444444444444442</v>
      </c>
      <c r="R40" s="10">
        <f t="shared" si="12"/>
        <v>80</v>
      </c>
      <c r="S40" s="10">
        <f>R40/S26</f>
        <v>40</v>
      </c>
      <c r="T40" s="4" t="s">
        <v>32</v>
      </c>
    </row>
    <row r="41" spans="1:23" s="4" customFormat="1" x14ac:dyDescent="0.25">
      <c r="A41" s="1">
        <v>45695</v>
      </c>
      <c r="B41" s="5" t="s">
        <v>29</v>
      </c>
      <c r="C41" s="3">
        <v>2188</v>
      </c>
      <c r="D41" s="3">
        <v>39</v>
      </c>
      <c r="E41" s="3" t="s">
        <v>35</v>
      </c>
      <c r="F41" s="5" t="s">
        <v>49</v>
      </c>
      <c r="G41" s="10">
        <v>100</v>
      </c>
      <c r="H41" s="10">
        <v>199</v>
      </c>
      <c r="I41" s="3">
        <v>1</v>
      </c>
      <c r="J41" s="10">
        <v>180</v>
      </c>
      <c r="K41" s="10">
        <f t="shared" si="7"/>
        <v>180</v>
      </c>
      <c r="L41" s="12">
        <f t="shared" si="8"/>
        <v>9.5477386934673336E-2</v>
      </c>
      <c r="M41" s="10">
        <f t="shared" si="9"/>
        <v>18.999999999999993</v>
      </c>
      <c r="N41" s="10">
        <f t="shared" si="10"/>
        <v>100</v>
      </c>
      <c r="O41" s="10"/>
      <c r="P41" s="10"/>
      <c r="Q41" s="12">
        <f t="shared" si="11"/>
        <v>0.44444444444444442</v>
      </c>
      <c r="R41" s="10">
        <f t="shared" si="12"/>
        <v>80</v>
      </c>
      <c r="S41" s="10">
        <f>R41/S26</f>
        <v>40</v>
      </c>
      <c r="T41" s="4" t="s">
        <v>32</v>
      </c>
    </row>
    <row r="42" spans="1:23" s="4" customFormat="1" x14ac:dyDescent="0.25">
      <c r="A42" s="2">
        <v>45695</v>
      </c>
      <c r="B42" s="4" t="s">
        <v>29</v>
      </c>
      <c r="C42" s="3">
        <v>1500</v>
      </c>
      <c r="D42" s="3">
        <v>41</v>
      </c>
      <c r="E42" s="4" t="s">
        <v>30</v>
      </c>
      <c r="F42" s="4" t="s">
        <v>52</v>
      </c>
      <c r="G42" s="10">
        <v>135</v>
      </c>
      <c r="H42" s="10">
        <v>220</v>
      </c>
      <c r="I42" s="3">
        <v>1</v>
      </c>
      <c r="J42" s="10">
        <v>208</v>
      </c>
      <c r="K42" s="10">
        <f t="shared" si="7"/>
        <v>208</v>
      </c>
      <c r="L42" s="12">
        <f t="shared" si="8"/>
        <v>5.4545454545454564E-2</v>
      </c>
      <c r="M42" s="10">
        <f t="shared" si="9"/>
        <v>12.000000000000004</v>
      </c>
      <c r="N42" s="10">
        <f t="shared" si="10"/>
        <v>135</v>
      </c>
      <c r="O42" s="10"/>
      <c r="P42" s="10"/>
      <c r="Q42" s="12">
        <f t="shared" si="11"/>
        <v>0.35096153846153844</v>
      </c>
      <c r="R42" s="10">
        <f t="shared" si="12"/>
        <v>73</v>
      </c>
      <c r="S42" s="10">
        <f>R42/S26</f>
        <v>36.5</v>
      </c>
      <c r="T42" s="4" t="s">
        <v>32</v>
      </c>
    </row>
    <row r="43" spans="1:23" s="4" customFormat="1" x14ac:dyDescent="0.25">
      <c r="A43" s="2">
        <v>45695</v>
      </c>
      <c r="B43" s="5" t="s">
        <v>29</v>
      </c>
      <c r="C43" s="3">
        <v>2085</v>
      </c>
      <c r="D43" s="3">
        <v>42</v>
      </c>
      <c r="E43" s="3" t="s">
        <v>35</v>
      </c>
      <c r="F43" s="5" t="s">
        <v>36</v>
      </c>
      <c r="G43" s="10">
        <v>100</v>
      </c>
      <c r="H43" s="10">
        <v>199</v>
      </c>
      <c r="I43" s="3">
        <v>1</v>
      </c>
      <c r="J43" s="10">
        <v>180</v>
      </c>
      <c r="K43" s="10">
        <f t="shared" si="7"/>
        <v>180</v>
      </c>
      <c r="L43" s="12">
        <f t="shared" si="8"/>
        <v>9.5477386934673336E-2</v>
      </c>
      <c r="M43" s="10">
        <f t="shared" si="9"/>
        <v>18.999999999999993</v>
      </c>
      <c r="N43" s="10">
        <f t="shared" si="10"/>
        <v>100</v>
      </c>
      <c r="O43" s="10"/>
      <c r="P43" s="10"/>
      <c r="Q43" s="12">
        <f t="shared" si="11"/>
        <v>0.44444444444444442</v>
      </c>
      <c r="R43" s="10">
        <f t="shared" si="12"/>
        <v>80</v>
      </c>
      <c r="S43" s="10">
        <f>R43/S26</f>
        <v>40</v>
      </c>
      <c r="T43" s="4" t="s">
        <v>32</v>
      </c>
    </row>
    <row r="44" spans="1:23" s="4" customFormat="1" x14ac:dyDescent="0.25">
      <c r="A44" s="2">
        <v>45695</v>
      </c>
      <c r="B44" s="4" t="s">
        <v>29</v>
      </c>
      <c r="C44" s="4">
        <v>2061</v>
      </c>
      <c r="D44" s="4">
        <v>42</v>
      </c>
      <c r="E44" s="4" t="s">
        <v>35</v>
      </c>
      <c r="F44" s="4" t="s">
        <v>51</v>
      </c>
      <c r="G44" s="10">
        <v>110</v>
      </c>
      <c r="H44" s="10">
        <v>210</v>
      </c>
      <c r="I44" s="4">
        <v>1</v>
      </c>
      <c r="J44" s="10">
        <v>185</v>
      </c>
      <c r="K44" s="10">
        <f t="shared" si="7"/>
        <v>185</v>
      </c>
      <c r="L44" s="12">
        <f t="shared" si="8"/>
        <v>0.11904761904761907</v>
      </c>
      <c r="M44" s="10">
        <f t="shared" si="9"/>
        <v>25.000000000000004</v>
      </c>
      <c r="N44" s="10">
        <f t="shared" si="10"/>
        <v>110</v>
      </c>
      <c r="O44" s="10"/>
      <c r="P44" s="10"/>
      <c r="Q44" s="12">
        <f t="shared" si="11"/>
        <v>0.40540540540540543</v>
      </c>
      <c r="R44" s="10">
        <f t="shared" si="12"/>
        <v>75</v>
      </c>
      <c r="S44" s="10">
        <f>R44/S26</f>
        <v>37.5</v>
      </c>
      <c r="T44" s="4" t="s">
        <v>32</v>
      </c>
    </row>
    <row r="45" spans="1:23" s="4" customFormat="1" x14ac:dyDescent="0.25">
      <c r="A45" s="1">
        <v>45695</v>
      </c>
      <c r="B45" s="4" t="s">
        <v>29</v>
      </c>
      <c r="C45" s="4">
        <v>1046</v>
      </c>
      <c r="D45" s="4">
        <v>41</v>
      </c>
      <c r="E45" s="4" t="s">
        <v>46</v>
      </c>
      <c r="F45" s="4" t="s">
        <v>47</v>
      </c>
      <c r="G45" s="10">
        <v>50</v>
      </c>
      <c r="H45" s="10">
        <v>100</v>
      </c>
      <c r="I45" s="4">
        <v>2</v>
      </c>
      <c r="J45" s="10">
        <v>100</v>
      </c>
      <c r="K45" s="10">
        <f t="shared" si="7"/>
        <v>200</v>
      </c>
      <c r="L45" s="12">
        <f t="shared" si="8"/>
        <v>0</v>
      </c>
      <c r="M45" s="10">
        <f t="shared" si="9"/>
        <v>0</v>
      </c>
      <c r="N45" s="10">
        <f t="shared" si="10"/>
        <v>100</v>
      </c>
      <c r="O45" s="10"/>
      <c r="P45" s="10"/>
      <c r="Q45" s="12">
        <f t="shared" si="11"/>
        <v>0.5</v>
      </c>
      <c r="R45" s="10">
        <f t="shared" si="12"/>
        <v>100</v>
      </c>
      <c r="S45" s="10">
        <f>R45/S26</f>
        <v>50</v>
      </c>
      <c r="T45" s="4" t="s">
        <v>32</v>
      </c>
    </row>
    <row r="46" spans="1:23" s="4" customFormat="1" x14ac:dyDescent="0.25">
      <c r="A46" s="1">
        <v>45695</v>
      </c>
      <c r="B46" s="4" t="s">
        <v>29</v>
      </c>
      <c r="C46" s="4">
        <v>2085</v>
      </c>
      <c r="D46" s="4">
        <v>41</v>
      </c>
      <c r="E46" s="4" t="s">
        <v>35</v>
      </c>
      <c r="F46" s="4" t="s">
        <v>36</v>
      </c>
      <c r="G46" s="10">
        <v>100</v>
      </c>
      <c r="H46" s="10">
        <v>199</v>
      </c>
      <c r="I46" s="4">
        <v>1</v>
      </c>
      <c r="J46" s="10">
        <v>180</v>
      </c>
      <c r="K46" s="10">
        <f t="shared" si="7"/>
        <v>180</v>
      </c>
      <c r="L46" s="12">
        <f t="shared" si="8"/>
        <v>9.5477386934673336E-2</v>
      </c>
      <c r="M46" s="10">
        <f t="shared" si="9"/>
        <v>18.999999999999993</v>
      </c>
      <c r="N46" s="10">
        <f t="shared" si="10"/>
        <v>100</v>
      </c>
      <c r="O46" s="10"/>
      <c r="P46" s="10"/>
      <c r="Q46" s="12">
        <f t="shared" si="11"/>
        <v>0.44444444444444442</v>
      </c>
      <c r="R46" s="10">
        <f t="shared" si="12"/>
        <v>80</v>
      </c>
      <c r="S46" s="10">
        <f t="shared" ref="S46" si="13">R46/S30</f>
        <v>2</v>
      </c>
      <c r="T46" s="4" t="s">
        <v>32</v>
      </c>
    </row>
    <row r="47" spans="1:23" s="4" customFormat="1" x14ac:dyDescent="0.25">
      <c r="A47" s="1"/>
      <c r="B47" s="5"/>
      <c r="C47" s="3"/>
      <c r="D47" s="3"/>
      <c r="E47" s="3"/>
      <c r="F47" s="3"/>
      <c r="G47" s="10"/>
      <c r="H47" s="10"/>
      <c r="I47" s="4">
        <f>SUM(I28:I46)</f>
        <v>20</v>
      </c>
      <c r="J47" s="10"/>
      <c r="K47" s="10">
        <f>SUM(K28:K46)</f>
        <v>3485</v>
      </c>
      <c r="L47" s="12"/>
      <c r="M47" s="10">
        <f>SUM(M28:M46)</f>
        <v>361.99999999999994</v>
      </c>
      <c r="N47" s="10">
        <f>SUM(N28:N46)</f>
        <v>1975</v>
      </c>
      <c r="O47" s="10">
        <f>SUM(O28:O46)</f>
        <v>87</v>
      </c>
      <c r="P47" s="10">
        <f>SUM(P28:P46)</f>
        <v>0</v>
      </c>
      <c r="Q47" s="12">
        <f>IF(R47,R47/K47,0)</f>
        <v>0.40832137733142038</v>
      </c>
      <c r="R47" s="10">
        <f>R27-O47-P47</f>
        <v>1423</v>
      </c>
      <c r="S47" s="10">
        <f>R47/S26</f>
        <v>711.5</v>
      </c>
      <c r="T47" s="4" t="s">
        <v>32</v>
      </c>
    </row>
    <row r="48" spans="1:23" s="4" customFormat="1" x14ac:dyDescent="0.25">
      <c r="A48" s="1"/>
      <c r="G48" s="10"/>
      <c r="H48" s="10"/>
      <c r="J48" s="10"/>
      <c r="K48" s="10"/>
      <c r="L48" s="12"/>
      <c r="M48" s="10"/>
      <c r="N48" s="10"/>
      <c r="O48" s="10"/>
      <c r="P48" s="10"/>
      <c r="Q48" s="12"/>
      <c r="R48" s="10"/>
      <c r="S48" s="10"/>
      <c r="U48" s="4" t="s">
        <v>53</v>
      </c>
      <c r="V48" s="4" t="s">
        <v>54</v>
      </c>
      <c r="W48" s="4" t="s">
        <v>55</v>
      </c>
    </row>
    <row r="49" spans="1:24" s="4" customFormat="1" x14ac:dyDescent="0.25">
      <c r="A49" s="1"/>
      <c r="G49" s="10"/>
      <c r="H49" s="10"/>
      <c r="J49" s="10"/>
      <c r="K49" s="10"/>
      <c r="L49" s="12"/>
      <c r="M49" s="10"/>
      <c r="N49" s="10"/>
      <c r="O49" s="10" t="s">
        <v>14</v>
      </c>
      <c r="P49" s="10"/>
      <c r="Q49" s="12" t="s">
        <v>16</v>
      </c>
      <c r="R49" s="10" t="s">
        <v>17</v>
      </c>
      <c r="S49" s="10">
        <v>2</v>
      </c>
      <c r="U49" s="4">
        <f>S70+S93+S116</f>
        <v>1176.2249999999999</v>
      </c>
      <c r="V49" s="4">
        <v>31.66</v>
      </c>
      <c r="W49" s="4" t="s">
        <v>56</v>
      </c>
      <c r="X49" s="4" t="s">
        <v>24</v>
      </c>
    </row>
    <row r="50" spans="1:24" s="4" customFormat="1" x14ac:dyDescent="0.25">
      <c r="A50" s="1" t="s">
        <v>0</v>
      </c>
      <c r="B50" s="4" t="s">
        <v>1</v>
      </c>
      <c r="C50" s="4" t="s">
        <v>2</v>
      </c>
      <c r="D50" s="4" t="s">
        <v>3</v>
      </c>
      <c r="E50" s="4" t="s">
        <v>4</v>
      </c>
      <c r="F50" s="4" t="s">
        <v>5</v>
      </c>
      <c r="G50" s="10" t="s">
        <v>6</v>
      </c>
      <c r="H50" s="10" t="s">
        <v>7</v>
      </c>
      <c r="I50" s="4" t="s">
        <v>8</v>
      </c>
      <c r="J50" s="10" t="s">
        <v>9</v>
      </c>
      <c r="K50" s="10" t="s">
        <v>10</v>
      </c>
      <c r="L50" s="12" t="s">
        <v>11</v>
      </c>
      <c r="M50" s="10" t="s">
        <v>12</v>
      </c>
      <c r="N50" s="10" t="s">
        <v>13</v>
      </c>
      <c r="O50" s="10" t="s">
        <v>25</v>
      </c>
      <c r="P50" s="10" t="s">
        <v>15</v>
      </c>
      <c r="Q50" s="12" t="s">
        <v>26</v>
      </c>
      <c r="R50" s="10">
        <f>SUM(R51:R69)</f>
        <v>1039.5</v>
      </c>
      <c r="S50" s="10" t="s">
        <v>27</v>
      </c>
      <c r="V50" s="4">
        <v>33.33</v>
      </c>
      <c r="W50" s="4" t="s">
        <v>57</v>
      </c>
      <c r="X50" s="4" t="s">
        <v>24</v>
      </c>
    </row>
    <row r="51" spans="1:24" s="4" customFormat="1" x14ac:dyDescent="0.25">
      <c r="A51" s="1">
        <v>45698</v>
      </c>
      <c r="B51" s="4" t="s">
        <v>29</v>
      </c>
      <c r="C51" s="3">
        <v>2009</v>
      </c>
      <c r="D51" s="3">
        <v>40</v>
      </c>
      <c r="E51" s="4" t="s">
        <v>30</v>
      </c>
      <c r="F51" s="7" t="s">
        <v>43</v>
      </c>
      <c r="G51" s="10">
        <v>135</v>
      </c>
      <c r="H51" s="10">
        <v>220</v>
      </c>
      <c r="I51" s="3">
        <v>1</v>
      </c>
      <c r="J51" s="10">
        <v>219.5</v>
      </c>
      <c r="K51" s="10">
        <f t="shared" ref="K51:K69" si="14">I51*J51</f>
        <v>219.5</v>
      </c>
      <c r="L51" s="12">
        <f t="shared" ref="L51:L69" si="15">IFERROR(1-J51/H51,"-")</f>
        <v>2.2727272727273151E-3</v>
      </c>
      <c r="M51" s="10">
        <f t="shared" ref="M51:M69" si="16">IFERROR(H51*L51,"-")</f>
        <v>0.50000000000000933</v>
      </c>
      <c r="N51" s="10">
        <f t="shared" ref="N51:N69" si="17">G51*I51</f>
        <v>135</v>
      </c>
      <c r="O51" s="10">
        <v>33</v>
      </c>
      <c r="P51" s="10"/>
      <c r="Q51" s="12">
        <f t="shared" ref="Q51:Q69" si="18">IF(R51,R51/K51,"-")</f>
        <v>0.38496583143507973</v>
      </c>
      <c r="R51" s="10">
        <f t="shared" ref="R51:R69" si="19">K51-N51</f>
        <v>84.5</v>
      </c>
      <c r="S51" s="10">
        <f>R51/S49</f>
        <v>42.25</v>
      </c>
      <c r="T51" s="4" t="s">
        <v>32</v>
      </c>
      <c r="V51" s="4">
        <v>82.17</v>
      </c>
      <c r="W51" s="4" t="s">
        <v>33</v>
      </c>
      <c r="X51" s="4" t="s">
        <v>58</v>
      </c>
    </row>
    <row r="52" spans="1:24" s="4" customFormat="1" x14ac:dyDescent="0.25">
      <c r="A52" s="1">
        <v>45698</v>
      </c>
      <c r="B52" s="4" t="s">
        <v>29</v>
      </c>
      <c r="C52" s="3">
        <v>2061</v>
      </c>
      <c r="D52" s="3">
        <v>38</v>
      </c>
      <c r="E52" s="4" t="s">
        <v>35</v>
      </c>
      <c r="F52" s="7" t="s">
        <v>51</v>
      </c>
      <c r="G52" s="10">
        <v>110</v>
      </c>
      <c r="H52" s="10">
        <v>210</v>
      </c>
      <c r="I52" s="3">
        <v>1</v>
      </c>
      <c r="J52" s="10">
        <v>210</v>
      </c>
      <c r="K52" s="10">
        <f t="shared" si="14"/>
        <v>210</v>
      </c>
      <c r="L52" s="12">
        <f t="shared" si="15"/>
        <v>0</v>
      </c>
      <c r="M52" s="10">
        <f t="shared" si="16"/>
        <v>0</v>
      </c>
      <c r="N52" s="10">
        <f t="shared" si="17"/>
        <v>110</v>
      </c>
      <c r="O52" s="10">
        <v>11.5</v>
      </c>
      <c r="P52" s="10"/>
      <c r="Q52" s="12">
        <f t="shared" si="18"/>
        <v>0.47619047619047616</v>
      </c>
      <c r="R52" s="10">
        <f t="shared" si="19"/>
        <v>100</v>
      </c>
      <c r="S52" s="10">
        <f>R52/S49</f>
        <v>50</v>
      </c>
      <c r="T52" s="4" t="s">
        <v>32</v>
      </c>
      <c r="V52" s="4">
        <v>60</v>
      </c>
      <c r="W52" s="4" t="s">
        <v>59</v>
      </c>
      <c r="X52" s="4" t="s">
        <v>39</v>
      </c>
    </row>
    <row r="53" spans="1:24" s="4" customFormat="1" x14ac:dyDescent="0.25">
      <c r="A53" s="2">
        <v>45698</v>
      </c>
      <c r="B53" s="4" t="s">
        <v>29</v>
      </c>
      <c r="C53" s="3">
        <v>2188</v>
      </c>
      <c r="D53" s="3">
        <v>38</v>
      </c>
      <c r="E53" s="3" t="s">
        <v>35</v>
      </c>
      <c r="F53" s="5" t="s">
        <v>49</v>
      </c>
      <c r="G53" s="10">
        <v>100</v>
      </c>
      <c r="H53" s="10">
        <v>199</v>
      </c>
      <c r="I53" s="3">
        <v>1</v>
      </c>
      <c r="J53" s="10">
        <v>180</v>
      </c>
      <c r="K53" s="10">
        <f t="shared" si="14"/>
        <v>180</v>
      </c>
      <c r="L53" s="12">
        <f t="shared" si="15"/>
        <v>9.5477386934673336E-2</v>
      </c>
      <c r="M53" s="10">
        <f t="shared" si="16"/>
        <v>18.999999999999993</v>
      </c>
      <c r="N53" s="10">
        <f t="shared" si="17"/>
        <v>100</v>
      </c>
      <c r="O53" s="10">
        <v>9.4</v>
      </c>
      <c r="P53" s="10"/>
      <c r="Q53" s="12">
        <f t="shared" si="18"/>
        <v>0.44444444444444442</v>
      </c>
      <c r="R53" s="10">
        <f t="shared" si="19"/>
        <v>80</v>
      </c>
      <c r="S53" s="10">
        <f>R53/S49</f>
        <v>40</v>
      </c>
      <c r="T53" s="4" t="s">
        <v>32</v>
      </c>
      <c r="V53" s="4">
        <v>299</v>
      </c>
      <c r="W53" s="4" t="s">
        <v>60</v>
      </c>
      <c r="X53" s="4">
        <v>45707</v>
      </c>
    </row>
    <row r="54" spans="1:24" s="4" customFormat="1" x14ac:dyDescent="0.25">
      <c r="A54" s="1">
        <v>45701</v>
      </c>
      <c r="B54" s="5" t="s">
        <v>29</v>
      </c>
      <c r="C54" s="3">
        <v>2188</v>
      </c>
      <c r="D54" s="3">
        <v>41</v>
      </c>
      <c r="E54" s="3" t="s">
        <v>35</v>
      </c>
      <c r="F54" s="5" t="s">
        <v>49</v>
      </c>
      <c r="G54" s="10">
        <v>100</v>
      </c>
      <c r="H54" s="10">
        <v>199</v>
      </c>
      <c r="I54" s="3">
        <v>1</v>
      </c>
      <c r="J54" s="10">
        <v>180</v>
      </c>
      <c r="K54" s="10">
        <f t="shared" si="14"/>
        <v>180</v>
      </c>
      <c r="L54" s="12">
        <f t="shared" si="15"/>
        <v>9.5477386934673336E-2</v>
      </c>
      <c r="M54" s="10">
        <f t="shared" si="16"/>
        <v>18.999999999999993</v>
      </c>
      <c r="N54" s="10">
        <f t="shared" si="17"/>
        <v>100</v>
      </c>
      <c r="O54" s="10">
        <v>16</v>
      </c>
      <c r="P54" s="10"/>
      <c r="Q54" s="12">
        <f t="shared" si="18"/>
        <v>0.44444444444444442</v>
      </c>
      <c r="R54" s="10">
        <f t="shared" si="19"/>
        <v>80</v>
      </c>
      <c r="S54" s="10">
        <f>R54/S49</f>
        <v>40</v>
      </c>
      <c r="T54" s="4" t="s">
        <v>32</v>
      </c>
      <c r="V54" s="4">
        <v>174.33</v>
      </c>
      <c r="W54" s="4" t="s">
        <v>60</v>
      </c>
      <c r="X54" s="4">
        <v>45714</v>
      </c>
    </row>
    <row r="55" spans="1:24" s="4" customFormat="1" x14ac:dyDescent="0.25">
      <c r="A55" s="1">
        <v>45701</v>
      </c>
      <c r="B55" s="5" t="s">
        <v>29</v>
      </c>
      <c r="C55" s="3">
        <v>2188</v>
      </c>
      <c r="D55" s="3">
        <v>43</v>
      </c>
      <c r="E55" s="3" t="s">
        <v>35</v>
      </c>
      <c r="F55" s="5" t="s">
        <v>49</v>
      </c>
      <c r="G55" s="10">
        <v>100</v>
      </c>
      <c r="H55" s="10">
        <v>199</v>
      </c>
      <c r="I55" s="3">
        <v>1</v>
      </c>
      <c r="J55" s="10">
        <v>180</v>
      </c>
      <c r="K55" s="10">
        <f t="shared" si="14"/>
        <v>180</v>
      </c>
      <c r="L55" s="12">
        <f t="shared" si="15"/>
        <v>9.5477386934673336E-2</v>
      </c>
      <c r="M55" s="10">
        <f t="shared" si="16"/>
        <v>18.999999999999993</v>
      </c>
      <c r="N55" s="10">
        <f t="shared" si="17"/>
        <v>100</v>
      </c>
      <c r="O55" s="10">
        <v>10</v>
      </c>
      <c r="P55" s="10"/>
      <c r="Q55" s="12">
        <f t="shared" si="18"/>
        <v>0.44444444444444442</v>
      </c>
      <c r="R55" s="10">
        <f t="shared" si="19"/>
        <v>80</v>
      </c>
      <c r="S55" s="10">
        <f>R55/S49</f>
        <v>40</v>
      </c>
      <c r="T55" s="4" t="s">
        <v>32</v>
      </c>
      <c r="V55" s="4">
        <v>78.97</v>
      </c>
      <c r="W55" s="4" t="s">
        <v>61</v>
      </c>
      <c r="X55" s="4">
        <v>45715</v>
      </c>
    </row>
    <row r="56" spans="1:24" s="4" customFormat="1" x14ac:dyDescent="0.25">
      <c r="A56" s="2">
        <v>45701</v>
      </c>
      <c r="B56" s="5" t="s">
        <v>29</v>
      </c>
      <c r="C56" s="3">
        <v>2085</v>
      </c>
      <c r="D56" s="3">
        <v>43</v>
      </c>
      <c r="E56" s="3" t="s">
        <v>35</v>
      </c>
      <c r="F56" s="5" t="s">
        <v>36</v>
      </c>
      <c r="G56" s="10">
        <v>100</v>
      </c>
      <c r="H56" s="10">
        <v>199</v>
      </c>
      <c r="I56" s="3">
        <v>1</v>
      </c>
      <c r="J56" s="10">
        <v>180</v>
      </c>
      <c r="K56" s="10">
        <f t="shared" si="14"/>
        <v>180</v>
      </c>
      <c r="L56" s="12">
        <f t="shared" si="15"/>
        <v>9.5477386934673336E-2</v>
      </c>
      <c r="M56" s="10">
        <f t="shared" si="16"/>
        <v>18.999999999999993</v>
      </c>
      <c r="N56" s="10">
        <f t="shared" si="17"/>
        <v>100</v>
      </c>
      <c r="O56" s="10">
        <v>10</v>
      </c>
      <c r="P56" s="10"/>
      <c r="Q56" s="12">
        <f t="shared" si="18"/>
        <v>0.44444444444444442</v>
      </c>
      <c r="R56" s="10">
        <f t="shared" si="19"/>
        <v>80</v>
      </c>
      <c r="S56" s="10">
        <f>R56/S49</f>
        <v>40</v>
      </c>
      <c r="T56" s="4" t="s">
        <v>32</v>
      </c>
      <c r="V56" s="4">
        <v>179.76</v>
      </c>
      <c r="W56" s="4" t="s">
        <v>60</v>
      </c>
      <c r="X56" s="4">
        <v>45716</v>
      </c>
    </row>
    <row r="57" spans="1:24" s="4" customFormat="1" x14ac:dyDescent="0.25">
      <c r="A57" s="2">
        <v>45701</v>
      </c>
      <c r="B57" s="5" t="s">
        <v>29</v>
      </c>
      <c r="C57" s="3">
        <v>2085</v>
      </c>
      <c r="D57" s="3">
        <v>39</v>
      </c>
      <c r="E57" s="3" t="s">
        <v>35</v>
      </c>
      <c r="F57" s="5" t="s">
        <v>36</v>
      </c>
      <c r="G57" s="10">
        <v>100</v>
      </c>
      <c r="H57" s="10">
        <v>199</v>
      </c>
      <c r="I57" s="3">
        <v>1</v>
      </c>
      <c r="J57" s="10">
        <v>180</v>
      </c>
      <c r="K57" s="10">
        <f t="shared" si="14"/>
        <v>180</v>
      </c>
      <c r="L57" s="12">
        <f t="shared" si="15"/>
        <v>9.5477386934673336E-2</v>
      </c>
      <c r="M57" s="10">
        <f t="shared" si="16"/>
        <v>18.999999999999993</v>
      </c>
      <c r="N57" s="10">
        <f t="shared" si="17"/>
        <v>100</v>
      </c>
      <c r="O57" s="10"/>
      <c r="P57" s="10"/>
      <c r="Q57" s="12">
        <f t="shared" si="18"/>
        <v>0.44444444444444442</v>
      </c>
      <c r="R57" s="10">
        <f t="shared" si="19"/>
        <v>80</v>
      </c>
      <c r="S57" s="10">
        <f>R57/S49</f>
        <v>40</v>
      </c>
      <c r="T57" s="4" t="s">
        <v>32</v>
      </c>
      <c r="V57" s="4">
        <v>190.58</v>
      </c>
      <c r="W57" s="4" t="s">
        <v>60</v>
      </c>
      <c r="X57" s="4">
        <v>45716</v>
      </c>
    </row>
    <row r="58" spans="1:24" s="4" customFormat="1" x14ac:dyDescent="0.25">
      <c r="A58" s="2">
        <v>45701</v>
      </c>
      <c r="B58" s="5" t="s">
        <v>29</v>
      </c>
      <c r="C58" s="3">
        <v>1046</v>
      </c>
      <c r="D58" s="3">
        <v>41</v>
      </c>
      <c r="E58" s="3" t="s">
        <v>46</v>
      </c>
      <c r="F58" s="5" t="s">
        <v>47</v>
      </c>
      <c r="G58" s="10">
        <v>50</v>
      </c>
      <c r="H58" s="10">
        <v>100</v>
      </c>
      <c r="I58" s="3">
        <v>1</v>
      </c>
      <c r="J58" s="10">
        <v>100</v>
      </c>
      <c r="K58" s="10">
        <f t="shared" si="14"/>
        <v>100</v>
      </c>
      <c r="L58" s="12">
        <f t="shared" si="15"/>
        <v>0</v>
      </c>
      <c r="M58" s="10">
        <f t="shared" si="16"/>
        <v>0</v>
      </c>
      <c r="N58" s="10">
        <f t="shared" si="17"/>
        <v>50</v>
      </c>
      <c r="O58" s="10"/>
      <c r="P58" s="10"/>
      <c r="Q58" s="12">
        <f t="shared" si="18"/>
        <v>0.5</v>
      </c>
      <c r="R58" s="10">
        <f t="shared" si="19"/>
        <v>50</v>
      </c>
      <c r="S58" s="10">
        <f>R58/S49</f>
        <v>25</v>
      </c>
      <c r="T58" s="4" t="s">
        <v>32</v>
      </c>
      <c r="V58" s="4">
        <v>46.43</v>
      </c>
      <c r="W58" s="4" t="s">
        <v>62</v>
      </c>
      <c r="X58" s="4">
        <v>45721</v>
      </c>
    </row>
    <row r="59" spans="1:24" s="4" customFormat="1" x14ac:dyDescent="0.25">
      <c r="A59" s="1">
        <v>45702</v>
      </c>
      <c r="B59" s="4" t="s">
        <v>29</v>
      </c>
      <c r="C59" s="3">
        <v>2015</v>
      </c>
      <c r="D59" s="3">
        <v>38</v>
      </c>
      <c r="E59" s="4" t="s">
        <v>30</v>
      </c>
      <c r="F59" s="7" t="s">
        <v>43</v>
      </c>
      <c r="G59" s="10">
        <v>140</v>
      </c>
      <c r="H59" s="10">
        <v>220</v>
      </c>
      <c r="I59" s="3">
        <v>1</v>
      </c>
      <c r="J59" s="10">
        <v>200</v>
      </c>
      <c r="K59" s="10">
        <f t="shared" si="14"/>
        <v>200</v>
      </c>
      <c r="L59" s="12">
        <f t="shared" si="15"/>
        <v>9.0909090909090939E-2</v>
      </c>
      <c r="M59" s="10">
        <f t="shared" si="16"/>
        <v>20.000000000000007</v>
      </c>
      <c r="N59" s="10">
        <f t="shared" si="17"/>
        <v>140</v>
      </c>
      <c r="O59" s="10"/>
      <c r="P59" s="10"/>
      <c r="Q59" s="12">
        <f t="shared" si="18"/>
        <v>0.3</v>
      </c>
      <c r="R59" s="10">
        <f t="shared" si="19"/>
        <v>60</v>
      </c>
      <c r="S59" s="10">
        <f>R59/S49</f>
        <v>30</v>
      </c>
      <c r="T59" s="4" t="s">
        <v>32</v>
      </c>
    </row>
    <row r="60" spans="1:24" s="4" customFormat="1" x14ac:dyDescent="0.25">
      <c r="A60" s="1">
        <v>45702</v>
      </c>
      <c r="B60" s="4" t="s">
        <v>29</v>
      </c>
      <c r="C60" s="3">
        <v>8</v>
      </c>
      <c r="D60" s="3">
        <v>38</v>
      </c>
      <c r="E60" s="4" t="s">
        <v>30</v>
      </c>
      <c r="F60" s="7" t="s">
        <v>43</v>
      </c>
      <c r="G60" s="10">
        <v>140</v>
      </c>
      <c r="H60" s="10">
        <v>220</v>
      </c>
      <c r="I60" s="3">
        <v>1</v>
      </c>
      <c r="J60" s="10">
        <v>200</v>
      </c>
      <c r="K60" s="10">
        <f t="shared" si="14"/>
        <v>200</v>
      </c>
      <c r="L60" s="12">
        <f t="shared" si="15"/>
        <v>9.0909090909090939E-2</v>
      </c>
      <c r="M60" s="10">
        <f t="shared" si="16"/>
        <v>20.000000000000007</v>
      </c>
      <c r="N60" s="10">
        <f t="shared" si="17"/>
        <v>140</v>
      </c>
      <c r="O60" s="10"/>
      <c r="P60" s="10"/>
      <c r="Q60" s="12">
        <f t="shared" si="18"/>
        <v>0.3</v>
      </c>
      <c r="R60" s="10">
        <f t="shared" si="19"/>
        <v>60</v>
      </c>
      <c r="S60" s="10">
        <f>R60/S49</f>
        <v>30</v>
      </c>
      <c r="T60" s="4" t="s">
        <v>32</v>
      </c>
    </row>
    <row r="61" spans="1:24" s="4" customFormat="1" x14ac:dyDescent="0.25">
      <c r="A61" s="1">
        <v>45702</v>
      </c>
      <c r="B61" s="4" t="s">
        <v>29</v>
      </c>
      <c r="C61" s="3">
        <v>8</v>
      </c>
      <c r="D61" s="3">
        <v>41</v>
      </c>
      <c r="E61" s="4" t="s">
        <v>30</v>
      </c>
      <c r="F61" s="7" t="s">
        <v>43</v>
      </c>
      <c r="G61" s="10">
        <v>140</v>
      </c>
      <c r="H61" s="10">
        <v>220</v>
      </c>
      <c r="I61" s="3">
        <v>1</v>
      </c>
      <c r="J61" s="10">
        <v>220</v>
      </c>
      <c r="K61" s="10">
        <f t="shared" si="14"/>
        <v>220</v>
      </c>
      <c r="L61" s="12">
        <f t="shared" si="15"/>
        <v>0</v>
      </c>
      <c r="M61" s="10">
        <f t="shared" si="16"/>
        <v>0</v>
      </c>
      <c r="N61" s="10">
        <f t="shared" si="17"/>
        <v>140</v>
      </c>
      <c r="O61" s="10"/>
      <c r="P61" s="10"/>
      <c r="Q61" s="12">
        <f t="shared" si="18"/>
        <v>0.36363636363636365</v>
      </c>
      <c r="R61" s="10">
        <f t="shared" si="19"/>
        <v>80</v>
      </c>
      <c r="S61" s="10">
        <f>R61/S49</f>
        <v>40</v>
      </c>
      <c r="T61" s="4" t="s">
        <v>32</v>
      </c>
    </row>
    <row r="62" spans="1:24" s="4" customFormat="1" x14ac:dyDescent="0.25">
      <c r="A62" s="2">
        <v>45702</v>
      </c>
      <c r="B62" s="5" t="s">
        <v>29</v>
      </c>
      <c r="C62" s="3">
        <v>2085</v>
      </c>
      <c r="D62" s="3">
        <v>43</v>
      </c>
      <c r="E62" s="3" t="s">
        <v>35</v>
      </c>
      <c r="F62" s="5" t="s">
        <v>36</v>
      </c>
      <c r="G62" s="10">
        <v>100</v>
      </c>
      <c r="H62" s="10">
        <v>199</v>
      </c>
      <c r="I62" s="3">
        <v>1</v>
      </c>
      <c r="J62" s="10">
        <v>180</v>
      </c>
      <c r="K62" s="10">
        <f t="shared" si="14"/>
        <v>180</v>
      </c>
      <c r="L62" s="12">
        <f t="shared" si="15"/>
        <v>9.5477386934673336E-2</v>
      </c>
      <c r="M62" s="10">
        <f t="shared" si="16"/>
        <v>18.999999999999993</v>
      </c>
      <c r="N62" s="10">
        <f t="shared" si="17"/>
        <v>100</v>
      </c>
      <c r="O62" s="10"/>
      <c r="P62" s="10"/>
      <c r="Q62" s="12">
        <f t="shared" si="18"/>
        <v>0.44444444444444442</v>
      </c>
      <c r="R62" s="10">
        <f t="shared" si="19"/>
        <v>80</v>
      </c>
      <c r="S62" s="10">
        <f>R62/S49</f>
        <v>40</v>
      </c>
      <c r="T62" s="4" t="s">
        <v>32</v>
      </c>
    </row>
    <row r="63" spans="1:24" s="4" customFormat="1" x14ac:dyDescent="0.25">
      <c r="A63" s="2">
        <v>45702</v>
      </c>
      <c r="B63" s="5" t="s">
        <v>29</v>
      </c>
      <c r="C63" s="3">
        <v>3025</v>
      </c>
      <c r="D63" s="3">
        <v>43</v>
      </c>
      <c r="E63" s="3" t="s">
        <v>30</v>
      </c>
      <c r="F63" s="5" t="s">
        <v>38</v>
      </c>
      <c r="G63" s="10">
        <v>135</v>
      </c>
      <c r="H63" s="10">
        <v>220</v>
      </c>
      <c r="I63" s="3">
        <v>1</v>
      </c>
      <c r="J63" s="10">
        <v>210</v>
      </c>
      <c r="K63" s="10">
        <f t="shared" si="14"/>
        <v>210</v>
      </c>
      <c r="L63" s="12">
        <f t="shared" si="15"/>
        <v>4.5454545454545414E-2</v>
      </c>
      <c r="M63" s="10">
        <f t="shared" si="16"/>
        <v>9.9999999999999911</v>
      </c>
      <c r="N63" s="10">
        <f t="shared" si="17"/>
        <v>135</v>
      </c>
      <c r="O63" s="10"/>
      <c r="P63" s="10"/>
      <c r="Q63" s="12">
        <f t="shared" si="18"/>
        <v>0.35714285714285715</v>
      </c>
      <c r="R63" s="10">
        <f t="shared" si="19"/>
        <v>75</v>
      </c>
      <c r="S63" s="10">
        <f>R63/S49</f>
        <v>37.5</v>
      </c>
      <c r="T63" s="4" t="s">
        <v>32</v>
      </c>
    </row>
    <row r="64" spans="1:24" s="4" customFormat="1" x14ac:dyDescent="0.25">
      <c r="A64" s="2">
        <v>45702</v>
      </c>
      <c r="B64" s="5" t="s">
        <v>29</v>
      </c>
      <c r="C64" s="3">
        <v>1046</v>
      </c>
      <c r="D64" s="3">
        <v>41</v>
      </c>
      <c r="E64" s="3" t="s">
        <v>46</v>
      </c>
      <c r="F64" s="5" t="s">
        <v>47</v>
      </c>
      <c r="G64" s="10">
        <v>50</v>
      </c>
      <c r="H64" s="10">
        <v>100</v>
      </c>
      <c r="I64" s="3">
        <v>1</v>
      </c>
      <c r="J64" s="10">
        <v>100</v>
      </c>
      <c r="K64" s="10">
        <f t="shared" si="14"/>
        <v>100</v>
      </c>
      <c r="L64" s="12">
        <f t="shared" si="15"/>
        <v>0</v>
      </c>
      <c r="M64" s="10">
        <f t="shared" si="16"/>
        <v>0</v>
      </c>
      <c r="N64" s="10">
        <f t="shared" si="17"/>
        <v>50</v>
      </c>
      <c r="O64" s="10"/>
      <c r="P64" s="10"/>
      <c r="Q64" s="12">
        <f t="shared" si="18"/>
        <v>0.5</v>
      </c>
      <c r="R64" s="10">
        <f t="shared" si="19"/>
        <v>50</v>
      </c>
      <c r="S64" s="10">
        <f>R64/S49</f>
        <v>25</v>
      </c>
      <c r="T64" s="4" t="s">
        <v>32</v>
      </c>
    </row>
    <row r="65" spans="1:22" s="4" customFormat="1" x14ac:dyDescent="0.25">
      <c r="A65" s="2"/>
      <c r="C65" s="3"/>
      <c r="D65" s="3"/>
      <c r="G65" s="10"/>
      <c r="H65" s="10"/>
      <c r="I65" s="3"/>
      <c r="J65" s="10"/>
      <c r="K65" s="10">
        <f t="shared" si="14"/>
        <v>0</v>
      </c>
      <c r="L65" s="12" t="str">
        <f t="shared" si="15"/>
        <v>-</v>
      </c>
      <c r="M65" s="10" t="str">
        <f t="shared" si="16"/>
        <v>-</v>
      </c>
      <c r="N65" s="10">
        <f t="shared" si="17"/>
        <v>0</v>
      </c>
      <c r="O65" s="10"/>
      <c r="P65" s="10"/>
      <c r="Q65" s="12" t="str">
        <f t="shared" si="18"/>
        <v>-</v>
      </c>
      <c r="R65" s="10">
        <f t="shared" si="19"/>
        <v>0</v>
      </c>
      <c r="S65" s="10">
        <f>R65/S49</f>
        <v>0</v>
      </c>
      <c r="T65" s="4" t="s">
        <v>32</v>
      </c>
    </row>
    <row r="66" spans="1:22" s="4" customFormat="1" x14ac:dyDescent="0.25">
      <c r="A66" s="2"/>
      <c r="B66" s="5"/>
      <c r="C66" s="3"/>
      <c r="D66" s="3"/>
      <c r="E66" s="3"/>
      <c r="F66" s="5"/>
      <c r="G66" s="10"/>
      <c r="H66" s="10"/>
      <c r="I66" s="3"/>
      <c r="J66" s="10"/>
      <c r="K66" s="10">
        <f t="shared" si="14"/>
        <v>0</v>
      </c>
      <c r="L66" s="12" t="str">
        <f t="shared" si="15"/>
        <v>-</v>
      </c>
      <c r="M66" s="10" t="str">
        <f t="shared" si="16"/>
        <v>-</v>
      </c>
      <c r="N66" s="10">
        <f t="shared" si="17"/>
        <v>0</v>
      </c>
      <c r="O66" s="10"/>
      <c r="P66" s="10"/>
      <c r="Q66" s="12" t="str">
        <f t="shared" si="18"/>
        <v>-</v>
      </c>
      <c r="R66" s="10">
        <f t="shared" si="19"/>
        <v>0</v>
      </c>
      <c r="S66" s="10">
        <f>R66/S49</f>
        <v>0</v>
      </c>
      <c r="T66" s="4" t="s">
        <v>32</v>
      </c>
    </row>
    <row r="67" spans="1:22" s="4" customFormat="1" x14ac:dyDescent="0.25">
      <c r="A67" s="2"/>
      <c r="G67" s="10"/>
      <c r="H67" s="10"/>
      <c r="J67" s="10"/>
      <c r="K67" s="10">
        <f t="shared" si="14"/>
        <v>0</v>
      </c>
      <c r="L67" s="12" t="str">
        <f t="shared" si="15"/>
        <v>-</v>
      </c>
      <c r="M67" s="10" t="str">
        <f t="shared" si="16"/>
        <v>-</v>
      </c>
      <c r="N67" s="10">
        <f t="shared" si="17"/>
        <v>0</v>
      </c>
      <c r="O67" s="10"/>
      <c r="P67" s="10"/>
      <c r="Q67" s="12" t="str">
        <f t="shared" si="18"/>
        <v>-</v>
      </c>
      <c r="R67" s="10">
        <f t="shared" si="19"/>
        <v>0</v>
      </c>
      <c r="S67" s="10">
        <f>R67/S49</f>
        <v>0</v>
      </c>
      <c r="T67" s="4" t="s">
        <v>32</v>
      </c>
    </row>
    <row r="68" spans="1:22" s="4" customFormat="1" x14ac:dyDescent="0.25">
      <c r="A68" s="1"/>
      <c r="G68" s="10"/>
      <c r="H68" s="10"/>
      <c r="J68" s="10"/>
      <c r="K68" s="10">
        <f t="shared" si="14"/>
        <v>0</v>
      </c>
      <c r="L68" s="12" t="str">
        <f t="shared" si="15"/>
        <v>-</v>
      </c>
      <c r="M68" s="10" t="str">
        <f t="shared" si="16"/>
        <v>-</v>
      </c>
      <c r="N68" s="10">
        <f t="shared" si="17"/>
        <v>0</v>
      </c>
      <c r="O68" s="10"/>
      <c r="P68" s="10"/>
      <c r="Q68" s="12" t="str">
        <f t="shared" si="18"/>
        <v>-</v>
      </c>
      <c r="R68" s="10">
        <f t="shared" si="19"/>
        <v>0</v>
      </c>
      <c r="S68" s="10">
        <f>R68/S49</f>
        <v>0</v>
      </c>
      <c r="T68" s="4" t="s">
        <v>32</v>
      </c>
    </row>
    <row r="69" spans="1:22" s="4" customFormat="1" x14ac:dyDescent="0.25">
      <c r="A69" s="1"/>
      <c r="G69" s="10"/>
      <c r="H69" s="10"/>
      <c r="J69" s="10"/>
      <c r="K69" s="10">
        <f t="shared" si="14"/>
        <v>0</v>
      </c>
      <c r="L69" s="12" t="str">
        <f t="shared" si="15"/>
        <v>-</v>
      </c>
      <c r="M69" s="10" t="str">
        <f t="shared" si="16"/>
        <v>-</v>
      </c>
      <c r="N69" s="10">
        <f t="shared" si="17"/>
        <v>0</v>
      </c>
      <c r="O69" s="10"/>
      <c r="P69" s="10"/>
      <c r="Q69" s="12" t="str">
        <f t="shared" si="18"/>
        <v>-</v>
      </c>
      <c r="R69" s="10">
        <f t="shared" si="19"/>
        <v>0</v>
      </c>
      <c r="S69" s="10">
        <f t="shared" ref="S69" si="20">R69/S53</f>
        <v>0</v>
      </c>
      <c r="T69" s="4" t="s">
        <v>32</v>
      </c>
    </row>
    <row r="70" spans="1:22" s="4" customFormat="1" x14ac:dyDescent="0.25">
      <c r="A70" s="1"/>
      <c r="B70" s="5"/>
      <c r="C70" s="3"/>
      <c r="D70" s="3"/>
      <c r="E70" s="3"/>
      <c r="F70" s="3"/>
      <c r="G70" s="10"/>
      <c r="H70" s="10"/>
      <c r="I70" s="4">
        <f>SUM(I51:I69)</f>
        <v>14</v>
      </c>
      <c r="J70" s="10"/>
      <c r="K70" s="10">
        <f>SUM(K51:K69)</f>
        <v>2539.5</v>
      </c>
      <c r="L70" s="12"/>
      <c r="M70" s="10">
        <f>SUM(M51:M69)</f>
        <v>164.49999999999997</v>
      </c>
      <c r="N70" s="10">
        <f>SUM(N51:N69)</f>
        <v>1500</v>
      </c>
      <c r="O70" s="10">
        <f>SUM(O51:O69)</f>
        <v>89.9</v>
      </c>
      <c r="P70" s="10">
        <f>SUM(P51:P69)</f>
        <v>0</v>
      </c>
      <c r="Q70" s="12">
        <f>IF(R70,R70/K70,0)</f>
        <v>0.37393187635361291</v>
      </c>
      <c r="R70" s="10">
        <f>R50-O70-P70</f>
        <v>949.6</v>
      </c>
      <c r="S70" s="10">
        <f>R70/S49</f>
        <v>474.8</v>
      </c>
      <c r="T70" s="4" t="s">
        <v>32</v>
      </c>
      <c r="U70" s="4">
        <f>U49-V70</f>
        <v>-5.0000000001091394E-3</v>
      </c>
      <c r="V70" s="4">
        <f>SUM(V49:V69)</f>
        <v>1176.23</v>
      </c>
    </row>
    <row r="71" spans="1:22" s="4" customFormat="1" x14ac:dyDescent="0.25">
      <c r="A71" s="1"/>
      <c r="G71" s="10"/>
      <c r="H71" s="10"/>
      <c r="J71" s="10"/>
      <c r="K71" s="10"/>
      <c r="L71" s="12"/>
      <c r="M71" s="10"/>
      <c r="N71" s="10"/>
      <c r="O71" s="10"/>
      <c r="P71" s="10"/>
      <c r="Q71" s="12"/>
      <c r="R71" s="10"/>
      <c r="S71" s="10"/>
    </row>
    <row r="72" spans="1:22" s="4" customFormat="1" x14ac:dyDescent="0.25">
      <c r="A72" s="1"/>
      <c r="G72" s="10"/>
      <c r="H72" s="10"/>
      <c r="J72" s="10"/>
      <c r="K72" s="10"/>
      <c r="L72" s="12"/>
      <c r="M72" s="10"/>
      <c r="N72" s="10"/>
      <c r="O72" s="10" t="s">
        <v>14</v>
      </c>
      <c r="P72" s="10"/>
      <c r="Q72" s="12" t="s">
        <v>16</v>
      </c>
      <c r="R72" s="10" t="s">
        <v>17</v>
      </c>
      <c r="S72" s="10">
        <v>2</v>
      </c>
    </row>
    <row r="73" spans="1:22" s="4" customFormat="1" x14ac:dyDescent="0.25">
      <c r="A73" s="1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10" t="s">
        <v>6</v>
      </c>
      <c r="H73" s="10" t="s">
        <v>7</v>
      </c>
      <c r="I73" s="4" t="s">
        <v>8</v>
      </c>
      <c r="J73" s="10" t="s">
        <v>9</v>
      </c>
      <c r="K73" s="10" t="s">
        <v>10</v>
      </c>
      <c r="L73" s="12" t="s">
        <v>11</v>
      </c>
      <c r="M73" s="10" t="s">
        <v>12</v>
      </c>
      <c r="N73" s="10" t="s">
        <v>13</v>
      </c>
      <c r="O73" s="10" t="s">
        <v>25</v>
      </c>
      <c r="P73" s="10" t="s">
        <v>15</v>
      </c>
      <c r="Q73" s="12" t="s">
        <v>26</v>
      </c>
      <c r="R73" s="10">
        <f>SUM(R74:R92)</f>
        <v>865</v>
      </c>
      <c r="S73" s="10" t="s">
        <v>27</v>
      </c>
    </row>
    <row r="74" spans="1:22" s="4" customFormat="1" x14ac:dyDescent="0.25">
      <c r="A74" s="2">
        <v>45706</v>
      </c>
      <c r="B74" s="5" t="s">
        <v>29</v>
      </c>
      <c r="C74" s="3">
        <v>1046</v>
      </c>
      <c r="D74" s="3">
        <v>42</v>
      </c>
      <c r="E74" s="3" t="s">
        <v>46</v>
      </c>
      <c r="F74" s="5" t="s">
        <v>47</v>
      </c>
      <c r="G74" s="10">
        <v>50</v>
      </c>
      <c r="H74" s="10">
        <v>100</v>
      </c>
      <c r="I74" s="3">
        <v>1</v>
      </c>
      <c r="J74" s="10">
        <v>100</v>
      </c>
      <c r="K74" s="10">
        <f t="shared" ref="K74:K92" si="21">I74*J74</f>
        <v>100</v>
      </c>
      <c r="L74" s="12">
        <f t="shared" ref="L74:L92" si="22">IFERROR(1-J74/H74,"-")</f>
        <v>0</v>
      </c>
      <c r="M74" s="10">
        <f t="shared" ref="M74:M92" si="23">IFERROR(H74*L74,"-")</f>
        <v>0</v>
      </c>
      <c r="N74" s="10">
        <f t="shared" ref="N74:N92" si="24">G74*I74</f>
        <v>50</v>
      </c>
      <c r="O74" s="10">
        <v>60</v>
      </c>
      <c r="P74" s="10"/>
      <c r="Q74" s="12">
        <f t="shared" ref="Q74:Q92" si="25">IF(R74,R74/K74,"-")</f>
        <v>0.5</v>
      </c>
      <c r="R74" s="10">
        <f t="shared" ref="R74:R92" si="26">K74-N74</f>
        <v>50</v>
      </c>
      <c r="S74" s="10">
        <f>R74/S72</f>
        <v>25</v>
      </c>
      <c r="T74" s="4" t="s">
        <v>32</v>
      </c>
    </row>
    <row r="75" spans="1:22" s="4" customFormat="1" x14ac:dyDescent="0.25">
      <c r="A75" s="2">
        <v>45706</v>
      </c>
      <c r="B75" s="5" t="s">
        <v>29</v>
      </c>
      <c r="C75" s="3">
        <v>1046</v>
      </c>
      <c r="D75" s="3">
        <v>40</v>
      </c>
      <c r="E75" s="3" t="s">
        <v>46</v>
      </c>
      <c r="F75" s="5" t="s">
        <v>47</v>
      </c>
      <c r="G75" s="10">
        <v>50</v>
      </c>
      <c r="H75" s="10">
        <v>100</v>
      </c>
      <c r="I75" s="3">
        <v>1</v>
      </c>
      <c r="J75" s="10">
        <v>120</v>
      </c>
      <c r="K75" s="10">
        <f t="shared" si="21"/>
        <v>120</v>
      </c>
      <c r="L75" s="12">
        <f t="shared" si="22"/>
        <v>-0.19999999999999996</v>
      </c>
      <c r="M75" s="10">
        <f t="shared" si="23"/>
        <v>-19.999999999999996</v>
      </c>
      <c r="N75" s="10">
        <f t="shared" si="24"/>
        <v>50</v>
      </c>
      <c r="O75" s="10">
        <v>15</v>
      </c>
      <c r="P75" s="10"/>
      <c r="Q75" s="12">
        <f t="shared" si="25"/>
        <v>0.58333333333333337</v>
      </c>
      <c r="R75" s="10">
        <f t="shared" si="26"/>
        <v>70</v>
      </c>
      <c r="S75" s="10">
        <f>R75/S72</f>
        <v>35</v>
      </c>
      <c r="T75" s="4" t="s">
        <v>32</v>
      </c>
    </row>
    <row r="76" spans="1:22" s="4" customFormat="1" x14ac:dyDescent="0.25">
      <c r="A76" s="2">
        <v>45706</v>
      </c>
      <c r="B76" s="5" t="s">
        <v>29</v>
      </c>
      <c r="C76" s="3">
        <v>1046</v>
      </c>
      <c r="D76" s="3">
        <v>40</v>
      </c>
      <c r="E76" s="3" t="s">
        <v>46</v>
      </c>
      <c r="F76" s="5" t="s">
        <v>47</v>
      </c>
      <c r="G76" s="10">
        <v>50</v>
      </c>
      <c r="H76" s="10">
        <v>100</v>
      </c>
      <c r="I76" s="3">
        <v>1</v>
      </c>
      <c r="J76" s="10">
        <v>120</v>
      </c>
      <c r="K76" s="10">
        <f t="shared" si="21"/>
        <v>120</v>
      </c>
      <c r="L76" s="12">
        <f t="shared" si="22"/>
        <v>-0.19999999999999996</v>
      </c>
      <c r="M76" s="10">
        <f t="shared" si="23"/>
        <v>-19.999999999999996</v>
      </c>
      <c r="N76" s="10">
        <f t="shared" si="24"/>
        <v>50</v>
      </c>
      <c r="O76" s="10">
        <v>8.5</v>
      </c>
      <c r="P76" s="10"/>
      <c r="Q76" s="12">
        <f t="shared" si="25"/>
        <v>0.58333333333333337</v>
      </c>
      <c r="R76" s="10">
        <f t="shared" si="26"/>
        <v>70</v>
      </c>
      <c r="S76" s="10">
        <f>R76/S72</f>
        <v>35</v>
      </c>
      <c r="T76" s="4" t="s">
        <v>32</v>
      </c>
    </row>
    <row r="77" spans="1:22" s="4" customFormat="1" x14ac:dyDescent="0.25">
      <c r="A77" s="2">
        <v>45706</v>
      </c>
      <c r="B77" s="5" t="s">
        <v>29</v>
      </c>
      <c r="C77" s="3">
        <v>2085</v>
      </c>
      <c r="D77" s="3">
        <v>42</v>
      </c>
      <c r="E77" s="3" t="s">
        <v>35</v>
      </c>
      <c r="F77" s="5" t="s">
        <v>36</v>
      </c>
      <c r="G77" s="10">
        <v>100</v>
      </c>
      <c r="H77" s="10">
        <v>199</v>
      </c>
      <c r="I77" s="3">
        <v>1</v>
      </c>
      <c r="J77" s="10">
        <v>180</v>
      </c>
      <c r="K77" s="10">
        <f t="shared" si="21"/>
        <v>180</v>
      </c>
      <c r="L77" s="12">
        <f t="shared" si="22"/>
        <v>9.5477386934673336E-2</v>
      </c>
      <c r="M77" s="10">
        <f t="shared" si="23"/>
        <v>18.999999999999993</v>
      </c>
      <c r="N77" s="10">
        <f t="shared" si="24"/>
        <v>100</v>
      </c>
      <c r="O77" s="10">
        <v>6.75</v>
      </c>
      <c r="P77" s="10"/>
      <c r="Q77" s="12">
        <f t="shared" si="25"/>
        <v>0.44444444444444442</v>
      </c>
      <c r="R77" s="10">
        <f t="shared" si="26"/>
        <v>80</v>
      </c>
      <c r="S77" s="10">
        <f>R77/S72</f>
        <v>40</v>
      </c>
      <c r="T77" s="4" t="s">
        <v>32</v>
      </c>
    </row>
    <row r="78" spans="1:22" s="4" customFormat="1" x14ac:dyDescent="0.25">
      <c r="A78" s="1">
        <v>45706</v>
      </c>
      <c r="B78" s="4" t="s">
        <v>29</v>
      </c>
      <c r="C78" s="3">
        <v>2061</v>
      </c>
      <c r="D78" s="3">
        <v>44</v>
      </c>
      <c r="E78" s="4" t="s">
        <v>35</v>
      </c>
      <c r="F78" s="7" t="s">
        <v>51</v>
      </c>
      <c r="G78" s="10">
        <v>110</v>
      </c>
      <c r="H78" s="10">
        <v>210</v>
      </c>
      <c r="I78" s="3">
        <v>1</v>
      </c>
      <c r="J78" s="10">
        <v>180</v>
      </c>
      <c r="K78" s="10">
        <f t="shared" si="21"/>
        <v>180</v>
      </c>
      <c r="L78" s="12">
        <f t="shared" si="22"/>
        <v>0.1428571428571429</v>
      </c>
      <c r="M78" s="10">
        <f t="shared" si="23"/>
        <v>30.000000000000011</v>
      </c>
      <c r="N78" s="10">
        <f t="shared" si="24"/>
        <v>110</v>
      </c>
      <c r="O78" s="10">
        <v>20</v>
      </c>
      <c r="P78" s="10"/>
      <c r="Q78" s="12">
        <f t="shared" si="25"/>
        <v>0.3888888888888889</v>
      </c>
      <c r="R78" s="10">
        <f t="shared" si="26"/>
        <v>70</v>
      </c>
      <c r="S78" s="10">
        <f>R78/S72</f>
        <v>35</v>
      </c>
      <c r="T78" s="4" t="s">
        <v>32</v>
      </c>
    </row>
    <row r="79" spans="1:22" s="4" customFormat="1" x14ac:dyDescent="0.25">
      <c r="A79" s="2">
        <v>45707</v>
      </c>
      <c r="B79" s="5" t="s">
        <v>29</v>
      </c>
      <c r="C79" s="3">
        <v>2085</v>
      </c>
      <c r="D79" s="3">
        <v>38</v>
      </c>
      <c r="E79" s="3" t="s">
        <v>35</v>
      </c>
      <c r="F79" s="5" t="s">
        <v>36</v>
      </c>
      <c r="G79" s="10">
        <v>100</v>
      </c>
      <c r="H79" s="10">
        <v>199</v>
      </c>
      <c r="I79" s="3">
        <v>1</v>
      </c>
      <c r="J79" s="10">
        <v>180</v>
      </c>
      <c r="K79" s="10">
        <f t="shared" si="21"/>
        <v>180</v>
      </c>
      <c r="L79" s="12">
        <f t="shared" si="22"/>
        <v>9.5477386934673336E-2</v>
      </c>
      <c r="M79" s="10">
        <f t="shared" si="23"/>
        <v>18.999999999999993</v>
      </c>
      <c r="N79" s="10">
        <f t="shared" si="24"/>
        <v>100</v>
      </c>
      <c r="O79" s="10">
        <v>60</v>
      </c>
      <c r="P79" s="10"/>
      <c r="Q79" s="12">
        <f t="shared" si="25"/>
        <v>0.44444444444444442</v>
      </c>
      <c r="R79" s="10">
        <f t="shared" si="26"/>
        <v>80</v>
      </c>
      <c r="S79" s="10">
        <f>R79/S72</f>
        <v>40</v>
      </c>
      <c r="T79" s="4" t="s">
        <v>32</v>
      </c>
    </row>
    <row r="80" spans="1:22" s="4" customFormat="1" x14ac:dyDescent="0.25">
      <c r="A80" s="1">
        <v>45707</v>
      </c>
      <c r="B80" s="4" t="s">
        <v>29</v>
      </c>
      <c r="C80" s="3">
        <v>2061</v>
      </c>
      <c r="D80" s="3">
        <v>42</v>
      </c>
      <c r="E80" s="4" t="s">
        <v>35</v>
      </c>
      <c r="F80" s="7" t="s">
        <v>51</v>
      </c>
      <c r="G80" s="10">
        <v>110</v>
      </c>
      <c r="H80" s="10">
        <v>210</v>
      </c>
      <c r="I80" s="3">
        <v>1</v>
      </c>
      <c r="J80" s="10">
        <v>190</v>
      </c>
      <c r="K80" s="10">
        <f t="shared" si="21"/>
        <v>190</v>
      </c>
      <c r="L80" s="12">
        <f t="shared" si="22"/>
        <v>9.5238095238095233E-2</v>
      </c>
      <c r="M80" s="10">
        <f t="shared" si="23"/>
        <v>20</v>
      </c>
      <c r="N80" s="10">
        <f t="shared" si="24"/>
        <v>110</v>
      </c>
      <c r="O80" s="10"/>
      <c r="P80" s="10"/>
      <c r="Q80" s="12">
        <f t="shared" si="25"/>
        <v>0.42105263157894735</v>
      </c>
      <c r="R80" s="10">
        <f t="shared" si="26"/>
        <v>80</v>
      </c>
      <c r="S80" s="10">
        <f>R80/S72</f>
        <v>40</v>
      </c>
      <c r="T80" s="4" t="s">
        <v>32</v>
      </c>
    </row>
    <row r="81" spans="1:20" s="4" customFormat="1" x14ac:dyDescent="0.25">
      <c r="A81" s="2">
        <v>45707</v>
      </c>
      <c r="B81" s="5" t="s">
        <v>29</v>
      </c>
      <c r="C81" s="3">
        <v>1046</v>
      </c>
      <c r="D81" s="3">
        <v>41</v>
      </c>
      <c r="E81" s="3" t="s">
        <v>46</v>
      </c>
      <c r="F81" s="5" t="s">
        <v>47</v>
      </c>
      <c r="G81" s="10">
        <v>50</v>
      </c>
      <c r="H81" s="10">
        <v>100</v>
      </c>
      <c r="I81" s="3">
        <v>1</v>
      </c>
      <c r="J81" s="10">
        <v>120</v>
      </c>
      <c r="K81" s="10">
        <f t="shared" si="21"/>
        <v>120</v>
      </c>
      <c r="L81" s="12">
        <f t="shared" si="22"/>
        <v>-0.19999999999999996</v>
      </c>
      <c r="M81" s="10">
        <f t="shared" si="23"/>
        <v>-19.999999999999996</v>
      </c>
      <c r="N81" s="10">
        <f t="shared" si="24"/>
        <v>50</v>
      </c>
      <c r="O81" s="10"/>
      <c r="P81" s="10"/>
      <c r="Q81" s="12">
        <f t="shared" si="25"/>
        <v>0.58333333333333337</v>
      </c>
      <c r="R81" s="10">
        <f t="shared" si="26"/>
        <v>70</v>
      </c>
      <c r="S81" s="10">
        <f>R81/S72</f>
        <v>35</v>
      </c>
      <c r="T81" s="4" t="s">
        <v>32</v>
      </c>
    </row>
    <row r="82" spans="1:20" s="4" customFormat="1" x14ac:dyDescent="0.25">
      <c r="A82" s="2">
        <v>45707</v>
      </c>
      <c r="B82" s="5" t="s">
        <v>29</v>
      </c>
      <c r="C82" s="3">
        <v>1046</v>
      </c>
      <c r="D82" s="3">
        <v>41</v>
      </c>
      <c r="E82" s="3" t="s">
        <v>46</v>
      </c>
      <c r="F82" s="5" t="s">
        <v>47</v>
      </c>
      <c r="G82" s="10">
        <v>50</v>
      </c>
      <c r="H82" s="10">
        <v>100</v>
      </c>
      <c r="I82" s="3">
        <v>1</v>
      </c>
      <c r="J82" s="10">
        <v>120</v>
      </c>
      <c r="K82" s="10">
        <f t="shared" si="21"/>
        <v>120</v>
      </c>
      <c r="L82" s="12">
        <f t="shared" si="22"/>
        <v>-0.19999999999999996</v>
      </c>
      <c r="M82" s="10">
        <f t="shared" si="23"/>
        <v>-19.999999999999996</v>
      </c>
      <c r="N82" s="10">
        <f t="shared" si="24"/>
        <v>50</v>
      </c>
      <c r="O82" s="10"/>
      <c r="P82" s="10"/>
      <c r="Q82" s="12">
        <f t="shared" si="25"/>
        <v>0.58333333333333337</v>
      </c>
      <c r="R82" s="10">
        <f t="shared" si="26"/>
        <v>70</v>
      </c>
      <c r="S82" s="10">
        <f>R82/S72</f>
        <v>35</v>
      </c>
      <c r="T82" s="4" t="s">
        <v>32</v>
      </c>
    </row>
    <row r="83" spans="1:20" s="4" customFormat="1" x14ac:dyDescent="0.25">
      <c r="A83" s="2">
        <v>45708</v>
      </c>
      <c r="B83" s="5" t="s">
        <v>29</v>
      </c>
      <c r="C83" s="3">
        <v>2085</v>
      </c>
      <c r="D83" s="3">
        <v>40</v>
      </c>
      <c r="E83" s="3" t="s">
        <v>35</v>
      </c>
      <c r="F83" s="5" t="s">
        <v>36</v>
      </c>
      <c r="G83" s="10">
        <v>100</v>
      </c>
      <c r="H83" s="10">
        <v>199</v>
      </c>
      <c r="I83" s="3">
        <v>1</v>
      </c>
      <c r="J83" s="10">
        <v>175</v>
      </c>
      <c r="K83" s="10">
        <f t="shared" si="21"/>
        <v>175</v>
      </c>
      <c r="L83" s="12">
        <f t="shared" si="22"/>
        <v>0.12060301507537685</v>
      </c>
      <c r="M83" s="10">
        <f t="shared" si="23"/>
        <v>23.999999999999993</v>
      </c>
      <c r="N83" s="10">
        <f t="shared" si="24"/>
        <v>100</v>
      </c>
      <c r="O83" s="10"/>
      <c r="P83" s="10"/>
      <c r="Q83" s="12">
        <f t="shared" si="25"/>
        <v>0.42857142857142855</v>
      </c>
      <c r="R83" s="10">
        <f t="shared" si="26"/>
        <v>75</v>
      </c>
      <c r="S83" s="10">
        <f>R83/S72</f>
        <v>37.5</v>
      </c>
      <c r="T83" s="4" t="s">
        <v>32</v>
      </c>
    </row>
    <row r="84" spans="1:20" s="4" customFormat="1" x14ac:dyDescent="0.25">
      <c r="A84" s="2">
        <v>45708</v>
      </c>
      <c r="B84" s="5" t="s">
        <v>29</v>
      </c>
      <c r="C84" s="3">
        <v>2085</v>
      </c>
      <c r="D84" s="3">
        <v>38</v>
      </c>
      <c r="E84" s="3" t="s">
        <v>35</v>
      </c>
      <c r="F84" s="5" t="s">
        <v>36</v>
      </c>
      <c r="G84" s="10">
        <v>100</v>
      </c>
      <c r="H84" s="10">
        <v>199</v>
      </c>
      <c r="I84" s="3">
        <v>1</v>
      </c>
      <c r="J84" s="10">
        <v>175</v>
      </c>
      <c r="K84" s="10">
        <f t="shared" si="21"/>
        <v>175</v>
      </c>
      <c r="L84" s="12">
        <f t="shared" si="22"/>
        <v>0.12060301507537685</v>
      </c>
      <c r="M84" s="10">
        <f t="shared" si="23"/>
        <v>23.999999999999993</v>
      </c>
      <c r="N84" s="10">
        <f t="shared" si="24"/>
        <v>100</v>
      </c>
      <c r="O84" s="10"/>
      <c r="P84" s="10"/>
      <c r="Q84" s="12">
        <f t="shared" si="25"/>
        <v>0.42857142857142855</v>
      </c>
      <c r="R84" s="10">
        <f t="shared" si="26"/>
        <v>75</v>
      </c>
      <c r="S84" s="10">
        <f>R84/S72</f>
        <v>37.5</v>
      </c>
      <c r="T84" s="4" t="s">
        <v>32</v>
      </c>
    </row>
    <row r="85" spans="1:20" s="4" customFormat="1" x14ac:dyDescent="0.25">
      <c r="A85" s="1">
        <v>45708</v>
      </c>
      <c r="B85" s="5" t="s">
        <v>29</v>
      </c>
      <c r="C85" s="3">
        <v>2188</v>
      </c>
      <c r="D85" s="3">
        <v>38</v>
      </c>
      <c r="E85" s="3" t="s">
        <v>35</v>
      </c>
      <c r="F85" s="5" t="s">
        <v>49</v>
      </c>
      <c r="G85" s="10">
        <v>100</v>
      </c>
      <c r="H85" s="10">
        <v>199</v>
      </c>
      <c r="I85" s="3">
        <v>1</v>
      </c>
      <c r="J85" s="10">
        <v>175</v>
      </c>
      <c r="K85" s="10">
        <f t="shared" si="21"/>
        <v>175</v>
      </c>
      <c r="L85" s="12">
        <f t="shared" si="22"/>
        <v>0.12060301507537685</v>
      </c>
      <c r="M85" s="10">
        <f t="shared" si="23"/>
        <v>23.999999999999993</v>
      </c>
      <c r="N85" s="10">
        <f t="shared" si="24"/>
        <v>100</v>
      </c>
      <c r="O85" s="10"/>
      <c r="P85" s="10"/>
      <c r="Q85" s="12">
        <f t="shared" si="25"/>
        <v>0.42857142857142855</v>
      </c>
      <c r="R85" s="10">
        <f t="shared" si="26"/>
        <v>75</v>
      </c>
      <c r="S85" s="10">
        <f>R85/S72</f>
        <v>37.5</v>
      </c>
      <c r="T85" s="4" t="s">
        <v>32</v>
      </c>
    </row>
    <row r="86" spans="1:20" s="4" customFormat="1" x14ac:dyDescent="0.25">
      <c r="A86" s="2"/>
      <c r="B86" s="5"/>
      <c r="C86" s="3"/>
      <c r="D86" s="3"/>
      <c r="E86" s="3"/>
      <c r="F86" s="5"/>
      <c r="G86" s="10"/>
      <c r="H86" s="10"/>
      <c r="I86" s="3"/>
      <c r="J86" s="10"/>
      <c r="K86" s="10">
        <f t="shared" si="21"/>
        <v>0</v>
      </c>
      <c r="L86" s="12" t="str">
        <f t="shared" si="22"/>
        <v>-</v>
      </c>
      <c r="M86" s="10" t="str">
        <f t="shared" si="23"/>
        <v>-</v>
      </c>
      <c r="N86" s="10">
        <f t="shared" si="24"/>
        <v>0</v>
      </c>
      <c r="O86" s="10"/>
      <c r="P86" s="10"/>
      <c r="Q86" s="12" t="str">
        <f t="shared" si="25"/>
        <v>-</v>
      </c>
      <c r="R86" s="10">
        <f t="shared" si="26"/>
        <v>0</v>
      </c>
      <c r="S86" s="10">
        <f>R86/S72</f>
        <v>0</v>
      </c>
      <c r="T86" s="4" t="s">
        <v>32</v>
      </c>
    </row>
    <row r="87" spans="1:20" s="4" customFormat="1" x14ac:dyDescent="0.25">
      <c r="A87" s="2"/>
      <c r="B87" s="5"/>
      <c r="C87" s="3"/>
      <c r="D87" s="3"/>
      <c r="E87" s="3"/>
      <c r="F87" s="5"/>
      <c r="G87" s="10"/>
      <c r="H87" s="10"/>
      <c r="I87" s="3"/>
      <c r="J87" s="10"/>
      <c r="K87" s="10">
        <f t="shared" si="21"/>
        <v>0</v>
      </c>
      <c r="L87" s="12" t="str">
        <f t="shared" si="22"/>
        <v>-</v>
      </c>
      <c r="M87" s="10" t="str">
        <f t="shared" si="23"/>
        <v>-</v>
      </c>
      <c r="N87" s="10">
        <f t="shared" si="24"/>
        <v>0</v>
      </c>
      <c r="O87" s="10"/>
      <c r="P87" s="10"/>
      <c r="Q87" s="12" t="str">
        <f t="shared" si="25"/>
        <v>-</v>
      </c>
      <c r="R87" s="10">
        <f t="shared" si="26"/>
        <v>0</v>
      </c>
      <c r="S87" s="10">
        <f>R87/S72</f>
        <v>0</v>
      </c>
      <c r="T87" s="4" t="s">
        <v>32</v>
      </c>
    </row>
    <row r="88" spans="1:20" s="4" customFormat="1" x14ac:dyDescent="0.25">
      <c r="A88" s="2"/>
      <c r="C88" s="3"/>
      <c r="D88" s="3"/>
      <c r="G88" s="10"/>
      <c r="H88" s="10"/>
      <c r="I88" s="3"/>
      <c r="J88" s="10"/>
      <c r="K88" s="10">
        <f t="shared" si="21"/>
        <v>0</v>
      </c>
      <c r="L88" s="12" t="str">
        <f t="shared" si="22"/>
        <v>-</v>
      </c>
      <c r="M88" s="10" t="str">
        <f t="shared" si="23"/>
        <v>-</v>
      </c>
      <c r="N88" s="10">
        <f t="shared" si="24"/>
        <v>0</v>
      </c>
      <c r="O88" s="10"/>
      <c r="P88" s="10"/>
      <c r="Q88" s="12" t="str">
        <f t="shared" si="25"/>
        <v>-</v>
      </c>
      <c r="R88" s="10">
        <f t="shared" si="26"/>
        <v>0</v>
      </c>
      <c r="S88" s="10">
        <f>R88/S72</f>
        <v>0</v>
      </c>
      <c r="T88" s="4" t="s">
        <v>32</v>
      </c>
    </row>
    <row r="89" spans="1:20" s="4" customFormat="1" x14ac:dyDescent="0.25">
      <c r="A89" s="2"/>
      <c r="B89" s="5"/>
      <c r="C89" s="3"/>
      <c r="D89" s="3"/>
      <c r="E89" s="3"/>
      <c r="F89" s="5"/>
      <c r="G89" s="10"/>
      <c r="H89" s="10"/>
      <c r="I89" s="3"/>
      <c r="J89" s="10"/>
      <c r="K89" s="10">
        <f t="shared" si="21"/>
        <v>0</v>
      </c>
      <c r="L89" s="12" t="str">
        <f t="shared" si="22"/>
        <v>-</v>
      </c>
      <c r="M89" s="10" t="str">
        <f t="shared" si="23"/>
        <v>-</v>
      </c>
      <c r="N89" s="10">
        <f t="shared" si="24"/>
        <v>0</v>
      </c>
      <c r="O89" s="10"/>
      <c r="P89" s="10"/>
      <c r="Q89" s="12" t="str">
        <f t="shared" si="25"/>
        <v>-</v>
      </c>
      <c r="R89" s="10">
        <f t="shared" si="26"/>
        <v>0</v>
      </c>
      <c r="S89" s="10">
        <f>R89/S72</f>
        <v>0</v>
      </c>
      <c r="T89" s="4" t="s">
        <v>32</v>
      </c>
    </row>
    <row r="90" spans="1:20" s="4" customFormat="1" x14ac:dyDescent="0.25">
      <c r="A90" s="2"/>
      <c r="G90" s="10"/>
      <c r="H90" s="10"/>
      <c r="J90" s="10"/>
      <c r="K90" s="10">
        <f t="shared" si="21"/>
        <v>0</v>
      </c>
      <c r="L90" s="12" t="str">
        <f t="shared" si="22"/>
        <v>-</v>
      </c>
      <c r="M90" s="10" t="str">
        <f t="shared" si="23"/>
        <v>-</v>
      </c>
      <c r="N90" s="10">
        <f t="shared" si="24"/>
        <v>0</v>
      </c>
      <c r="O90" s="10"/>
      <c r="P90" s="10"/>
      <c r="Q90" s="12" t="str">
        <f t="shared" si="25"/>
        <v>-</v>
      </c>
      <c r="R90" s="10">
        <f t="shared" si="26"/>
        <v>0</v>
      </c>
      <c r="S90" s="10">
        <f>R90/S72</f>
        <v>0</v>
      </c>
      <c r="T90" s="4" t="s">
        <v>32</v>
      </c>
    </row>
    <row r="91" spans="1:20" s="4" customFormat="1" x14ac:dyDescent="0.25">
      <c r="A91" s="1"/>
      <c r="G91" s="10"/>
      <c r="H91" s="10"/>
      <c r="J91" s="10"/>
      <c r="K91" s="10">
        <f t="shared" si="21"/>
        <v>0</v>
      </c>
      <c r="L91" s="12" t="str">
        <f t="shared" si="22"/>
        <v>-</v>
      </c>
      <c r="M91" s="10" t="str">
        <f t="shared" si="23"/>
        <v>-</v>
      </c>
      <c r="N91" s="10">
        <f t="shared" si="24"/>
        <v>0</v>
      </c>
      <c r="O91" s="10"/>
      <c r="P91" s="10"/>
      <c r="Q91" s="12" t="str">
        <f t="shared" si="25"/>
        <v>-</v>
      </c>
      <c r="R91" s="10">
        <f t="shared" si="26"/>
        <v>0</v>
      </c>
      <c r="S91" s="10">
        <f>R91/S72</f>
        <v>0</v>
      </c>
      <c r="T91" s="4" t="s">
        <v>32</v>
      </c>
    </row>
    <row r="92" spans="1:20" s="4" customFormat="1" x14ac:dyDescent="0.25">
      <c r="A92" s="1"/>
      <c r="G92" s="10"/>
      <c r="H92" s="10"/>
      <c r="J92" s="10"/>
      <c r="K92" s="10">
        <f t="shared" si="21"/>
        <v>0</v>
      </c>
      <c r="L92" s="12" t="str">
        <f t="shared" si="22"/>
        <v>-</v>
      </c>
      <c r="M92" s="10" t="str">
        <f t="shared" si="23"/>
        <v>-</v>
      </c>
      <c r="N92" s="10">
        <f t="shared" si="24"/>
        <v>0</v>
      </c>
      <c r="O92" s="10"/>
      <c r="P92" s="10"/>
      <c r="Q92" s="12" t="str">
        <f t="shared" si="25"/>
        <v>-</v>
      </c>
      <c r="R92" s="10">
        <f t="shared" si="26"/>
        <v>0</v>
      </c>
      <c r="S92" s="10">
        <f t="shared" ref="S92" si="27">R92/S76</f>
        <v>0</v>
      </c>
      <c r="T92" s="4" t="s">
        <v>32</v>
      </c>
    </row>
    <row r="93" spans="1:20" s="4" customFormat="1" x14ac:dyDescent="0.25">
      <c r="A93" s="1"/>
      <c r="B93" s="5"/>
      <c r="C93" s="3"/>
      <c r="D93" s="3"/>
      <c r="E93" s="3"/>
      <c r="F93" s="3"/>
      <c r="G93" s="10"/>
      <c r="H93" s="10"/>
      <c r="I93" s="4">
        <f>SUM(I74:I92)</f>
        <v>12</v>
      </c>
      <c r="J93" s="10"/>
      <c r="K93" s="10">
        <f>SUM(K74:K92)</f>
        <v>1835</v>
      </c>
      <c r="L93" s="12"/>
      <c r="M93" s="10">
        <f>SUM(M74:M92)</f>
        <v>79.999999999999986</v>
      </c>
      <c r="N93" s="10">
        <f>SUM(N74:N92)</f>
        <v>970</v>
      </c>
      <c r="O93" s="10">
        <f>SUM(O74:O92)</f>
        <v>170.25</v>
      </c>
      <c r="P93" s="10">
        <f>SUM(P74:P92)</f>
        <v>0</v>
      </c>
      <c r="Q93" s="12">
        <f>IF(R93,R93/K93,0)</f>
        <v>0.37861035422343325</v>
      </c>
      <c r="R93" s="10">
        <f>R73-O93-P93</f>
        <v>694.75</v>
      </c>
      <c r="S93" s="10">
        <f>R93/S72</f>
        <v>347.375</v>
      </c>
      <c r="T93" s="4" t="s">
        <v>32</v>
      </c>
    </row>
    <row r="94" spans="1:20" s="4" customFormat="1" x14ac:dyDescent="0.25">
      <c r="A94" s="1"/>
      <c r="G94" s="10"/>
      <c r="H94" s="10"/>
      <c r="J94" s="10"/>
      <c r="K94" s="10"/>
      <c r="L94" s="12"/>
      <c r="M94" s="10"/>
      <c r="N94" s="10"/>
      <c r="O94" s="10"/>
      <c r="P94" s="10"/>
      <c r="Q94" s="12"/>
      <c r="R94" s="10"/>
      <c r="S94" s="10"/>
    </row>
    <row r="95" spans="1:20" s="4" customFormat="1" x14ac:dyDescent="0.25">
      <c r="A95" s="1"/>
      <c r="G95" s="10"/>
      <c r="H95" s="10"/>
      <c r="J95" s="10"/>
      <c r="K95" s="10"/>
      <c r="L95" s="12"/>
      <c r="M95" s="10"/>
      <c r="N95" s="10"/>
      <c r="O95" s="10" t="s">
        <v>14</v>
      </c>
      <c r="P95" s="10"/>
      <c r="Q95" s="12" t="s">
        <v>16</v>
      </c>
      <c r="R95" s="10" t="s">
        <v>17</v>
      </c>
      <c r="S95" s="10">
        <v>2</v>
      </c>
    </row>
    <row r="96" spans="1:20" s="4" customFormat="1" x14ac:dyDescent="0.25">
      <c r="A96" s="1" t="s">
        <v>0</v>
      </c>
      <c r="B96" s="4" t="s">
        <v>1</v>
      </c>
      <c r="C96" s="4" t="s">
        <v>2</v>
      </c>
      <c r="D96" s="4" t="s">
        <v>3</v>
      </c>
      <c r="E96" s="4" t="s">
        <v>4</v>
      </c>
      <c r="F96" s="4" t="s">
        <v>5</v>
      </c>
      <c r="G96" s="10" t="s">
        <v>6</v>
      </c>
      <c r="H96" s="10" t="s">
        <v>7</v>
      </c>
      <c r="I96" s="4" t="s">
        <v>8</v>
      </c>
      <c r="J96" s="10" t="s">
        <v>9</v>
      </c>
      <c r="K96" s="10" t="s">
        <v>10</v>
      </c>
      <c r="L96" s="12" t="s">
        <v>11</v>
      </c>
      <c r="M96" s="10" t="s">
        <v>12</v>
      </c>
      <c r="N96" s="10" t="s">
        <v>13</v>
      </c>
      <c r="O96" s="10" t="s">
        <v>25</v>
      </c>
      <c r="P96" s="10" t="s">
        <v>15</v>
      </c>
      <c r="Q96" s="12" t="s">
        <v>26</v>
      </c>
      <c r="R96" s="10">
        <f>SUM(R97:R115)</f>
        <v>830.3</v>
      </c>
      <c r="S96" s="10" t="s">
        <v>27</v>
      </c>
    </row>
    <row r="97" spans="1:20" s="4" customFormat="1" x14ac:dyDescent="0.25">
      <c r="A97" s="2">
        <v>45713</v>
      </c>
      <c r="B97" s="5" t="s">
        <v>29</v>
      </c>
      <c r="C97" s="3">
        <v>2085</v>
      </c>
      <c r="D97" s="3">
        <v>39</v>
      </c>
      <c r="E97" s="3" t="s">
        <v>35</v>
      </c>
      <c r="F97" s="5" t="s">
        <v>36</v>
      </c>
      <c r="G97" s="10">
        <v>100</v>
      </c>
      <c r="H97" s="10">
        <v>199</v>
      </c>
      <c r="I97" s="3">
        <v>1</v>
      </c>
      <c r="J97" s="10">
        <v>175</v>
      </c>
      <c r="K97" s="10">
        <f t="shared" ref="K97:K115" si="28">I97*J97</f>
        <v>175</v>
      </c>
      <c r="L97" s="12">
        <f t="shared" ref="L97:L115" si="29">IFERROR(1-J97/H97,"-")</f>
        <v>0.12060301507537685</v>
      </c>
      <c r="M97" s="10">
        <f t="shared" ref="M97:M115" si="30">IFERROR(H97*L97,"-")</f>
        <v>23.999999999999993</v>
      </c>
      <c r="N97" s="10">
        <f t="shared" ref="N97:N115" si="31">G97*I97</f>
        <v>100</v>
      </c>
      <c r="O97" s="10">
        <v>70</v>
      </c>
      <c r="P97" s="10">
        <v>7.5</v>
      </c>
      <c r="Q97" s="12">
        <f t="shared" ref="Q97:Q115" si="32">IF(R97,R97/K97,"-")</f>
        <v>0.42857142857142855</v>
      </c>
      <c r="R97" s="10">
        <f t="shared" ref="R97:R115" si="33">K97-N97</f>
        <v>75</v>
      </c>
      <c r="S97" s="10">
        <f>R97/S95</f>
        <v>37.5</v>
      </c>
      <c r="T97" s="4" t="s">
        <v>32</v>
      </c>
    </row>
    <row r="98" spans="1:20" s="4" customFormat="1" x14ac:dyDescent="0.25">
      <c r="A98" s="2">
        <v>45713</v>
      </c>
      <c r="B98" s="5" t="s">
        <v>29</v>
      </c>
      <c r="C98" s="3">
        <v>2085</v>
      </c>
      <c r="D98" s="3">
        <v>40</v>
      </c>
      <c r="E98" s="3" t="s">
        <v>35</v>
      </c>
      <c r="F98" s="5" t="s">
        <v>36</v>
      </c>
      <c r="G98" s="10">
        <v>100</v>
      </c>
      <c r="H98" s="10">
        <v>199</v>
      </c>
      <c r="I98" s="3">
        <v>1</v>
      </c>
      <c r="J98" s="10">
        <v>180</v>
      </c>
      <c r="K98" s="10">
        <f t="shared" si="28"/>
        <v>180</v>
      </c>
      <c r="L98" s="12">
        <f t="shared" si="29"/>
        <v>9.5477386934673336E-2</v>
      </c>
      <c r="M98" s="10">
        <f t="shared" si="30"/>
        <v>18.999999999999993</v>
      </c>
      <c r="N98" s="10">
        <f t="shared" si="31"/>
        <v>100</v>
      </c>
      <c r="O98" s="10">
        <v>10</v>
      </c>
      <c r="P98" s="10">
        <v>7.5</v>
      </c>
      <c r="Q98" s="12">
        <f t="shared" si="32"/>
        <v>0.44444444444444442</v>
      </c>
      <c r="R98" s="10">
        <f t="shared" si="33"/>
        <v>80</v>
      </c>
      <c r="S98" s="10">
        <f>R98/S95</f>
        <v>40</v>
      </c>
      <c r="T98" s="4" t="s">
        <v>32</v>
      </c>
    </row>
    <row r="99" spans="1:20" s="4" customFormat="1" x14ac:dyDescent="0.25">
      <c r="A99" s="2">
        <v>45713</v>
      </c>
      <c r="B99" s="5" t="s">
        <v>29</v>
      </c>
      <c r="C99" s="3">
        <v>2085</v>
      </c>
      <c r="D99" s="3">
        <v>41</v>
      </c>
      <c r="E99" s="3" t="s">
        <v>35</v>
      </c>
      <c r="F99" s="5" t="s">
        <v>36</v>
      </c>
      <c r="G99" s="10">
        <v>100</v>
      </c>
      <c r="H99" s="10">
        <v>199</v>
      </c>
      <c r="I99" s="3">
        <v>1</v>
      </c>
      <c r="J99" s="10">
        <v>180</v>
      </c>
      <c r="K99" s="10">
        <f t="shared" si="28"/>
        <v>180</v>
      </c>
      <c r="L99" s="12">
        <f t="shared" si="29"/>
        <v>9.5477386934673336E-2</v>
      </c>
      <c r="M99" s="10">
        <f t="shared" si="30"/>
        <v>18.999999999999993</v>
      </c>
      <c r="N99" s="10">
        <f t="shared" si="31"/>
        <v>100</v>
      </c>
      <c r="O99" s="10"/>
      <c r="P99" s="10">
        <v>7.55</v>
      </c>
      <c r="Q99" s="12">
        <f t="shared" si="32"/>
        <v>0.44444444444444442</v>
      </c>
      <c r="R99" s="10">
        <f t="shared" si="33"/>
        <v>80</v>
      </c>
      <c r="S99" s="10">
        <f>R99/S95</f>
        <v>40</v>
      </c>
      <c r="T99" s="4" t="s">
        <v>32</v>
      </c>
    </row>
    <row r="100" spans="1:20" s="4" customFormat="1" x14ac:dyDescent="0.25">
      <c r="A100" s="1">
        <v>45715</v>
      </c>
      <c r="B100" s="5" t="s">
        <v>29</v>
      </c>
      <c r="C100" s="3">
        <v>2188</v>
      </c>
      <c r="D100" s="3">
        <v>38</v>
      </c>
      <c r="E100" s="3" t="s">
        <v>35</v>
      </c>
      <c r="F100" s="5" t="s">
        <v>49</v>
      </c>
      <c r="G100" s="10">
        <v>100</v>
      </c>
      <c r="H100" s="10">
        <v>199</v>
      </c>
      <c r="I100" s="3">
        <v>1</v>
      </c>
      <c r="J100" s="10">
        <v>180</v>
      </c>
      <c r="K100" s="10">
        <f t="shared" si="28"/>
        <v>180</v>
      </c>
      <c r="L100" s="12">
        <f t="shared" si="29"/>
        <v>9.5477386934673336E-2</v>
      </c>
      <c r="M100" s="10">
        <f t="shared" si="30"/>
        <v>18.999999999999993</v>
      </c>
      <c r="N100" s="10">
        <f t="shared" si="31"/>
        <v>100</v>
      </c>
      <c r="O100" s="10"/>
      <c r="P100" s="10">
        <v>5.55</v>
      </c>
      <c r="Q100" s="12">
        <f t="shared" si="32"/>
        <v>0.44444444444444442</v>
      </c>
      <c r="R100" s="10">
        <f t="shared" si="33"/>
        <v>80</v>
      </c>
      <c r="S100" s="10">
        <f>R100/S95</f>
        <v>40</v>
      </c>
      <c r="T100" s="4" t="s">
        <v>32</v>
      </c>
    </row>
    <row r="101" spans="1:20" s="4" customFormat="1" x14ac:dyDescent="0.25">
      <c r="A101" s="1">
        <v>45715</v>
      </c>
      <c r="B101" s="5" t="s">
        <v>29</v>
      </c>
      <c r="C101" s="3">
        <v>2188</v>
      </c>
      <c r="D101" s="3">
        <v>42</v>
      </c>
      <c r="E101" s="3" t="s">
        <v>35</v>
      </c>
      <c r="F101" s="5" t="s">
        <v>49</v>
      </c>
      <c r="G101" s="10">
        <v>100</v>
      </c>
      <c r="H101" s="10">
        <v>199</v>
      </c>
      <c r="I101" s="3">
        <v>1</v>
      </c>
      <c r="J101" s="10">
        <v>180</v>
      </c>
      <c r="K101" s="10">
        <f t="shared" si="28"/>
        <v>180</v>
      </c>
      <c r="L101" s="12">
        <f t="shared" si="29"/>
        <v>9.5477386934673336E-2</v>
      </c>
      <c r="M101" s="10">
        <f t="shared" si="30"/>
        <v>18.999999999999993</v>
      </c>
      <c r="N101" s="10">
        <f t="shared" si="31"/>
        <v>100</v>
      </c>
      <c r="O101" s="10"/>
      <c r="P101" s="10">
        <v>8.5500000000000007</v>
      </c>
      <c r="Q101" s="12">
        <f t="shared" si="32"/>
        <v>0.44444444444444442</v>
      </c>
      <c r="R101" s="10">
        <f t="shared" si="33"/>
        <v>80</v>
      </c>
      <c r="S101" s="10">
        <f>R101/S95</f>
        <v>40</v>
      </c>
      <c r="T101" s="4" t="s">
        <v>32</v>
      </c>
    </row>
    <row r="102" spans="1:20" s="4" customFormat="1" x14ac:dyDescent="0.25">
      <c r="A102" s="1">
        <v>45715</v>
      </c>
      <c r="B102" s="4" t="s">
        <v>29</v>
      </c>
      <c r="C102" s="3">
        <v>2061</v>
      </c>
      <c r="D102" s="3">
        <v>41</v>
      </c>
      <c r="E102" s="4" t="s">
        <v>35</v>
      </c>
      <c r="F102" s="7" t="s">
        <v>51</v>
      </c>
      <c r="G102" s="10">
        <v>110</v>
      </c>
      <c r="H102" s="10">
        <v>210</v>
      </c>
      <c r="I102" s="3">
        <v>1</v>
      </c>
      <c r="J102" s="10">
        <v>190</v>
      </c>
      <c r="K102" s="10">
        <f t="shared" si="28"/>
        <v>190</v>
      </c>
      <c r="L102" s="12">
        <f t="shared" si="29"/>
        <v>9.5238095238095233E-2</v>
      </c>
      <c r="M102" s="10">
        <f t="shared" si="30"/>
        <v>20</v>
      </c>
      <c r="N102" s="10">
        <f t="shared" si="31"/>
        <v>110</v>
      </c>
      <c r="O102" s="10"/>
      <c r="P102" s="10">
        <v>5.55</v>
      </c>
      <c r="Q102" s="12">
        <f t="shared" si="32"/>
        <v>0.42105263157894735</v>
      </c>
      <c r="R102" s="10">
        <f t="shared" si="33"/>
        <v>80</v>
      </c>
      <c r="S102" s="10">
        <f>R102/S95</f>
        <v>40</v>
      </c>
      <c r="T102" s="4" t="s">
        <v>32</v>
      </c>
    </row>
    <row r="103" spans="1:20" s="4" customFormat="1" x14ac:dyDescent="0.25">
      <c r="A103" s="2">
        <v>45715</v>
      </c>
      <c r="B103" s="5" t="s">
        <v>29</v>
      </c>
      <c r="C103" s="3">
        <v>1046</v>
      </c>
      <c r="D103" s="3">
        <v>38</v>
      </c>
      <c r="E103" s="3" t="s">
        <v>46</v>
      </c>
      <c r="F103" s="5" t="s">
        <v>47</v>
      </c>
      <c r="G103" s="10">
        <v>50</v>
      </c>
      <c r="H103" s="10">
        <v>100</v>
      </c>
      <c r="I103" s="3">
        <v>1</v>
      </c>
      <c r="J103" s="10">
        <v>100</v>
      </c>
      <c r="K103" s="10">
        <f t="shared" si="28"/>
        <v>100</v>
      </c>
      <c r="L103" s="12">
        <f t="shared" si="29"/>
        <v>0</v>
      </c>
      <c r="M103" s="10">
        <f t="shared" si="30"/>
        <v>0</v>
      </c>
      <c r="N103" s="10">
        <f t="shared" si="31"/>
        <v>50</v>
      </c>
      <c r="O103" s="10"/>
      <c r="P103" s="10"/>
      <c r="Q103" s="12">
        <f t="shared" si="32"/>
        <v>0.5</v>
      </c>
      <c r="R103" s="10">
        <f t="shared" si="33"/>
        <v>50</v>
      </c>
      <c r="S103" s="10">
        <f>R103/S95</f>
        <v>25</v>
      </c>
      <c r="T103" s="4" t="s">
        <v>32</v>
      </c>
    </row>
    <row r="104" spans="1:20" s="4" customFormat="1" x14ac:dyDescent="0.25">
      <c r="A104" s="2">
        <v>45716</v>
      </c>
      <c r="B104" s="5" t="s">
        <v>29</v>
      </c>
      <c r="C104" s="3">
        <v>2188</v>
      </c>
      <c r="D104" s="3">
        <v>43</v>
      </c>
      <c r="E104" s="3" t="s">
        <v>35</v>
      </c>
      <c r="F104" s="5" t="s">
        <v>49</v>
      </c>
      <c r="G104" s="10">
        <v>100</v>
      </c>
      <c r="H104" s="10">
        <v>199</v>
      </c>
      <c r="I104" s="3">
        <v>1</v>
      </c>
      <c r="J104" s="10">
        <v>180</v>
      </c>
      <c r="K104" s="10">
        <f t="shared" si="28"/>
        <v>180</v>
      </c>
      <c r="L104" s="12">
        <f t="shared" si="29"/>
        <v>9.5477386934673336E-2</v>
      </c>
      <c r="M104" s="10">
        <f t="shared" si="30"/>
        <v>18.999999999999993</v>
      </c>
      <c r="N104" s="10">
        <f t="shared" si="31"/>
        <v>100</v>
      </c>
      <c r="O104" s="10"/>
      <c r="P104" s="10"/>
      <c r="Q104" s="12">
        <f t="shared" si="32"/>
        <v>0.44444444444444442</v>
      </c>
      <c r="R104" s="10">
        <f t="shared" si="33"/>
        <v>80</v>
      </c>
      <c r="S104" s="10">
        <f>R104/S95</f>
        <v>40</v>
      </c>
      <c r="T104" s="4" t="s">
        <v>32</v>
      </c>
    </row>
    <row r="105" spans="1:20" s="4" customFormat="1" x14ac:dyDescent="0.25">
      <c r="A105" s="2">
        <v>45716</v>
      </c>
      <c r="B105" s="5" t="s">
        <v>29</v>
      </c>
      <c r="C105" s="3">
        <v>2085</v>
      </c>
      <c r="D105" s="3">
        <v>37</v>
      </c>
      <c r="E105" s="3" t="s">
        <v>35</v>
      </c>
      <c r="F105" s="5" t="s">
        <v>36</v>
      </c>
      <c r="G105" s="10">
        <v>100</v>
      </c>
      <c r="H105" s="10">
        <v>199</v>
      </c>
      <c r="I105" s="3">
        <v>1</v>
      </c>
      <c r="J105" s="10">
        <v>170.3</v>
      </c>
      <c r="K105" s="10">
        <f t="shared" si="28"/>
        <v>170.3</v>
      </c>
      <c r="L105" s="12">
        <f t="shared" si="29"/>
        <v>0.14422110552763812</v>
      </c>
      <c r="M105" s="10">
        <f t="shared" si="30"/>
        <v>28.699999999999985</v>
      </c>
      <c r="N105" s="10">
        <f t="shared" si="31"/>
        <v>100</v>
      </c>
      <c r="O105" s="10"/>
      <c r="P105" s="10"/>
      <c r="Q105" s="12">
        <f t="shared" si="32"/>
        <v>0.41280093951849683</v>
      </c>
      <c r="R105" s="10">
        <f t="shared" si="33"/>
        <v>70.300000000000011</v>
      </c>
      <c r="S105" s="10">
        <f>R105/S95</f>
        <v>35.150000000000006</v>
      </c>
      <c r="T105" s="4" t="s">
        <v>32</v>
      </c>
    </row>
    <row r="106" spans="1:20" s="4" customFormat="1" x14ac:dyDescent="0.25">
      <c r="A106" s="2">
        <v>45716</v>
      </c>
      <c r="B106" s="5" t="s">
        <v>29</v>
      </c>
      <c r="C106" s="3">
        <v>2085</v>
      </c>
      <c r="D106" s="3">
        <v>42</v>
      </c>
      <c r="E106" s="3" t="s">
        <v>35</v>
      </c>
      <c r="F106" s="5" t="s">
        <v>36</v>
      </c>
      <c r="G106" s="10">
        <v>100</v>
      </c>
      <c r="H106" s="10">
        <v>199</v>
      </c>
      <c r="I106" s="3">
        <v>1</v>
      </c>
      <c r="J106" s="10">
        <v>180</v>
      </c>
      <c r="K106" s="10">
        <f t="shared" si="28"/>
        <v>180</v>
      </c>
      <c r="L106" s="12">
        <f t="shared" si="29"/>
        <v>9.5477386934673336E-2</v>
      </c>
      <c r="M106" s="10">
        <f t="shared" si="30"/>
        <v>18.999999999999993</v>
      </c>
      <c r="N106" s="10">
        <f t="shared" si="31"/>
        <v>100</v>
      </c>
      <c r="O106" s="10"/>
      <c r="P106" s="10"/>
      <c r="Q106" s="12">
        <f t="shared" si="32"/>
        <v>0.44444444444444442</v>
      </c>
      <c r="R106" s="10">
        <f t="shared" si="33"/>
        <v>80</v>
      </c>
      <c r="S106" s="10">
        <f>R106/S95</f>
        <v>40</v>
      </c>
      <c r="T106" s="4" t="s">
        <v>32</v>
      </c>
    </row>
    <row r="107" spans="1:20" s="4" customFormat="1" x14ac:dyDescent="0.25">
      <c r="A107" s="2">
        <v>45716</v>
      </c>
      <c r="B107" s="4" t="s">
        <v>29</v>
      </c>
      <c r="C107" s="3">
        <v>2016</v>
      </c>
      <c r="D107" s="3">
        <v>37</v>
      </c>
      <c r="E107" s="4" t="s">
        <v>30</v>
      </c>
      <c r="F107" s="4" t="s">
        <v>43</v>
      </c>
      <c r="G107" s="10">
        <v>140</v>
      </c>
      <c r="H107" s="10">
        <v>220</v>
      </c>
      <c r="I107" s="3">
        <v>1</v>
      </c>
      <c r="J107" s="10">
        <v>215</v>
      </c>
      <c r="K107" s="10">
        <f t="shared" si="28"/>
        <v>215</v>
      </c>
      <c r="L107" s="12">
        <f t="shared" si="29"/>
        <v>2.2727272727272707E-2</v>
      </c>
      <c r="M107" s="10">
        <f t="shared" si="30"/>
        <v>4.9999999999999956</v>
      </c>
      <c r="N107" s="10">
        <f t="shared" si="31"/>
        <v>140</v>
      </c>
      <c r="O107" s="10"/>
      <c r="P107" s="10"/>
      <c r="Q107" s="12">
        <f t="shared" si="32"/>
        <v>0.34883720930232559</v>
      </c>
      <c r="R107" s="10">
        <f t="shared" si="33"/>
        <v>75</v>
      </c>
      <c r="S107" s="10">
        <f>R107/S95</f>
        <v>37.5</v>
      </c>
      <c r="T107" s="4" t="s">
        <v>32</v>
      </c>
    </row>
    <row r="108" spans="1:20" s="4" customFormat="1" x14ac:dyDescent="0.25">
      <c r="A108" s="1"/>
      <c r="B108" s="5"/>
      <c r="C108" s="3"/>
      <c r="D108" s="3"/>
      <c r="E108" s="3"/>
      <c r="F108" s="5"/>
      <c r="G108" s="10"/>
      <c r="H108" s="10"/>
      <c r="I108" s="3"/>
      <c r="J108" s="10"/>
      <c r="K108" s="10">
        <f t="shared" si="28"/>
        <v>0</v>
      </c>
      <c r="L108" s="12" t="str">
        <f t="shared" si="29"/>
        <v>-</v>
      </c>
      <c r="M108" s="10" t="str">
        <f t="shared" si="30"/>
        <v>-</v>
      </c>
      <c r="N108" s="10">
        <f t="shared" si="31"/>
        <v>0</v>
      </c>
      <c r="O108" s="10"/>
      <c r="P108" s="10"/>
      <c r="Q108" s="12" t="str">
        <f t="shared" si="32"/>
        <v>-</v>
      </c>
      <c r="R108" s="10">
        <f t="shared" si="33"/>
        <v>0</v>
      </c>
      <c r="S108" s="10">
        <f>R108/S95</f>
        <v>0</v>
      </c>
      <c r="T108" s="4" t="s">
        <v>32</v>
      </c>
    </row>
    <row r="109" spans="1:20" s="4" customFormat="1" x14ac:dyDescent="0.25">
      <c r="A109" s="2"/>
      <c r="B109" s="5"/>
      <c r="C109" s="3"/>
      <c r="D109" s="3"/>
      <c r="E109" s="3"/>
      <c r="F109" s="5"/>
      <c r="G109" s="10"/>
      <c r="H109" s="10"/>
      <c r="I109" s="3"/>
      <c r="J109" s="10"/>
      <c r="K109" s="10">
        <f t="shared" si="28"/>
        <v>0</v>
      </c>
      <c r="L109" s="12" t="str">
        <f t="shared" si="29"/>
        <v>-</v>
      </c>
      <c r="M109" s="10" t="str">
        <f t="shared" si="30"/>
        <v>-</v>
      </c>
      <c r="N109" s="10">
        <f t="shared" si="31"/>
        <v>0</v>
      </c>
      <c r="O109" s="10"/>
      <c r="P109" s="10"/>
      <c r="Q109" s="12" t="str">
        <f t="shared" si="32"/>
        <v>-</v>
      </c>
      <c r="R109" s="10">
        <f t="shared" si="33"/>
        <v>0</v>
      </c>
      <c r="S109" s="10">
        <f>R109/S95</f>
        <v>0</v>
      </c>
      <c r="T109" s="4" t="s">
        <v>32</v>
      </c>
    </row>
    <row r="110" spans="1:20" s="4" customFormat="1" x14ac:dyDescent="0.25">
      <c r="A110" s="2"/>
      <c r="B110" s="5"/>
      <c r="C110" s="3"/>
      <c r="D110" s="3"/>
      <c r="E110" s="3"/>
      <c r="F110" s="5"/>
      <c r="G110" s="10"/>
      <c r="H110" s="10"/>
      <c r="I110" s="3"/>
      <c r="J110" s="10"/>
      <c r="K110" s="10">
        <f t="shared" si="28"/>
        <v>0</v>
      </c>
      <c r="L110" s="12" t="str">
        <f t="shared" si="29"/>
        <v>-</v>
      </c>
      <c r="M110" s="10" t="str">
        <f t="shared" si="30"/>
        <v>-</v>
      </c>
      <c r="N110" s="10">
        <f t="shared" si="31"/>
        <v>0</v>
      </c>
      <c r="O110" s="10"/>
      <c r="P110" s="10"/>
      <c r="Q110" s="12" t="str">
        <f t="shared" si="32"/>
        <v>-</v>
      </c>
      <c r="R110" s="10">
        <f t="shared" si="33"/>
        <v>0</v>
      </c>
      <c r="S110" s="10">
        <f>R110/S95</f>
        <v>0</v>
      </c>
      <c r="T110" s="4" t="s">
        <v>32</v>
      </c>
    </row>
    <row r="111" spans="1:20" s="4" customFormat="1" x14ac:dyDescent="0.25">
      <c r="A111" s="2"/>
      <c r="C111" s="3"/>
      <c r="D111" s="3"/>
      <c r="G111" s="10"/>
      <c r="H111" s="10"/>
      <c r="I111" s="3"/>
      <c r="J111" s="10"/>
      <c r="K111" s="10">
        <f t="shared" si="28"/>
        <v>0</v>
      </c>
      <c r="L111" s="12" t="str">
        <f t="shared" si="29"/>
        <v>-</v>
      </c>
      <c r="M111" s="10" t="str">
        <f t="shared" si="30"/>
        <v>-</v>
      </c>
      <c r="N111" s="10">
        <f t="shared" si="31"/>
        <v>0</v>
      </c>
      <c r="O111" s="10"/>
      <c r="P111" s="10"/>
      <c r="Q111" s="12" t="str">
        <f t="shared" si="32"/>
        <v>-</v>
      </c>
      <c r="R111" s="10">
        <f t="shared" si="33"/>
        <v>0</v>
      </c>
      <c r="S111" s="10">
        <f>R111/S95</f>
        <v>0</v>
      </c>
      <c r="T111" s="4" t="s">
        <v>32</v>
      </c>
    </row>
    <row r="112" spans="1:20" s="4" customFormat="1" x14ac:dyDescent="0.25">
      <c r="A112" s="2"/>
      <c r="B112" s="5"/>
      <c r="C112" s="3"/>
      <c r="D112" s="3"/>
      <c r="E112" s="3"/>
      <c r="F112" s="5"/>
      <c r="G112" s="10"/>
      <c r="H112" s="10"/>
      <c r="I112" s="3"/>
      <c r="J112" s="10"/>
      <c r="K112" s="10">
        <f t="shared" si="28"/>
        <v>0</v>
      </c>
      <c r="L112" s="12" t="str">
        <f t="shared" si="29"/>
        <v>-</v>
      </c>
      <c r="M112" s="10" t="str">
        <f t="shared" si="30"/>
        <v>-</v>
      </c>
      <c r="N112" s="10">
        <f t="shared" si="31"/>
        <v>0</v>
      </c>
      <c r="O112" s="10"/>
      <c r="P112" s="10"/>
      <c r="Q112" s="12" t="str">
        <f t="shared" si="32"/>
        <v>-</v>
      </c>
      <c r="R112" s="10">
        <f t="shared" si="33"/>
        <v>0</v>
      </c>
      <c r="S112" s="10">
        <f>R112/S95</f>
        <v>0</v>
      </c>
      <c r="T112" s="4" t="s">
        <v>32</v>
      </c>
    </row>
    <row r="113" spans="1:25" s="4" customFormat="1" x14ac:dyDescent="0.25">
      <c r="A113" s="2"/>
      <c r="G113" s="10"/>
      <c r="H113" s="10"/>
      <c r="J113" s="10"/>
      <c r="K113" s="10">
        <f t="shared" si="28"/>
        <v>0</v>
      </c>
      <c r="L113" s="12" t="str">
        <f t="shared" si="29"/>
        <v>-</v>
      </c>
      <c r="M113" s="10" t="str">
        <f t="shared" si="30"/>
        <v>-</v>
      </c>
      <c r="N113" s="10">
        <f t="shared" si="31"/>
        <v>0</v>
      </c>
      <c r="O113" s="10"/>
      <c r="P113" s="10"/>
      <c r="Q113" s="12" t="str">
        <f t="shared" si="32"/>
        <v>-</v>
      </c>
      <c r="R113" s="10">
        <f t="shared" si="33"/>
        <v>0</v>
      </c>
      <c r="S113" s="10">
        <f>R113/S95</f>
        <v>0</v>
      </c>
      <c r="T113" s="4" t="s">
        <v>32</v>
      </c>
    </row>
    <row r="114" spans="1:25" s="4" customFormat="1" x14ac:dyDescent="0.25">
      <c r="A114" s="1"/>
      <c r="G114" s="10"/>
      <c r="H114" s="10"/>
      <c r="J114" s="10"/>
      <c r="K114" s="10">
        <f t="shared" si="28"/>
        <v>0</v>
      </c>
      <c r="L114" s="12" t="str">
        <f t="shared" si="29"/>
        <v>-</v>
      </c>
      <c r="M114" s="10" t="str">
        <f t="shared" si="30"/>
        <v>-</v>
      </c>
      <c r="N114" s="10">
        <f t="shared" si="31"/>
        <v>0</v>
      </c>
      <c r="O114" s="10"/>
      <c r="P114" s="10"/>
      <c r="Q114" s="12" t="str">
        <f t="shared" si="32"/>
        <v>-</v>
      </c>
      <c r="R114" s="10">
        <f t="shared" si="33"/>
        <v>0</v>
      </c>
      <c r="S114" s="10">
        <f>R114/S95</f>
        <v>0</v>
      </c>
      <c r="T114" s="4" t="s">
        <v>32</v>
      </c>
    </row>
    <row r="115" spans="1:25" s="4" customFormat="1" x14ac:dyDescent="0.25">
      <c r="A115" s="1"/>
      <c r="G115" s="10"/>
      <c r="H115" s="10"/>
      <c r="J115" s="10"/>
      <c r="K115" s="10">
        <f t="shared" si="28"/>
        <v>0</v>
      </c>
      <c r="L115" s="12" t="str">
        <f t="shared" si="29"/>
        <v>-</v>
      </c>
      <c r="M115" s="10" t="str">
        <f t="shared" si="30"/>
        <v>-</v>
      </c>
      <c r="N115" s="10">
        <f t="shared" si="31"/>
        <v>0</v>
      </c>
      <c r="O115" s="10"/>
      <c r="P115" s="10"/>
      <c r="Q115" s="12" t="str">
        <f t="shared" si="32"/>
        <v>-</v>
      </c>
      <c r="R115" s="10">
        <f t="shared" si="33"/>
        <v>0</v>
      </c>
      <c r="S115" s="10">
        <f t="shared" ref="S115" si="34">R115/S99</f>
        <v>0</v>
      </c>
      <c r="T115" s="4" t="s">
        <v>32</v>
      </c>
    </row>
    <row r="116" spans="1:25" s="4" customFormat="1" x14ac:dyDescent="0.25">
      <c r="A116" s="1"/>
      <c r="B116" s="5"/>
      <c r="C116" s="3"/>
      <c r="D116" s="3"/>
      <c r="E116" s="3"/>
      <c r="F116" s="3"/>
      <c r="G116" s="10"/>
      <c r="H116" s="10"/>
      <c r="I116" s="4">
        <f>SUM(I97:I115)</f>
        <v>11</v>
      </c>
      <c r="J116" s="10"/>
      <c r="K116" s="10">
        <f>SUM(K97:K115)</f>
        <v>1930.3</v>
      </c>
      <c r="L116" s="12"/>
      <c r="M116" s="10">
        <f>SUM(M97:M115)</f>
        <v>191.69999999999996</v>
      </c>
      <c r="N116" s="10">
        <f>SUM(N97:N115)</f>
        <v>1100</v>
      </c>
      <c r="O116" s="10">
        <f>SUM(O97:O115)</f>
        <v>80</v>
      </c>
      <c r="P116" s="10">
        <f>SUM(P97:P115)</f>
        <v>42.2</v>
      </c>
      <c r="Q116" s="12">
        <f>IF(R116,R116/K116,0)</f>
        <v>0.36683417085427134</v>
      </c>
      <c r="R116" s="10">
        <f>R96-O116-P116</f>
        <v>708.09999999999991</v>
      </c>
      <c r="S116" s="10">
        <f>R116/S95</f>
        <v>354.04999999999995</v>
      </c>
      <c r="T116" s="4" t="s">
        <v>32</v>
      </c>
    </row>
    <row r="117" spans="1:25" s="4" customFormat="1" x14ac:dyDescent="0.25">
      <c r="A117" s="1"/>
      <c r="G117" s="10"/>
      <c r="H117" s="10"/>
      <c r="J117" s="10"/>
      <c r="K117" s="10"/>
      <c r="L117" s="12"/>
      <c r="M117" s="10"/>
      <c r="N117" s="10"/>
      <c r="O117" s="10"/>
      <c r="P117" s="10"/>
      <c r="Q117" s="12"/>
      <c r="R117" s="10"/>
      <c r="S117" s="10"/>
    </row>
    <row r="118" spans="1:25" s="4" customFormat="1" x14ac:dyDescent="0.25">
      <c r="A118" s="1"/>
      <c r="G118" s="10"/>
      <c r="H118" s="10"/>
      <c r="J118" s="10"/>
      <c r="K118" s="10"/>
      <c r="L118" s="12"/>
      <c r="M118" s="10"/>
      <c r="N118" s="10"/>
      <c r="O118" s="10" t="s">
        <v>14</v>
      </c>
      <c r="P118" s="10"/>
      <c r="Q118" s="12" t="s">
        <v>16</v>
      </c>
      <c r="R118" s="10" t="s">
        <v>17</v>
      </c>
      <c r="S118" s="10">
        <v>2</v>
      </c>
      <c r="W118" s="4" t="s">
        <v>63</v>
      </c>
    </row>
    <row r="119" spans="1:25" s="4" customFormat="1" x14ac:dyDescent="0.25">
      <c r="A119" s="1" t="s">
        <v>0</v>
      </c>
      <c r="B119" s="4" t="s">
        <v>1</v>
      </c>
      <c r="C119" s="4" t="s">
        <v>2</v>
      </c>
      <c r="D119" s="4" t="s">
        <v>3</v>
      </c>
      <c r="E119" s="4" t="s">
        <v>4</v>
      </c>
      <c r="F119" s="4" t="s">
        <v>5</v>
      </c>
      <c r="G119" s="10" t="s">
        <v>6</v>
      </c>
      <c r="H119" s="10" t="s">
        <v>7</v>
      </c>
      <c r="I119" s="4" t="s">
        <v>8</v>
      </c>
      <c r="J119" s="10" t="s">
        <v>9</v>
      </c>
      <c r="K119" s="10" t="s">
        <v>10</v>
      </c>
      <c r="L119" s="12" t="s">
        <v>11</v>
      </c>
      <c r="M119" s="10" t="s">
        <v>12</v>
      </c>
      <c r="N119" s="10" t="s">
        <v>13</v>
      </c>
      <c r="O119" s="10" t="s">
        <v>25</v>
      </c>
      <c r="P119" s="10" t="s">
        <v>15</v>
      </c>
      <c r="Q119" s="12" t="s">
        <v>26</v>
      </c>
      <c r="R119" s="10">
        <f>SUM(R120:R138)</f>
        <v>640</v>
      </c>
      <c r="S119" s="10" t="s">
        <v>27</v>
      </c>
      <c r="U119" s="4" t="s">
        <v>53</v>
      </c>
      <c r="W119" s="4" t="s">
        <v>54</v>
      </c>
    </row>
    <row r="120" spans="1:25" s="4" customFormat="1" x14ac:dyDescent="0.25">
      <c r="A120" s="1">
        <v>45722</v>
      </c>
      <c r="B120" s="5" t="s">
        <v>29</v>
      </c>
      <c r="C120" s="3">
        <v>2188</v>
      </c>
      <c r="D120" s="3">
        <v>37</v>
      </c>
      <c r="E120" s="3" t="s">
        <v>35</v>
      </c>
      <c r="F120" s="5" t="s">
        <v>49</v>
      </c>
      <c r="G120" s="10">
        <v>100</v>
      </c>
      <c r="H120" s="10">
        <v>199</v>
      </c>
      <c r="I120" s="3">
        <v>1</v>
      </c>
      <c r="J120" s="10">
        <v>180</v>
      </c>
      <c r="K120" s="10">
        <f t="shared" ref="K120:K138" si="35">I120*J120</f>
        <v>180</v>
      </c>
      <c r="L120" s="12">
        <f t="shared" ref="L120:L138" si="36">IFERROR(1-J120/H120,"-")</f>
        <v>9.5477386934673336E-2</v>
      </c>
      <c r="M120" s="10">
        <f t="shared" ref="M120:M138" si="37">IFERROR(H120*L120,"-")</f>
        <v>18.999999999999993</v>
      </c>
      <c r="N120" s="10">
        <f t="shared" ref="N120:N138" si="38">G120*I120</f>
        <v>100</v>
      </c>
      <c r="O120" s="10"/>
      <c r="P120" s="10">
        <v>8.86</v>
      </c>
      <c r="Q120" s="12">
        <f t="shared" ref="Q120:Q138" si="39">IF(R120,R120/K120,"-")</f>
        <v>0.44444444444444442</v>
      </c>
      <c r="R120" s="10">
        <f t="shared" ref="R120:R138" si="40">K120-N120</f>
        <v>80</v>
      </c>
      <c r="S120" s="10">
        <f>R120/S118</f>
        <v>40</v>
      </c>
      <c r="T120" s="4" t="s">
        <v>32</v>
      </c>
      <c r="U120" s="4">
        <f>S139</f>
        <v>314.32</v>
      </c>
    </row>
    <row r="121" spans="1:25" s="4" customFormat="1" x14ac:dyDescent="0.25">
      <c r="A121" s="1">
        <v>45722</v>
      </c>
      <c r="B121" s="5" t="s">
        <v>29</v>
      </c>
      <c r="C121" s="3">
        <v>2188</v>
      </c>
      <c r="D121" s="3">
        <v>44</v>
      </c>
      <c r="E121" s="3" t="s">
        <v>35</v>
      </c>
      <c r="F121" s="5" t="s">
        <v>49</v>
      </c>
      <c r="G121" s="10">
        <v>100</v>
      </c>
      <c r="H121" s="10">
        <v>199</v>
      </c>
      <c r="I121" s="3">
        <v>1</v>
      </c>
      <c r="J121" s="10">
        <v>180</v>
      </c>
      <c r="K121" s="10">
        <f t="shared" si="35"/>
        <v>180</v>
      </c>
      <c r="L121" s="12">
        <f t="shared" si="36"/>
        <v>9.5477386934673336E-2</v>
      </c>
      <c r="M121" s="10">
        <f t="shared" si="37"/>
        <v>18.999999999999993</v>
      </c>
      <c r="N121" s="10">
        <f t="shared" si="38"/>
        <v>100</v>
      </c>
      <c r="O121" s="10"/>
      <c r="P121" s="10">
        <v>2.5</v>
      </c>
      <c r="Q121" s="12">
        <f t="shared" si="39"/>
        <v>0.44444444444444442</v>
      </c>
      <c r="R121" s="10">
        <f t="shared" si="40"/>
        <v>80</v>
      </c>
      <c r="S121" s="10">
        <f>R121/S118</f>
        <v>40</v>
      </c>
      <c r="T121" s="4" t="s">
        <v>32</v>
      </c>
      <c r="W121" s="4">
        <v>177.53</v>
      </c>
      <c r="X121" s="4" t="s">
        <v>60</v>
      </c>
      <c r="Y121" s="4">
        <v>45726</v>
      </c>
    </row>
    <row r="122" spans="1:25" s="4" customFormat="1" x14ac:dyDescent="0.25">
      <c r="A122" s="1">
        <v>45722</v>
      </c>
      <c r="B122" s="4" t="s">
        <v>29</v>
      </c>
      <c r="C122" s="3">
        <v>2061</v>
      </c>
      <c r="D122" s="3">
        <v>43</v>
      </c>
      <c r="E122" s="4" t="s">
        <v>35</v>
      </c>
      <c r="F122" s="7" t="s">
        <v>51</v>
      </c>
      <c r="G122" s="10">
        <v>110</v>
      </c>
      <c r="H122" s="10">
        <v>210</v>
      </c>
      <c r="I122" s="3">
        <v>1</v>
      </c>
      <c r="J122" s="10">
        <v>190</v>
      </c>
      <c r="K122" s="10">
        <f t="shared" si="35"/>
        <v>190</v>
      </c>
      <c r="L122" s="12">
        <f t="shared" si="36"/>
        <v>9.5238095238095233E-2</v>
      </c>
      <c r="M122" s="10">
        <f t="shared" si="37"/>
        <v>20</v>
      </c>
      <c r="N122" s="10">
        <f t="shared" si="38"/>
        <v>110</v>
      </c>
      <c r="O122" s="10"/>
      <c r="P122" s="10"/>
      <c r="Q122" s="12">
        <f t="shared" si="39"/>
        <v>0.42105263157894735</v>
      </c>
      <c r="R122" s="10">
        <f t="shared" si="40"/>
        <v>80</v>
      </c>
      <c r="S122" s="10">
        <f>R122/S118</f>
        <v>40</v>
      </c>
      <c r="T122" s="4" t="s">
        <v>32</v>
      </c>
      <c r="W122" s="4">
        <v>136.79</v>
      </c>
      <c r="X122" s="4" t="s">
        <v>48</v>
      </c>
      <c r="Y122" s="4">
        <v>45725</v>
      </c>
    </row>
    <row r="123" spans="1:25" s="4" customFormat="1" x14ac:dyDescent="0.25">
      <c r="A123" s="1">
        <v>45722</v>
      </c>
      <c r="B123" s="4" t="s">
        <v>29</v>
      </c>
      <c r="C123" s="3">
        <v>2061</v>
      </c>
      <c r="D123" s="3">
        <v>40</v>
      </c>
      <c r="E123" s="4" t="s">
        <v>35</v>
      </c>
      <c r="F123" s="7" t="s">
        <v>51</v>
      </c>
      <c r="G123" s="10">
        <v>110</v>
      </c>
      <c r="H123" s="10">
        <v>210</v>
      </c>
      <c r="I123" s="3">
        <v>1</v>
      </c>
      <c r="J123" s="10">
        <v>190</v>
      </c>
      <c r="K123" s="10">
        <f t="shared" si="35"/>
        <v>190</v>
      </c>
      <c r="L123" s="12">
        <f t="shared" si="36"/>
        <v>9.5238095238095233E-2</v>
      </c>
      <c r="M123" s="10">
        <f t="shared" si="37"/>
        <v>20</v>
      </c>
      <c r="N123" s="10">
        <f t="shared" si="38"/>
        <v>110</v>
      </c>
      <c r="O123" s="10"/>
      <c r="P123" s="10"/>
      <c r="Q123" s="12">
        <f t="shared" si="39"/>
        <v>0.42105263157894735</v>
      </c>
      <c r="R123" s="10">
        <f t="shared" si="40"/>
        <v>80</v>
      </c>
      <c r="S123" s="10">
        <f>R123/S118</f>
        <v>40</v>
      </c>
      <c r="T123" s="4" t="s">
        <v>32</v>
      </c>
    </row>
    <row r="124" spans="1:25" s="4" customFormat="1" x14ac:dyDescent="0.25">
      <c r="A124" s="1">
        <v>45723</v>
      </c>
      <c r="B124" s="5" t="s">
        <v>29</v>
      </c>
      <c r="C124" s="3">
        <v>2188</v>
      </c>
      <c r="D124" s="3">
        <v>40</v>
      </c>
      <c r="E124" s="3" t="s">
        <v>35</v>
      </c>
      <c r="F124" s="5" t="s">
        <v>49</v>
      </c>
      <c r="G124" s="10">
        <v>100</v>
      </c>
      <c r="H124" s="10">
        <v>199</v>
      </c>
      <c r="I124" s="3">
        <v>1</v>
      </c>
      <c r="J124" s="10">
        <v>180</v>
      </c>
      <c r="K124" s="10">
        <f t="shared" si="35"/>
        <v>180</v>
      </c>
      <c r="L124" s="12">
        <f t="shared" si="36"/>
        <v>9.5477386934673336E-2</v>
      </c>
      <c r="M124" s="10">
        <f t="shared" si="37"/>
        <v>18.999999999999993</v>
      </c>
      <c r="N124" s="10">
        <f t="shared" si="38"/>
        <v>100</v>
      </c>
      <c r="O124" s="10"/>
      <c r="P124" s="10"/>
      <c r="Q124" s="12">
        <f t="shared" si="39"/>
        <v>0.44444444444444442</v>
      </c>
      <c r="R124" s="10">
        <f t="shared" si="40"/>
        <v>80</v>
      </c>
      <c r="S124" s="10">
        <f>R124/S118</f>
        <v>40</v>
      </c>
      <c r="T124" s="4" t="s">
        <v>32</v>
      </c>
    </row>
    <row r="125" spans="1:25" s="4" customFormat="1" x14ac:dyDescent="0.25">
      <c r="A125" s="1">
        <v>45723</v>
      </c>
      <c r="B125" s="5" t="s">
        <v>29</v>
      </c>
      <c r="C125" s="3">
        <v>2188</v>
      </c>
      <c r="D125" s="3">
        <v>41</v>
      </c>
      <c r="E125" s="3" t="s">
        <v>35</v>
      </c>
      <c r="F125" s="5" t="s">
        <v>49</v>
      </c>
      <c r="G125" s="10">
        <v>100</v>
      </c>
      <c r="H125" s="10">
        <v>199</v>
      </c>
      <c r="I125" s="3">
        <v>1</v>
      </c>
      <c r="J125" s="10">
        <v>180</v>
      </c>
      <c r="K125" s="10">
        <f t="shared" si="35"/>
        <v>180</v>
      </c>
      <c r="L125" s="12">
        <f t="shared" si="36"/>
        <v>9.5477386934673336E-2</v>
      </c>
      <c r="M125" s="10">
        <f t="shared" si="37"/>
        <v>18.999999999999993</v>
      </c>
      <c r="N125" s="10">
        <f t="shared" si="38"/>
        <v>100</v>
      </c>
      <c r="O125" s="10"/>
      <c r="P125" s="10"/>
      <c r="Q125" s="12">
        <f t="shared" si="39"/>
        <v>0.44444444444444442</v>
      </c>
      <c r="R125" s="10">
        <f t="shared" si="40"/>
        <v>80</v>
      </c>
      <c r="S125" s="10">
        <f>R125/S118</f>
        <v>40</v>
      </c>
      <c r="T125" s="4" t="s">
        <v>32</v>
      </c>
    </row>
    <row r="126" spans="1:25" s="4" customFormat="1" x14ac:dyDescent="0.25">
      <c r="A126" s="1">
        <v>45723</v>
      </c>
      <c r="B126" s="5" t="s">
        <v>29</v>
      </c>
      <c r="C126" s="3">
        <v>2188</v>
      </c>
      <c r="D126" s="3">
        <v>42</v>
      </c>
      <c r="E126" s="3" t="s">
        <v>35</v>
      </c>
      <c r="F126" s="5" t="s">
        <v>49</v>
      </c>
      <c r="G126" s="10">
        <v>100</v>
      </c>
      <c r="H126" s="10">
        <v>199</v>
      </c>
      <c r="I126" s="3">
        <v>1</v>
      </c>
      <c r="J126" s="10">
        <v>180</v>
      </c>
      <c r="K126" s="10">
        <f t="shared" si="35"/>
        <v>180</v>
      </c>
      <c r="L126" s="12">
        <f t="shared" si="36"/>
        <v>9.5477386934673336E-2</v>
      </c>
      <c r="M126" s="10">
        <f t="shared" si="37"/>
        <v>18.999999999999993</v>
      </c>
      <c r="N126" s="10">
        <f t="shared" si="38"/>
        <v>100</v>
      </c>
      <c r="O126" s="10"/>
      <c r="P126" s="10"/>
      <c r="Q126" s="12">
        <f t="shared" si="39"/>
        <v>0.44444444444444442</v>
      </c>
      <c r="R126" s="10">
        <f t="shared" si="40"/>
        <v>80</v>
      </c>
      <c r="S126" s="10">
        <f>R126/S118</f>
        <v>40</v>
      </c>
      <c r="T126" s="4" t="s">
        <v>32</v>
      </c>
    </row>
    <row r="127" spans="1:25" s="4" customFormat="1" x14ac:dyDescent="0.25">
      <c r="A127" s="1">
        <v>45723</v>
      </c>
      <c r="B127" s="5" t="s">
        <v>29</v>
      </c>
      <c r="C127" s="3">
        <v>2085</v>
      </c>
      <c r="D127" s="3">
        <v>44</v>
      </c>
      <c r="E127" s="3" t="s">
        <v>35</v>
      </c>
      <c r="F127" s="5" t="s">
        <v>36</v>
      </c>
      <c r="G127" s="10">
        <v>100</v>
      </c>
      <c r="H127" s="10">
        <v>199</v>
      </c>
      <c r="I127" s="3">
        <v>1</v>
      </c>
      <c r="J127" s="10">
        <v>180</v>
      </c>
      <c r="K127" s="10">
        <f t="shared" si="35"/>
        <v>180</v>
      </c>
      <c r="L127" s="12">
        <f t="shared" si="36"/>
        <v>9.5477386934673336E-2</v>
      </c>
      <c r="M127" s="10">
        <f t="shared" si="37"/>
        <v>18.999999999999993</v>
      </c>
      <c r="N127" s="10">
        <f t="shared" si="38"/>
        <v>100</v>
      </c>
      <c r="O127" s="10"/>
      <c r="P127" s="10"/>
      <c r="Q127" s="12">
        <f t="shared" si="39"/>
        <v>0.44444444444444442</v>
      </c>
      <c r="R127" s="10">
        <f t="shared" si="40"/>
        <v>80</v>
      </c>
      <c r="S127" s="10">
        <f>R127/S118</f>
        <v>40</v>
      </c>
      <c r="T127" s="4" t="s">
        <v>32</v>
      </c>
    </row>
    <row r="128" spans="1:25" s="4" customFormat="1" x14ac:dyDescent="0.25">
      <c r="A128" s="2"/>
      <c r="B128" s="5"/>
      <c r="C128" s="3"/>
      <c r="D128" s="3"/>
      <c r="E128" s="3"/>
      <c r="F128" s="5"/>
      <c r="G128" s="10"/>
      <c r="H128" s="10"/>
      <c r="I128" s="3"/>
      <c r="J128" s="10"/>
      <c r="K128" s="10">
        <f t="shared" si="35"/>
        <v>0</v>
      </c>
      <c r="L128" s="12" t="str">
        <f t="shared" si="36"/>
        <v>-</v>
      </c>
      <c r="M128" s="10" t="str">
        <f t="shared" si="37"/>
        <v>-</v>
      </c>
      <c r="N128" s="10">
        <f t="shared" si="38"/>
        <v>0</v>
      </c>
      <c r="O128" s="10"/>
      <c r="P128" s="10"/>
      <c r="Q128" s="12" t="str">
        <f t="shared" si="39"/>
        <v>-</v>
      </c>
      <c r="R128" s="10">
        <f t="shared" si="40"/>
        <v>0</v>
      </c>
      <c r="S128" s="10">
        <f>R128/S118</f>
        <v>0</v>
      </c>
      <c r="T128" s="4" t="s">
        <v>32</v>
      </c>
    </row>
    <row r="129" spans="1:25" s="4" customFormat="1" x14ac:dyDescent="0.25">
      <c r="A129" s="2"/>
      <c r="B129" s="5"/>
      <c r="C129" s="3"/>
      <c r="D129" s="3"/>
      <c r="E129" s="3"/>
      <c r="F129" s="5"/>
      <c r="G129" s="10"/>
      <c r="H129" s="10"/>
      <c r="I129" s="3"/>
      <c r="J129" s="10"/>
      <c r="K129" s="10">
        <f t="shared" si="35"/>
        <v>0</v>
      </c>
      <c r="L129" s="12" t="str">
        <f t="shared" si="36"/>
        <v>-</v>
      </c>
      <c r="M129" s="10" t="str">
        <f t="shared" si="37"/>
        <v>-</v>
      </c>
      <c r="N129" s="10">
        <f t="shared" si="38"/>
        <v>0</v>
      </c>
      <c r="O129" s="10"/>
      <c r="P129" s="10"/>
      <c r="Q129" s="12" t="str">
        <f t="shared" si="39"/>
        <v>-</v>
      </c>
      <c r="R129" s="10">
        <f t="shared" si="40"/>
        <v>0</v>
      </c>
      <c r="S129" s="10">
        <f>R129/S118</f>
        <v>0</v>
      </c>
      <c r="T129" s="4" t="s">
        <v>32</v>
      </c>
    </row>
    <row r="130" spans="1:25" s="4" customFormat="1" x14ac:dyDescent="0.25">
      <c r="A130" s="2"/>
      <c r="C130" s="3"/>
      <c r="D130" s="3"/>
      <c r="G130" s="10"/>
      <c r="H130" s="10"/>
      <c r="I130" s="3"/>
      <c r="J130" s="10"/>
      <c r="K130" s="10">
        <f t="shared" si="35"/>
        <v>0</v>
      </c>
      <c r="L130" s="12" t="str">
        <f t="shared" si="36"/>
        <v>-</v>
      </c>
      <c r="M130" s="10" t="str">
        <f t="shared" si="37"/>
        <v>-</v>
      </c>
      <c r="N130" s="10">
        <f t="shared" si="38"/>
        <v>0</v>
      </c>
      <c r="O130" s="10"/>
      <c r="P130" s="10"/>
      <c r="Q130" s="12" t="str">
        <f t="shared" si="39"/>
        <v>-</v>
      </c>
      <c r="R130" s="10">
        <f t="shared" si="40"/>
        <v>0</v>
      </c>
      <c r="S130" s="10">
        <f>R130/S118</f>
        <v>0</v>
      </c>
      <c r="T130" s="4" t="s">
        <v>32</v>
      </c>
    </row>
    <row r="131" spans="1:25" s="4" customFormat="1" x14ac:dyDescent="0.25">
      <c r="A131" s="1"/>
      <c r="B131" s="5"/>
      <c r="C131" s="3"/>
      <c r="D131" s="3"/>
      <c r="E131" s="3"/>
      <c r="F131" s="5"/>
      <c r="G131" s="10"/>
      <c r="H131" s="10"/>
      <c r="I131" s="3"/>
      <c r="J131" s="10"/>
      <c r="K131" s="10">
        <f t="shared" si="35"/>
        <v>0</v>
      </c>
      <c r="L131" s="12" t="str">
        <f t="shared" si="36"/>
        <v>-</v>
      </c>
      <c r="M131" s="10" t="str">
        <f t="shared" si="37"/>
        <v>-</v>
      </c>
      <c r="N131" s="10">
        <f t="shared" si="38"/>
        <v>0</v>
      </c>
      <c r="O131" s="10"/>
      <c r="P131" s="10"/>
      <c r="Q131" s="12" t="str">
        <f t="shared" si="39"/>
        <v>-</v>
      </c>
      <c r="R131" s="10">
        <f t="shared" si="40"/>
        <v>0</v>
      </c>
      <c r="S131" s="10">
        <f>R131/S118</f>
        <v>0</v>
      </c>
      <c r="T131" s="4" t="s">
        <v>32</v>
      </c>
    </row>
    <row r="132" spans="1:25" s="4" customFormat="1" x14ac:dyDescent="0.25">
      <c r="A132" s="2"/>
      <c r="B132" s="5"/>
      <c r="C132" s="3"/>
      <c r="D132" s="3"/>
      <c r="E132" s="3"/>
      <c r="F132" s="5"/>
      <c r="G132" s="10"/>
      <c r="H132" s="10"/>
      <c r="I132" s="3"/>
      <c r="J132" s="10"/>
      <c r="K132" s="10">
        <f t="shared" si="35"/>
        <v>0</v>
      </c>
      <c r="L132" s="12" t="str">
        <f t="shared" si="36"/>
        <v>-</v>
      </c>
      <c r="M132" s="10" t="str">
        <f t="shared" si="37"/>
        <v>-</v>
      </c>
      <c r="N132" s="10">
        <f t="shared" si="38"/>
        <v>0</v>
      </c>
      <c r="O132" s="10"/>
      <c r="P132" s="10"/>
      <c r="Q132" s="12" t="str">
        <f t="shared" si="39"/>
        <v>-</v>
      </c>
      <c r="R132" s="10">
        <f t="shared" si="40"/>
        <v>0</v>
      </c>
      <c r="S132" s="10">
        <f>R132/S118</f>
        <v>0</v>
      </c>
      <c r="T132" s="4" t="s">
        <v>32</v>
      </c>
    </row>
    <row r="133" spans="1:25" s="4" customFormat="1" x14ac:dyDescent="0.25">
      <c r="A133" s="2"/>
      <c r="B133" s="5"/>
      <c r="C133" s="3"/>
      <c r="D133" s="3"/>
      <c r="E133" s="3"/>
      <c r="F133" s="5"/>
      <c r="G133" s="10"/>
      <c r="H133" s="10"/>
      <c r="I133" s="3"/>
      <c r="J133" s="10"/>
      <c r="K133" s="10">
        <f t="shared" si="35"/>
        <v>0</v>
      </c>
      <c r="L133" s="12" t="str">
        <f t="shared" si="36"/>
        <v>-</v>
      </c>
      <c r="M133" s="10" t="str">
        <f t="shared" si="37"/>
        <v>-</v>
      </c>
      <c r="N133" s="10">
        <f t="shared" si="38"/>
        <v>0</v>
      </c>
      <c r="O133" s="10"/>
      <c r="P133" s="10"/>
      <c r="Q133" s="12" t="str">
        <f t="shared" si="39"/>
        <v>-</v>
      </c>
      <c r="R133" s="10">
        <f t="shared" si="40"/>
        <v>0</v>
      </c>
      <c r="S133" s="10">
        <f>R133/S118</f>
        <v>0</v>
      </c>
      <c r="T133" s="4" t="s">
        <v>32</v>
      </c>
    </row>
    <row r="134" spans="1:25" s="4" customFormat="1" x14ac:dyDescent="0.25">
      <c r="A134" s="2"/>
      <c r="C134" s="3"/>
      <c r="D134" s="3"/>
      <c r="G134" s="10"/>
      <c r="H134" s="10"/>
      <c r="I134" s="3"/>
      <c r="J134" s="10"/>
      <c r="K134" s="10">
        <f t="shared" si="35"/>
        <v>0</v>
      </c>
      <c r="L134" s="12" t="str">
        <f t="shared" si="36"/>
        <v>-</v>
      </c>
      <c r="M134" s="10" t="str">
        <f t="shared" si="37"/>
        <v>-</v>
      </c>
      <c r="N134" s="10">
        <f t="shared" si="38"/>
        <v>0</v>
      </c>
      <c r="O134" s="10"/>
      <c r="P134" s="10"/>
      <c r="Q134" s="12" t="str">
        <f t="shared" si="39"/>
        <v>-</v>
      </c>
      <c r="R134" s="10">
        <f t="shared" si="40"/>
        <v>0</v>
      </c>
      <c r="S134" s="10">
        <f>R134/S118</f>
        <v>0</v>
      </c>
      <c r="T134" s="4" t="s">
        <v>32</v>
      </c>
    </row>
    <row r="135" spans="1:25" s="4" customFormat="1" x14ac:dyDescent="0.25">
      <c r="A135" s="2"/>
      <c r="B135" s="5"/>
      <c r="C135" s="3"/>
      <c r="D135" s="3"/>
      <c r="E135" s="3"/>
      <c r="F135" s="5"/>
      <c r="G135" s="10"/>
      <c r="H135" s="10"/>
      <c r="I135" s="3"/>
      <c r="J135" s="10"/>
      <c r="K135" s="10">
        <f t="shared" si="35"/>
        <v>0</v>
      </c>
      <c r="L135" s="12" t="str">
        <f t="shared" si="36"/>
        <v>-</v>
      </c>
      <c r="M135" s="10" t="str">
        <f t="shared" si="37"/>
        <v>-</v>
      </c>
      <c r="N135" s="10">
        <f t="shared" si="38"/>
        <v>0</v>
      </c>
      <c r="O135" s="10"/>
      <c r="P135" s="10"/>
      <c r="Q135" s="12" t="str">
        <f t="shared" si="39"/>
        <v>-</v>
      </c>
      <c r="R135" s="10">
        <f t="shared" si="40"/>
        <v>0</v>
      </c>
      <c r="S135" s="10">
        <f>R135/S118</f>
        <v>0</v>
      </c>
      <c r="T135" s="4" t="s">
        <v>32</v>
      </c>
    </row>
    <row r="136" spans="1:25" s="4" customFormat="1" x14ac:dyDescent="0.25">
      <c r="A136" s="2"/>
      <c r="G136" s="10"/>
      <c r="H136" s="10"/>
      <c r="J136" s="10"/>
      <c r="K136" s="10">
        <f t="shared" si="35"/>
        <v>0</v>
      </c>
      <c r="L136" s="12" t="str">
        <f t="shared" si="36"/>
        <v>-</v>
      </c>
      <c r="M136" s="10" t="str">
        <f t="shared" si="37"/>
        <v>-</v>
      </c>
      <c r="N136" s="10">
        <f t="shared" si="38"/>
        <v>0</v>
      </c>
      <c r="O136" s="10"/>
      <c r="P136" s="10"/>
      <c r="Q136" s="12" t="str">
        <f t="shared" si="39"/>
        <v>-</v>
      </c>
      <c r="R136" s="10">
        <f t="shared" si="40"/>
        <v>0</v>
      </c>
      <c r="S136" s="10">
        <f>R136/S118</f>
        <v>0</v>
      </c>
      <c r="T136" s="4" t="s">
        <v>32</v>
      </c>
    </row>
    <row r="137" spans="1:25" s="4" customFormat="1" x14ac:dyDescent="0.25">
      <c r="A137" s="1"/>
      <c r="G137" s="10"/>
      <c r="H137" s="10"/>
      <c r="J137" s="10"/>
      <c r="K137" s="10">
        <f t="shared" si="35"/>
        <v>0</v>
      </c>
      <c r="L137" s="12" t="str">
        <f t="shared" si="36"/>
        <v>-</v>
      </c>
      <c r="M137" s="10" t="str">
        <f t="shared" si="37"/>
        <v>-</v>
      </c>
      <c r="N137" s="10">
        <f t="shared" si="38"/>
        <v>0</v>
      </c>
      <c r="O137" s="10"/>
      <c r="P137" s="10"/>
      <c r="Q137" s="12" t="str">
        <f t="shared" si="39"/>
        <v>-</v>
      </c>
      <c r="R137" s="10">
        <f t="shared" si="40"/>
        <v>0</v>
      </c>
      <c r="S137" s="10">
        <f>R137/S118</f>
        <v>0</v>
      </c>
      <c r="T137" s="4" t="s">
        <v>32</v>
      </c>
    </row>
    <row r="138" spans="1:25" s="4" customFormat="1" x14ac:dyDescent="0.25">
      <c r="A138" s="1"/>
      <c r="G138" s="10"/>
      <c r="H138" s="10"/>
      <c r="J138" s="10"/>
      <c r="K138" s="10">
        <f t="shared" si="35"/>
        <v>0</v>
      </c>
      <c r="L138" s="12" t="str">
        <f t="shared" si="36"/>
        <v>-</v>
      </c>
      <c r="M138" s="10" t="str">
        <f t="shared" si="37"/>
        <v>-</v>
      </c>
      <c r="N138" s="10">
        <f t="shared" si="38"/>
        <v>0</v>
      </c>
      <c r="O138" s="10"/>
      <c r="P138" s="10"/>
      <c r="Q138" s="12" t="str">
        <f t="shared" si="39"/>
        <v>-</v>
      </c>
      <c r="R138" s="10">
        <f t="shared" si="40"/>
        <v>0</v>
      </c>
      <c r="S138" s="10">
        <f t="shared" ref="S138" si="41">R138/S122</f>
        <v>0</v>
      </c>
      <c r="T138" s="4" t="s">
        <v>32</v>
      </c>
    </row>
    <row r="139" spans="1:25" s="4" customFormat="1" x14ac:dyDescent="0.25">
      <c r="A139" s="1"/>
      <c r="B139" s="5"/>
      <c r="C139" s="3"/>
      <c r="D139" s="3"/>
      <c r="E139" s="3"/>
      <c r="F139" s="3"/>
      <c r="G139" s="10"/>
      <c r="H139" s="10"/>
      <c r="I139" s="4">
        <f>SUM(I120:I138)</f>
        <v>8</v>
      </c>
      <c r="J139" s="10"/>
      <c r="K139" s="10">
        <f>SUM(K120:K138)</f>
        <v>1460</v>
      </c>
      <c r="L139" s="12"/>
      <c r="M139" s="10">
        <f>SUM(M120:M138)</f>
        <v>153.99999999999997</v>
      </c>
      <c r="N139" s="10">
        <f>SUM(N120:N138)</f>
        <v>820</v>
      </c>
      <c r="O139" s="10">
        <f>SUM(O120:O138)</f>
        <v>0</v>
      </c>
      <c r="P139" s="10">
        <f>SUM(P120:P138)</f>
        <v>11.36</v>
      </c>
      <c r="Q139" s="12">
        <f>IF(R139,R139/K139,0)</f>
        <v>0.43057534246575341</v>
      </c>
      <c r="R139" s="10">
        <f>R119-O139-P139</f>
        <v>628.64</v>
      </c>
      <c r="S139" s="10">
        <f>R139/S118</f>
        <v>314.32</v>
      </c>
      <c r="T139" s="4" t="s">
        <v>32</v>
      </c>
      <c r="U139" s="4">
        <f>U120-W139</f>
        <v>0</v>
      </c>
      <c r="W139" s="4">
        <f>SUM(W120:W138)</f>
        <v>314.32</v>
      </c>
    </row>
    <row r="140" spans="1:25" s="4" customFormat="1" x14ac:dyDescent="0.25">
      <c r="A140" s="1"/>
      <c r="G140" s="10"/>
      <c r="H140" s="10"/>
      <c r="J140" s="10"/>
      <c r="K140" s="10"/>
      <c r="L140" s="12"/>
      <c r="M140" s="10"/>
      <c r="N140" s="10"/>
      <c r="O140" s="10"/>
      <c r="P140" s="10"/>
      <c r="Q140" s="12"/>
      <c r="R140" s="10"/>
      <c r="S140" s="10"/>
    </row>
    <row r="141" spans="1:25" s="4" customFormat="1" x14ac:dyDescent="0.25">
      <c r="A141" s="1"/>
      <c r="G141" s="10"/>
      <c r="H141" s="10"/>
      <c r="J141" s="10"/>
      <c r="K141" s="10"/>
      <c r="L141" s="12"/>
      <c r="M141" s="10"/>
      <c r="N141" s="10"/>
      <c r="O141" s="10" t="s">
        <v>14</v>
      </c>
      <c r="P141" s="10"/>
      <c r="Q141" s="12" t="s">
        <v>16</v>
      </c>
      <c r="R141" s="10" t="s">
        <v>17</v>
      </c>
      <c r="S141" s="10">
        <v>2</v>
      </c>
      <c r="W141" s="4" t="s">
        <v>64</v>
      </c>
    </row>
    <row r="142" spans="1:25" s="4" customFormat="1" x14ac:dyDescent="0.25">
      <c r="A142" s="1" t="s">
        <v>0</v>
      </c>
      <c r="B142" s="4" t="s">
        <v>1</v>
      </c>
      <c r="C142" s="4" t="s">
        <v>2</v>
      </c>
      <c r="D142" s="4" t="s">
        <v>3</v>
      </c>
      <c r="E142" s="4" t="s">
        <v>4</v>
      </c>
      <c r="F142" s="4" t="s">
        <v>5</v>
      </c>
      <c r="G142" s="10" t="s">
        <v>6</v>
      </c>
      <c r="H142" s="10" t="s">
        <v>7</v>
      </c>
      <c r="I142" s="4" t="s">
        <v>8</v>
      </c>
      <c r="J142" s="10" t="s">
        <v>9</v>
      </c>
      <c r="K142" s="10" t="s">
        <v>10</v>
      </c>
      <c r="L142" s="12" t="s">
        <v>11</v>
      </c>
      <c r="M142" s="10" t="s">
        <v>12</v>
      </c>
      <c r="N142" s="10" t="s">
        <v>13</v>
      </c>
      <c r="O142" s="10" t="s">
        <v>25</v>
      </c>
      <c r="P142" s="10" t="s">
        <v>15</v>
      </c>
      <c r="Q142" s="12" t="s">
        <v>26</v>
      </c>
      <c r="R142" s="10">
        <f>SUM(R143:R161)</f>
        <v>840</v>
      </c>
      <c r="S142" s="10" t="s">
        <v>27</v>
      </c>
      <c r="U142" s="4" t="s">
        <v>53</v>
      </c>
      <c r="W142" s="4" t="s">
        <v>54</v>
      </c>
    </row>
    <row r="143" spans="1:25" s="4" customFormat="1" x14ac:dyDescent="0.25">
      <c r="A143" s="1">
        <v>45728</v>
      </c>
      <c r="B143" s="5" t="s">
        <v>29</v>
      </c>
      <c r="C143" s="3">
        <v>2188</v>
      </c>
      <c r="D143" s="3">
        <v>40</v>
      </c>
      <c r="E143" s="3" t="s">
        <v>35</v>
      </c>
      <c r="F143" s="5" t="s">
        <v>49</v>
      </c>
      <c r="G143" s="10">
        <v>100</v>
      </c>
      <c r="H143" s="10">
        <v>199</v>
      </c>
      <c r="I143" s="3">
        <v>1</v>
      </c>
      <c r="J143" s="10">
        <v>180</v>
      </c>
      <c r="K143" s="10">
        <f t="shared" ref="K143:K161" si="42">I143*J143</f>
        <v>180</v>
      </c>
      <c r="L143" s="12">
        <f t="shared" ref="L143:L161" si="43">IFERROR(1-J143/H143,"-")</f>
        <v>9.5477386934673336E-2</v>
      </c>
      <c r="M143" s="10">
        <f t="shared" ref="M143:M161" si="44">IFERROR(H143*L143,"-")</f>
        <v>18.999999999999993</v>
      </c>
      <c r="N143" s="10">
        <f t="shared" ref="N143:N161" si="45">G143*I143</f>
        <v>100</v>
      </c>
      <c r="O143" s="10">
        <v>70</v>
      </c>
      <c r="P143" s="10">
        <v>4</v>
      </c>
      <c r="Q143" s="12">
        <f t="shared" ref="Q143:Q161" si="46">IF(R143,R143/K143,"-")</f>
        <v>0.44444444444444442</v>
      </c>
      <c r="R143" s="10">
        <f t="shared" ref="R143:R161" si="47">K143-N143</f>
        <v>80</v>
      </c>
      <c r="S143" s="10">
        <f>R143/S141</f>
        <v>40</v>
      </c>
      <c r="T143" s="4" t="s">
        <v>32</v>
      </c>
      <c r="U143" s="4">
        <f>S162+S185</f>
        <v>928.27</v>
      </c>
      <c r="W143" s="4">
        <v>19.899999999999999</v>
      </c>
      <c r="X143" s="4" t="s">
        <v>65</v>
      </c>
    </row>
    <row r="144" spans="1:25" s="4" customFormat="1" x14ac:dyDescent="0.25">
      <c r="A144" s="1">
        <v>45728</v>
      </c>
      <c r="B144" s="5" t="s">
        <v>29</v>
      </c>
      <c r="C144" s="3">
        <v>2188</v>
      </c>
      <c r="D144" s="3">
        <v>43</v>
      </c>
      <c r="E144" s="3" t="s">
        <v>35</v>
      </c>
      <c r="F144" s="5" t="s">
        <v>49</v>
      </c>
      <c r="G144" s="10">
        <v>100</v>
      </c>
      <c r="H144" s="10">
        <v>199</v>
      </c>
      <c r="I144" s="3">
        <v>1</v>
      </c>
      <c r="J144" s="10">
        <v>180</v>
      </c>
      <c r="K144" s="10">
        <f t="shared" si="42"/>
        <v>180</v>
      </c>
      <c r="L144" s="12">
        <f t="shared" si="43"/>
        <v>9.5477386934673336E-2</v>
      </c>
      <c r="M144" s="10">
        <f t="shared" si="44"/>
        <v>18.999999999999993</v>
      </c>
      <c r="N144" s="10">
        <f t="shared" si="45"/>
        <v>100</v>
      </c>
      <c r="O144" s="10">
        <v>20</v>
      </c>
      <c r="P144" s="10"/>
      <c r="Q144" s="12">
        <f t="shared" si="46"/>
        <v>0.44444444444444442</v>
      </c>
      <c r="R144" s="10">
        <f t="shared" si="47"/>
        <v>80</v>
      </c>
      <c r="S144" s="10">
        <f>R144/S141</f>
        <v>40</v>
      </c>
      <c r="T144" s="4" t="s">
        <v>32</v>
      </c>
      <c r="W144" s="4">
        <v>82</v>
      </c>
      <c r="X144" s="4" t="s">
        <v>66</v>
      </c>
      <c r="Y144" s="4">
        <v>45736</v>
      </c>
    </row>
    <row r="145" spans="1:25" s="4" customFormat="1" x14ac:dyDescent="0.25">
      <c r="A145" s="2">
        <v>45728</v>
      </c>
      <c r="B145" s="5" t="s">
        <v>29</v>
      </c>
      <c r="C145" s="3">
        <v>1046</v>
      </c>
      <c r="D145" s="3">
        <v>40</v>
      </c>
      <c r="E145" s="3" t="s">
        <v>46</v>
      </c>
      <c r="F145" s="5" t="s">
        <v>47</v>
      </c>
      <c r="G145" s="10">
        <v>50</v>
      </c>
      <c r="H145" s="10">
        <v>100</v>
      </c>
      <c r="I145" s="3">
        <v>1</v>
      </c>
      <c r="J145" s="10">
        <v>110</v>
      </c>
      <c r="K145" s="10">
        <f t="shared" si="42"/>
        <v>110</v>
      </c>
      <c r="L145" s="12">
        <f t="shared" si="43"/>
        <v>-0.10000000000000009</v>
      </c>
      <c r="M145" s="10">
        <f t="shared" si="44"/>
        <v>-10.000000000000009</v>
      </c>
      <c r="N145" s="10">
        <f t="shared" si="45"/>
        <v>50</v>
      </c>
      <c r="O145" s="10"/>
      <c r="P145" s="10"/>
      <c r="Q145" s="12">
        <f t="shared" si="46"/>
        <v>0.54545454545454541</v>
      </c>
      <c r="R145" s="10">
        <f t="shared" si="47"/>
        <v>60</v>
      </c>
      <c r="S145" s="10">
        <f>R145/S141</f>
        <v>30</v>
      </c>
      <c r="T145" s="4" t="s">
        <v>32</v>
      </c>
      <c r="W145" s="4">
        <v>180</v>
      </c>
      <c r="X145" s="4" t="s">
        <v>60</v>
      </c>
      <c r="Y145" s="4">
        <v>45729</v>
      </c>
    </row>
    <row r="146" spans="1:25" s="4" customFormat="1" x14ac:dyDescent="0.25">
      <c r="A146" s="1">
        <v>45729</v>
      </c>
      <c r="B146" s="5" t="s">
        <v>29</v>
      </c>
      <c r="C146" s="3">
        <v>2188</v>
      </c>
      <c r="D146" s="3">
        <v>40</v>
      </c>
      <c r="E146" s="3" t="s">
        <v>35</v>
      </c>
      <c r="F146" s="5" t="s">
        <v>49</v>
      </c>
      <c r="G146" s="10">
        <v>100</v>
      </c>
      <c r="H146" s="10">
        <v>199</v>
      </c>
      <c r="I146" s="3">
        <v>1</v>
      </c>
      <c r="J146" s="10">
        <v>180</v>
      </c>
      <c r="K146" s="10">
        <f t="shared" si="42"/>
        <v>180</v>
      </c>
      <c r="L146" s="12">
        <f t="shared" si="43"/>
        <v>9.5477386934673336E-2</v>
      </c>
      <c r="M146" s="10">
        <f t="shared" si="44"/>
        <v>18.999999999999993</v>
      </c>
      <c r="N146" s="10">
        <f t="shared" si="45"/>
        <v>100</v>
      </c>
      <c r="O146" s="10"/>
      <c r="P146" s="10"/>
      <c r="Q146" s="12">
        <f t="shared" si="46"/>
        <v>0.44444444444444442</v>
      </c>
      <c r="R146" s="10">
        <f t="shared" si="47"/>
        <v>80</v>
      </c>
      <c r="S146" s="10">
        <f>R146/S141</f>
        <v>40</v>
      </c>
      <c r="T146" s="4" t="s">
        <v>32</v>
      </c>
      <c r="W146" s="4">
        <v>179.17</v>
      </c>
      <c r="X146" s="4" t="s">
        <v>60</v>
      </c>
      <c r="Y146" s="4">
        <v>45735</v>
      </c>
    </row>
    <row r="147" spans="1:25" s="4" customFormat="1" x14ac:dyDescent="0.25">
      <c r="A147" s="1">
        <v>45729</v>
      </c>
      <c r="B147" s="5" t="s">
        <v>29</v>
      </c>
      <c r="C147" s="3">
        <v>2085</v>
      </c>
      <c r="D147" s="3">
        <v>39</v>
      </c>
      <c r="E147" s="3" t="s">
        <v>35</v>
      </c>
      <c r="F147" s="5" t="s">
        <v>36</v>
      </c>
      <c r="G147" s="10">
        <v>100</v>
      </c>
      <c r="H147" s="10">
        <v>199</v>
      </c>
      <c r="I147" s="3">
        <v>1</v>
      </c>
      <c r="J147" s="10">
        <v>170</v>
      </c>
      <c r="K147" s="10">
        <f t="shared" si="42"/>
        <v>170</v>
      </c>
      <c r="L147" s="12">
        <f t="shared" si="43"/>
        <v>0.14572864321608037</v>
      </c>
      <c r="M147" s="10">
        <f t="shared" si="44"/>
        <v>28.999999999999993</v>
      </c>
      <c r="N147" s="10">
        <f t="shared" si="45"/>
        <v>100</v>
      </c>
      <c r="O147" s="10"/>
      <c r="P147" s="10"/>
      <c r="Q147" s="12">
        <f t="shared" si="46"/>
        <v>0.41176470588235292</v>
      </c>
      <c r="R147" s="10">
        <f t="shared" si="47"/>
        <v>70</v>
      </c>
      <c r="S147" s="10">
        <f>R147/S141</f>
        <v>35</v>
      </c>
      <c r="T147" s="4" t="s">
        <v>32</v>
      </c>
      <c r="W147" s="4">
        <v>106.53</v>
      </c>
      <c r="X147" s="4" t="s">
        <v>60</v>
      </c>
      <c r="Y147" s="4">
        <v>45736</v>
      </c>
    </row>
    <row r="148" spans="1:25" s="4" customFormat="1" x14ac:dyDescent="0.25">
      <c r="A148" s="2">
        <v>45729</v>
      </c>
      <c r="B148" s="5" t="s">
        <v>29</v>
      </c>
      <c r="C148" s="3">
        <v>1046</v>
      </c>
      <c r="D148" s="3">
        <v>40</v>
      </c>
      <c r="E148" s="3" t="s">
        <v>46</v>
      </c>
      <c r="F148" s="5" t="s">
        <v>47</v>
      </c>
      <c r="G148" s="10">
        <v>50</v>
      </c>
      <c r="H148" s="10">
        <v>100</v>
      </c>
      <c r="I148" s="3">
        <v>1</v>
      </c>
      <c r="J148" s="10">
        <v>100</v>
      </c>
      <c r="K148" s="10">
        <f t="shared" si="42"/>
        <v>100</v>
      </c>
      <c r="L148" s="12">
        <f t="shared" si="43"/>
        <v>0</v>
      </c>
      <c r="M148" s="10">
        <f t="shared" si="44"/>
        <v>0</v>
      </c>
      <c r="N148" s="10">
        <f t="shared" si="45"/>
        <v>50</v>
      </c>
      <c r="O148" s="10"/>
      <c r="P148" s="10"/>
      <c r="Q148" s="12">
        <f t="shared" si="46"/>
        <v>0.5</v>
      </c>
      <c r="R148" s="10">
        <f t="shared" si="47"/>
        <v>50</v>
      </c>
      <c r="S148" s="10">
        <f>R148/S141</f>
        <v>25</v>
      </c>
      <c r="T148" s="4" t="s">
        <v>32</v>
      </c>
      <c r="W148" s="4">
        <v>181.64</v>
      </c>
      <c r="X148" s="4" t="s">
        <v>60</v>
      </c>
      <c r="Y148" s="4">
        <v>45736</v>
      </c>
    </row>
    <row r="149" spans="1:25" s="4" customFormat="1" x14ac:dyDescent="0.25">
      <c r="A149" s="2">
        <v>45729</v>
      </c>
      <c r="B149" s="5" t="s">
        <v>29</v>
      </c>
      <c r="C149" s="3">
        <v>1046</v>
      </c>
      <c r="D149" s="3">
        <v>42</v>
      </c>
      <c r="E149" s="3" t="s">
        <v>46</v>
      </c>
      <c r="F149" s="5" t="s">
        <v>47</v>
      </c>
      <c r="G149" s="10">
        <v>50</v>
      </c>
      <c r="H149" s="10">
        <v>100</v>
      </c>
      <c r="I149" s="3">
        <v>1</v>
      </c>
      <c r="J149" s="10">
        <v>100</v>
      </c>
      <c r="K149" s="10">
        <f t="shared" si="42"/>
        <v>100</v>
      </c>
      <c r="L149" s="12">
        <f t="shared" si="43"/>
        <v>0</v>
      </c>
      <c r="M149" s="10">
        <f t="shared" si="44"/>
        <v>0</v>
      </c>
      <c r="N149" s="10">
        <f t="shared" si="45"/>
        <v>50</v>
      </c>
      <c r="O149" s="10"/>
      <c r="P149" s="10"/>
      <c r="Q149" s="12">
        <f t="shared" si="46"/>
        <v>0.5</v>
      </c>
      <c r="R149" s="10">
        <f t="shared" si="47"/>
        <v>50</v>
      </c>
      <c r="S149" s="10">
        <f>R149/S141</f>
        <v>25</v>
      </c>
      <c r="T149" s="4" t="s">
        <v>32</v>
      </c>
      <c r="W149" s="4">
        <v>181.65</v>
      </c>
      <c r="X149" s="4" t="s">
        <v>60</v>
      </c>
      <c r="Y149" s="4">
        <v>45737</v>
      </c>
    </row>
    <row r="150" spans="1:25" s="4" customFormat="1" x14ac:dyDescent="0.25">
      <c r="A150" s="2">
        <v>45729</v>
      </c>
      <c r="B150" s="5" t="s">
        <v>29</v>
      </c>
      <c r="C150" s="3">
        <v>1046</v>
      </c>
      <c r="D150" s="3">
        <v>41</v>
      </c>
      <c r="E150" s="3" t="s">
        <v>46</v>
      </c>
      <c r="F150" s="5" t="s">
        <v>47</v>
      </c>
      <c r="G150" s="10">
        <v>50</v>
      </c>
      <c r="H150" s="10">
        <v>100</v>
      </c>
      <c r="I150" s="3">
        <v>1</v>
      </c>
      <c r="J150" s="10">
        <v>100</v>
      </c>
      <c r="K150" s="10">
        <f t="shared" si="42"/>
        <v>100</v>
      </c>
      <c r="L150" s="12">
        <f t="shared" si="43"/>
        <v>0</v>
      </c>
      <c r="M150" s="10">
        <f t="shared" si="44"/>
        <v>0</v>
      </c>
      <c r="N150" s="10">
        <f t="shared" si="45"/>
        <v>50</v>
      </c>
      <c r="O150" s="10"/>
      <c r="P150" s="10"/>
      <c r="Q150" s="12">
        <f t="shared" si="46"/>
        <v>0.5</v>
      </c>
      <c r="R150" s="10">
        <f t="shared" si="47"/>
        <v>50</v>
      </c>
      <c r="S150" s="10">
        <f>R150/S141</f>
        <v>25</v>
      </c>
      <c r="T150" s="4" t="s">
        <v>32</v>
      </c>
    </row>
    <row r="151" spans="1:25" s="4" customFormat="1" x14ac:dyDescent="0.25">
      <c r="A151" s="1">
        <v>45730</v>
      </c>
      <c r="B151" s="5" t="s">
        <v>29</v>
      </c>
      <c r="C151" s="3">
        <v>2188</v>
      </c>
      <c r="D151" s="3">
        <v>37</v>
      </c>
      <c r="E151" s="3" t="s">
        <v>35</v>
      </c>
      <c r="F151" s="5" t="s">
        <v>49</v>
      </c>
      <c r="G151" s="10">
        <v>100</v>
      </c>
      <c r="H151" s="10">
        <v>199</v>
      </c>
      <c r="I151" s="3">
        <v>1</v>
      </c>
      <c r="J151" s="10">
        <v>180</v>
      </c>
      <c r="K151" s="10">
        <f t="shared" si="42"/>
        <v>180</v>
      </c>
      <c r="L151" s="12">
        <f t="shared" si="43"/>
        <v>9.5477386934673336E-2</v>
      </c>
      <c r="M151" s="10">
        <f t="shared" si="44"/>
        <v>18.999999999999993</v>
      </c>
      <c r="N151" s="10">
        <f t="shared" si="45"/>
        <v>100</v>
      </c>
      <c r="O151" s="8"/>
      <c r="P151" s="9"/>
      <c r="Q151" s="12">
        <f t="shared" si="46"/>
        <v>0.44444444444444442</v>
      </c>
      <c r="R151" s="10">
        <f t="shared" si="47"/>
        <v>80</v>
      </c>
      <c r="S151" s="10">
        <f>R151/S141</f>
        <v>40</v>
      </c>
      <c r="T151" s="4" t="s">
        <v>32</v>
      </c>
    </row>
    <row r="152" spans="1:25" s="4" customFormat="1" x14ac:dyDescent="0.25">
      <c r="A152" s="1">
        <v>45730</v>
      </c>
      <c r="B152" s="5" t="s">
        <v>29</v>
      </c>
      <c r="C152" s="3">
        <v>2188</v>
      </c>
      <c r="D152" s="3">
        <v>42</v>
      </c>
      <c r="E152" s="3" t="s">
        <v>35</v>
      </c>
      <c r="F152" s="5" t="s">
        <v>49</v>
      </c>
      <c r="G152" s="10">
        <v>100</v>
      </c>
      <c r="H152" s="10">
        <v>199</v>
      </c>
      <c r="I152" s="3">
        <v>1</v>
      </c>
      <c r="J152" s="10">
        <v>180</v>
      </c>
      <c r="K152" s="10">
        <f t="shared" si="42"/>
        <v>180</v>
      </c>
      <c r="L152" s="12">
        <f t="shared" si="43"/>
        <v>9.5477386934673336E-2</v>
      </c>
      <c r="M152" s="10">
        <f t="shared" si="44"/>
        <v>18.999999999999993</v>
      </c>
      <c r="N152" s="10">
        <f t="shared" si="45"/>
        <v>100</v>
      </c>
      <c r="O152" s="8"/>
      <c r="P152" s="9"/>
      <c r="Q152" s="12">
        <f t="shared" si="46"/>
        <v>0.44444444444444442</v>
      </c>
      <c r="R152" s="10">
        <f t="shared" si="47"/>
        <v>80</v>
      </c>
      <c r="S152" s="10">
        <f>R152/S141</f>
        <v>40</v>
      </c>
      <c r="T152" s="4" t="s">
        <v>32</v>
      </c>
    </row>
    <row r="153" spans="1:25" s="4" customFormat="1" x14ac:dyDescent="0.25">
      <c r="A153" s="1">
        <v>45730</v>
      </c>
      <c r="B153" s="5" t="s">
        <v>29</v>
      </c>
      <c r="C153" s="3">
        <v>2188</v>
      </c>
      <c r="D153" s="3">
        <v>40</v>
      </c>
      <c r="E153" s="3" t="s">
        <v>35</v>
      </c>
      <c r="F153" s="5" t="s">
        <v>49</v>
      </c>
      <c r="G153" s="10">
        <v>100</v>
      </c>
      <c r="H153" s="10">
        <v>199</v>
      </c>
      <c r="I153" s="3">
        <v>1</v>
      </c>
      <c r="J153" s="10">
        <v>180</v>
      </c>
      <c r="K153" s="10">
        <f t="shared" si="42"/>
        <v>180</v>
      </c>
      <c r="L153" s="12">
        <f t="shared" si="43"/>
        <v>9.5477386934673336E-2</v>
      </c>
      <c r="M153" s="10">
        <f t="shared" si="44"/>
        <v>18.999999999999993</v>
      </c>
      <c r="N153" s="10">
        <f t="shared" si="45"/>
        <v>100</v>
      </c>
      <c r="O153" s="10"/>
      <c r="P153" s="10"/>
      <c r="Q153" s="12">
        <f t="shared" si="46"/>
        <v>0.44444444444444442</v>
      </c>
      <c r="R153" s="10">
        <f t="shared" si="47"/>
        <v>80</v>
      </c>
      <c r="S153" s="10">
        <f>R153/S141</f>
        <v>40</v>
      </c>
      <c r="T153" s="4" t="s">
        <v>32</v>
      </c>
    </row>
    <row r="154" spans="1:25" s="4" customFormat="1" x14ac:dyDescent="0.25">
      <c r="A154" s="1">
        <v>45730</v>
      </c>
      <c r="B154" s="5" t="s">
        <v>29</v>
      </c>
      <c r="C154" s="3">
        <v>2085</v>
      </c>
      <c r="D154" s="3">
        <v>45</v>
      </c>
      <c r="E154" s="3" t="s">
        <v>35</v>
      </c>
      <c r="F154" s="5" t="s">
        <v>36</v>
      </c>
      <c r="G154" s="10">
        <v>100</v>
      </c>
      <c r="H154" s="10">
        <v>199</v>
      </c>
      <c r="I154" s="3">
        <v>1</v>
      </c>
      <c r="J154" s="10">
        <v>180</v>
      </c>
      <c r="K154" s="10">
        <f t="shared" si="42"/>
        <v>180</v>
      </c>
      <c r="L154" s="12">
        <f t="shared" si="43"/>
        <v>9.5477386934673336E-2</v>
      </c>
      <c r="M154" s="10">
        <f t="shared" si="44"/>
        <v>18.999999999999993</v>
      </c>
      <c r="N154" s="10">
        <f t="shared" si="45"/>
        <v>100</v>
      </c>
      <c r="O154" s="10"/>
      <c r="P154" s="10"/>
      <c r="Q154" s="12">
        <f t="shared" si="46"/>
        <v>0.44444444444444442</v>
      </c>
      <c r="R154" s="10">
        <f t="shared" si="47"/>
        <v>80</v>
      </c>
      <c r="S154" s="10">
        <f>R154/S141</f>
        <v>40</v>
      </c>
      <c r="T154" s="4" t="s">
        <v>32</v>
      </c>
    </row>
    <row r="155" spans="1:25" s="4" customFormat="1" x14ac:dyDescent="0.25">
      <c r="A155" s="2"/>
      <c r="B155" s="5"/>
      <c r="C155" s="3"/>
      <c r="D155" s="3"/>
      <c r="E155" s="3"/>
      <c r="F155" s="5"/>
      <c r="G155" s="10"/>
      <c r="H155" s="10"/>
      <c r="I155" s="3"/>
      <c r="J155" s="10"/>
      <c r="K155" s="10">
        <f t="shared" si="42"/>
        <v>0</v>
      </c>
      <c r="L155" s="12" t="str">
        <f t="shared" si="43"/>
        <v>-</v>
      </c>
      <c r="M155" s="10" t="str">
        <f t="shared" si="44"/>
        <v>-</v>
      </c>
      <c r="N155" s="10">
        <f t="shared" si="45"/>
        <v>0</v>
      </c>
      <c r="O155" s="10"/>
      <c r="P155" s="10"/>
      <c r="Q155" s="12" t="str">
        <f t="shared" si="46"/>
        <v>-</v>
      </c>
      <c r="R155" s="10">
        <f t="shared" si="47"/>
        <v>0</v>
      </c>
      <c r="S155" s="10">
        <f>R155/S141</f>
        <v>0</v>
      </c>
      <c r="T155" s="4" t="s">
        <v>32</v>
      </c>
    </row>
    <row r="156" spans="1:25" s="4" customFormat="1" x14ac:dyDescent="0.25">
      <c r="A156" s="2"/>
      <c r="B156" s="5"/>
      <c r="C156" s="3"/>
      <c r="D156" s="3"/>
      <c r="E156" s="3"/>
      <c r="F156" s="5"/>
      <c r="G156" s="10"/>
      <c r="H156" s="10"/>
      <c r="I156" s="3"/>
      <c r="J156" s="10"/>
      <c r="K156" s="10">
        <f t="shared" si="42"/>
        <v>0</v>
      </c>
      <c r="L156" s="12" t="str">
        <f t="shared" si="43"/>
        <v>-</v>
      </c>
      <c r="M156" s="10" t="str">
        <f t="shared" si="44"/>
        <v>-</v>
      </c>
      <c r="N156" s="10">
        <f t="shared" si="45"/>
        <v>0</v>
      </c>
      <c r="O156" s="10"/>
      <c r="P156" s="10"/>
      <c r="Q156" s="12" t="str">
        <f t="shared" si="46"/>
        <v>-</v>
      </c>
      <c r="R156" s="10">
        <f t="shared" si="47"/>
        <v>0</v>
      </c>
      <c r="S156" s="10">
        <f>R156/S141</f>
        <v>0</v>
      </c>
      <c r="T156" s="4" t="s">
        <v>32</v>
      </c>
    </row>
    <row r="157" spans="1:25" s="4" customFormat="1" x14ac:dyDescent="0.25">
      <c r="A157" s="2"/>
      <c r="C157" s="3"/>
      <c r="D157" s="3"/>
      <c r="G157" s="10"/>
      <c r="H157" s="10"/>
      <c r="I157" s="3"/>
      <c r="J157" s="10"/>
      <c r="K157" s="10">
        <f t="shared" si="42"/>
        <v>0</v>
      </c>
      <c r="L157" s="12" t="str">
        <f t="shared" si="43"/>
        <v>-</v>
      </c>
      <c r="M157" s="10" t="str">
        <f t="shared" si="44"/>
        <v>-</v>
      </c>
      <c r="N157" s="10">
        <f t="shared" si="45"/>
        <v>0</v>
      </c>
      <c r="O157" s="10"/>
      <c r="P157" s="10"/>
      <c r="Q157" s="12" t="str">
        <f t="shared" si="46"/>
        <v>-</v>
      </c>
      <c r="R157" s="10">
        <f t="shared" si="47"/>
        <v>0</v>
      </c>
      <c r="S157" s="10">
        <f>R157/S141</f>
        <v>0</v>
      </c>
      <c r="T157" s="4" t="s">
        <v>32</v>
      </c>
    </row>
    <row r="158" spans="1:25" s="4" customFormat="1" x14ac:dyDescent="0.25">
      <c r="A158" s="2"/>
      <c r="B158" s="5"/>
      <c r="C158" s="3"/>
      <c r="D158" s="3"/>
      <c r="E158" s="3"/>
      <c r="F158" s="5"/>
      <c r="G158" s="10"/>
      <c r="H158" s="10"/>
      <c r="I158" s="3"/>
      <c r="J158" s="10"/>
      <c r="K158" s="10">
        <f t="shared" si="42"/>
        <v>0</v>
      </c>
      <c r="L158" s="12" t="str">
        <f t="shared" si="43"/>
        <v>-</v>
      </c>
      <c r="M158" s="10" t="str">
        <f t="shared" si="44"/>
        <v>-</v>
      </c>
      <c r="N158" s="10">
        <f t="shared" si="45"/>
        <v>0</v>
      </c>
      <c r="O158" s="10"/>
      <c r="P158" s="10"/>
      <c r="Q158" s="12" t="str">
        <f t="shared" si="46"/>
        <v>-</v>
      </c>
      <c r="R158" s="10">
        <f t="shared" si="47"/>
        <v>0</v>
      </c>
      <c r="S158" s="10">
        <f>R158/S141</f>
        <v>0</v>
      </c>
      <c r="T158" s="4" t="s">
        <v>32</v>
      </c>
    </row>
    <row r="159" spans="1:25" s="4" customFormat="1" x14ac:dyDescent="0.25">
      <c r="A159" s="2"/>
      <c r="G159" s="10"/>
      <c r="H159" s="10"/>
      <c r="J159" s="10"/>
      <c r="K159" s="10">
        <f t="shared" si="42"/>
        <v>0</v>
      </c>
      <c r="L159" s="12" t="str">
        <f t="shared" si="43"/>
        <v>-</v>
      </c>
      <c r="M159" s="10" t="str">
        <f t="shared" si="44"/>
        <v>-</v>
      </c>
      <c r="N159" s="10">
        <f t="shared" si="45"/>
        <v>0</v>
      </c>
      <c r="O159" s="10"/>
      <c r="P159" s="10"/>
      <c r="Q159" s="12" t="str">
        <f t="shared" si="46"/>
        <v>-</v>
      </c>
      <c r="R159" s="10">
        <f t="shared" si="47"/>
        <v>0</v>
      </c>
      <c r="S159" s="10">
        <f>R159/S141</f>
        <v>0</v>
      </c>
      <c r="T159" s="4" t="s">
        <v>32</v>
      </c>
    </row>
    <row r="160" spans="1:25" s="4" customFormat="1" x14ac:dyDescent="0.25">
      <c r="A160" s="1"/>
      <c r="G160" s="10"/>
      <c r="H160" s="10"/>
      <c r="J160" s="10"/>
      <c r="K160" s="10">
        <f t="shared" si="42"/>
        <v>0</v>
      </c>
      <c r="L160" s="12" t="str">
        <f t="shared" si="43"/>
        <v>-</v>
      </c>
      <c r="M160" s="10" t="str">
        <f t="shared" si="44"/>
        <v>-</v>
      </c>
      <c r="N160" s="10">
        <f t="shared" si="45"/>
        <v>0</v>
      </c>
      <c r="O160" s="10"/>
      <c r="P160" s="10"/>
      <c r="Q160" s="12" t="str">
        <f t="shared" si="46"/>
        <v>-</v>
      </c>
      <c r="R160" s="10">
        <f t="shared" si="47"/>
        <v>0</v>
      </c>
      <c r="S160" s="10">
        <f>R160/S141</f>
        <v>0</v>
      </c>
      <c r="T160" s="4" t="s">
        <v>32</v>
      </c>
    </row>
    <row r="161" spans="1:23" s="4" customFormat="1" x14ac:dyDescent="0.25">
      <c r="A161" s="1"/>
      <c r="G161" s="10"/>
      <c r="H161" s="10"/>
      <c r="J161" s="10"/>
      <c r="K161" s="10">
        <f t="shared" si="42"/>
        <v>0</v>
      </c>
      <c r="L161" s="12" t="str">
        <f t="shared" si="43"/>
        <v>-</v>
      </c>
      <c r="M161" s="10" t="str">
        <f t="shared" si="44"/>
        <v>-</v>
      </c>
      <c r="N161" s="10">
        <f t="shared" si="45"/>
        <v>0</v>
      </c>
      <c r="O161" s="10"/>
      <c r="P161" s="10"/>
      <c r="Q161" s="12" t="str">
        <f t="shared" si="46"/>
        <v>-</v>
      </c>
      <c r="R161" s="10">
        <f t="shared" si="47"/>
        <v>0</v>
      </c>
      <c r="S161" s="10">
        <f t="shared" ref="S161" si="48">R161/S145</f>
        <v>0</v>
      </c>
      <c r="T161" s="4" t="s">
        <v>32</v>
      </c>
    </row>
    <row r="162" spans="1:23" s="4" customFormat="1" x14ac:dyDescent="0.25">
      <c r="A162" s="1"/>
      <c r="B162" s="5"/>
      <c r="C162" s="3"/>
      <c r="D162" s="3"/>
      <c r="E162" s="3"/>
      <c r="F162" s="3"/>
      <c r="G162" s="10"/>
      <c r="H162" s="10"/>
      <c r="I162" s="4">
        <f>SUM(I143:I161)</f>
        <v>12</v>
      </c>
      <c r="J162" s="10"/>
      <c r="K162" s="10">
        <f>SUM(K143:K161)</f>
        <v>1840</v>
      </c>
      <c r="L162" s="12"/>
      <c r="M162" s="10">
        <f>SUM(M143:M161)</f>
        <v>151.99999999999997</v>
      </c>
      <c r="N162" s="10">
        <f>SUM(N143:N161)</f>
        <v>1000</v>
      </c>
      <c r="O162" s="10">
        <f>SUM(O143:O161)</f>
        <v>90</v>
      </c>
      <c r="P162" s="10">
        <f>SUM(P143:P161)</f>
        <v>4</v>
      </c>
      <c r="Q162" s="12">
        <f>IF(R162,R162/K162,0)</f>
        <v>0.40543478260869564</v>
      </c>
      <c r="R162" s="10">
        <f>R142-O162-P162</f>
        <v>746</v>
      </c>
      <c r="S162" s="10">
        <f>R162/S141</f>
        <v>373</v>
      </c>
      <c r="T162" s="4" t="s">
        <v>32</v>
      </c>
      <c r="U162" s="4">
        <f>U143-W162</f>
        <v>-2.6199999999998909</v>
      </c>
      <c r="W162" s="4">
        <f>SUM(W143:W161)</f>
        <v>930.88999999999987</v>
      </c>
    </row>
    <row r="163" spans="1:23" s="4" customFormat="1" x14ac:dyDescent="0.25">
      <c r="A163" s="1"/>
      <c r="G163" s="10"/>
      <c r="H163" s="10"/>
      <c r="J163" s="10"/>
      <c r="K163" s="10"/>
      <c r="L163" s="12"/>
      <c r="M163" s="10"/>
      <c r="N163" s="10"/>
      <c r="O163" s="10"/>
      <c r="P163" s="10"/>
      <c r="Q163" s="12"/>
      <c r="R163" s="10"/>
      <c r="S163" s="10"/>
    </row>
    <row r="164" spans="1:23" s="4" customFormat="1" x14ac:dyDescent="0.25">
      <c r="A164" s="1"/>
      <c r="G164" s="10"/>
      <c r="H164" s="10"/>
      <c r="J164" s="10"/>
      <c r="K164" s="10"/>
      <c r="L164" s="12"/>
      <c r="M164" s="10"/>
      <c r="N164" s="10"/>
      <c r="O164" s="10" t="s">
        <v>14</v>
      </c>
      <c r="P164" s="10"/>
      <c r="Q164" s="12" t="s">
        <v>16</v>
      </c>
      <c r="R164" s="10" t="s">
        <v>17</v>
      </c>
      <c r="S164" s="10">
        <v>2</v>
      </c>
    </row>
    <row r="165" spans="1:23" s="4" customFormat="1" x14ac:dyDescent="0.25">
      <c r="A165" s="1" t="s">
        <v>0</v>
      </c>
      <c r="B165" s="4" t="s">
        <v>1</v>
      </c>
      <c r="C165" s="4" t="s">
        <v>2</v>
      </c>
      <c r="D165" s="4" t="s">
        <v>3</v>
      </c>
      <c r="E165" s="4" t="s">
        <v>4</v>
      </c>
      <c r="F165" s="4" t="s">
        <v>5</v>
      </c>
      <c r="G165" s="10" t="s">
        <v>6</v>
      </c>
      <c r="H165" s="10" t="s">
        <v>7</v>
      </c>
      <c r="I165" s="4" t="s">
        <v>8</v>
      </c>
      <c r="J165" s="10" t="s">
        <v>9</v>
      </c>
      <c r="K165" s="10" t="s">
        <v>10</v>
      </c>
      <c r="L165" s="12" t="s">
        <v>11</v>
      </c>
      <c r="M165" s="10" t="s">
        <v>12</v>
      </c>
      <c r="N165" s="10" t="s">
        <v>13</v>
      </c>
      <c r="O165" s="10" t="s">
        <v>25</v>
      </c>
      <c r="P165" s="10" t="s">
        <v>15</v>
      </c>
      <c r="Q165" s="12" t="s">
        <v>26</v>
      </c>
      <c r="R165" s="10">
        <f>SUM(R166:R184)</f>
        <v>1198.98</v>
      </c>
      <c r="S165" s="10" t="s">
        <v>27</v>
      </c>
    </row>
    <row r="166" spans="1:23" s="4" customFormat="1" x14ac:dyDescent="0.25">
      <c r="A166" s="1">
        <v>45733</v>
      </c>
      <c r="B166" s="5" t="s">
        <v>29</v>
      </c>
      <c r="C166" s="3">
        <v>2085</v>
      </c>
      <c r="D166" s="3">
        <v>39</v>
      </c>
      <c r="E166" s="3" t="s">
        <v>35</v>
      </c>
      <c r="F166" s="5" t="s">
        <v>36</v>
      </c>
      <c r="G166" s="10">
        <v>100</v>
      </c>
      <c r="H166" s="10">
        <v>199</v>
      </c>
      <c r="I166" s="3">
        <v>1</v>
      </c>
      <c r="J166" s="10">
        <v>180</v>
      </c>
      <c r="K166" s="10">
        <f t="shared" ref="K166:K184" si="49">I166*J166</f>
        <v>180</v>
      </c>
      <c r="L166" s="12">
        <f t="shared" ref="L166:L184" si="50">IFERROR(1-J166/H166,"-")</f>
        <v>9.5477386934673336E-2</v>
      </c>
      <c r="M166" s="10">
        <f t="shared" ref="M166:M184" si="51">IFERROR(H166*L166,"-")</f>
        <v>18.999999999999993</v>
      </c>
      <c r="N166" s="10">
        <f t="shared" ref="N166:N184" si="52">G166*I166</f>
        <v>100</v>
      </c>
      <c r="O166" s="10"/>
      <c r="P166" s="10">
        <v>20.440000000000001</v>
      </c>
      <c r="Q166" s="12">
        <f t="shared" ref="Q166:Q184" si="53">IF(R166,R166/K166,"-")</f>
        <v>0.44444444444444442</v>
      </c>
      <c r="R166" s="10">
        <f t="shared" ref="R166:R184" si="54">K166-N166</f>
        <v>80</v>
      </c>
      <c r="S166" s="10">
        <f>R166/S164</f>
        <v>40</v>
      </c>
      <c r="T166" s="4" t="s">
        <v>32</v>
      </c>
    </row>
    <row r="167" spans="1:23" s="4" customFormat="1" x14ac:dyDescent="0.25">
      <c r="A167" s="1">
        <v>45734</v>
      </c>
      <c r="B167" s="5" t="s">
        <v>29</v>
      </c>
      <c r="C167" s="3">
        <v>2085</v>
      </c>
      <c r="D167" s="3">
        <v>39</v>
      </c>
      <c r="E167" s="3" t="s">
        <v>35</v>
      </c>
      <c r="F167" s="5" t="s">
        <v>36</v>
      </c>
      <c r="G167" s="10">
        <v>100</v>
      </c>
      <c r="H167" s="10">
        <v>199</v>
      </c>
      <c r="I167" s="3">
        <v>1</v>
      </c>
      <c r="J167" s="10">
        <v>180</v>
      </c>
      <c r="K167" s="10">
        <f t="shared" si="49"/>
        <v>180</v>
      </c>
      <c r="L167" s="12">
        <f t="shared" si="50"/>
        <v>9.5477386934673336E-2</v>
      </c>
      <c r="M167" s="10">
        <f t="shared" si="51"/>
        <v>18.999999999999993</v>
      </c>
      <c r="N167" s="10">
        <f t="shared" si="52"/>
        <v>100</v>
      </c>
      <c r="O167" s="10"/>
      <c r="P167" s="10"/>
      <c r="Q167" s="12">
        <f t="shared" si="53"/>
        <v>0.44444444444444442</v>
      </c>
      <c r="R167" s="10">
        <f t="shared" si="54"/>
        <v>80</v>
      </c>
      <c r="S167" s="10">
        <f>R167/S164</f>
        <v>40</v>
      </c>
      <c r="T167" s="4" t="s">
        <v>32</v>
      </c>
    </row>
    <row r="168" spans="1:23" s="4" customFormat="1" x14ac:dyDescent="0.25">
      <c r="A168" s="1">
        <v>45734</v>
      </c>
      <c r="B168" s="5" t="s">
        <v>29</v>
      </c>
      <c r="C168" s="3">
        <v>2188</v>
      </c>
      <c r="D168" s="3">
        <v>44</v>
      </c>
      <c r="E168" s="3" t="s">
        <v>35</v>
      </c>
      <c r="F168" s="5" t="s">
        <v>49</v>
      </c>
      <c r="G168" s="10">
        <v>100</v>
      </c>
      <c r="H168" s="10">
        <v>199</v>
      </c>
      <c r="I168" s="3">
        <v>1</v>
      </c>
      <c r="J168" s="10">
        <v>179.17</v>
      </c>
      <c r="K168" s="10">
        <f t="shared" si="49"/>
        <v>179.17</v>
      </c>
      <c r="L168" s="12">
        <f t="shared" si="50"/>
        <v>9.9648241206030219E-2</v>
      </c>
      <c r="M168" s="10">
        <f t="shared" si="51"/>
        <v>19.830000000000013</v>
      </c>
      <c r="N168" s="10">
        <f t="shared" si="52"/>
        <v>100</v>
      </c>
      <c r="O168" s="10"/>
      <c r="P168" s="10"/>
      <c r="Q168" s="12">
        <f t="shared" si="53"/>
        <v>0.44187084891443879</v>
      </c>
      <c r="R168" s="10">
        <f t="shared" si="54"/>
        <v>79.169999999999987</v>
      </c>
      <c r="S168" s="10">
        <f>R168/S164</f>
        <v>39.584999999999994</v>
      </c>
      <c r="T168" s="4" t="s">
        <v>32</v>
      </c>
    </row>
    <row r="169" spans="1:23" s="4" customFormat="1" x14ac:dyDescent="0.25">
      <c r="A169" s="1">
        <v>45734</v>
      </c>
      <c r="B169" s="5" t="s">
        <v>29</v>
      </c>
      <c r="C169" s="3">
        <v>2061</v>
      </c>
      <c r="D169" s="3">
        <v>39</v>
      </c>
      <c r="E169" s="4" t="s">
        <v>35</v>
      </c>
      <c r="F169" s="7" t="s">
        <v>51</v>
      </c>
      <c r="G169" s="10">
        <v>110</v>
      </c>
      <c r="H169" s="10">
        <v>210</v>
      </c>
      <c r="I169" s="3">
        <v>1</v>
      </c>
      <c r="J169" s="10">
        <v>190</v>
      </c>
      <c r="K169" s="10">
        <f t="shared" si="49"/>
        <v>190</v>
      </c>
      <c r="L169" s="12">
        <f t="shared" si="50"/>
        <v>9.5238095238095233E-2</v>
      </c>
      <c r="M169" s="10">
        <f t="shared" si="51"/>
        <v>20</v>
      </c>
      <c r="N169" s="10">
        <f t="shared" si="52"/>
        <v>110</v>
      </c>
      <c r="O169" s="10"/>
      <c r="P169" s="10"/>
      <c r="Q169" s="12">
        <f t="shared" si="53"/>
        <v>0.42105263157894735</v>
      </c>
      <c r="R169" s="10">
        <f t="shared" si="54"/>
        <v>80</v>
      </c>
      <c r="S169" s="10">
        <f>R169/S164</f>
        <v>40</v>
      </c>
      <c r="T169" s="4" t="s">
        <v>32</v>
      </c>
    </row>
    <row r="170" spans="1:23" s="4" customFormat="1" x14ac:dyDescent="0.25">
      <c r="A170" s="1">
        <v>45734</v>
      </c>
      <c r="B170" s="5" t="s">
        <v>29</v>
      </c>
      <c r="C170" s="3">
        <v>1046</v>
      </c>
      <c r="D170" s="3">
        <v>39</v>
      </c>
      <c r="E170" s="3" t="s">
        <v>46</v>
      </c>
      <c r="F170" s="5" t="s">
        <v>47</v>
      </c>
      <c r="G170" s="10">
        <v>50</v>
      </c>
      <c r="H170" s="10">
        <v>110</v>
      </c>
      <c r="I170" s="3">
        <v>1</v>
      </c>
      <c r="J170" s="10">
        <v>120</v>
      </c>
      <c r="K170" s="10">
        <f t="shared" si="49"/>
        <v>120</v>
      </c>
      <c r="L170" s="12">
        <f t="shared" si="50"/>
        <v>-9.0909090909090828E-2</v>
      </c>
      <c r="M170" s="10">
        <f t="shared" si="51"/>
        <v>-9.9999999999999911</v>
      </c>
      <c r="N170" s="10">
        <f t="shared" si="52"/>
        <v>50</v>
      </c>
      <c r="O170" s="10"/>
      <c r="P170" s="10"/>
      <c r="Q170" s="12">
        <f t="shared" si="53"/>
        <v>0.58333333333333337</v>
      </c>
      <c r="R170" s="10">
        <f t="shared" si="54"/>
        <v>70</v>
      </c>
      <c r="S170" s="10">
        <f>R170/S164</f>
        <v>35</v>
      </c>
      <c r="T170" s="4" t="s">
        <v>32</v>
      </c>
    </row>
    <row r="171" spans="1:23" s="4" customFormat="1" x14ac:dyDescent="0.25">
      <c r="A171" s="1">
        <v>45734</v>
      </c>
      <c r="B171" s="5" t="s">
        <v>29</v>
      </c>
      <c r="C171" s="3">
        <v>1046</v>
      </c>
      <c r="D171" s="3">
        <v>42</v>
      </c>
      <c r="E171" s="3" t="s">
        <v>46</v>
      </c>
      <c r="F171" s="5" t="s">
        <v>47</v>
      </c>
      <c r="G171" s="10">
        <v>50</v>
      </c>
      <c r="H171" s="10">
        <v>110</v>
      </c>
      <c r="I171" s="3">
        <v>1</v>
      </c>
      <c r="J171" s="10">
        <v>100</v>
      </c>
      <c r="K171" s="10">
        <f t="shared" si="49"/>
        <v>100</v>
      </c>
      <c r="L171" s="12">
        <f t="shared" si="50"/>
        <v>9.0909090909090939E-2</v>
      </c>
      <c r="M171" s="10">
        <f t="shared" si="51"/>
        <v>10.000000000000004</v>
      </c>
      <c r="N171" s="10">
        <f t="shared" si="52"/>
        <v>50</v>
      </c>
      <c r="O171" s="10"/>
      <c r="P171" s="10"/>
      <c r="Q171" s="12">
        <f t="shared" si="53"/>
        <v>0.5</v>
      </c>
      <c r="R171" s="10">
        <f t="shared" si="54"/>
        <v>50</v>
      </c>
      <c r="S171" s="10">
        <f>R171/S164</f>
        <v>25</v>
      </c>
      <c r="T171" s="4" t="s">
        <v>32</v>
      </c>
    </row>
    <row r="172" spans="1:23" s="4" customFormat="1" x14ac:dyDescent="0.25">
      <c r="A172" s="1">
        <v>45735</v>
      </c>
      <c r="B172" s="5" t="s">
        <v>29</v>
      </c>
      <c r="C172" s="3">
        <v>1046</v>
      </c>
      <c r="D172" s="3">
        <v>43</v>
      </c>
      <c r="E172" s="3" t="s">
        <v>46</v>
      </c>
      <c r="F172" s="5" t="s">
        <v>47</v>
      </c>
      <c r="G172" s="10">
        <v>50</v>
      </c>
      <c r="H172" s="10">
        <v>110</v>
      </c>
      <c r="I172" s="3">
        <v>1</v>
      </c>
      <c r="J172" s="10">
        <v>106.53</v>
      </c>
      <c r="K172" s="10">
        <f t="shared" si="49"/>
        <v>106.53</v>
      </c>
      <c r="L172" s="12">
        <f t="shared" si="50"/>
        <v>3.1545454545454543E-2</v>
      </c>
      <c r="M172" s="10">
        <f t="shared" si="51"/>
        <v>3.4699999999999998</v>
      </c>
      <c r="N172" s="10">
        <f t="shared" si="52"/>
        <v>50</v>
      </c>
      <c r="O172" s="10"/>
      <c r="P172" s="10"/>
      <c r="Q172" s="12">
        <f t="shared" si="53"/>
        <v>0.53064864357457997</v>
      </c>
      <c r="R172" s="10">
        <f t="shared" si="54"/>
        <v>56.53</v>
      </c>
      <c r="S172" s="10">
        <f>R172/S164</f>
        <v>28.265000000000001</v>
      </c>
      <c r="T172" s="4" t="s">
        <v>32</v>
      </c>
    </row>
    <row r="173" spans="1:23" s="4" customFormat="1" x14ac:dyDescent="0.25">
      <c r="A173" s="1">
        <v>45735</v>
      </c>
      <c r="B173" s="5" t="s">
        <v>29</v>
      </c>
      <c r="C173" s="3">
        <v>1046</v>
      </c>
      <c r="D173" s="3">
        <v>41</v>
      </c>
      <c r="E173" s="3" t="s">
        <v>46</v>
      </c>
      <c r="F173" s="5" t="s">
        <v>47</v>
      </c>
      <c r="G173" s="10">
        <v>50</v>
      </c>
      <c r="H173" s="10">
        <v>110</v>
      </c>
      <c r="I173" s="3">
        <v>1</v>
      </c>
      <c r="J173" s="10">
        <v>110</v>
      </c>
      <c r="K173" s="10">
        <f t="shared" si="49"/>
        <v>110</v>
      </c>
      <c r="L173" s="12">
        <f t="shared" si="50"/>
        <v>0</v>
      </c>
      <c r="M173" s="10">
        <f t="shared" si="51"/>
        <v>0</v>
      </c>
      <c r="N173" s="10">
        <f t="shared" si="52"/>
        <v>50</v>
      </c>
      <c r="O173" s="10"/>
      <c r="P173" s="10"/>
      <c r="Q173" s="12">
        <f t="shared" si="53"/>
        <v>0.54545454545454541</v>
      </c>
      <c r="R173" s="10">
        <f t="shared" si="54"/>
        <v>60</v>
      </c>
      <c r="S173" s="10">
        <f>R173/S164</f>
        <v>30</v>
      </c>
      <c r="T173" s="4" t="s">
        <v>32</v>
      </c>
    </row>
    <row r="174" spans="1:23" s="4" customFormat="1" x14ac:dyDescent="0.25">
      <c r="A174" s="1">
        <v>45735</v>
      </c>
      <c r="B174" s="5" t="s">
        <v>29</v>
      </c>
      <c r="C174" s="3">
        <v>2061</v>
      </c>
      <c r="D174" s="3">
        <v>41</v>
      </c>
      <c r="E174" s="4" t="s">
        <v>35</v>
      </c>
      <c r="F174" s="7" t="s">
        <v>51</v>
      </c>
      <c r="G174" s="10">
        <v>110</v>
      </c>
      <c r="H174" s="10">
        <v>210</v>
      </c>
      <c r="I174" s="3">
        <v>1</v>
      </c>
      <c r="J174" s="10">
        <v>190</v>
      </c>
      <c r="K174" s="10">
        <f t="shared" si="49"/>
        <v>190</v>
      </c>
      <c r="L174" s="12">
        <f t="shared" si="50"/>
        <v>9.5238095238095233E-2</v>
      </c>
      <c r="M174" s="10">
        <f t="shared" si="51"/>
        <v>20</v>
      </c>
      <c r="N174" s="10">
        <f t="shared" si="52"/>
        <v>110</v>
      </c>
      <c r="O174" s="8"/>
      <c r="P174" s="9"/>
      <c r="Q174" s="12">
        <f t="shared" si="53"/>
        <v>0.42105263157894735</v>
      </c>
      <c r="R174" s="10">
        <f t="shared" si="54"/>
        <v>80</v>
      </c>
      <c r="S174" s="10">
        <f>R174/S164</f>
        <v>40</v>
      </c>
      <c r="T174" s="4" t="s">
        <v>32</v>
      </c>
    </row>
    <row r="175" spans="1:23" s="4" customFormat="1" x14ac:dyDescent="0.25">
      <c r="A175" s="1">
        <v>45735</v>
      </c>
      <c r="B175" s="5" t="s">
        <v>29</v>
      </c>
      <c r="C175" s="3">
        <v>2085</v>
      </c>
      <c r="D175" s="3">
        <v>39</v>
      </c>
      <c r="E175" s="3" t="s">
        <v>35</v>
      </c>
      <c r="F175" s="5" t="s">
        <v>36</v>
      </c>
      <c r="G175" s="10">
        <v>100</v>
      </c>
      <c r="H175" s="10">
        <v>199</v>
      </c>
      <c r="I175" s="3">
        <v>1</v>
      </c>
      <c r="J175" s="10">
        <v>181.64</v>
      </c>
      <c r="K175" s="10">
        <f t="shared" si="49"/>
        <v>181.64</v>
      </c>
      <c r="L175" s="12">
        <f t="shared" si="50"/>
        <v>8.7236180904522675E-2</v>
      </c>
      <c r="M175" s="10">
        <f t="shared" si="51"/>
        <v>17.360000000000014</v>
      </c>
      <c r="N175" s="10">
        <f t="shared" si="52"/>
        <v>100</v>
      </c>
      <c r="O175" s="8"/>
      <c r="P175" s="9"/>
      <c r="Q175" s="12">
        <f t="shared" si="53"/>
        <v>0.44946047126183658</v>
      </c>
      <c r="R175" s="10">
        <f t="shared" si="54"/>
        <v>81.639999999999986</v>
      </c>
      <c r="S175" s="10">
        <f>R175/S164</f>
        <v>40.819999999999993</v>
      </c>
      <c r="T175" s="4" t="s">
        <v>32</v>
      </c>
    </row>
    <row r="176" spans="1:23" s="4" customFormat="1" x14ac:dyDescent="0.25">
      <c r="A176" s="1">
        <v>45736</v>
      </c>
      <c r="B176" s="5" t="s">
        <v>29</v>
      </c>
      <c r="C176" s="3">
        <v>2061</v>
      </c>
      <c r="D176" s="3">
        <v>43</v>
      </c>
      <c r="E176" s="4" t="s">
        <v>35</v>
      </c>
      <c r="F176" s="7" t="s">
        <v>51</v>
      </c>
      <c r="G176" s="10">
        <v>110</v>
      </c>
      <c r="H176" s="10">
        <v>210</v>
      </c>
      <c r="I176" s="3">
        <v>1</v>
      </c>
      <c r="J176" s="10">
        <v>190</v>
      </c>
      <c r="K176" s="10">
        <f t="shared" si="49"/>
        <v>190</v>
      </c>
      <c r="L176" s="12">
        <f t="shared" si="50"/>
        <v>9.5238095238095233E-2</v>
      </c>
      <c r="M176" s="10">
        <f t="shared" si="51"/>
        <v>20</v>
      </c>
      <c r="N176" s="10">
        <f t="shared" si="52"/>
        <v>110</v>
      </c>
      <c r="O176" s="10"/>
      <c r="P176" s="10"/>
      <c r="Q176" s="12">
        <f t="shared" si="53"/>
        <v>0.42105263157894735</v>
      </c>
      <c r="R176" s="10">
        <f t="shared" si="54"/>
        <v>80</v>
      </c>
      <c r="S176" s="10">
        <f>R176/S164</f>
        <v>40</v>
      </c>
      <c r="T176" s="4" t="s">
        <v>32</v>
      </c>
    </row>
    <row r="177" spans="1:24" s="4" customFormat="1" x14ac:dyDescent="0.25">
      <c r="A177" s="1">
        <v>45736</v>
      </c>
      <c r="B177" s="5" t="s">
        <v>29</v>
      </c>
      <c r="C177" s="3">
        <v>2085</v>
      </c>
      <c r="D177" s="3">
        <v>38</v>
      </c>
      <c r="E177" s="3" t="s">
        <v>35</v>
      </c>
      <c r="F177" s="5" t="s">
        <v>36</v>
      </c>
      <c r="G177" s="10">
        <v>100</v>
      </c>
      <c r="H177" s="10">
        <v>199</v>
      </c>
      <c r="I177" s="3">
        <v>1</v>
      </c>
      <c r="J177" s="10">
        <v>181.64</v>
      </c>
      <c r="K177" s="10">
        <f t="shared" si="49"/>
        <v>181.64</v>
      </c>
      <c r="L177" s="12">
        <f t="shared" si="50"/>
        <v>8.7236180904522675E-2</v>
      </c>
      <c r="M177" s="10">
        <f t="shared" si="51"/>
        <v>17.360000000000014</v>
      </c>
      <c r="N177" s="10">
        <f t="shared" si="52"/>
        <v>100</v>
      </c>
      <c r="O177" s="10"/>
      <c r="P177" s="10"/>
      <c r="Q177" s="12">
        <f t="shared" si="53"/>
        <v>0.44946047126183658</v>
      </c>
      <c r="R177" s="10">
        <f t="shared" si="54"/>
        <v>81.639999999999986</v>
      </c>
      <c r="S177" s="10">
        <f>R177/S164</f>
        <v>40.819999999999993</v>
      </c>
      <c r="T177" s="4" t="s">
        <v>32</v>
      </c>
    </row>
    <row r="178" spans="1:24" s="4" customFormat="1" x14ac:dyDescent="0.25">
      <c r="A178" s="1">
        <v>45736</v>
      </c>
      <c r="B178" s="5" t="s">
        <v>29</v>
      </c>
      <c r="C178" s="3">
        <v>1046</v>
      </c>
      <c r="D178" s="3">
        <v>42</v>
      </c>
      <c r="E178" s="3" t="s">
        <v>46</v>
      </c>
      <c r="F178" s="5" t="s">
        <v>47</v>
      </c>
      <c r="G178" s="10">
        <v>50</v>
      </c>
      <c r="H178" s="10">
        <v>110</v>
      </c>
      <c r="I178" s="3">
        <v>1</v>
      </c>
      <c r="J178" s="10">
        <v>110</v>
      </c>
      <c r="K178" s="10">
        <f t="shared" si="49"/>
        <v>110</v>
      </c>
      <c r="L178" s="12">
        <f t="shared" si="50"/>
        <v>0</v>
      </c>
      <c r="M178" s="10">
        <f t="shared" si="51"/>
        <v>0</v>
      </c>
      <c r="N178" s="10">
        <f t="shared" si="52"/>
        <v>50</v>
      </c>
      <c r="O178" s="10"/>
      <c r="P178" s="10"/>
      <c r="Q178" s="12">
        <f t="shared" si="53"/>
        <v>0.54545454545454541</v>
      </c>
      <c r="R178" s="10">
        <f t="shared" si="54"/>
        <v>60</v>
      </c>
      <c r="S178" s="10">
        <f>R178/S164</f>
        <v>30</v>
      </c>
      <c r="T178" s="4" t="s">
        <v>32</v>
      </c>
    </row>
    <row r="179" spans="1:24" s="4" customFormat="1" x14ac:dyDescent="0.25">
      <c r="A179" s="1">
        <v>45736</v>
      </c>
      <c r="B179" s="5" t="s">
        <v>29</v>
      </c>
      <c r="C179" s="3">
        <v>1046</v>
      </c>
      <c r="D179" s="3">
        <v>40</v>
      </c>
      <c r="E179" s="3" t="s">
        <v>46</v>
      </c>
      <c r="F179" s="5" t="s">
        <v>47</v>
      </c>
      <c r="G179" s="10">
        <v>50</v>
      </c>
      <c r="H179" s="10">
        <v>110</v>
      </c>
      <c r="I179" s="3">
        <v>1</v>
      </c>
      <c r="J179" s="10">
        <v>110</v>
      </c>
      <c r="K179" s="10">
        <f t="shared" si="49"/>
        <v>110</v>
      </c>
      <c r="L179" s="12">
        <f t="shared" si="50"/>
        <v>0</v>
      </c>
      <c r="M179" s="10">
        <f t="shared" si="51"/>
        <v>0</v>
      </c>
      <c r="N179" s="10">
        <f t="shared" si="52"/>
        <v>50</v>
      </c>
      <c r="O179" s="10">
        <v>50</v>
      </c>
      <c r="P179" s="10">
        <v>18</v>
      </c>
      <c r="Q179" s="12">
        <f t="shared" si="53"/>
        <v>0.54545454545454541</v>
      </c>
      <c r="R179" s="10">
        <f t="shared" si="54"/>
        <v>60</v>
      </c>
      <c r="S179" s="10">
        <f>R179/S164</f>
        <v>30</v>
      </c>
      <c r="T179" s="4" t="s">
        <v>32</v>
      </c>
    </row>
    <row r="180" spans="1:24" s="4" customFormat="1" x14ac:dyDescent="0.25">
      <c r="A180" s="1">
        <v>45737</v>
      </c>
      <c r="B180" s="5" t="s">
        <v>29</v>
      </c>
      <c r="C180" s="3">
        <v>2085</v>
      </c>
      <c r="D180" s="3">
        <v>37</v>
      </c>
      <c r="E180" s="3" t="s">
        <v>35</v>
      </c>
      <c r="F180" s="5" t="s">
        <v>36</v>
      </c>
      <c r="G180" s="10">
        <v>100</v>
      </c>
      <c r="H180" s="10">
        <v>199</v>
      </c>
      <c r="I180" s="3">
        <v>1</v>
      </c>
      <c r="J180" s="10">
        <v>160</v>
      </c>
      <c r="K180" s="10">
        <f t="shared" si="49"/>
        <v>160</v>
      </c>
      <c r="L180" s="12">
        <f t="shared" si="50"/>
        <v>0.1959798994974874</v>
      </c>
      <c r="M180" s="10">
        <f t="shared" si="51"/>
        <v>38.999999999999993</v>
      </c>
      <c r="N180" s="10">
        <f t="shared" si="52"/>
        <v>100</v>
      </c>
      <c r="O180" s="10"/>
      <c r="P180" s="10"/>
      <c r="Q180" s="12">
        <f t="shared" si="53"/>
        <v>0.375</v>
      </c>
      <c r="R180" s="10">
        <f t="shared" si="54"/>
        <v>60</v>
      </c>
      <c r="S180" s="10">
        <f>R180/S164</f>
        <v>30</v>
      </c>
      <c r="T180" s="4" t="s">
        <v>32</v>
      </c>
    </row>
    <row r="181" spans="1:24" s="4" customFormat="1" x14ac:dyDescent="0.25">
      <c r="A181" s="1">
        <v>45737</v>
      </c>
      <c r="B181" s="5" t="s">
        <v>29</v>
      </c>
      <c r="C181" s="3">
        <v>2061</v>
      </c>
      <c r="D181" s="3">
        <v>36</v>
      </c>
      <c r="E181" s="4" t="s">
        <v>35</v>
      </c>
      <c r="F181" s="7" t="s">
        <v>51</v>
      </c>
      <c r="G181" s="10">
        <v>110</v>
      </c>
      <c r="H181" s="10">
        <v>210</v>
      </c>
      <c r="I181" s="3">
        <v>1</v>
      </c>
      <c r="J181" s="10">
        <v>190</v>
      </c>
      <c r="K181" s="10">
        <f t="shared" si="49"/>
        <v>190</v>
      </c>
      <c r="L181" s="12">
        <f t="shared" si="50"/>
        <v>9.5238095238095233E-2</v>
      </c>
      <c r="M181" s="10">
        <f t="shared" si="51"/>
        <v>20</v>
      </c>
      <c r="N181" s="10">
        <f t="shared" si="52"/>
        <v>110</v>
      </c>
      <c r="O181" s="10"/>
      <c r="P181" s="10"/>
      <c r="Q181" s="12">
        <f t="shared" si="53"/>
        <v>0.42105263157894735</v>
      </c>
      <c r="R181" s="10">
        <f t="shared" si="54"/>
        <v>80</v>
      </c>
      <c r="S181" s="10">
        <f>R181/S164</f>
        <v>40</v>
      </c>
      <c r="T181" s="4" t="s">
        <v>32</v>
      </c>
    </row>
    <row r="182" spans="1:24" s="4" customFormat="1" x14ac:dyDescent="0.25">
      <c r="A182" s="1">
        <v>45737</v>
      </c>
      <c r="B182" s="5" t="s">
        <v>29</v>
      </c>
      <c r="C182" s="3">
        <v>2188</v>
      </c>
      <c r="D182" s="3">
        <v>42</v>
      </c>
      <c r="E182" s="3" t="s">
        <v>35</v>
      </c>
      <c r="F182" s="5" t="s">
        <v>49</v>
      </c>
      <c r="G182" s="10">
        <v>100</v>
      </c>
      <c r="H182" s="10">
        <v>199</v>
      </c>
      <c r="I182" s="3">
        <v>1</v>
      </c>
      <c r="J182" s="10">
        <v>160</v>
      </c>
      <c r="K182" s="10">
        <f t="shared" si="49"/>
        <v>160</v>
      </c>
      <c r="L182" s="12">
        <f t="shared" si="50"/>
        <v>0.1959798994974874</v>
      </c>
      <c r="M182" s="10">
        <f t="shared" si="51"/>
        <v>38.999999999999993</v>
      </c>
      <c r="N182" s="10">
        <f t="shared" si="52"/>
        <v>100</v>
      </c>
      <c r="O182" s="10"/>
      <c r="P182" s="10"/>
      <c r="Q182" s="12">
        <f t="shared" si="53"/>
        <v>0.375</v>
      </c>
      <c r="R182" s="10">
        <f t="shared" si="54"/>
        <v>60</v>
      </c>
      <c r="S182" s="10">
        <f>R182/S164</f>
        <v>30</v>
      </c>
      <c r="T182" s="4" t="s">
        <v>32</v>
      </c>
    </row>
    <row r="183" spans="1:24" s="4" customFormat="1" x14ac:dyDescent="0.25">
      <c r="A183" s="1"/>
      <c r="G183" s="10"/>
      <c r="H183" s="10"/>
      <c r="J183" s="10"/>
      <c r="K183" s="10">
        <f t="shared" si="49"/>
        <v>0</v>
      </c>
      <c r="L183" s="12" t="str">
        <f t="shared" si="50"/>
        <v>-</v>
      </c>
      <c r="M183" s="10" t="str">
        <f t="shared" si="51"/>
        <v>-</v>
      </c>
      <c r="N183" s="10">
        <f t="shared" si="52"/>
        <v>0</v>
      </c>
      <c r="O183" s="10"/>
      <c r="P183" s="10"/>
      <c r="Q183" s="12" t="str">
        <f t="shared" si="53"/>
        <v>-</v>
      </c>
      <c r="R183" s="10">
        <f t="shared" si="54"/>
        <v>0</v>
      </c>
      <c r="S183" s="10">
        <f>R183/S164</f>
        <v>0</v>
      </c>
      <c r="T183" s="4" t="s">
        <v>32</v>
      </c>
    </row>
    <row r="184" spans="1:24" s="4" customFormat="1" x14ac:dyDescent="0.25">
      <c r="A184" s="1"/>
      <c r="G184" s="10"/>
      <c r="H184" s="10"/>
      <c r="J184" s="10"/>
      <c r="K184" s="10">
        <f t="shared" si="49"/>
        <v>0</v>
      </c>
      <c r="L184" s="12" t="str">
        <f t="shared" si="50"/>
        <v>-</v>
      </c>
      <c r="M184" s="10" t="str">
        <f t="shared" si="51"/>
        <v>-</v>
      </c>
      <c r="N184" s="10">
        <f t="shared" si="52"/>
        <v>0</v>
      </c>
      <c r="O184" s="10"/>
      <c r="P184" s="10"/>
      <c r="Q184" s="12" t="str">
        <f t="shared" si="53"/>
        <v>-</v>
      </c>
      <c r="R184" s="10">
        <f t="shared" si="54"/>
        <v>0</v>
      </c>
      <c r="S184" s="10">
        <f t="shared" ref="S184" si="55">R184/S168</f>
        <v>0</v>
      </c>
      <c r="T184" s="4" t="s">
        <v>32</v>
      </c>
    </row>
    <row r="185" spans="1:24" s="4" customFormat="1" x14ac:dyDescent="0.25">
      <c r="A185" s="1"/>
      <c r="B185" s="5"/>
      <c r="C185" s="3"/>
      <c r="D185" s="3"/>
      <c r="E185" s="3"/>
      <c r="F185" s="3"/>
      <c r="G185" s="10"/>
      <c r="H185" s="10"/>
      <c r="I185" s="4">
        <f>SUM(I166:I184)</f>
        <v>17</v>
      </c>
      <c r="J185" s="10"/>
      <c r="K185" s="10">
        <f>SUM(K166:K184)</f>
        <v>2638.98</v>
      </c>
      <c r="L185" s="12"/>
      <c r="M185" s="10">
        <f>SUM(M166:M184)</f>
        <v>254.02000000000004</v>
      </c>
      <c r="N185" s="10">
        <f>SUM(N166:N184)</f>
        <v>1440</v>
      </c>
      <c r="O185" s="10">
        <f>SUM(O166:O184)</f>
        <v>50</v>
      </c>
      <c r="P185" s="10">
        <f>SUM(P166:P184)</f>
        <v>38.44</v>
      </c>
      <c r="Q185" s="12">
        <f>IF(R185,R185/K185,0)</f>
        <v>0.42082168110406293</v>
      </c>
      <c r="R185" s="10">
        <f>R165-O185-P185</f>
        <v>1110.54</v>
      </c>
      <c r="S185" s="10">
        <f>R185/S164</f>
        <v>555.27</v>
      </c>
      <c r="T185" s="4" t="s">
        <v>32</v>
      </c>
    </row>
    <row r="186" spans="1:24" s="4" customFormat="1" x14ac:dyDescent="0.25">
      <c r="A186" s="1"/>
      <c r="G186" s="10"/>
      <c r="H186" s="10"/>
      <c r="J186" s="10"/>
      <c r="K186" s="10"/>
      <c r="L186" s="12"/>
      <c r="M186" s="10"/>
      <c r="N186" s="10"/>
      <c r="O186" s="10"/>
      <c r="P186" s="10"/>
      <c r="Q186" s="12"/>
      <c r="R186" s="10"/>
      <c r="S186" s="10"/>
      <c r="W186" s="4" t="s">
        <v>67</v>
      </c>
    </row>
    <row r="187" spans="1:24" s="4" customFormat="1" x14ac:dyDescent="0.25">
      <c r="A187" s="1"/>
      <c r="G187" s="10"/>
      <c r="H187" s="10"/>
      <c r="J187" s="10"/>
      <c r="K187" s="10"/>
      <c r="L187" s="12"/>
      <c r="M187" s="10"/>
      <c r="N187" s="10"/>
      <c r="O187" s="10" t="s">
        <v>14</v>
      </c>
      <c r="P187" s="10"/>
      <c r="Q187" s="12" t="s">
        <v>16</v>
      </c>
      <c r="R187" s="10" t="s">
        <v>17</v>
      </c>
      <c r="S187" s="10">
        <v>2</v>
      </c>
      <c r="U187" s="4" t="s">
        <v>53</v>
      </c>
      <c r="W187" s="4" t="s">
        <v>54</v>
      </c>
    </row>
    <row r="188" spans="1:24" s="4" customFormat="1" x14ac:dyDescent="0.25">
      <c r="A188" s="1" t="s">
        <v>0</v>
      </c>
      <c r="B188" s="4" t="s">
        <v>1</v>
      </c>
      <c r="C188" s="4" t="s">
        <v>2</v>
      </c>
      <c r="D188" s="4" t="s">
        <v>3</v>
      </c>
      <c r="E188" s="4" t="s">
        <v>4</v>
      </c>
      <c r="F188" s="4" t="s">
        <v>5</v>
      </c>
      <c r="G188" s="10" t="s">
        <v>6</v>
      </c>
      <c r="H188" s="10" t="s">
        <v>7</v>
      </c>
      <c r="I188" s="4" t="s">
        <v>8</v>
      </c>
      <c r="J188" s="10" t="s">
        <v>9</v>
      </c>
      <c r="K188" s="10" t="s">
        <v>10</v>
      </c>
      <c r="L188" s="12" t="s">
        <v>11</v>
      </c>
      <c r="M188" s="10" t="s">
        <v>12</v>
      </c>
      <c r="N188" s="10" t="s">
        <v>13</v>
      </c>
      <c r="O188" s="10" t="s">
        <v>25</v>
      </c>
      <c r="P188" s="10" t="s">
        <v>15</v>
      </c>
      <c r="Q188" s="12" t="s">
        <v>26</v>
      </c>
      <c r="R188" s="10">
        <f>SUM(R189:R207)</f>
        <v>950.03</v>
      </c>
      <c r="S188" s="10" t="s">
        <v>27</v>
      </c>
      <c r="U188" s="4">
        <f>S208+S232</f>
        <v>1029.375</v>
      </c>
      <c r="W188" s="4">
        <v>33.33</v>
      </c>
      <c r="X188" s="4" t="s">
        <v>68</v>
      </c>
    </row>
    <row r="189" spans="1:24" s="4" customFormat="1" x14ac:dyDescent="0.25">
      <c r="A189" s="1">
        <v>45740</v>
      </c>
      <c r="B189" s="5" t="s">
        <v>29</v>
      </c>
      <c r="C189" s="3">
        <v>2188</v>
      </c>
      <c r="D189" s="3">
        <v>41</v>
      </c>
      <c r="E189" s="3" t="s">
        <v>35</v>
      </c>
      <c r="F189" s="5" t="s">
        <v>49</v>
      </c>
      <c r="G189" s="10">
        <v>100</v>
      </c>
      <c r="H189" s="10">
        <v>199</v>
      </c>
      <c r="I189" s="3">
        <v>1</v>
      </c>
      <c r="J189" s="10">
        <v>180</v>
      </c>
      <c r="K189" s="10">
        <f t="shared" ref="K189:K207" si="56">I189*J189</f>
        <v>180</v>
      </c>
      <c r="L189" s="12" t="str">
        <f>IFERROR(1-#REF!/#REF!,"-")</f>
        <v>-</v>
      </c>
      <c r="M189" s="10" t="str">
        <f>IFERROR(#REF!*L189,"-")</f>
        <v>-</v>
      </c>
      <c r="N189" s="10">
        <f t="shared" ref="N189:N207" si="57">G189*I189</f>
        <v>100</v>
      </c>
      <c r="O189" s="10">
        <v>50</v>
      </c>
      <c r="P189" s="10">
        <v>12</v>
      </c>
      <c r="Q189" s="12">
        <f t="shared" ref="Q189:Q207" si="58">IF(R189,R189/K189,"-")</f>
        <v>0.44444444444444442</v>
      </c>
      <c r="R189" s="10">
        <f t="shared" ref="R189:R207" si="59">K189-N189</f>
        <v>80</v>
      </c>
      <c r="S189" s="10">
        <f>R189/S187</f>
        <v>40</v>
      </c>
      <c r="T189" s="4" t="s">
        <v>32</v>
      </c>
      <c r="V189" s="10"/>
      <c r="W189" s="4">
        <v>180</v>
      </c>
      <c r="X189" s="4" t="s">
        <v>60</v>
      </c>
    </row>
    <row r="190" spans="1:24" s="4" customFormat="1" x14ac:dyDescent="0.25">
      <c r="A190" s="1">
        <v>45741</v>
      </c>
      <c r="B190" s="5" t="s">
        <v>29</v>
      </c>
      <c r="C190" s="3">
        <v>2188</v>
      </c>
      <c r="D190" s="3">
        <v>42</v>
      </c>
      <c r="E190" s="3" t="s">
        <v>35</v>
      </c>
      <c r="F190" s="5" t="s">
        <v>49</v>
      </c>
      <c r="G190" s="10">
        <v>100</v>
      </c>
      <c r="H190" s="10">
        <v>199</v>
      </c>
      <c r="I190" s="3">
        <v>1</v>
      </c>
      <c r="J190" s="10">
        <v>175.03</v>
      </c>
      <c r="K190" s="10">
        <f t="shared" si="56"/>
        <v>175.03</v>
      </c>
      <c r="L190" s="12">
        <f t="shared" ref="L190:L207" si="60">IFERROR(1-J190/H190,"-")</f>
        <v>0.12045226130653264</v>
      </c>
      <c r="M190" s="10">
        <f t="shared" ref="M190:M207" si="61">IFERROR(H190*L190,"-")</f>
        <v>23.969999999999995</v>
      </c>
      <c r="N190" s="10">
        <f t="shared" si="57"/>
        <v>100</v>
      </c>
      <c r="O190" s="10"/>
      <c r="P190" s="10">
        <v>10</v>
      </c>
      <c r="Q190" s="12">
        <f t="shared" si="58"/>
        <v>0.42866937096497743</v>
      </c>
      <c r="R190" s="10">
        <f t="shared" si="59"/>
        <v>75.03</v>
      </c>
      <c r="S190" s="10">
        <f>R190/S187</f>
        <v>37.515000000000001</v>
      </c>
      <c r="T190" s="4" t="s">
        <v>32</v>
      </c>
      <c r="W190" s="4">
        <v>366</v>
      </c>
    </row>
    <row r="191" spans="1:24" s="4" customFormat="1" x14ac:dyDescent="0.25">
      <c r="A191" s="1">
        <v>45741</v>
      </c>
      <c r="B191" s="5" t="s">
        <v>29</v>
      </c>
      <c r="C191" s="3">
        <v>2085</v>
      </c>
      <c r="D191" s="3">
        <v>39</v>
      </c>
      <c r="E191" s="3" t="s">
        <v>35</v>
      </c>
      <c r="F191" s="5" t="s">
        <v>36</v>
      </c>
      <c r="G191" s="10">
        <v>100</v>
      </c>
      <c r="H191" s="10">
        <v>199</v>
      </c>
      <c r="I191" s="3">
        <v>1</v>
      </c>
      <c r="J191" s="10">
        <v>180</v>
      </c>
      <c r="K191" s="10">
        <f t="shared" si="56"/>
        <v>180</v>
      </c>
      <c r="L191" s="12">
        <f t="shared" si="60"/>
        <v>9.5477386934673336E-2</v>
      </c>
      <c r="M191" s="10">
        <f t="shared" si="61"/>
        <v>18.999999999999993</v>
      </c>
      <c r="N191" s="10">
        <f t="shared" si="57"/>
        <v>100</v>
      </c>
      <c r="O191" s="10"/>
      <c r="P191" s="10"/>
      <c r="Q191" s="12">
        <f t="shared" si="58"/>
        <v>0.44444444444444442</v>
      </c>
      <c r="R191" s="10">
        <f t="shared" si="59"/>
        <v>80</v>
      </c>
      <c r="S191" s="10">
        <f>R191/S187</f>
        <v>40</v>
      </c>
      <c r="T191" s="4" t="s">
        <v>32</v>
      </c>
      <c r="W191" s="4">
        <v>10</v>
      </c>
      <c r="X191" s="4" t="s">
        <v>69</v>
      </c>
    </row>
    <row r="192" spans="1:24" s="4" customFormat="1" x14ac:dyDescent="0.25">
      <c r="A192" s="1">
        <v>45741</v>
      </c>
      <c r="B192" s="5" t="s">
        <v>29</v>
      </c>
      <c r="C192" s="3">
        <v>2061</v>
      </c>
      <c r="D192" s="3">
        <v>41</v>
      </c>
      <c r="E192" s="4" t="s">
        <v>35</v>
      </c>
      <c r="F192" s="7" t="s">
        <v>51</v>
      </c>
      <c r="G192" s="10">
        <v>110</v>
      </c>
      <c r="H192" s="10">
        <v>210</v>
      </c>
      <c r="I192" s="3">
        <v>1</v>
      </c>
      <c r="J192" s="10">
        <v>190</v>
      </c>
      <c r="K192" s="10">
        <f t="shared" si="56"/>
        <v>190</v>
      </c>
      <c r="L192" s="12">
        <f t="shared" si="60"/>
        <v>9.5238095238095233E-2</v>
      </c>
      <c r="M192" s="10">
        <f t="shared" si="61"/>
        <v>20</v>
      </c>
      <c r="N192" s="10">
        <f t="shared" si="57"/>
        <v>110</v>
      </c>
      <c r="O192" s="10"/>
      <c r="P192" s="10"/>
      <c r="Q192" s="12">
        <f t="shared" si="58"/>
        <v>0.42105263157894735</v>
      </c>
      <c r="R192" s="10">
        <f t="shared" si="59"/>
        <v>80</v>
      </c>
      <c r="S192" s="10">
        <f>R192/S187</f>
        <v>40</v>
      </c>
      <c r="T192" s="4" t="s">
        <v>32</v>
      </c>
      <c r="W192" s="4">
        <v>455</v>
      </c>
      <c r="X192" s="4" t="s">
        <v>70</v>
      </c>
    </row>
    <row r="193" spans="1:23" s="4" customFormat="1" x14ac:dyDescent="0.25">
      <c r="A193" s="1">
        <v>45741</v>
      </c>
      <c r="B193" s="5" t="s">
        <v>29</v>
      </c>
      <c r="C193" s="3">
        <v>1046</v>
      </c>
      <c r="D193" s="3">
        <v>40</v>
      </c>
      <c r="E193" s="3" t="s">
        <v>46</v>
      </c>
      <c r="F193" s="5" t="s">
        <v>47</v>
      </c>
      <c r="G193" s="10">
        <v>50</v>
      </c>
      <c r="H193" s="10">
        <v>110</v>
      </c>
      <c r="I193" s="3">
        <v>1</v>
      </c>
      <c r="J193" s="10">
        <v>90</v>
      </c>
      <c r="K193" s="10">
        <f t="shared" si="56"/>
        <v>90</v>
      </c>
      <c r="L193" s="12">
        <f t="shared" si="60"/>
        <v>0.18181818181818177</v>
      </c>
      <c r="M193" s="10">
        <f t="shared" si="61"/>
        <v>19.999999999999993</v>
      </c>
      <c r="N193" s="10">
        <f t="shared" si="57"/>
        <v>50</v>
      </c>
      <c r="O193" s="10"/>
      <c r="P193" s="10"/>
      <c r="Q193" s="12">
        <f t="shared" si="58"/>
        <v>0.44444444444444442</v>
      </c>
      <c r="R193" s="10">
        <f t="shared" si="59"/>
        <v>40</v>
      </c>
      <c r="S193" s="10">
        <f>R193/S187</f>
        <v>20</v>
      </c>
      <c r="T193" s="4" t="s">
        <v>32</v>
      </c>
    </row>
    <row r="194" spans="1:23" s="4" customFormat="1" x14ac:dyDescent="0.25">
      <c r="A194" s="1">
        <v>45742</v>
      </c>
      <c r="B194" s="5" t="s">
        <v>29</v>
      </c>
      <c r="C194" s="3">
        <v>2085</v>
      </c>
      <c r="D194" s="3">
        <v>39</v>
      </c>
      <c r="E194" s="3" t="s">
        <v>35</v>
      </c>
      <c r="F194" s="5" t="s">
        <v>36</v>
      </c>
      <c r="G194" s="10">
        <v>100</v>
      </c>
      <c r="H194" s="10">
        <v>199</v>
      </c>
      <c r="I194" s="3">
        <v>1</v>
      </c>
      <c r="J194" s="10">
        <v>180</v>
      </c>
      <c r="K194" s="10">
        <f t="shared" si="56"/>
        <v>180</v>
      </c>
      <c r="L194" s="12">
        <f t="shared" si="60"/>
        <v>9.5477386934673336E-2</v>
      </c>
      <c r="M194" s="10">
        <f t="shared" si="61"/>
        <v>18.999999999999993</v>
      </c>
      <c r="N194" s="10">
        <f t="shared" si="57"/>
        <v>100</v>
      </c>
      <c r="O194" s="10"/>
      <c r="P194" s="10"/>
      <c r="Q194" s="12">
        <f t="shared" si="58"/>
        <v>0.44444444444444442</v>
      </c>
      <c r="R194" s="10">
        <f t="shared" si="59"/>
        <v>80</v>
      </c>
      <c r="S194" s="10">
        <f>R194/S187</f>
        <v>40</v>
      </c>
      <c r="T194" s="4" t="s">
        <v>32</v>
      </c>
    </row>
    <row r="195" spans="1:23" s="4" customFormat="1" x14ac:dyDescent="0.25">
      <c r="A195" s="1">
        <v>45742</v>
      </c>
      <c r="B195" s="5" t="s">
        <v>29</v>
      </c>
      <c r="C195" s="3">
        <v>2085</v>
      </c>
      <c r="D195" s="3">
        <v>41</v>
      </c>
      <c r="E195" s="3" t="s">
        <v>35</v>
      </c>
      <c r="F195" s="5" t="s">
        <v>36</v>
      </c>
      <c r="G195" s="10">
        <v>100</v>
      </c>
      <c r="H195" s="10">
        <v>199</v>
      </c>
      <c r="I195" s="3">
        <v>1</v>
      </c>
      <c r="J195" s="10">
        <v>180</v>
      </c>
      <c r="K195" s="10">
        <f t="shared" si="56"/>
        <v>180</v>
      </c>
      <c r="L195" s="12">
        <f t="shared" si="60"/>
        <v>9.5477386934673336E-2</v>
      </c>
      <c r="M195" s="10">
        <f t="shared" si="61"/>
        <v>18.999999999999993</v>
      </c>
      <c r="N195" s="10">
        <f t="shared" si="57"/>
        <v>100</v>
      </c>
      <c r="O195" s="10"/>
      <c r="P195" s="10"/>
      <c r="Q195" s="12">
        <f t="shared" si="58"/>
        <v>0.44444444444444442</v>
      </c>
      <c r="R195" s="10">
        <f t="shared" si="59"/>
        <v>80</v>
      </c>
      <c r="S195" s="10">
        <f>R195/S187</f>
        <v>40</v>
      </c>
      <c r="T195" s="4" t="s">
        <v>32</v>
      </c>
    </row>
    <row r="196" spans="1:23" s="4" customFormat="1" x14ac:dyDescent="0.25">
      <c r="A196" s="1">
        <v>45742</v>
      </c>
      <c r="B196" s="5" t="s">
        <v>29</v>
      </c>
      <c r="C196" s="3">
        <v>2061</v>
      </c>
      <c r="D196" s="3">
        <v>40</v>
      </c>
      <c r="E196" s="4" t="s">
        <v>35</v>
      </c>
      <c r="F196" s="7" t="s">
        <v>51</v>
      </c>
      <c r="G196" s="10">
        <v>110</v>
      </c>
      <c r="H196" s="10">
        <v>210</v>
      </c>
      <c r="I196" s="3">
        <v>1</v>
      </c>
      <c r="J196" s="10">
        <v>190</v>
      </c>
      <c r="K196" s="10">
        <f t="shared" si="56"/>
        <v>190</v>
      </c>
      <c r="L196" s="12">
        <f t="shared" si="60"/>
        <v>9.5238095238095233E-2</v>
      </c>
      <c r="M196" s="10">
        <f t="shared" si="61"/>
        <v>20</v>
      </c>
      <c r="N196" s="10">
        <f t="shared" si="57"/>
        <v>110</v>
      </c>
      <c r="O196" s="10"/>
      <c r="P196" s="10"/>
      <c r="Q196" s="12">
        <f t="shared" si="58"/>
        <v>0.42105263157894735</v>
      </c>
      <c r="R196" s="10">
        <f t="shared" si="59"/>
        <v>80</v>
      </c>
      <c r="S196" s="10">
        <f>R196/S187</f>
        <v>40</v>
      </c>
      <c r="T196" s="4" t="s">
        <v>32</v>
      </c>
    </row>
    <row r="197" spans="1:23" s="4" customFormat="1" x14ac:dyDescent="0.25">
      <c r="A197" s="1">
        <v>45743</v>
      </c>
      <c r="B197" s="5" t="s">
        <v>29</v>
      </c>
      <c r="C197" s="3">
        <v>1046</v>
      </c>
      <c r="D197" s="3">
        <v>42</v>
      </c>
      <c r="E197" s="3" t="s">
        <v>46</v>
      </c>
      <c r="F197" s="5" t="s">
        <v>47</v>
      </c>
      <c r="G197" s="10">
        <v>50</v>
      </c>
      <c r="H197" s="10">
        <v>110</v>
      </c>
      <c r="I197" s="3">
        <v>1</v>
      </c>
      <c r="J197" s="10">
        <v>100</v>
      </c>
      <c r="K197" s="10">
        <f t="shared" si="56"/>
        <v>100</v>
      </c>
      <c r="L197" s="12">
        <f t="shared" si="60"/>
        <v>9.0909090909090939E-2</v>
      </c>
      <c r="M197" s="10">
        <f t="shared" si="61"/>
        <v>10.000000000000004</v>
      </c>
      <c r="N197" s="10">
        <f t="shared" si="57"/>
        <v>50</v>
      </c>
      <c r="O197" s="8"/>
      <c r="P197" s="9"/>
      <c r="Q197" s="12">
        <f t="shared" si="58"/>
        <v>0.5</v>
      </c>
      <c r="R197" s="10">
        <f t="shared" si="59"/>
        <v>50</v>
      </c>
      <c r="S197" s="10">
        <f>R197/S187</f>
        <v>25</v>
      </c>
      <c r="T197" s="4" t="s">
        <v>32</v>
      </c>
    </row>
    <row r="198" spans="1:23" s="4" customFormat="1" x14ac:dyDescent="0.25">
      <c r="A198" s="1">
        <v>45743</v>
      </c>
      <c r="B198" s="5" t="s">
        <v>29</v>
      </c>
      <c r="C198" s="3">
        <v>2188</v>
      </c>
      <c r="D198" s="3">
        <v>42</v>
      </c>
      <c r="E198" s="3" t="s">
        <v>35</v>
      </c>
      <c r="F198" s="5" t="s">
        <v>49</v>
      </c>
      <c r="G198" s="10">
        <v>100</v>
      </c>
      <c r="H198" s="10">
        <v>199</v>
      </c>
      <c r="I198" s="3">
        <v>1</v>
      </c>
      <c r="J198" s="10">
        <v>175</v>
      </c>
      <c r="K198" s="10">
        <f t="shared" si="56"/>
        <v>175</v>
      </c>
      <c r="L198" s="12">
        <f t="shared" si="60"/>
        <v>0.12060301507537685</v>
      </c>
      <c r="M198" s="10">
        <f t="shared" si="61"/>
        <v>23.999999999999993</v>
      </c>
      <c r="N198" s="10">
        <f t="shared" si="57"/>
        <v>100</v>
      </c>
      <c r="O198" s="8"/>
      <c r="P198" s="9"/>
      <c r="Q198" s="12">
        <f t="shared" si="58"/>
        <v>0.42857142857142855</v>
      </c>
      <c r="R198" s="10">
        <f t="shared" si="59"/>
        <v>75</v>
      </c>
      <c r="S198" s="10">
        <f>R198/S187</f>
        <v>37.5</v>
      </c>
      <c r="T198" s="4" t="s">
        <v>32</v>
      </c>
    </row>
    <row r="199" spans="1:23" s="4" customFormat="1" x14ac:dyDescent="0.25">
      <c r="A199" s="1">
        <v>45743</v>
      </c>
      <c r="B199" s="5" t="s">
        <v>29</v>
      </c>
      <c r="C199" s="3">
        <v>2188</v>
      </c>
      <c r="D199" s="3">
        <v>40</v>
      </c>
      <c r="E199" s="3" t="s">
        <v>35</v>
      </c>
      <c r="F199" s="5" t="s">
        <v>49</v>
      </c>
      <c r="G199" s="10">
        <v>100</v>
      </c>
      <c r="H199" s="10">
        <v>199</v>
      </c>
      <c r="I199" s="3">
        <v>1</v>
      </c>
      <c r="J199" s="10">
        <v>180</v>
      </c>
      <c r="K199" s="10">
        <f t="shared" si="56"/>
        <v>180</v>
      </c>
      <c r="L199" s="12">
        <f t="shared" si="60"/>
        <v>9.5477386934673336E-2</v>
      </c>
      <c r="M199" s="10">
        <f t="shared" si="61"/>
        <v>18.999999999999993</v>
      </c>
      <c r="N199" s="10">
        <f t="shared" si="57"/>
        <v>100</v>
      </c>
      <c r="O199" s="10"/>
      <c r="P199" s="10"/>
      <c r="Q199" s="12">
        <f t="shared" si="58"/>
        <v>0.44444444444444442</v>
      </c>
      <c r="R199" s="10">
        <f t="shared" si="59"/>
        <v>80</v>
      </c>
      <c r="S199" s="10">
        <f>R199/S187</f>
        <v>40</v>
      </c>
      <c r="T199" s="4" t="s">
        <v>32</v>
      </c>
    </row>
    <row r="200" spans="1:23" s="4" customFormat="1" x14ac:dyDescent="0.25">
      <c r="A200" s="1">
        <v>45743</v>
      </c>
      <c r="B200" s="5" t="s">
        <v>29</v>
      </c>
      <c r="C200" s="3">
        <v>2188</v>
      </c>
      <c r="D200" s="3">
        <v>38</v>
      </c>
      <c r="E200" s="3" t="s">
        <v>35</v>
      </c>
      <c r="F200" s="5" t="s">
        <v>49</v>
      </c>
      <c r="G200" s="10">
        <v>100</v>
      </c>
      <c r="H200" s="10">
        <v>199</v>
      </c>
      <c r="I200" s="3">
        <v>1</v>
      </c>
      <c r="J200" s="10">
        <v>180</v>
      </c>
      <c r="K200" s="10">
        <f t="shared" si="56"/>
        <v>180</v>
      </c>
      <c r="L200" s="12">
        <f t="shared" si="60"/>
        <v>9.5477386934673336E-2</v>
      </c>
      <c r="M200" s="10">
        <f t="shared" si="61"/>
        <v>18.999999999999993</v>
      </c>
      <c r="N200" s="10">
        <f t="shared" si="57"/>
        <v>100</v>
      </c>
      <c r="O200" s="10"/>
      <c r="P200" s="10"/>
      <c r="Q200" s="12">
        <f t="shared" si="58"/>
        <v>0.44444444444444442</v>
      </c>
      <c r="R200" s="10">
        <f t="shared" si="59"/>
        <v>80</v>
      </c>
      <c r="S200" s="10">
        <f>R200/S187</f>
        <v>40</v>
      </c>
      <c r="T200" s="4" t="s">
        <v>32</v>
      </c>
    </row>
    <row r="201" spans="1:23" s="4" customFormat="1" x14ac:dyDescent="0.25">
      <c r="A201" s="1">
        <v>45743</v>
      </c>
      <c r="B201" s="5" t="s">
        <v>29</v>
      </c>
      <c r="C201" s="3">
        <v>2085</v>
      </c>
      <c r="D201" s="3">
        <v>41</v>
      </c>
      <c r="E201" s="3" t="s">
        <v>35</v>
      </c>
      <c r="F201" s="5" t="s">
        <v>36</v>
      </c>
      <c r="G201" s="10">
        <v>100</v>
      </c>
      <c r="H201" s="10">
        <v>199</v>
      </c>
      <c r="I201" s="3">
        <v>1</v>
      </c>
      <c r="J201" s="10">
        <v>170</v>
      </c>
      <c r="K201" s="10">
        <f t="shared" si="56"/>
        <v>170</v>
      </c>
      <c r="L201" s="12">
        <f t="shared" si="60"/>
        <v>0.14572864321608037</v>
      </c>
      <c r="M201" s="10">
        <f t="shared" si="61"/>
        <v>28.999999999999993</v>
      </c>
      <c r="N201" s="10">
        <f t="shared" si="57"/>
        <v>100</v>
      </c>
      <c r="O201" s="10"/>
      <c r="P201" s="10"/>
      <c r="Q201" s="12">
        <f t="shared" si="58"/>
        <v>0.41176470588235292</v>
      </c>
      <c r="R201" s="10">
        <f t="shared" si="59"/>
        <v>70</v>
      </c>
      <c r="S201" s="10">
        <f>R201/S187</f>
        <v>35</v>
      </c>
      <c r="T201" s="4" t="s">
        <v>32</v>
      </c>
    </row>
    <row r="202" spans="1:23" s="4" customFormat="1" x14ac:dyDescent="0.25">
      <c r="A202" s="1"/>
      <c r="B202" s="5"/>
      <c r="C202" s="3"/>
      <c r="D202" s="3"/>
      <c r="E202" s="3"/>
      <c r="F202" s="5"/>
      <c r="G202" s="10"/>
      <c r="H202" s="10"/>
      <c r="I202" s="3"/>
      <c r="J202" s="10"/>
      <c r="K202" s="10">
        <f t="shared" si="56"/>
        <v>0</v>
      </c>
      <c r="L202" s="12" t="str">
        <f t="shared" si="60"/>
        <v>-</v>
      </c>
      <c r="M202" s="10" t="str">
        <f t="shared" si="61"/>
        <v>-</v>
      </c>
      <c r="N202" s="10">
        <f t="shared" si="57"/>
        <v>0</v>
      </c>
      <c r="O202" s="10"/>
      <c r="P202" s="10"/>
      <c r="Q202" s="12" t="str">
        <f t="shared" si="58"/>
        <v>-</v>
      </c>
      <c r="R202" s="10">
        <f t="shared" si="59"/>
        <v>0</v>
      </c>
      <c r="S202" s="10">
        <f>R202/S187</f>
        <v>0</v>
      </c>
      <c r="T202" s="4" t="s">
        <v>32</v>
      </c>
    </row>
    <row r="203" spans="1:23" s="4" customFormat="1" x14ac:dyDescent="0.25">
      <c r="A203" s="1"/>
      <c r="B203" s="5"/>
      <c r="C203" s="3"/>
      <c r="D203" s="3"/>
      <c r="E203" s="3"/>
      <c r="F203" s="5"/>
      <c r="G203" s="10"/>
      <c r="H203" s="10"/>
      <c r="I203" s="3"/>
      <c r="J203" s="10"/>
      <c r="K203" s="10">
        <f t="shared" si="56"/>
        <v>0</v>
      </c>
      <c r="L203" s="12" t="str">
        <f t="shared" si="60"/>
        <v>-</v>
      </c>
      <c r="M203" s="10" t="str">
        <f t="shared" si="61"/>
        <v>-</v>
      </c>
      <c r="N203" s="10">
        <f t="shared" si="57"/>
        <v>0</v>
      </c>
      <c r="O203" s="10"/>
      <c r="P203" s="10"/>
      <c r="Q203" s="12" t="str">
        <f t="shared" si="58"/>
        <v>-</v>
      </c>
      <c r="R203" s="10">
        <f t="shared" si="59"/>
        <v>0</v>
      </c>
      <c r="S203" s="10">
        <f>R203/S187</f>
        <v>0</v>
      </c>
      <c r="T203" s="4" t="s">
        <v>32</v>
      </c>
    </row>
    <row r="204" spans="1:23" s="4" customFormat="1" x14ac:dyDescent="0.25">
      <c r="A204" s="1"/>
      <c r="B204" s="5"/>
      <c r="C204" s="3"/>
      <c r="D204" s="3"/>
      <c r="F204" s="7"/>
      <c r="G204" s="10"/>
      <c r="H204" s="10"/>
      <c r="I204" s="3"/>
      <c r="J204" s="10"/>
      <c r="K204" s="10">
        <f t="shared" si="56"/>
        <v>0</v>
      </c>
      <c r="L204" s="12" t="str">
        <f t="shared" si="60"/>
        <v>-</v>
      </c>
      <c r="M204" s="10" t="str">
        <f t="shared" si="61"/>
        <v>-</v>
      </c>
      <c r="N204" s="10">
        <f t="shared" si="57"/>
        <v>0</v>
      </c>
      <c r="O204" s="10"/>
      <c r="P204" s="10"/>
      <c r="Q204" s="12" t="str">
        <f t="shared" si="58"/>
        <v>-</v>
      </c>
      <c r="R204" s="10">
        <f t="shared" si="59"/>
        <v>0</v>
      </c>
      <c r="S204" s="10">
        <f>R204/S187</f>
        <v>0</v>
      </c>
      <c r="T204" s="4" t="s">
        <v>32</v>
      </c>
    </row>
    <row r="205" spans="1:23" s="4" customFormat="1" x14ac:dyDescent="0.25">
      <c r="A205" s="1"/>
      <c r="B205" s="5"/>
      <c r="C205" s="3"/>
      <c r="D205" s="3"/>
      <c r="E205" s="3"/>
      <c r="F205" s="5"/>
      <c r="G205" s="10"/>
      <c r="H205" s="10"/>
      <c r="I205" s="3"/>
      <c r="J205" s="10"/>
      <c r="K205" s="10">
        <f t="shared" si="56"/>
        <v>0</v>
      </c>
      <c r="L205" s="12" t="str">
        <f t="shared" si="60"/>
        <v>-</v>
      </c>
      <c r="M205" s="10" t="str">
        <f t="shared" si="61"/>
        <v>-</v>
      </c>
      <c r="N205" s="10">
        <f t="shared" si="57"/>
        <v>0</v>
      </c>
      <c r="O205" s="10"/>
      <c r="P205" s="10"/>
      <c r="Q205" s="12" t="str">
        <f t="shared" si="58"/>
        <v>-</v>
      </c>
      <c r="R205" s="10">
        <f t="shared" si="59"/>
        <v>0</v>
      </c>
      <c r="S205" s="10">
        <f>R205/S187</f>
        <v>0</v>
      </c>
      <c r="T205" s="4" t="s">
        <v>32</v>
      </c>
    </row>
    <row r="206" spans="1:23" s="4" customFormat="1" x14ac:dyDescent="0.25">
      <c r="A206" s="1"/>
      <c r="G206" s="10"/>
      <c r="H206" s="10"/>
      <c r="J206" s="10"/>
      <c r="K206" s="10">
        <f t="shared" si="56"/>
        <v>0</v>
      </c>
      <c r="L206" s="12" t="str">
        <f t="shared" si="60"/>
        <v>-</v>
      </c>
      <c r="M206" s="10" t="str">
        <f t="shared" si="61"/>
        <v>-</v>
      </c>
      <c r="N206" s="10">
        <f t="shared" si="57"/>
        <v>0</v>
      </c>
      <c r="O206" s="10"/>
      <c r="P206" s="10"/>
      <c r="Q206" s="12" t="str">
        <f t="shared" si="58"/>
        <v>-</v>
      </c>
      <c r="R206" s="10">
        <f t="shared" si="59"/>
        <v>0</v>
      </c>
      <c r="S206" s="10">
        <f>R206/S187</f>
        <v>0</v>
      </c>
      <c r="T206" s="4" t="s">
        <v>32</v>
      </c>
    </row>
    <row r="207" spans="1:23" s="4" customFormat="1" x14ac:dyDescent="0.25">
      <c r="A207" s="1"/>
      <c r="G207" s="10"/>
      <c r="H207" s="10"/>
      <c r="J207" s="10"/>
      <c r="K207" s="10">
        <f t="shared" si="56"/>
        <v>0</v>
      </c>
      <c r="L207" s="12" t="str">
        <f t="shared" si="60"/>
        <v>-</v>
      </c>
      <c r="M207" s="10" t="str">
        <f t="shared" si="61"/>
        <v>-</v>
      </c>
      <c r="N207" s="10">
        <f t="shared" si="57"/>
        <v>0</v>
      </c>
      <c r="O207" s="10"/>
      <c r="P207" s="10"/>
      <c r="Q207" s="12" t="str">
        <f t="shared" si="58"/>
        <v>-</v>
      </c>
      <c r="R207" s="10">
        <f t="shared" si="59"/>
        <v>0</v>
      </c>
      <c r="S207" s="10">
        <f>R207/S187</f>
        <v>0</v>
      </c>
      <c r="T207" s="4" t="s">
        <v>32</v>
      </c>
    </row>
    <row r="208" spans="1:23" s="4" customFormat="1" x14ac:dyDescent="0.25">
      <c r="A208" s="1"/>
      <c r="B208" s="5"/>
      <c r="C208" s="3"/>
      <c r="D208" s="3"/>
      <c r="E208" s="3"/>
      <c r="F208" s="3"/>
      <c r="G208" s="10"/>
      <c r="H208" s="10"/>
      <c r="I208" s="4">
        <f>SUM(I189:I207)</f>
        <v>13</v>
      </c>
      <c r="J208" s="10"/>
      <c r="K208" s="10">
        <f>SUM(K189:K207)</f>
        <v>2170.0299999999997</v>
      </c>
      <c r="L208" s="12"/>
      <c r="M208" s="10">
        <f>SUM(M189:M207)</f>
        <v>241.96999999999997</v>
      </c>
      <c r="N208" s="10">
        <f>SUM(N189:N207)</f>
        <v>1220</v>
      </c>
      <c r="O208" s="10">
        <f>SUM(O189:O207)</f>
        <v>50</v>
      </c>
      <c r="P208" s="10">
        <f>SUM(P189:P207)</f>
        <v>22</v>
      </c>
      <c r="Q208" s="12">
        <f>IF(R208,R208/K208,0)</f>
        <v>0.40461652603881054</v>
      </c>
      <c r="R208" s="10">
        <f>R188-O208-P208</f>
        <v>878.03</v>
      </c>
      <c r="S208" s="10">
        <f>R208/S187</f>
        <v>439.01499999999999</v>
      </c>
      <c r="T208" s="4" t="s">
        <v>32</v>
      </c>
      <c r="U208" s="4">
        <f>U188-W208</f>
        <v>-14.954999999999927</v>
      </c>
      <c r="W208" s="4">
        <f>SUM(W188:W207)</f>
        <v>1044.33</v>
      </c>
    </row>
    <row r="209" spans="1:20" s="4" customFormat="1" x14ac:dyDescent="0.25">
      <c r="A209" s="1"/>
      <c r="G209" s="10"/>
      <c r="H209" s="10"/>
      <c r="J209" s="10"/>
      <c r="K209" s="10"/>
      <c r="L209" s="12"/>
      <c r="M209" s="10"/>
      <c r="N209" s="10"/>
      <c r="O209" s="10"/>
      <c r="P209" s="10"/>
      <c r="Q209" s="12"/>
      <c r="R209" s="10"/>
      <c r="S209" s="10"/>
    </row>
    <row r="210" spans="1:20" s="4" customFormat="1" x14ac:dyDescent="0.25">
      <c r="A210" s="1"/>
      <c r="G210" s="10"/>
      <c r="H210" s="10"/>
      <c r="J210" s="10"/>
      <c r="K210" s="10"/>
      <c r="L210" s="12"/>
      <c r="M210" s="10"/>
      <c r="N210" s="10"/>
      <c r="O210" s="10" t="s">
        <v>14</v>
      </c>
      <c r="P210" s="10"/>
      <c r="Q210" s="12" t="s">
        <v>16</v>
      </c>
      <c r="R210" s="10" t="s">
        <v>17</v>
      </c>
      <c r="S210" s="10">
        <v>2</v>
      </c>
    </row>
    <row r="211" spans="1:20" s="4" customFormat="1" x14ac:dyDescent="0.25">
      <c r="A211" s="1" t="s">
        <v>0</v>
      </c>
      <c r="B211" s="4" t="s">
        <v>1</v>
      </c>
      <c r="C211" s="4" t="s">
        <v>2</v>
      </c>
      <c r="D211" s="4" t="s">
        <v>3</v>
      </c>
      <c r="E211" s="4" t="s">
        <v>4</v>
      </c>
      <c r="F211" s="4" t="s">
        <v>5</v>
      </c>
      <c r="G211" s="10" t="s">
        <v>6</v>
      </c>
      <c r="H211" s="10" t="s">
        <v>7</v>
      </c>
      <c r="I211" s="4" t="s">
        <v>8</v>
      </c>
      <c r="J211" s="10" t="s">
        <v>9</v>
      </c>
      <c r="K211" s="10" t="s">
        <v>10</v>
      </c>
      <c r="L211" s="12" t="s">
        <v>11</v>
      </c>
      <c r="M211" s="10" t="s">
        <v>12</v>
      </c>
      <c r="N211" s="10" t="s">
        <v>13</v>
      </c>
      <c r="O211" s="10" t="s">
        <v>25</v>
      </c>
      <c r="P211" s="10" t="s">
        <v>15</v>
      </c>
      <c r="Q211" s="12" t="s">
        <v>26</v>
      </c>
      <c r="R211" s="10">
        <f>SUM(R212:R230)</f>
        <v>1280.72</v>
      </c>
      <c r="S211" s="10" t="s">
        <v>27</v>
      </c>
    </row>
    <row r="212" spans="1:20" s="4" customFormat="1" x14ac:dyDescent="0.25">
      <c r="A212" s="1">
        <v>45751</v>
      </c>
      <c r="B212" s="5" t="s">
        <v>29</v>
      </c>
      <c r="C212" s="3">
        <v>5500</v>
      </c>
      <c r="D212" s="3">
        <v>40</v>
      </c>
      <c r="E212" s="3" t="s">
        <v>35</v>
      </c>
      <c r="F212" s="5" t="s">
        <v>38</v>
      </c>
      <c r="G212" s="10">
        <v>112</v>
      </c>
      <c r="H212" s="10">
        <v>190</v>
      </c>
      <c r="I212" s="3">
        <v>1</v>
      </c>
      <c r="J212" s="10">
        <v>186.72</v>
      </c>
      <c r="K212" s="10">
        <f t="shared" ref="K212:K231" si="62">I212*J212</f>
        <v>186.72</v>
      </c>
      <c r="L212" s="12" t="str">
        <f>IFERROR(1-#REF!/#REF!,"-")</f>
        <v>-</v>
      </c>
      <c r="M212" s="10" t="str">
        <f>IFERROR(#REF!*L212,"-")</f>
        <v>-</v>
      </c>
      <c r="N212" s="10">
        <f t="shared" ref="N212:N231" si="63">G212*I212</f>
        <v>112</v>
      </c>
      <c r="O212" s="10">
        <v>50</v>
      </c>
      <c r="P212" s="10"/>
      <c r="Q212" s="12">
        <f t="shared" ref="Q212:Q231" si="64">IF(R212,R212/K212,"-")</f>
        <v>0.40017137960582688</v>
      </c>
      <c r="R212" s="10">
        <f t="shared" ref="R212:R231" si="65">K212-N212</f>
        <v>74.72</v>
      </c>
      <c r="S212" s="10">
        <f>R212/S210</f>
        <v>37.36</v>
      </c>
      <c r="T212" s="4" t="s">
        <v>32</v>
      </c>
    </row>
    <row r="213" spans="1:20" s="4" customFormat="1" x14ac:dyDescent="0.25">
      <c r="A213" s="1">
        <v>45751</v>
      </c>
      <c r="B213" s="5" t="s">
        <v>29</v>
      </c>
      <c r="C213" s="3">
        <v>2188</v>
      </c>
      <c r="D213" s="3">
        <v>41</v>
      </c>
      <c r="E213" s="3" t="s">
        <v>35</v>
      </c>
      <c r="F213" s="5" t="s">
        <v>49</v>
      </c>
      <c r="G213" s="10">
        <v>100</v>
      </c>
      <c r="H213" s="10">
        <v>199</v>
      </c>
      <c r="I213" s="3">
        <v>1</v>
      </c>
      <c r="J213" s="10">
        <v>180</v>
      </c>
      <c r="K213" s="10">
        <f t="shared" si="62"/>
        <v>180</v>
      </c>
      <c r="L213" s="12">
        <f t="shared" ref="L213:L231" si="66">IFERROR(1-J213/H213,"-")</f>
        <v>9.5477386934673336E-2</v>
      </c>
      <c r="M213" s="10">
        <f t="shared" ref="M213:M231" si="67">IFERROR(H213*L213,"-")</f>
        <v>18.999999999999993</v>
      </c>
      <c r="N213" s="10">
        <f t="shared" si="63"/>
        <v>100</v>
      </c>
      <c r="O213" s="10">
        <v>50</v>
      </c>
      <c r="P213" s="10"/>
      <c r="Q213" s="12">
        <f t="shared" si="64"/>
        <v>0.44444444444444442</v>
      </c>
      <c r="R213" s="10">
        <f t="shared" si="65"/>
        <v>80</v>
      </c>
      <c r="S213" s="10">
        <f>R213/S210</f>
        <v>40</v>
      </c>
      <c r="T213" s="4" t="s">
        <v>32</v>
      </c>
    </row>
    <row r="214" spans="1:20" s="4" customFormat="1" x14ac:dyDescent="0.25">
      <c r="A214" s="1">
        <v>45751</v>
      </c>
      <c r="B214" s="5" t="s">
        <v>71</v>
      </c>
      <c r="C214" s="3">
        <v>2085</v>
      </c>
      <c r="D214" s="3">
        <v>42</v>
      </c>
      <c r="E214" s="3" t="s">
        <v>35</v>
      </c>
      <c r="F214" s="5" t="s">
        <v>36</v>
      </c>
      <c r="G214" s="10">
        <v>100</v>
      </c>
      <c r="H214" s="10">
        <v>199</v>
      </c>
      <c r="I214" s="3">
        <v>1</v>
      </c>
      <c r="J214" s="10">
        <v>180</v>
      </c>
      <c r="K214" s="10">
        <f t="shared" si="62"/>
        <v>180</v>
      </c>
      <c r="L214" s="12">
        <f t="shared" si="66"/>
        <v>9.5477386934673336E-2</v>
      </c>
      <c r="M214" s="10">
        <f t="shared" si="67"/>
        <v>18.999999999999993</v>
      </c>
      <c r="N214" s="10">
        <f t="shared" si="63"/>
        <v>100</v>
      </c>
      <c r="O214" s="10"/>
      <c r="P214" s="10"/>
      <c r="Q214" s="12">
        <f t="shared" si="64"/>
        <v>0.44444444444444442</v>
      </c>
      <c r="R214" s="10">
        <f t="shared" si="65"/>
        <v>80</v>
      </c>
      <c r="S214" s="10">
        <f>R214/S210</f>
        <v>40</v>
      </c>
      <c r="T214" s="4" t="s">
        <v>32</v>
      </c>
    </row>
    <row r="215" spans="1:20" s="4" customFormat="1" x14ac:dyDescent="0.25">
      <c r="A215" s="1">
        <v>45751</v>
      </c>
      <c r="B215" s="5" t="s">
        <v>29</v>
      </c>
      <c r="C215" s="3">
        <v>1046</v>
      </c>
      <c r="D215" s="3">
        <v>42</v>
      </c>
      <c r="E215" s="3" t="s">
        <v>46</v>
      </c>
      <c r="F215" s="5" t="s">
        <v>47</v>
      </c>
      <c r="G215" s="10">
        <v>50</v>
      </c>
      <c r="H215" s="10">
        <v>110</v>
      </c>
      <c r="I215" s="3">
        <v>1</v>
      </c>
      <c r="J215" s="10">
        <v>60</v>
      </c>
      <c r="K215" s="10">
        <f t="shared" si="62"/>
        <v>60</v>
      </c>
      <c r="L215" s="12">
        <f t="shared" si="66"/>
        <v>0.45454545454545459</v>
      </c>
      <c r="M215" s="10">
        <f t="shared" si="67"/>
        <v>50.000000000000007</v>
      </c>
      <c r="N215" s="10">
        <f t="shared" si="63"/>
        <v>50</v>
      </c>
      <c r="O215" s="10"/>
      <c r="P215" s="10"/>
      <c r="Q215" s="12">
        <f t="shared" si="64"/>
        <v>0.16666666666666666</v>
      </c>
      <c r="R215" s="10">
        <f t="shared" si="65"/>
        <v>10</v>
      </c>
      <c r="S215" s="10">
        <f>R215/S210</f>
        <v>5</v>
      </c>
      <c r="T215" s="4" t="s">
        <v>32</v>
      </c>
    </row>
    <row r="216" spans="1:20" s="4" customFormat="1" x14ac:dyDescent="0.25">
      <c r="A216" s="1">
        <v>45751</v>
      </c>
      <c r="B216" s="5" t="s">
        <v>29</v>
      </c>
      <c r="C216" s="3">
        <v>2188</v>
      </c>
      <c r="D216" s="3">
        <v>43</v>
      </c>
      <c r="E216" s="3" t="s">
        <v>35</v>
      </c>
      <c r="F216" s="5" t="s">
        <v>49</v>
      </c>
      <c r="G216" s="10">
        <v>100</v>
      </c>
      <c r="H216" s="10">
        <v>199</v>
      </c>
      <c r="I216" s="3">
        <v>1</v>
      </c>
      <c r="J216" s="10">
        <v>183</v>
      </c>
      <c r="K216" s="10">
        <f t="shared" si="62"/>
        <v>183</v>
      </c>
      <c r="L216" s="12">
        <f t="shared" si="66"/>
        <v>8.0402010050251271E-2</v>
      </c>
      <c r="M216" s="10">
        <f t="shared" si="67"/>
        <v>16.000000000000004</v>
      </c>
      <c r="N216" s="10">
        <f t="shared" si="63"/>
        <v>100</v>
      </c>
      <c r="O216" s="10"/>
      <c r="P216" s="10"/>
      <c r="Q216" s="12">
        <f t="shared" si="64"/>
        <v>0.45355191256830601</v>
      </c>
      <c r="R216" s="10">
        <f t="shared" si="65"/>
        <v>83</v>
      </c>
      <c r="S216" s="10">
        <f>R216/S210</f>
        <v>41.5</v>
      </c>
      <c r="T216" s="4" t="s">
        <v>32</v>
      </c>
    </row>
    <row r="217" spans="1:20" s="4" customFormat="1" x14ac:dyDescent="0.25">
      <c r="A217" s="1">
        <v>45751</v>
      </c>
      <c r="B217" s="5" t="s">
        <v>29</v>
      </c>
      <c r="C217" s="3">
        <v>2085</v>
      </c>
      <c r="D217" s="3">
        <v>43</v>
      </c>
      <c r="E217" s="3" t="s">
        <v>35</v>
      </c>
      <c r="F217" s="5" t="s">
        <v>36</v>
      </c>
      <c r="G217" s="10">
        <v>100</v>
      </c>
      <c r="H217" s="10">
        <v>199</v>
      </c>
      <c r="I217" s="3">
        <v>1</v>
      </c>
      <c r="J217" s="10">
        <v>183</v>
      </c>
      <c r="K217" s="10">
        <f t="shared" si="62"/>
        <v>183</v>
      </c>
      <c r="L217" s="12">
        <f t="shared" si="66"/>
        <v>8.0402010050251271E-2</v>
      </c>
      <c r="M217" s="10">
        <f t="shared" si="67"/>
        <v>16.000000000000004</v>
      </c>
      <c r="N217" s="10">
        <f t="shared" si="63"/>
        <v>100</v>
      </c>
      <c r="O217" s="10"/>
      <c r="P217" s="10"/>
      <c r="Q217" s="12">
        <f t="shared" si="64"/>
        <v>0.45355191256830601</v>
      </c>
      <c r="R217" s="10">
        <f t="shared" si="65"/>
        <v>83</v>
      </c>
      <c r="S217" s="10">
        <f>R217/S210</f>
        <v>41.5</v>
      </c>
      <c r="T217" s="4" t="s">
        <v>32</v>
      </c>
    </row>
    <row r="218" spans="1:20" s="4" customFormat="1" x14ac:dyDescent="0.25">
      <c r="A218" s="1">
        <v>45751</v>
      </c>
      <c r="B218" s="5" t="s">
        <v>29</v>
      </c>
      <c r="C218" s="3">
        <v>2085</v>
      </c>
      <c r="D218" s="3">
        <v>41</v>
      </c>
      <c r="E218" s="3" t="s">
        <v>35</v>
      </c>
      <c r="F218" s="5" t="s">
        <v>36</v>
      </c>
      <c r="G218" s="10">
        <v>100</v>
      </c>
      <c r="H218" s="10">
        <v>199</v>
      </c>
      <c r="I218" s="3">
        <v>1</v>
      </c>
      <c r="J218" s="10">
        <v>180</v>
      </c>
      <c r="K218" s="10">
        <f t="shared" si="62"/>
        <v>180</v>
      </c>
      <c r="L218" s="12">
        <f t="shared" si="66"/>
        <v>9.5477386934673336E-2</v>
      </c>
      <c r="M218" s="10">
        <f t="shared" si="67"/>
        <v>18.999999999999993</v>
      </c>
      <c r="N218" s="10">
        <f t="shared" si="63"/>
        <v>100</v>
      </c>
      <c r="O218" s="10"/>
      <c r="P218" s="10"/>
      <c r="Q218" s="12">
        <f t="shared" si="64"/>
        <v>0.44444444444444442</v>
      </c>
      <c r="R218" s="10">
        <f t="shared" si="65"/>
        <v>80</v>
      </c>
      <c r="S218" s="10">
        <f>R218/S210</f>
        <v>40</v>
      </c>
      <c r="T218" s="4" t="s">
        <v>32</v>
      </c>
    </row>
    <row r="219" spans="1:20" s="4" customFormat="1" x14ac:dyDescent="0.25">
      <c r="A219" s="1">
        <v>45755</v>
      </c>
      <c r="B219" s="5" t="s">
        <v>29</v>
      </c>
      <c r="C219" s="3">
        <v>2085</v>
      </c>
      <c r="D219" s="3">
        <v>39</v>
      </c>
      <c r="E219" s="4" t="s">
        <v>35</v>
      </c>
      <c r="F219" s="7" t="s">
        <v>36</v>
      </c>
      <c r="G219" s="10">
        <v>100</v>
      </c>
      <c r="H219" s="10">
        <v>199</v>
      </c>
      <c r="I219" s="3">
        <v>1</v>
      </c>
      <c r="J219" s="10">
        <v>170</v>
      </c>
      <c r="K219" s="10">
        <f t="shared" si="62"/>
        <v>170</v>
      </c>
      <c r="L219" s="12">
        <f t="shared" si="66"/>
        <v>0.14572864321608037</v>
      </c>
      <c r="M219" s="10">
        <f t="shared" si="67"/>
        <v>28.999999999999993</v>
      </c>
      <c r="N219" s="10">
        <f t="shared" si="63"/>
        <v>100</v>
      </c>
      <c r="O219" s="10"/>
      <c r="P219" s="10"/>
      <c r="Q219" s="12">
        <f t="shared" si="64"/>
        <v>0.41176470588235292</v>
      </c>
      <c r="R219" s="10">
        <f t="shared" si="65"/>
        <v>70</v>
      </c>
      <c r="S219" s="10">
        <f>R219/S210</f>
        <v>35</v>
      </c>
      <c r="T219" s="4" t="s">
        <v>32</v>
      </c>
    </row>
    <row r="220" spans="1:20" s="4" customFormat="1" x14ac:dyDescent="0.25">
      <c r="A220" s="1">
        <v>45755</v>
      </c>
      <c r="B220" s="5" t="s">
        <v>29</v>
      </c>
      <c r="C220" s="3">
        <v>1046</v>
      </c>
      <c r="D220" s="3">
        <v>43</v>
      </c>
      <c r="E220" s="3" t="s">
        <v>46</v>
      </c>
      <c r="F220" s="5" t="s">
        <v>47</v>
      </c>
      <c r="G220" s="10">
        <v>50</v>
      </c>
      <c r="H220" s="10">
        <v>110</v>
      </c>
      <c r="I220" s="3">
        <v>1</v>
      </c>
      <c r="J220" s="10">
        <v>100</v>
      </c>
      <c r="K220" s="10">
        <f t="shared" si="62"/>
        <v>100</v>
      </c>
      <c r="L220" s="12">
        <f t="shared" si="66"/>
        <v>9.0909090909090939E-2</v>
      </c>
      <c r="M220" s="10">
        <f t="shared" si="67"/>
        <v>10.000000000000004</v>
      </c>
      <c r="N220" s="10">
        <f t="shared" si="63"/>
        <v>50</v>
      </c>
      <c r="O220" s="10"/>
      <c r="P220" s="10"/>
      <c r="Q220" s="12">
        <f t="shared" si="64"/>
        <v>0.5</v>
      </c>
      <c r="R220" s="10">
        <f t="shared" si="65"/>
        <v>50</v>
      </c>
      <c r="S220" s="10">
        <f>R220/S210</f>
        <v>25</v>
      </c>
      <c r="T220" s="4" t="s">
        <v>32</v>
      </c>
    </row>
    <row r="221" spans="1:20" s="4" customFormat="1" x14ac:dyDescent="0.25">
      <c r="A221" s="1">
        <v>45755</v>
      </c>
      <c r="B221" s="5" t="s">
        <v>29</v>
      </c>
      <c r="C221" s="3">
        <v>1046</v>
      </c>
      <c r="D221" s="3">
        <v>40</v>
      </c>
      <c r="E221" s="3" t="s">
        <v>46</v>
      </c>
      <c r="F221" s="5" t="s">
        <v>47</v>
      </c>
      <c r="G221" s="10">
        <v>50</v>
      </c>
      <c r="H221" s="10">
        <v>110</v>
      </c>
      <c r="I221" s="3">
        <v>1</v>
      </c>
      <c r="J221" s="10">
        <v>100</v>
      </c>
      <c r="K221" s="10">
        <f t="shared" si="62"/>
        <v>100</v>
      </c>
      <c r="L221" s="12">
        <f t="shared" si="66"/>
        <v>9.0909090909090939E-2</v>
      </c>
      <c r="M221" s="10">
        <f t="shared" si="67"/>
        <v>10.000000000000004</v>
      </c>
      <c r="N221" s="10">
        <f t="shared" si="63"/>
        <v>50</v>
      </c>
      <c r="O221" s="10"/>
      <c r="P221" s="10"/>
      <c r="Q221" s="12">
        <f t="shared" si="64"/>
        <v>0.5</v>
      </c>
      <c r="R221" s="10">
        <f t="shared" si="65"/>
        <v>50</v>
      </c>
      <c r="S221" s="10">
        <f>R221/S210</f>
        <v>25</v>
      </c>
      <c r="T221" s="4" t="s">
        <v>32</v>
      </c>
    </row>
    <row r="222" spans="1:20" s="4" customFormat="1" x14ac:dyDescent="0.25">
      <c r="A222" s="1">
        <v>45755</v>
      </c>
      <c r="B222" s="5" t="s">
        <v>29</v>
      </c>
      <c r="C222" s="3">
        <v>2188</v>
      </c>
      <c r="D222" s="3">
        <v>40</v>
      </c>
      <c r="E222" s="3" t="s">
        <v>35</v>
      </c>
      <c r="F222" s="5" t="s">
        <v>49</v>
      </c>
      <c r="G222" s="10">
        <v>100</v>
      </c>
      <c r="H222" s="10">
        <v>199</v>
      </c>
      <c r="I222" s="3">
        <v>1</v>
      </c>
      <c r="J222" s="10">
        <v>170</v>
      </c>
      <c r="K222" s="10">
        <f t="shared" si="62"/>
        <v>170</v>
      </c>
      <c r="L222" s="12">
        <f t="shared" si="66"/>
        <v>0.14572864321608037</v>
      </c>
      <c r="M222" s="10">
        <f t="shared" si="67"/>
        <v>28.999999999999993</v>
      </c>
      <c r="N222" s="10">
        <f t="shared" si="63"/>
        <v>100</v>
      </c>
      <c r="O222" s="10"/>
      <c r="P222" s="10"/>
      <c r="Q222" s="12">
        <f t="shared" si="64"/>
        <v>0.41176470588235292</v>
      </c>
      <c r="R222" s="10">
        <f t="shared" si="65"/>
        <v>70</v>
      </c>
      <c r="S222" s="10">
        <f>R222/S210</f>
        <v>35</v>
      </c>
      <c r="T222" s="4" t="s">
        <v>32</v>
      </c>
    </row>
    <row r="223" spans="1:20" s="4" customFormat="1" x14ac:dyDescent="0.25">
      <c r="A223" s="1">
        <v>45755</v>
      </c>
      <c r="B223" s="5" t="s">
        <v>29</v>
      </c>
      <c r="C223" s="3">
        <v>2085</v>
      </c>
      <c r="D223" s="3">
        <v>40</v>
      </c>
      <c r="E223" s="3" t="s">
        <v>35</v>
      </c>
      <c r="F223" s="5" t="s">
        <v>36</v>
      </c>
      <c r="G223" s="10">
        <v>100</v>
      </c>
      <c r="H223" s="10">
        <v>199</v>
      </c>
      <c r="I223" s="3">
        <v>1</v>
      </c>
      <c r="J223" s="10">
        <v>170</v>
      </c>
      <c r="K223" s="10">
        <f t="shared" si="62"/>
        <v>170</v>
      </c>
      <c r="L223" s="12">
        <f t="shared" si="66"/>
        <v>0.14572864321608037</v>
      </c>
      <c r="M223" s="10">
        <f t="shared" si="67"/>
        <v>28.999999999999993</v>
      </c>
      <c r="N223" s="10">
        <f t="shared" si="63"/>
        <v>100</v>
      </c>
      <c r="O223" s="10"/>
      <c r="P223" s="10"/>
      <c r="Q223" s="12">
        <f t="shared" si="64"/>
        <v>0.41176470588235292</v>
      </c>
      <c r="R223" s="10">
        <f t="shared" si="65"/>
        <v>70</v>
      </c>
      <c r="S223" s="10">
        <f>R223/S210</f>
        <v>35</v>
      </c>
      <c r="T223" s="4" t="s">
        <v>32</v>
      </c>
    </row>
    <row r="224" spans="1:20" s="4" customFormat="1" x14ac:dyDescent="0.25">
      <c r="A224" s="1">
        <v>45755</v>
      </c>
      <c r="B224" s="5" t="s">
        <v>29</v>
      </c>
      <c r="C224" s="3">
        <v>2085</v>
      </c>
      <c r="D224" s="3">
        <v>38</v>
      </c>
      <c r="E224" s="3" t="s">
        <v>35</v>
      </c>
      <c r="F224" s="5" t="s">
        <v>36</v>
      </c>
      <c r="G224" s="10">
        <v>100</v>
      </c>
      <c r="H224" s="10">
        <v>199</v>
      </c>
      <c r="I224" s="3">
        <v>1</v>
      </c>
      <c r="J224" s="10">
        <v>180</v>
      </c>
      <c r="K224" s="10">
        <f t="shared" si="62"/>
        <v>180</v>
      </c>
      <c r="L224" s="12">
        <f t="shared" si="66"/>
        <v>9.5477386934673336E-2</v>
      </c>
      <c r="M224" s="10">
        <f t="shared" si="67"/>
        <v>18.999999999999993</v>
      </c>
      <c r="N224" s="10">
        <f t="shared" si="63"/>
        <v>100</v>
      </c>
      <c r="O224" s="10"/>
      <c r="P224" s="10"/>
      <c r="Q224" s="12">
        <f t="shared" si="64"/>
        <v>0.44444444444444442</v>
      </c>
      <c r="R224" s="10">
        <f t="shared" si="65"/>
        <v>80</v>
      </c>
      <c r="S224" s="10">
        <f>R224/S210</f>
        <v>40</v>
      </c>
      <c r="T224" s="4" t="s">
        <v>32</v>
      </c>
    </row>
    <row r="225" spans="1:24" s="4" customFormat="1" x14ac:dyDescent="0.25">
      <c r="A225" s="1">
        <v>45755</v>
      </c>
      <c r="B225" s="5" t="s">
        <v>29</v>
      </c>
      <c r="C225" s="3">
        <v>2085</v>
      </c>
      <c r="D225" s="3">
        <v>42</v>
      </c>
      <c r="E225" s="3" t="s">
        <v>35</v>
      </c>
      <c r="F225" s="5" t="s">
        <v>36</v>
      </c>
      <c r="G225" s="10">
        <v>100</v>
      </c>
      <c r="H225" s="10">
        <v>199</v>
      </c>
      <c r="I225" s="3">
        <v>1</v>
      </c>
      <c r="J225" s="10">
        <v>180</v>
      </c>
      <c r="K225" s="10">
        <f t="shared" si="62"/>
        <v>180</v>
      </c>
      <c r="L225" s="12">
        <f t="shared" si="66"/>
        <v>9.5477386934673336E-2</v>
      </c>
      <c r="M225" s="10">
        <f t="shared" si="67"/>
        <v>18.999999999999993</v>
      </c>
      <c r="N225" s="10">
        <f t="shared" si="63"/>
        <v>100</v>
      </c>
      <c r="O225" s="10"/>
      <c r="P225" s="10"/>
      <c r="Q225" s="12">
        <f t="shared" si="64"/>
        <v>0.44444444444444442</v>
      </c>
      <c r="R225" s="10">
        <f t="shared" si="65"/>
        <v>80</v>
      </c>
      <c r="S225" s="10">
        <f>R225/S210</f>
        <v>40</v>
      </c>
      <c r="T225" s="4" t="s">
        <v>32</v>
      </c>
    </row>
    <row r="226" spans="1:24" s="4" customFormat="1" x14ac:dyDescent="0.25">
      <c r="A226" s="1">
        <v>45748</v>
      </c>
      <c r="B226" s="5" t="s">
        <v>29</v>
      </c>
      <c r="C226" s="3">
        <v>2085</v>
      </c>
      <c r="D226" s="3">
        <v>40</v>
      </c>
      <c r="E226" s="3" t="s">
        <v>35</v>
      </c>
      <c r="F226" s="5" t="s">
        <v>36</v>
      </c>
      <c r="G226" s="10">
        <v>100</v>
      </c>
      <c r="H226" s="10">
        <v>199</v>
      </c>
      <c r="I226" s="3">
        <v>1</v>
      </c>
      <c r="J226" s="10">
        <v>180</v>
      </c>
      <c r="K226" s="10">
        <f t="shared" si="62"/>
        <v>180</v>
      </c>
      <c r="L226" s="12">
        <f t="shared" si="66"/>
        <v>9.5477386934673336E-2</v>
      </c>
      <c r="M226" s="10">
        <f t="shared" si="67"/>
        <v>18.999999999999993</v>
      </c>
      <c r="N226" s="10">
        <f t="shared" si="63"/>
        <v>100</v>
      </c>
      <c r="O226" s="10"/>
      <c r="P226" s="10"/>
      <c r="Q226" s="12">
        <f t="shared" si="64"/>
        <v>0.44444444444444442</v>
      </c>
      <c r="R226" s="10">
        <f t="shared" si="65"/>
        <v>80</v>
      </c>
      <c r="S226" s="10">
        <f>R226/S210</f>
        <v>40</v>
      </c>
      <c r="T226" s="4" t="s">
        <v>32</v>
      </c>
    </row>
    <row r="227" spans="1:24" s="4" customFormat="1" x14ac:dyDescent="0.25">
      <c r="A227" s="1">
        <v>45758</v>
      </c>
      <c r="B227" s="5" t="s">
        <v>29</v>
      </c>
      <c r="C227" s="3">
        <v>2061</v>
      </c>
      <c r="D227" s="3">
        <v>40</v>
      </c>
      <c r="E227" s="4" t="s">
        <v>35</v>
      </c>
      <c r="F227" s="7" t="s">
        <v>51</v>
      </c>
      <c r="G227" s="10">
        <v>110</v>
      </c>
      <c r="H227" s="10">
        <v>210</v>
      </c>
      <c r="I227" s="3">
        <v>1</v>
      </c>
      <c r="J227" s="10">
        <v>190</v>
      </c>
      <c r="K227" s="10">
        <f t="shared" si="62"/>
        <v>190</v>
      </c>
      <c r="L227" s="12">
        <f t="shared" si="66"/>
        <v>9.5238095238095233E-2</v>
      </c>
      <c r="M227" s="10">
        <f t="shared" si="67"/>
        <v>20</v>
      </c>
      <c r="N227" s="10">
        <f t="shared" si="63"/>
        <v>110</v>
      </c>
      <c r="O227" s="10"/>
      <c r="P227" s="10"/>
      <c r="Q227" s="12">
        <f t="shared" si="64"/>
        <v>0.42105263157894735</v>
      </c>
      <c r="R227" s="10">
        <f t="shared" si="65"/>
        <v>80</v>
      </c>
      <c r="S227" s="10">
        <f>R227/S210</f>
        <v>40</v>
      </c>
      <c r="T227" s="4" t="s">
        <v>32</v>
      </c>
    </row>
    <row r="228" spans="1:24" s="4" customFormat="1" x14ac:dyDescent="0.25">
      <c r="A228" s="1">
        <v>45758</v>
      </c>
      <c r="B228" s="5" t="s">
        <v>29</v>
      </c>
      <c r="C228" s="3">
        <v>1046</v>
      </c>
      <c r="D228" s="3">
        <v>40</v>
      </c>
      <c r="E228" s="3" t="s">
        <v>46</v>
      </c>
      <c r="F228" s="5" t="s">
        <v>47</v>
      </c>
      <c r="G228" s="10">
        <v>50</v>
      </c>
      <c r="H228" s="10">
        <v>110</v>
      </c>
      <c r="I228" s="3">
        <v>1</v>
      </c>
      <c r="J228" s="10">
        <v>80</v>
      </c>
      <c r="K228" s="10">
        <f t="shared" si="62"/>
        <v>80</v>
      </c>
      <c r="L228" s="12">
        <f t="shared" si="66"/>
        <v>0.27272727272727271</v>
      </c>
      <c r="M228" s="10">
        <f t="shared" si="67"/>
        <v>29.999999999999996</v>
      </c>
      <c r="N228" s="10">
        <f t="shared" si="63"/>
        <v>50</v>
      </c>
      <c r="O228" s="10"/>
      <c r="P228" s="10"/>
      <c r="Q228" s="12">
        <f t="shared" si="64"/>
        <v>0.375</v>
      </c>
      <c r="R228" s="10">
        <f t="shared" si="65"/>
        <v>30</v>
      </c>
      <c r="S228" s="10">
        <f>R228/S210</f>
        <v>15</v>
      </c>
      <c r="T228" s="4" t="s">
        <v>32</v>
      </c>
    </row>
    <row r="229" spans="1:24" s="4" customFormat="1" x14ac:dyDescent="0.25">
      <c r="A229" s="1">
        <v>45761</v>
      </c>
      <c r="B229" s="5" t="s">
        <v>29</v>
      </c>
      <c r="C229" s="3">
        <v>2085</v>
      </c>
      <c r="D229" s="3">
        <v>40</v>
      </c>
      <c r="E229" s="3" t="s">
        <v>35</v>
      </c>
      <c r="F229" s="5" t="s">
        <v>36</v>
      </c>
      <c r="G229" s="10">
        <v>100</v>
      </c>
      <c r="H229" s="10">
        <v>199</v>
      </c>
      <c r="I229" s="3">
        <v>1</v>
      </c>
      <c r="J229" s="10">
        <v>160</v>
      </c>
      <c r="K229" s="10">
        <f t="shared" si="62"/>
        <v>160</v>
      </c>
      <c r="L229" s="12">
        <f t="shared" si="66"/>
        <v>0.1959798994974874</v>
      </c>
      <c r="M229" s="10">
        <f t="shared" si="67"/>
        <v>38.999999999999993</v>
      </c>
      <c r="N229" s="10">
        <f t="shared" si="63"/>
        <v>100</v>
      </c>
      <c r="O229" s="10"/>
      <c r="P229" s="10"/>
      <c r="Q229" s="12">
        <f t="shared" si="64"/>
        <v>0.375</v>
      </c>
      <c r="R229" s="10">
        <f t="shared" si="65"/>
        <v>60</v>
      </c>
      <c r="S229" s="10">
        <f>R229/S210</f>
        <v>30</v>
      </c>
      <c r="T229" s="4" t="s">
        <v>32</v>
      </c>
    </row>
    <row r="230" spans="1:24" s="4" customFormat="1" x14ac:dyDescent="0.25">
      <c r="A230" s="1">
        <v>45761</v>
      </c>
      <c r="B230" s="5" t="s">
        <v>29</v>
      </c>
      <c r="C230" s="3">
        <v>2188</v>
      </c>
      <c r="D230" s="3">
        <v>44</v>
      </c>
      <c r="E230" s="3" t="s">
        <v>35</v>
      </c>
      <c r="F230" s="5" t="s">
        <v>49</v>
      </c>
      <c r="G230" s="10">
        <v>100</v>
      </c>
      <c r="H230" s="10">
        <v>199</v>
      </c>
      <c r="I230" s="3">
        <v>1</v>
      </c>
      <c r="J230" s="10">
        <v>170</v>
      </c>
      <c r="K230" s="10">
        <f t="shared" si="62"/>
        <v>170</v>
      </c>
      <c r="L230" s="12">
        <f t="shared" si="66"/>
        <v>0.14572864321608037</v>
      </c>
      <c r="M230" s="10">
        <f t="shared" si="67"/>
        <v>28.999999999999993</v>
      </c>
      <c r="N230" s="10">
        <f t="shared" si="63"/>
        <v>100</v>
      </c>
      <c r="O230" s="10"/>
      <c r="P230" s="10"/>
      <c r="Q230" s="12">
        <f t="shared" si="64"/>
        <v>0.41176470588235292</v>
      </c>
      <c r="R230" s="10">
        <f t="shared" si="65"/>
        <v>70</v>
      </c>
      <c r="S230" s="10">
        <f>R230/S210</f>
        <v>35</v>
      </c>
      <c r="T230" s="4" t="s">
        <v>32</v>
      </c>
    </row>
    <row r="231" spans="1:24" s="4" customFormat="1" x14ac:dyDescent="0.25">
      <c r="A231" s="1">
        <v>45761</v>
      </c>
      <c r="B231" s="5" t="s">
        <v>29</v>
      </c>
      <c r="C231" s="3">
        <v>1046</v>
      </c>
      <c r="D231" s="3">
        <v>39</v>
      </c>
      <c r="E231" s="3" t="s">
        <v>46</v>
      </c>
      <c r="F231" s="5" t="s">
        <v>47</v>
      </c>
      <c r="G231" s="10">
        <v>50</v>
      </c>
      <c r="H231" s="10">
        <v>110</v>
      </c>
      <c r="I231" s="3">
        <v>1</v>
      </c>
      <c r="J231" s="10">
        <v>80</v>
      </c>
      <c r="K231" s="10">
        <f t="shared" si="62"/>
        <v>80</v>
      </c>
      <c r="L231" s="12">
        <f t="shared" si="66"/>
        <v>0.27272727272727271</v>
      </c>
      <c r="M231" s="10">
        <f t="shared" si="67"/>
        <v>29.999999999999996</v>
      </c>
      <c r="N231" s="10">
        <f t="shared" si="63"/>
        <v>50</v>
      </c>
      <c r="O231" s="10"/>
      <c r="P231" s="10"/>
      <c r="Q231" s="12">
        <f t="shared" si="64"/>
        <v>0.375</v>
      </c>
      <c r="R231" s="10">
        <f t="shared" si="65"/>
        <v>30</v>
      </c>
      <c r="S231" s="10">
        <f>R231/S210</f>
        <v>15</v>
      </c>
      <c r="T231" s="4" t="s">
        <v>32</v>
      </c>
    </row>
    <row r="232" spans="1:24" s="4" customFormat="1" x14ac:dyDescent="0.25">
      <c r="A232" s="1"/>
      <c r="G232" s="10"/>
      <c r="H232" s="10"/>
      <c r="I232" s="4">
        <f xml:space="preserve"> SUM(I212:I231)</f>
        <v>20</v>
      </c>
      <c r="J232" s="10"/>
      <c r="K232" s="10">
        <f>SUM(K212:K231)</f>
        <v>3082.7200000000003</v>
      </c>
      <c r="L232" s="12"/>
      <c r="M232" s="10">
        <f>SUM(M212:M231)</f>
        <v>451</v>
      </c>
      <c r="N232" s="10">
        <f>SUM(N212:N231)</f>
        <v>1772</v>
      </c>
      <c r="O232" s="10">
        <f>SUM(O212:O231)</f>
        <v>100</v>
      </c>
      <c r="P232" s="10">
        <f>SUM(P212:P231)</f>
        <v>0</v>
      </c>
      <c r="Q232" s="12">
        <f>IF(R232,R232/K232,0)</f>
        <v>0.38301240462967767</v>
      </c>
      <c r="R232" s="10">
        <f>R211-O232-P232</f>
        <v>1180.72</v>
      </c>
      <c r="S232" s="10">
        <f>R232/S210</f>
        <v>590.36</v>
      </c>
    </row>
    <row r="233" spans="1:24" s="4" customFormat="1" x14ac:dyDescent="0.25">
      <c r="A233" s="1"/>
      <c r="G233" s="10"/>
      <c r="H233" s="10"/>
      <c r="J233" s="10"/>
      <c r="K233" s="10"/>
      <c r="L233" s="12"/>
      <c r="M233" s="10"/>
      <c r="N233" s="10"/>
      <c r="O233" s="10"/>
      <c r="P233" s="10"/>
      <c r="Q233" s="12"/>
      <c r="R233" s="10"/>
      <c r="S233" s="10"/>
      <c r="U233" s="13"/>
      <c r="V233" s="13"/>
      <c r="W233" s="13" t="s">
        <v>79</v>
      </c>
    </row>
    <row r="234" spans="1:24" s="4" customFormat="1" x14ac:dyDescent="0.25">
      <c r="A234" s="11"/>
      <c r="B234" s="13"/>
      <c r="C234" s="13"/>
      <c r="D234" s="13"/>
      <c r="E234" s="13"/>
      <c r="F234" s="13"/>
      <c r="G234" s="14"/>
      <c r="H234" s="14"/>
      <c r="I234" s="13"/>
      <c r="J234" s="14"/>
      <c r="K234" s="14"/>
      <c r="L234" s="15"/>
      <c r="M234" s="14"/>
      <c r="N234" s="14"/>
      <c r="O234" s="14" t="s">
        <v>14</v>
      </c>
      <c r="P234" s="14"/>
      <c r="Q234" s="15" t="s">
        <v>16</v>
      </c>
      <c r="R234" s="14" t="s">
        <v>17</v>
      </c>
      <c r="S234" s="13">
        <v>2</v>
      </c>
      <c r="U234" s="13" t="s">
        <v>53</v>
      </c>
      <c r="V234" s="13"/>
      <c r="W234" s="13" t="s">
        <v>54</v>
      </c>
    </row>
    <row r="235" spans="1:24" s="4" customFormat="1" x14ac:dyDescent="0.25">
      <c r="A235" s="11" t="s">
        <v>0</v>
      </c>
      <c r="B235" s="13" t="s">
        <v>1</v>
      </c>
      <c r="C235" s="13" t="s">
        <v>2</v>
      </c>
      <c r="D235" s="13" t="s">
        <v>3</v>
      </c>
      <c r="E235" s="13" t="s">
        <v>4</v>
      </c>
      <c r="F235" s="13" t="s">
        <v>5</v>
      </c>
      <c r="G235" s="14" t="s">
        <v>6</v>
      </c>
      <c r="H235" s="14" t="s">
        <v>7</v>
      </c>
      <c r="I235" s="13" t="s">
        <v>8</v>
      </c>
      <c r="J235" s="14" t="s">
        <v>9</v>
      </c>
      <c r="K235" s="14" t="s">
        <v>10</v>
      </c>
      <c r="L235" s="15" t="s">
        <v>11</v>
      </c>
      <c r="M235" s="14" t="s">
        <v>12</v>
      </c>
      <c r="N235" s="14" t="s">
        <v>13</v>
      </c>
      <c r="O235" s="14" t="s">
        <v>25</v>
      </c>
      <c r="P235" s="14" t="s">
        <v>15</v>
      </c>
      <c r="Q235" s="15" t="s">
        <v>26</v>
      </c>
      <c r="R235" s="14">
        <f>SUM(R236:R254)</f>
        <v>1039</v>
      </c>
      <c r="S235" s="14" t="s">
        <v>27</v>
      </c>
      <c r="U235" s="13">
        <f>S256+S280</f>
        <v>864.15000000000009</v>
      </c>
      <c r="W235" s="16">
        <v>33.33</v>
      </c>
      <c r="X235" s="16" t="s">
        <v>72</v>
      </c>
    </row>
    <row r="236" spans="1:24" s="4" customFormat="1" x14ac:dyDescent="0.25">
      <c r="A236" s="1">
        <v>45770</v>
      </c>
      <c r="B236" s="5" t="s">
        <v>29</v>
      </c>
      <c r="C236" s="3">
        <v>5500</v>
      </c>
      <c r="D236" s="3">
        <v>41</v>
      </c>
      <c r="E236" s="3" t="s">
        <v>35</v>
      </c>
      <c r="F236" s="5" t="s">
        <v>38</v>
      </c>
      <c r="G236" s="10">
        <v>112</v>
      </c>
      <c r="H236" s="10">
        <v>190</v>
      </c>
      <c r="I236" s="3">
        <v>1</v>
      </c>
      <c r="J236" s="10">
        <v>190</v>
      </c>
      <c r="K236" s="10">
        <f t="shared" ref="K236:K255" si="68">I236*J236</f>
        <v>190</v>
      </c>
      <c r="L236" s="12">
        <f t="shared" ref="L236:L255" si="69">IFERROR(1-J236/H236,"-")</f>
        <v>0</v>
      </c>
      <c r="M236" s="10">
        <f t="shared" ref="M236:M255" si="70">IFERROR(H236*L236,"-")</f>
        <v>0</v>
      </c>
      <c r="N236" s="10">
        <f t="shared" ref="N236:N255" si="71">G236*I236</f>
        <v>112</v>
      </c>
      <c r="O236" s="10">
        <v>50</v>
      </c>
      <c r="P236" s="10">
        <v>17.5</v>
      </c>
      <c r="Q236" s="12">
        <f t="shared" ref="Q236:Q255" si="72">IF(R236,R236/K236,"-")</f>
        <v>0.41052631578947368</v>
      </c>
      <c r="R236" s="10">
        <f t="shared" ref="R236:R255" si="73">K236-N236</f>
        <v>78</v>
      </c>
      <c r="S236" s="10">
        <f>R236/S234</f>
        <v>39</v>
      </c>
      <c r="T236" s="4" t="s">
        <v>32</v>
      </c>
      <c r="W236" s="16">
        <v>81.900000000000006</v>
      </c>
      <c r="X236" s="16" t="s">
        <v>66</v>
      </c>
    </row>
    <row r="237" spans="1:24" s="4" customFormat="1" x14ac:dyDescent="0.25">
      <c r="A237" s="1">
        <v>45770</v>
      </c>
      <c r="B237" s="5" t="s">
        <v>29</v>
      </c>
      <c r="C237" s="3">
        <v>5500</v>
      </c>
      <c r="D237" s="3">
        <v>42</v>
      </c>
      <c r="E237" s="3" t="s">
        <v>35</v>
      </c>
      <c r="F237" s="5" t="s">
        <v>38</v>
      </c>
      <c r="G237" s="10">
        <v>112</v>
      </c>
      <c r="H237" s="10">
        <v>190</v>
      </c>
      <c r="I237" s="3">
        <v>1</v>
      </c>
      <c r="J237" s="10">
        <v>190</v>
      </c>
      <c r="K237" s="10">
        <f t="shared" si="68"/>
        <v>190</v>
      </c>
      <c r="L237" s="12">
        <f t="shared" si="69"/>
        <v>0</v>
      </c>
      <c r="M237" s="10">
        <f t="shared" si="70"/>
        <v>0</v>
      </c>
      <c r="N237" s="10">
        <f t="shared" si="71"/>
        <v>112</v>
      </c>
      <c r="O237" s="10">
        <v>30</v>
      </c>
      <c r="P237" s="10"/>
      <c r="Q237" s="12">
        <f t="shared" si="72"/>
        <v>0.41052631578947368</v>
      </c>
      <c r="R237" s="10">
        <f t="shared" si="73"/>
        <v>78</v>
      </c>
      <c r="S237" s="10">
        <f>R237/S234</f>
        <v>39</v>
      </c>
      <c r="T237" s="4" t="s">
        <v>32</v>
      </c>
      <c r="W237" s="16">
        <v>10.85</v>
      </c>
      <c r="X237" s="16" t="s">
        <v>73</v>
      </c>
    </row>
    <row r="238" spans="1:24" s="4" customFormat="1" x14ac:dyDescent="0.25">
      <c r="A238" s="1">
        <v>45770</v>
      </c>
      <c r="B238" s="5" t="s">
        <v>29</v>
      </c>
      <c r="C238" s="3">
        <v>2085</v>
      </c>
      <c r="D238" s="3">
        <v>44</v>
      </c>
      <c r="E238" s="3" t="s">
        <v>35</v>
      </c>
      <c r="F238" s="5" t="s">
        <v>36</v>
      </c>
      <c r="G238" s="10">
        <v>100</v>
      </c>
      <c r="H238" s="10">
        <v>199</v>
      </c>
      <c r="I238" s="3">
        <v>1</v>
      </c>
      <c r="J238" s="10">
        <v>180</v>
      </c>
      <c r="K238" s="10">
        <f t="shared" si="68"/>
        <v>180</v>
      </c>
      <c r="L238" s="12">
        <f t="shared" si="69"/>
        <v>9.5477386934673336E-2</v>
      </c>
      <c r="M238" s="10">
        <f t="shared" si="70"/>
        <v>18.999999999999993</v>
      </c>
      <c r="N238" s="10">
        <f t="shared" si="71"/>
        <v>100</v>
      </c>
      <c r="O238" s="10"/>
      <c r="P238" s="10"/>
      <c r="Q238" s="12">
        <f t="shared" si="72"/>
        <v>0.44444444444444442</v>
      </c>
      <c r="R238" s="10">
        <f t="shared" si="73"/>
        <v>80</v>
      </c>
      <c r="S238" s="10">
        <f>R238/S234</f>
        <v>40</v>
      </c>
      <c r="T238" s="4" t="s">
        <v>32</v>
      </c>
      <c r="W238" s="16">
        <v>48</v>
      </c>
      <c r="X238" s="16" t="s">
        <v>74</v>
      </c>
    </row>
    <row r="239" spans="1:24" s="4" customFormat="1" x14ac:dyDescent="0.25">
      <c r="A239" s="1">
        <v>45770</v>
      </c>
      <c r="B239" s="5" t="s">
        <v>29</v>
      </c>
      <c r="C239" s="3">
        <v>1046</v>
      </c>
      <c r="D239" s="3">
        <v>38</v>
      </c>
      <c r="E239" s="3" t="s">
        <v>46</v>
      </c>
      <c r="F239" s="5" t="s">
        <v>47</v>
      </c>
      <c r="G239" s="10">
        <v>50</v>
      </c>
      <c r="H239" s="10">
        <v>110</v>
      </c>
      <c r="I239" s="3">
        <v>1</v>
      </c>
      <c r="J239" s="10">
        <v>100</v>
      </c>
      <c r="K239" s="10">
        <f t="shared" si="68"/>
        <v>100</v>
      </c>
      <c r="L239" s="12">
        <f t="shared" si="69"/>
        <v>9.0909090909090939E-2</v>
      </c>
      <c r="M239" s="10">
        <f t="shared" si="70"/>
        <v>10.000000000000004</v>
      </c>
      <c r="N239" s="10">
        <f t="shared" si="71"/>
        <v>50</v>
      </c>
      <c r="O239" s="10"/>
      <c r="P239" s="10"/>
      <c r="Q239" s="12">
        <f t="shared" si="72"/>
        <v>0.5</v>
      </c>
      <c r="R239" s="10">
        <f t="shared" si="73"/>
        <v>50</v>
      </c>
      <c r="S239" s="10">
        <f>R239/S234</f>
        <v>25</v>
      </c>
      <c r="T239" s="4" t="s">
        <v>32</v>
      </c>
      <c r="W239" s="16">
        <v>100</v>
      </c>
      <c r="X239" s="16" t="s">
        <v>45</v>
      </c>
    </row>
    <row r="240" spans="1:24" s="4" customFormat="1" x14ac:dyDescent="0.25">
      <c r="A240" s="1">
        <v>45770</v>
      </c>
      <c r="B240" s="5" t="s">
        <v>29</v>
      </c>
      <c r="C240" s="3">
        <v>2188</v>
      </c>
      <c r="D240" s="3">
        <v>41</v>
      </c>
      <c r="E240" s="3" t="s">
        <v>35</v>
      </c>
      <c r="F240" s="5" t="s">
        <v>49</v>
      </c>
      <c r="G240" s="10">
        <v>100</v>
      </c>
      <c r="H240" s="10">
        <v>199</v>
      </c>
      <c r="I240" s="3">
        <v>1</v>
      </c>
      <c r="J240" s="10">
        <v>169</v>
      </c>
      <c r="K240" s="10">
        <f t="shared" si="68"/>
        <v>169</v>
      </c>
      <c r="L240" s="12">
        <f t="shared" si="69"/>
        <v>0.15075376884422109</v>
      </c>
      <c r="M240" s="10">
        <f t="shared" si="70"/>
        <v>29.999999999999996</v>
      </c>
      <c r="N240" s="10">
        <f t="shared" si="71"/>
        <v>100</v>
      </c>
      <c r="O240" s="10"/>
      <c r="P240" s="10"/>
      <c r="Q240" s="12">
        <f t="shared" si="72"/>
        <v>0.40828402366863903</v>
      </c>
      <c r="R240" s="10">
        <f t="shared" si="73"/>
        <v>69</v>
      </c>
      <c r="S240" s="10">
        <f>R240/S234</f>
        <v>34.5</v>
      </c>
      <c r="T240" s="4" t="s">
        <v>32</v>
      </c>
      <c r="W240" s="16">
        <v>75.41</v>
      </c>
      <c r="X240" s="16" t="s">
        <v>75</v>
      </c>
    </row>
    <row r="241" spans="1:24" s="4" customFormat="1" x14ac:dyDescent="0.25">
      <c r="A241" s="1">
        <v>45770</v>
      </c>
      <c r="B241" s="5" t="s">
        <v>29</v>
      </c>
      <c r="C241" s="3">
        <v>2061</v>
      </c>
      <c r="D241" s="3">
        <v>41</v>
      </c>
      <c r="E241" s="4" t="s">
        <v>35</v>
      </c>
      <c r="F241" s="7" t="s">
        <v>51</v>
      </c>
      <c r="G241" s="10">
        <v>110</v>
      </c>
      <c r="H241" s="10">
        <v>210</v>
      </c>
      <c r="I241" s="3">
        <v>1</v>
      </c>
      <c r="J241" s="10">
        <v>190</v>
      </c>
      <c r="K241" s="10">
        <f t="shared" si="68"/>
        <v>190</v>
      </c>
      <c r="L241" s="12">
        <f t="shared" si="69"/>
        <v>9.5238095238095233E-2</v>
      </c>
      <c r="M241" s="10">
        <f t="shared" si="70"/>
        <v>20</v>
      </c>
      <c r="N241" s="10">
        <f t="shared" si="71"/>
        <v>110</v>
      </c>
      <c r="O241" s="10"/>
      <c r="P241" s="10"/>
      <c r="Q241" s="12">
        <f t="shared" si="72"/>
        <v>0.42105263157894735</v>
      </c>
      <c r="R241" s="10">
        <f t="shared" si="73"/>
        <v>80</v>
      </c>
      <c r="S241" s="10">
        <f>R241/S234</f>
        <v>40</v>
      </c>
      <c r="T241" s="4" t="s">
        <v>32</v>
      </c>
      <c r="W241" s="16">
        <v>183.07</v>
      </c>
      <c r="X241" s="16" t="s">
        <v>60</v>
      </c>
    </row>
    <row r="242" spans="1:24" s="4" customFormat="1" x14ac:dyDescent="0.25">
      <c r="A242" s="1">
        <v>45770</v>
      </c>
      <c r="B242" s="5" t="s">
        <v>29</v>
      </c>
      <c r="C242" s="3">
        <v>2061</v>
      </c>
      <c r="D242" s="3">
        <v>42</v>
      </c>
      <c r="E242" s="4" t="s">
        <v>35</v>
      </c>
      <c r="F242" s="7" t="s">
        <v>51</v>
      </c>
      <c r="G242" s="10">
        <v>110</v>
      </c>
      <c r="H242" s="10">
        <v>210</v>
      </c>
      <c r="I242" s="3">
        <v>1</v>
      </c>
      <c r="J242" s="10">
        <v>190</v>
      </c>
      <c r="K242" s="10">
        <f t="shared" si="68"/>
        <v>190</v>
      </c>
      <c r="L242" s="12">
        <f t="shared" si="69"/>
        <v>9.5238095238095233E-2</v>
      </c>
      <c r="M242" s="10">
        <f t="shared" si="70"/>
        <v>20</v>
      </c>
      <c r="N242" s="10">
        <f t="shared" si="71"/>
        <v>110</v>
      </c>
      <c r="O242" s="10"/>
      <c r="P242" s="10"/>
      <c r="Q242" s="12">
        <f t="shared" si="72"/>
        <v>0.42105263157894735</v>
      </c>
      <c r="R242" s="10">
        <f t="shared" si="73"/>
        <v>80</v>
      </c>
      <c r="S242" s="10">
        <f>R242/S234</f>
        <v>40</v>
      </c>
      <c r="T242" s="4" t="s">
        <v>32</v>
      </c>
      <c r="W242" s="16">
        <v>290</v>
      </c>
      <c r="X242" s="16" t="s">
        <v>62</v>
      </c>
    </row>
    <row r="243" spans="1:24" s="4" customFormat="1" x14ac:dyDescent="0.25">
      <c r="A243" s="1">
        <v>45771</v>
      </c>
      <c r="B243" s="5" t="s">
        <v>29</v>
      </c>
      <c r="C243" s="3">
        <v>5500</v>
      </c>
      <c r="D243" s="3">
        <v>40</v>
      </c>
      <c r="E243" s="3" t="s">
        <v>35</v>
      </c>
      <c r="F243" s="5" t="s">
        <v>38</v>
      </c>
      <c r="G243" s="10">
        <v>112</v>
      </c>
      <c r="H243" s="10">
        <v>190</v>
      </c>
      <c r="I243" s="3">
        <v>1</v>
      </c>
      <c r="J243" s="10">
        <v>190</v>
      </c>
      <c r="K243" s="10">
        <f t="shared" si="68"/>
        <v>190</v>
      </c>
      <c r="L243" s="12">
        <f t="shared" si="69"/>
        <v>0</v>
      </c>
      <c r="M243" s="10">
        <f t="shared" si="70"/>
        <v>0</v>
      </c>
      <c r="N243" s="10">
        <f t="shared" si="71"/>
        <v>112</v>
      </c>
      <c r="O243" s="10"/>
      <c r="P243" s="10"/>
      <c r="Q243" s="12">
        <f t="shared" si="72"/>
        <v>0.41052631578947368</v>
      </c>
      <c r="R243" s="10">
        <f t="shared" si="73"/>
        <v>78</v>
      </c>
      <c r="S243" s="10">
        <f>R243/S234</f>
        <v>39</v>
      </c>
      <c r="T243" s="4" t="s">
        <v>32</v>
      </c>
      <c r="W243" s="16">
        <v>41.59</v>
      </c>
      <c r="X243" s="16" t="s">
        <v>62</v>
      </c>
    </row>
    <row r="244" spans="1:24" s="4" customFormat="1" x14ac:dyDescent="0.25">
      <c r="A244" s="1">
        <v>45771</v>
      </c>
      <c r="B244" s="5" t="s">
        <v>29</v>
      </c>
      <c r="C244" s="3">
        <v>5500</v>
      </c>
      <c r="D244" s="3">
        <v>38</v>
      </c>
      <c r="E244" s="3" t="s">
        <v>35</v>
      </c>
      <c r="F244" s="5" t="s">
        <v>38</v>
      </c>
      <c r="G244" s="10">
        <v>112</v>
      </c>
      <c r="H244" s="10">
        <v>190</v>
      </c>
      <c r="I244" s="3">
        <v>1</v>
      </c>
      <c r="J244" s="10">
        <v>190</v>
      </c>
      <c r="K244" s="10">
        <f t="shared" si="68"/>
        <v>190</v>
      </c>
      <c r="L244" s="12">
        <f t="shared" si="69"/>
        <v>0</v>
      </c>
      <c r="M244" s="10">
        <f t="shared" si="70"/>
        <v>0</v>
      </c>
      <c r="N244" s="10">
        <f t="shared" si="71"/>
        <v>112</v>
      </c>
      <c r="O244" s="10"/>
      <c r="P244" s="10"/>
      <c r="Q244" s="12">
        <f t="shared" si="72"/>
        <v>0.41052631578947368</v>
      </c>
      <c r="R244" s="10">
        <f t="shared" si="73"/>
        <v>78</v>
      </c>
      <c r="S244" s="10">
        <f>R244/S234</f>
        <v>39</v>
      </c>
      <c r="T244" s="4" t="s">
        <v>32</v>
      </c>
      <c r="W244" s="16"/>
      <c r="X244" s="16"/>
    </row>
    <row r="245" spans="1:24" s="4" customFormat="1" x14ac:dyDescent="0.25">
      <c r="A245" s="1">
        <v>45771</v>
      </c>
      <c r="B245" s="5" t="s">
        <v>29</v>
      </c>
      <c r="C245" s="3">
        <v>2085</v>
      </c>
      <c r="D245" s="3">
        <v>37</v>
      </c>
      <c r="E245" s="3" t="s">
        <v>35</v>
      </c>
      <c r="F245" s="5" t="s">
        <v>36</v>
      </c>
      <c r="G245" s="10">
        <v>100</v>
      </c>
      <c r="H245" s="10">
        <v>199</v>
      </c>
      <c r="I245" s="3">
        <v>1</v>
      </c>
      <c r="J245" s="10">
        <v>180</v>
      </c>
      <c r="K245" s="10">
        <f t="shared" si="68"/>
        <v>180</v>
      </c>
      <c r="L245" s="12">
        <f t="shared" si="69"/>
        <v>9.5477386934673336E-2</v>
      </c>
      <c r="M245" s="10">
        <f t="shared" si="70"/>
        <v>18.999999999999993</v>
      </c>
      <c r="N245" s="10">
        <f t="shared" si="71"/>
        <v>100</v>
      </c>
      <c r="O245" s="10"/>
      <c r="P245" s="10"/>
      <c r="Q245" s="12">
        <f t="shared" si="72"/>
        <v>0.44444444444444442</v>
      </c>
      <c r="R245" s="10">
        <f t="shared" si="73"/>
        <v>80</v>
      </c>
      <c r="S245" s="10">
        <f>R245/S234</f>
        <v>40</v>
      </c>
      <c r="T245" s="4" t="s">
        <v>32</v>
      </c>
      <c r="W245" s="16"/>
      <c r="X245" s="16"/>
    </row>
    <row r="246" spans="1:24" s="4" customFormat="1" x14ac:dyDescent="0.25">
      <c r="A246" s="1">
        <v>45771</v>
      </c>
      <c r="B246" s="5" t="s">
        <v>29</v>
      </c>
      <c r="C246" s="3">
        <v>1046</v>
      </c>
      <c r="D246" s="3">
        <v>41</v>
      </c>
      <c r="E246" s="3" t="s">
        <v>46</v>
      </c>
      <c r="F246" s="5" t="s">
        <v>47</v>
      </c>
      <c r="G246" s="10">
        <v>50</v>
      </c>
      <c r="H246" s="10">
        <v>110</v>
      </c>
      <c r="I246" s="3">
        <v>1</v>
      </c>
      <c r="J246" s="10">
        <v>100</v>
      </c>
      <c r="K246" s="10">
        <f t="shared" si="68"/>
        <v>100</v>
      </c>
      <c r="L246" s="12">
        <f t="shared" si="69"/>
        <v>9.0909090909090939E-2</v>
      </c>
      <c r="M246" s="10">
        <f t="shared" si="70"/>
        <v>10.000000000000004</v>
      </c>
      <c r="N246" s="10">
        <f t="shared" si="71"/>
        <v>50</v>
      </c>
      <c r="O246" s="10"/>
      <c r="P246" s="10"/>
      <c r="Q246" s="12">
        <f t="shared" si="72"/>
        <v>0.5</v>
      </c>
      <c r="R246" s="10">
        <f t="shared" si="73"/>
        <v>50</v>
      </c>
      <c r="S246" s="10">
        <f>R246/S234</f>
        <v>25</v>
      </c>
      <c r="T246" s="4" t="s">
        <v>32</v>
      </c>
      <c r="W246" s="16"/>
      <c r="X246" s="16"/>
    </row>
    <row r="247" spans="1:24" s="4" customFormat="1" x14ac:dyDescent="0.25">
      <c r="A247" s="1">
        <v>45772</v>
      </c>
      <c r="B247" s="5" t="s">
        <v>29</v>
      </c>
      <c r="C247" s="3">
        <v>2061</v>
      </c>
      <c r="D247" s="3">
        <v>44</v>
      </c>
      <c r="E247" s="4" t="s">
        <v>35</v>
      </c>
      <c r="F247" s="7" t="s">
        <v>51</v>
      </c>
      <c r="G247" s="10">
        <v>110</v>
      </c>
      <c r="H247" s="10">
        <v>210</v>
      </c>
      <c r="I247" s="3">
        <v>1</v>
      </c>
      <c r="J247" s="10">
        <v>190</v>
      </c>
      <c r="K247" s="10">
        <f t="shared" si="68"/>
        <v>190</v>
      </c>
      <c r="L247" s="12">
        <f t="shared" si="69"/>
        <v>9.5238095238095233E-2</v>
      </c>
      <c r="M247" s="10">
        <f t="shared" si="70"/>
        <v>20</v>
      </c>
      <c r="N247" s="10">
        <f t="shared" si="71"/>
        <v>110</v>
      </c>
      <c r="O247" s="10"/>
      <c r="P247" s="10"/>
      <c r="Q247" s="12">
        <f t="shared" si="72"/>
        <v>0.42105263157894735</v>
      </c>
      <c r="R247" s="10">
        <f t="shared" si="73"/>
        <v>80</v>
      </c>
      <c r="S247" s="10">
        <f>R247/S234</f>
        <v>40</v>
      </c>
      <c r="T247" s="4" t="s">
        <v>32</v>
      </c>
      <c r="W247" s="16"/>
      <c r="X247" s="16"/>
    </row>
    <row r="248" spans="1:24" s="4" customFormat="1" x14ac:dyDescent="0.25">
      <c r="A248" s="1">
        <v>45772</v>
      </c>
      <c r="B248" s="5" t="s">
        <v>29</v>
      </c>
      <c r="C248" s="3">
        <v>5500</v>
      </c>
      <c r="D248" s="3">
        <v>41</v>
      </c>
      <c r="E248" s="3" t="s">
        <v>35</v>
      </c>
      <c r="F248" s="5" t="s">
        <v>38</v>
      </c>
      <c r="G248" s="10">
        <v>112</v>
      </c>
      <c r="H248" s="10">
        <v>190</v>
      </c>
      <c r="I248" s="3">
        <v>1</v>
      </c>
      <c r="J248" s="10">
        <v>190</v>
      </c>
      <c r="K248" s="10">
        <f t="shared" si="68"/>
        <v>190</v>
      </c>
      <c r="L248" s="12">
        <f t="shared" si="69"/>
        <v>0</v>
      </c>
      <c r="M248" s="10">
        <f t="shared" si="70"/>
        <v>0</v>
      </c>
      <c r="N248" s="10">
        <f t="shared" si="71"/>
        <v>112</v>
      </c>
      <c r="O248" s="10"/>
      <c r="P248" s="10"/>
      <c r="Q248" s="12">
        <f t="shared" si="72"/>
        <v>0.41052631578947368</v>
      </c>
      <c r="R248" s="10">
        <f t="shared" si="73"/>
        <v>78</v>
      </c>
      <c r="S248" s="10">
        <f>R248/S234</f>
        <v>39</v>
      </c>
      <c r="T248" s="4" t="s">
        <v>32</v>
      </c>
      <c r="W248" s="16"/>
      <c r="X248" s="16"/>
    </row>
    <row r="249" spans="1:24" s="4" customFormat="1" x14ac:dyDescent="0.25">
      <c r="A249" s="1">
        <v>45772</v>
      </c>
      <c r="B249" s="5" t="s">
        <v>29</v>
      </c>
      <c r="C249" s="3">
        <v>2085</v>
      </c>
      <c r="D249" s="3">
        <v>41</v>
      </c>
      <c r="E249" s="3" t="s">
        <v>35</v>
      </c>
      <c r="F249" s="5" t="s">
        <v>36</v>
      </c>
      <c r="G249" s="10">
        <v>100</v>
      </c>
      <c r="H249" s="10">
        <v>199</v>
      </c>
      <c r="I249" s="3">
        <v>1</v>
      </c>
      <c r="J249" s="10">
        <v>180</v>
      </c>
      <c r="K249" s="10">
        <f t="shared" si="68"/>
        <v>180</v>
      </c>
      <c r="L249" s="12">
        <f t="shared" si="69"/>
        <v>9.5477386934673336E-2</v>
      </c>
      <c r="M249" s="10">
        <f t="shared" si="70"/>
        <v>18.999999999999993</v>
      </c>
      <c r="N249" s="10">
        <f t="shared" si="71"/>
        <v>100</v>
      </c>
      <c r="O249" s="10"/>
      <c r="P249" s="10"/>
      <c r="Q249" s="12">
        <f t="shared" si="72"/>
        <v>0.44444444444444442</v>
      </c>
      <c r="R249" s="10">
        <f t="shared" si="73"/>
        <v>80</v>
      </c>
      <c r="S249" s="10">
        <f>R249/S234</f>
        <v>40</v>
      </c>
      <c r="T249" s="4" t="s">
        <v>32</v>
      </c>
      <c r="W249" s="16"/>
      <c r="X249" s="16"/>
    </row>
    <row r="250" spans="1:24" s="4" customFormat="1" x14ac:dyDescent="0.25">
      <c r="A250" s="1"/>
      <c r="B250" s="5"/>
      <c r="C250" s="3"/>
      <c r="D250" s="3"/>
      <c r="E250" s="3"/>
      <c r="F250" s="5"/>
      <c r="G250" s="10"/>
      <c r="H250" s="10"/>
      <c r="I250" s="3"/>
      <c r="J250" s="10"/>
      <c r="K250" s="10">
        <f t="shared" si="68"/>
        <v>0</v>
      </c>
      <c r="L250" s="12" t="str">
        <f t="shared" si="69"/>
        <v>-</v>
      </c>
      <c r="M250" s="10" t="str">
        <f t="shared" si="70"/>
        <v>-</v>
      </c>
      <c r="N250" s="10">
        <f t="shared" si="71"/>
        <v>0</v>
      </c>
      <c r="O250" s="10"/>
      <c r="P250" s="10"/>
      <c r="Q250" s="12" t="str">
        <f t="shared" si="72"/>
        <v>-</v>
      </c>
      <c r="R250" s="10">
        <f t="shared" si="73"/>
        <v>0</v>
      </c>
      <c r="S250" s="10">
        <f>R250/S234</f>
        <v>0</v>
      </c>
      <c r="T250" s="4" t="s">
        <v>32</v>
      </c>
      <c r="W250" s="16"/>
      <c r="X250" s="16"/>
    </row>
    <row r="251" spans="1:24" s="4" customFormat="1" x14ac:dyDescent="0.25">
      <c r="A251" s="1"/>
      <c r="B251" s="5"/>
      <c r="C251" s="3"/>
      <c r="D251" s="3"/>
      <c r="F251" s="7"/>
      <c r="G251" s="10"/>
      <c r="H251" s="10"/>
      <c r="I251" s="3"/>
      <c r="J251" s="10"/>
      <c r="K251" s="10">
        <f t="shared" si="68"/>
        <v>0</v>
      </c>
      <c r="L251" s="12" t="str">
        <f t="shared" si="69"/>
        <v>-</v>
      </c>
      <c r="M251" s="10" t="str">
        <f t="shared" si="70"/>
        <v>-</v>
      </c>
      <c r="N251" s="10">
        <f t="shared" si="71"/>
        <v>0</v>
      </c>
      <c r="O251" s="10"/>
      <c r="P251" s="10"/>
      <c r="Q251" s="12" t="str">
        <f t="shared" si="72"/>
        <v>-</v>
      </c>
      <c r="R251" s="10">
        <f t="shared" si="73"/>
        <v>0</v>
      </c>
      <c r="S251" s="10">
        <f>R251/S234</f>
        <v>0</v>
      </c>
      <c r="T251" s="4" t="s">
        <v>32</v>
      </c>
      <c r="W251" s="16"/>
      <c r="X251" s="16"/>
    </row>
    <row r="252" spans="1:24" s="4" customFormat="1" x14ac:dyDescent="0.25">
      <c r="A252" s="1"/>
      <c r="B252" s="5"/>
      <c r="C252" s="3"/>
      <c r="D252" s="3"/>
      <c r="E252" s="3"/>
      <c r="F252" s="5"/>
      <c r="G252" s="10"/>
      <c r="H252" s="10"/>
      <c r="I252" s="3"/>
      <c r="J252" s="10"/>
      <c r="K252" s="10">
        <f t="shared" si="68"/>
        <v>0</v>
      </c>
      <c r="L252" s="12" t="str">
        <f t="shared" si="69"/>
        <v>-</v>
      </c>
      <c r="M252" s="10" t="str">
        <f t="shared" si="70"/>
        <v>-</v>
      </c>
      <c r="N252" s="10">
        <f t="shared" si="71"/>
        <v>0</v>
      </c>
      <c r="O252" s="10"/>
      <c r="P252" s="10"/>
      <c r="Q252" s="12" t="str">
        <f t="shared" si="72"/>
        <v>-</v>
      </c>
      <c r="R252" s="10">
        <f t="shared" si="73"/>
        <v>0</v>
      </c>
      <c r="S252" s="10">
        <f>R252/S234</f>
        <v>0</v>
      </c>
      <c r="T252" s="4" t="s">
        <v>32</v>
      </c>
      <c r="W252" s="16"/>
      <c r="X252" s="16"/>
    </row>
    <row r="253" spans="1:24" s="4" customFormat="1" x14ac:dyDescent="0.25">
      <c r="A253" s="1"/>
      <c r="B253" s="5"/>
      <c r="C253" s="3"/>
      <c r="D253" s="3"/>
      <c r="E253" s="3"/>
      <c r="F253" s="5"/>
      <c r="G253" s="10"/>
      <c r="H253" s="10"/>
      <c r="I253" s="3"/>
      <c r="J253" s="10"/>
      <c r="K253" s="10">
        <f t="shared" si="68"/>
        <v>0</v>
      </c>
      <c r="L253" s="12" t="str">
        <f t="shared" si="69"/>
        <v>-</v>
      </c>
      <c r="M253" s="10" t="str">
        <f t="shared" si="70"/>
        <v>-</v>
      </c>
      <c r="N253" s="10">
        <f t="shared" si="71"/>
        <v>0</v>
      </c>
      <c r="O253" s="10"/>
      <c r="P253" s="10"/>
      <c r="Q253" s="12" t="str">
        <f t="shared" si="72"/>
        <v>-</v>
      </c>
      <c r="R253" s="10">
        <f t="shared" si="73"/>
        <v>0</v>
      </c>
      <c r="S253" s="10">
        <f>R253/S234</f>
        <v>0</v>
      </c>
      <c r="T253" s="4" t="s">
        <v>32</v>
      </c>
      <c r="W253" s="16"/>
      <c r="X253" s="16"/>
    </row>
    <row r="254" spans="1:24" s="4" customFormat="1" x14ac:dyDescent="0.25">
      <c r="A254" s="1"/>
      <c r="B254" s="5"/>
      <c r="C254" s="3"/>
      <c r="D254" s="3"/>
      <c r="E254" s="3"/>
      <c r="F254" s="5"/>
      <c r="G254" s="10"/>
      <c r="H254" s="10"/>
      <c r="I254" s="3"/>
      <c r="J254" s="10"/>
      <c r="K254" s="10">
        <f t="shared" si="68"/>
        <v>0</v>
      </c>
      <c r="L254" s="12" t="str">
        <f t="shared" si="69"/>
        <v>-</v>
      </c>
      <c r="M254" s="10" t="str">
        <f t="shared" si="70"/>
        <v>-</v>
      </c>
      <c r="N254" s="10">
        <f t="shared" si="71"/>
        <v>0</v>
      </c>
      <c r="O254" s="10"/>
      <c r="P254" s="10"/>
      <c r="Q254" s="12" t="str">
        <f t="shared" si="72"/>
        <v>-</v>
      </c>
      <c r="R254" s="10">
        <f t="shared" si="73"/>
        <v>0</v>
      </c>
      <c r="S254" s="10">
        <f>R254/S234</f>
        <v>0</v>
      </c>
      <c r="T254" s="4" t="s">
        <v>32</v>
      </c>
      <c r="W254" s="16"/>
      <c r="X254" s="16"/>
    </row>
    <row r="255" spans="1:24" s="4" customFormat="1" x14ac:dyDescent="0.25">
      <c r="A255" s="1"/>
      <c r="B255" s="5"/>
      <c r="C255" s="3"/>
      <c r="D255" s="3"/>
      <c r="E255" s="3"/>
      <c r="F255" s="5"/>
      <c r="G255" s="10"/>
      <c r="H255" s="10"/>
      <c r="I255" s="3"/>
      <c r="J255" s="10"/>
      <c r="K255" s="10">
        <f t="shared" si="68"/>
        <v>0</v>
      </c>
      <c r="L255" s="12" t="str">
        <f t="shared" si="69"/>
        <v>-</v>
      </c>
      <c r="M255" s="10" t="str">
        <f t="shared" si="70"/>
        <v>-</v>
      </c>
      <c r="N255" s="10">
        <f t="shared" si="71"/>
        <v>0</v>
      </c>
      <c r="O255" s="10"/>
      <c r="P255" s="10"/>
      <c r="Q255" s="12" t="str">
        <f t="shared" si="72"/>
        <v>-</v>
      </c>
      <c r="R255" s="10">
        <f t="shared" si="73"/>
        <v>0</v>
      </c>
      <c r="S255" s="10">
        <f>R255/S234</f>
        <v>0</v>
      </c>
      <c r="T255" s="4" t="s">
        <v>32</v>
      </c>
      <c r="W255" s="16"/>
      <c r="X255" s="16"/>
    </row>
    <row r="256" spans="1:24" s="4" customFormat="1" x14ac:dyDescent="0.25">
      <c r="A256" s="1"/>
      <c r="F256" s="5"/>
      <c r="G256" s="10"/>
      <c r="H256" s="10"/>
      <c r="I256" s="13">
        <f xml:space="preserve"> SUM(I236:I255)</f>
        <v>14</v>
      </c>
      <c r="J256" s="14"/>
      <c r="K256" s="14">
        <f>SUM(K236:K255)</f>
        <v>2429</v>
      </c>
      <c r="L256" s="15"/>
      <c r="M256" s="14">
        <f>SUM(M236:M255)</f>
        <v>167</v>
      </c>
      <c r="N256" s="14">
        <f>SUM(N236:N255)</f>
        <v>1390</v>
      </c>
      <c r="O256" s="14">
        <f>SUM(O236:O255)</f>
        <v>80</v>
      </c>
      <c r="P256" s="14">
        <f>SUM(P236:P255)</f>
        <v>17.5</v>
      </c>
      <c r="Q256" s="15">
        <f>IF(R256,R256/K256,0)</f>
        <v>0.38760806916426516</v>
      </c>
      <c r="R256" s="14">
        <f>R235-O256-P256</f>
        <v>941.5</v>
      </c>
      <c r="S256" s="14">
        <f>R256/S234</f>
        <v>470.75</v>
      </c>
      <c r="U256" s="13">
        <f>U235-W256</f>
        <v>0</v>
      </c>
      <c r="W256" s="17">
        <f>SUM(W235:W255)</f>
        <v>864.15</v>
      </c>
      <c r="X256" s="16"/>
    </row>
    <row r="257" spans="1:20" s="4" customFormat="1" x14ac:dyDescent="0.25">
      <c r="A257" s="1"/>
      <c r="F257" s="5"/>
      <c r="G257" s="10"/>
      <c r="H257" s="10"/>
      <c r="J257" s="10"/>
      <c r="K257" s="10"/>
      <c r="L257" s="12"/>
      <c r="M257" s="10"/>
      <c r="N257" s="10"/>
      <c r="O257" s="10"/>
      <c r="P257" s="10"/>
      <c r="Q257" s="12"/>
      <c r="R257" s="10"/>
      <c r="S257" s="10"/>
    </row>
    <row r="258" spans="1:20" s="4" customFormat="1" x14ac:dyDescent="0.25">
      <c r="A258" s="11"/>
      <c r="B258" s="13"/>
      <c r="C258" s="13"/>
      <c r="D258" s="13"/>
      <c r="E258" s="13"/>
      <c r="F258" s="5"/>
      <c r="G258" s="14"/>
      <c r="H258" s="14"/>
      <c r="I258" s="13"/>
      <c r="J258" s="14"/>
      <c r="K258" s="14"/>
      <c r="L258" s="15"/>
      <c r="M258" s="14"/>
      <c r="N258" s="14"/>
      <c r="O258" s="14" t="s">
        <v>14</v>
      </c>
      <c r="P258" s="14"/>
      <c r="Q258" s="15" t="s">
        <v>16</v>
      </c>
      <c r="R258" s="14" t="s">
        <v>17</v>
      </c>
      <c r="S258" s="13">
        <v>2</v>
      </c>
    </row>
    <row r="259" spans="1:20" s="4" customFormat="1" x14ac:dyDescent="0.25">
      <c r="A259" s="11" t="s">
        <v>0</v>
      </c>
      <c r="B259" s="13" t="s">
        <v>1</v>
      </c>
      <c r="C259" s="13" t="s">
        <v>2</v>
      </c>
      <c r="D259" s="13" t="s">
        <v>3</v>
      </c>
      <c r="E259" s="13" t="s">
        <v>4</v>
      </c>
      <c r="F259" s="13" t="s">
        <v>5</v>
      </c>
      <c r="G259" s="14" t="s">
        <v>6</v>
      </c>
      <c r="H259" s="14" t="s">
        <v>7</v>
      </c>
      <c r="I259" s="13" t="s">
        <v>8</v>
      </c>
      <c r="J259" s="14" t="s">
        <v>9</v>
      </c>
      <c r="K259" s="14" t="s">
        <v>10</v>
      </c>
      <c r="L259" s="15" t="s">
        <v>11</v>
      </c>
      <c r="M259" s="14" t="s">
        <v>12</v>
      </c>
      <c r="N259" s="14" t="s">
        <v>13</v>
      </c>
      <c r="O259" s="14" t="s">
        <v>25</v>
      </c>
      <c r="P259" s="14" t="s">
        <v>15</v>
      </c>
      <c r="Q259" s="15" t="s">
        <v>26</v>
      </c>
      <c r="R259" s="14">
        <f>SUM(R260:R278)</f>
        <v>862.40000000000009</v>
      </c>
      <c r="S259" s="14" t="s">
        <v>27</v>
      </c>
    </row>
    <row r="260" spans="1:20" s="4" customFormat="1" x14ac:dyDescent="0.25">
      <c r="A260" s="1">
        <v>45775</v>
      </c>
      <c r="B260" s="5" t="s">
        <v>29</v>
      </c>
      <c r="C260" s="3">
        <v>2188</v>
      </c>
      <c r="D260" s="3">
        <v>41</v>
      </c>
      <c r="E260" s="3" t="s">
        <v>35</v>
      </c>
      <c r="F260" s="5" t="s">
        <v>49</v>
      </c>
      <c r="G260" s="10">
        <v>100</v>
      </c>
      <c r="H260" s="10">
        <v>199</v>
      </c>
      <c r="I260" s="3">
        <v>1</v>
      </c>
      <c r="J260" s="10">
        <v>180</v>
      </c>
      <c r="K260" s="10">
        <f t="shared" ref="K260:K279" si="74">I260*J260</f>
        <v>180</v>
      </c>
      <c r="L260" s="12">
        <f t="shared" ref="L260:L279" si="75">IFERROR(1-J260/H260,"-")</f>
        <v>9.5477386934673336E-2</v>
      </c>
      <c r="M260" s="10">
        <f t="shared" ref="M260:M279" si="76">IFERROR(H260*L260,"-")</f>
        <v>18.999999999999993</v>
      </c>
      <c r="N260" s="10">
        <f t="shared" ref="N260:N279" si="77">G260*I260</f>
        <v>100</v>
      </c>
      <c r="O260" s="10">
        <v>50</v>
      </c>
      <c r="P260" s="10">
        <v>12.8</v>
      </c>
      <c r="Q260" s="12">
        <f t="shared" ref="Q260:Q279" si="78">IF(R260,R260/K260,"-")</f>
        <v>0.44444444444444442</v>
      </c>
      <c r="R260" s="10">
        <f t="shared" ref="R260:R279" si="79">K260-N260</f>
        <v>80</v>
      </c>
      <c r="S260" s="10">
        <f>R260/S258</f>
        <v>40</v>
      </c>
      <c r="T260" s="4" t="s">
        <v>32</v>
      </c>
    </row>
    <row r="261" spans="1:20" s="4" customFormat="1" x14ac:dyDescent="0.25">
      <c r="A261" s="1">
        <v>45775</v>
      </c>
      <c r="B261" s="5" t="s">
        <v>29</v>
      </c>
      <c r="C261" s="3">
        <v>2188</v>
      </c>
      <c r="D261" s="3">
        <v>41</v>
      </c>
      <c r="E261" s="3" t="s">
        <v>35</v>
      </c>
      <c r="F261" s="5" t="s">
        <v>49</v>
      </c>
      <c r="G261" s="10">
        <v>100</v>
      </c>
      <c r="H261" s="10">
        <v>199</v>
      </c>
      <c r="I261" s="3">
        <v>1</v>
      </c>
      <c r="J261" s="10">
        <v>180</v>
      </c>
      <c r="K261" s="10">
        <f t="shared" si="74"/>
        <v>180</v>
      </c>
      <c r="L261" s="12">
        <f t="shared" si="75"/>
        <v>9.5477386934673336E-2</v>
      </c>
      <c r="M261" s="10">
        <f t="shared" si="76"/>
        <v>18.999999999999993</v>
      </c>
      <c r="N261" s="10">
        <f t="shared" si="77"/>
        <v>100</v>
      </c>
      <c r="O261" s="10"/>
      <c r="P261" s="10"/>
      <c r="Q261" s="12">
        <f t="shared" si="78"/>
        <v>0.44444444444444442</v>
      </c>
      <c r="R261" s="10">
        <f t="shared" si="79"/>
        <v>80</v>
      </c>
      <c r="S261" s="10">
        <f>R261/S258</f>
        <v>40</v>
      </c>
      <c r="T261" s="4" t="s">
        <v>32</v>
      </c>
    </row>
    <row r="262" spans="1:20" s="4" customFormat="1" x14ac:dyDescent="0.25">
      <c r="A262" s="1">
        <v>45775</v>
      </c>
      <c r="B262" s="5" t="s">
        <v>29</v>
      </c>
      <c r="C262" s="3">
        <v>1046</v>
      </c>
      <c r="D262" s="3">
        <v>38</v>
      </c>
      <c r="E262" s="3" t="s">
        <v>46</v>
      </c>
      <c r="F262" s="5" t="s">
        <v>47</v>
      </c>
      <c r="G262" s="10">
        <v>50</v>
      </c>
      <c r="H262" s="10">
        <v>110</v>
      </c>
      <c r="I262" s="3">
        <v>1</v>
      </c>
      <c r="J262" s="10">
        <v>90</v>
      </c>
      <c r="K262" s="10">
        <f t="shared" si="74"/>
        <v>90</v>
      </c>
      <c r="L262" s="12">
        <f t="shared" si="75"/>
        <v>0.18181818181818177</v>
      </c>
      <c r="M262" s="10">
        <f t="shared" si="76"/>
        <v>19.999999999999993</v>
      </c>
      <c r="N262" s="10">
        <f t="shared" si="77"/>
        <v>50</v>
      </c>
      <c r="O262" s="10"/>
      <c r="P262" s="10">
        <v>12.8</v>
      </c>
      <c r="Q262" s="12">
        <f t="shared" si="78"/>
        <v>0.44444444444444442</v>
      </c>
      <c r="R262" s="10">
        <f t="shared" si="79"/>
        <v>40</v>
      </c>
      <c r="S262" s="10">
        <f>R262/S258</f>
        <v>20</v>
      </c>
      <c r="T262" s="4" t="s">
        <v>32</v>
      </c>
    </row>
    <row r="263" spans="1:20" s="4" customFormat="1" x14ac:dyDescent="0.25">
      <c r="A263" s="1">
        <v>45776</v>
      </c>
      <c r="B263" s="5" t="s">
        <v>29</v>
      </c>
      <c r="C263" s="3">
        <v>1046</v>
      </c>
      <c r="D263" s="3">
        <v>38</v>
      </c>
      <c r="E263" s="3" t="s">
        <v>46</v>
      </c>
      <c r="F263" s="5" t="s">
        <v>47</v>
      </c>
      <c r="G263" s="10">
        <v>50</v>
      </c>
      <c r="H263" s="10">
        <v>110</v>
      </c>
      <c r="I263" s="3">
        <v>1</v>
      </c>
      <c r="J263" s="10">
        <v>100</v>
      </c>
      <c r="K263" s="10">
        <f t="shared" si="74"/>
        <v>100</v>
      </c>
      <c r="L263" s="12">
        <f t="shared" si="75"/>
        <v>9.0909090909090939E-2</v>
      </c>
      <c r="M263" s="10">
        <f t="shared" si="76"/>
        <v>10.000000000000004</v>
      </c>
      <c r="N263" s="10">
        <f t="shared" si="77"/>
        <v>50</v>
      </c>
      <c r="O263" s="10"/>
      <c r="P263" s="10"/>
      <c r="Q263" s="12">
        <f t="shared" si="78"/>
        <v>0.5</v>
      </c>
      <c r="R263" s="10">
        <f t="shared" si="79"/>
        <v>50</v>
      </c>
      <c r="S263" s="10">
        <f>R263/S258</f>
        <v>25</v>
      </c>
      <c r="T263" s="4" t="s">
        <v>32</v>
      </c>
    </row>
    <row r="264" spans="1:20" s="4" customFormat="1" x14ac:dyDescent="0.25">
      <c r="A264" s="1">
        <v>45776</v>
      </c>
      <c r="B264" s="5" t="s">
        <v>29</v>
      </c>
      <c r="C264" s="3">
        <v>2188</v>
      </c>
      <c r="D264" s="3">
        <v>42</v>
      </c>
      <c r="E264" s="3" t="s">
        <v>35</v>
      </c>
      <c r="F264" s="5" t="s">
        <v>49</v>
      </c>
      <c r="G264" s="10">
        <v>100</v>
      </c>
      <c r="H264" s="10">
        <v>199</v>
      </c>
      <c r="I264" s="3">
        <v>1</v>
      </c>
      <c r="J264" s="10">
        <v>174.8</v>
      </c>
      <c r="K264" s="10">
        <f t="shared" si="74"/>
        <v>174.8</v>
      </c>
      <c r="L264" s="12">
        <f t="shared" si="75"/>
        <v>0.12160804020100502</v>
      </c>
      <c r="M264" s="10">
        <f t="shared" si="76"/>
        <v>24.2</v>
      </c>
      <c r="N264" s="10">
        <f t="shared" si="77"/>
        <v>100</v>
      </c>
      <c r="O264" s="10"/>
      <c r="P264" s="10"/>
      <c r="Q264" s="12">
        <f t="shared" si="78"/>
        <v>0.42791762013729978</v>
      </c>
      <c r="R264" s="10">
        <f t="shared" si="79"/>
        <v>74.800000000000011</v>
      </c>
      <c r="S264" s="10">
        <f>R264/S258</f>
        <v>37.400000000000006</v>
      </c>
      <c r="T264" s="4" t="s">
        <v>32</v>
      </c>
    </row>
    <row r="265" spans="1:20" s="4" customFormat="1" x14ac:dyDescent="0.25">
      <c r="A265" s="1">
        <v>45776</v>
      </c>
      <c r="B265" s="5" t="s">
        <v>29</v>
      </c>
      <c r="C265" s="3">
        <v>2188</v>
      </c>
      <c r="D265" s="3">
        <v>39</v>
      </c>
      <c r="E265" s="3" t="s">
        <v>35</v>
      </c>
      <c r="F265" s="5" t="s">
        <v>49</v>
      </c>
      <c r="G265" s="10">
        <v>100</v>
      </c>
      <c r="H265" s="10">
        <v>199</v>
      </c>
      <c r="I265" s="3">
        <v>1</v>
      </c>
      <c r="J265" s="10">
        <v>174.8</v>
      </c>
      <c r="K265" s="10">
        <f t="shared" si="74"/>
        <v>174.8</v>
      </c>
      <c r="L265" s="12">
        <f t="shared" si="75"/>
        <v>0.12160804020100502</v>
      </c>
      <c r="M265" s="10">
        <f t="shared" si="76"/>
        <v>24.2</v>
      </c>
      <c r="N265" s="10">
        <f t="shared" si="77"/>
        <v>100</v>
      </c>
      <c r="O265" s="10"/>
      <c r="P265" s="10"/>
      <c r="Q265" s="12">
        <f t="shared" si="78"/>
        <v>0.42791762013729978</v>
      </c>
      <c r="R265" s="10">
        <f t="shared" si="79"/>
        <v>74.800000000000011</v>
      </c>
      <c r="S265" s="10">
        <f>R265/S258</f>
        <v>37.400000000000006</v>
      </c>
      <c r="T265" s="4" t="s">
        <v>32</v>
      </c>
    </row>
    <row r="266" spans="1:20" s="4" customFormat="1" x14ac:dyDescent="0.25">
      <c r="A266" s="1">
        <v>45776</v>
      </c>
      <c r="B266" s="5" t="s">
        <v>29</v>
      </c>
      <c r="C266" s="3">
        <v>2085</v>
      </c>
      <c r="D266" s="3">
        <v>41</v>
      </c>
      <c r="E266" s="3" t="s">
        <v>35</v>
      </c>
      <c r="F266" s="5" t="s">
        <v>36</v>
      </c>
      <c r="G266" s="10">
        <v>100</v>
      </c>
      <c r="H266" s="10">
        <v>199</v>
      </c>
      <c r="I266" s="3">
        <v>1</v>
      </c>
      <c r="J266" s="10">
        <v>174.8</v>
      </c>
      <c r="K266" s="10">
        <f t="shared" si="74"/>
        <v>174.8</v>
      </c>
      <c r="L266" s="12">
        <f t="shared" si="75"/>
        <v>0.12160804020100502</v>
      </c>
      <c r="M266" s="10">
        <f t="shared" si="76"/>
        <v>24.2</v>
      </c>
      <c r="N266" s="10">
        <f t="shared" si="77"/>
        <v>100</v>
      </c>
      <c r="O266" s="10"/>
      <c r="P266" s="10"/>
      <c r="Q266" s="12">
        <f t="shared" si="78"/>
        <v>0.42791762013729978</v>
      </c>
      <c r="R266" s="10">
        <f t="shared" si="79"/>
        <v>74.800000000000011</v>
      </c>
      <c r="S266" s="10">
        <f>R266/S258</f>
        <v>37.400000000000006</v>
      </c>
      <c r="T266" s="4" t="s">
        <v>32</v>
      </c>
    </row>
    <row r="267" spans="1:20" s="4" customFormat="1" x14ac:dyDescent="0.25">
      <c r="A267" s="1">
        <v>45776</v>
      </c>
      <c r="B267" s="5" t="s">
        <v>29</v>
      </c>
      <c r="C267" s="3">
        <v>2061</v>
      </c>
      <c r="D267" s="3">
        <v>38</v>
      </c>
      <c r="E267" s="4" t="s">
        <v>35</v>
      </c>
      <c r="F267" s="7" t="s">
        <v>51</v>
      </c>
      <c r="G267" s="10">
        <v>110</v>
      </c>
      <c r="H267" s="10">
        <v>210</v>
      </c>
      <c r="I267" s="3">
        <v>1</v>
      </c>
      <c r="J267" s="10">
        <v>190</v>
      </c>
      <c r="K267" s="10">
        <f t="shared" si="74"/>
        <v>190</v>
      </c>
      <c r="L267" s="12">
        <f t="shared" si="75"/>
        <v>9.5238095238095233E-2</v>
      </c>
      <c r="M267" s="10">
        <f t="shared" si="76"/>
        <v>20</v>
      </c>
      <c r="N267" s="10">
        <f t="shared" si="77"/>
        <v>110</v>
      </c>
      <c r="O267" s="10"/>
      <c r="P267" s="10"/>
      <c r="Q267" s="12">
        <f t="shared" si="78"/>
        <v>0.42105263157894735</v>
      </c>
      <c r="R267" s="10">
        <f t="shared" si="79"/>
        <v>80</v>
      </c>
      <c r="S267" s="10">
        <f>R267/S258</f>
        <v>40</v>
      </c>
      <c r="T267" s="4" t="s">
        <v>32</v>
      </c>
    </row>
    <row r="268" spans="1:20" s="4" customFormat="1" x14ac:dyDescent="0.25">
      <c r="A268" s="1">
        <v>45777</v>
      </c>
      <c r="B268" s="5" t="s">
        <v>29</v>
      </c>
      <c r="C268" s="3">
        <v>1046</v>
      </c>
      <c r="D268" s="3">
        <v>39</v>
      </c>
      <c r="E268" s="3" t="s">
        <v>46</v>
      </c>
      <c r="F268" s="5" t="s">
        <v>47</v>
      </c>
      <c r="G268" s="10">
        <v>50</v>
      </c>
      <c r="H268" s="10">
        <v>110</v>
      </c>
      <c r="I268" s="3">
        <v>1</v>
      </c>
      <c r="J268" s="10">
        <v>100</v>
      </c>
      <c r="K268" s="10">
        <f t="shared" si="74"/>
        <v>100</v>
      </c>
      <c r="L268" s="12">
        <f t="shared" si="75"/>
        <v>9.0909090909090939E-2</v>
      </c>
      <c r="M268" s="10">
        <f t="shared" si="76"/>
        <v>10.000000000000004</v>
      </c>
      <c r="N268" s="10">
        <f t="shared" si="77"/>
        <v>50</v>
      </c>
      <c r="O268" s="10"/>
      <c r="P268" s="10"/>
      <c r="Q268" s="12">
        <f t="shared" si="78"/>
        <v>0.5</v>
      </c>
      <c r="R268" s="10">
        <f t="shared" si="79"/>
        <v>50</v>
      </c>
      <c r="S268" s="10">
        <f>R268/S258</f>
        <v>25</v>
      </c>
      <c r="T268" s="4" t="s">
        <v>32</v>
      </c>
    </row>
    <row r="269" spans="1:20" s="4" customFormat="1" x14ac:dyDescent="0.25">
      <c r="A269" s="1">
        <v>45777</v>
      </c>
      <c r="B269" s="5" t="s">
        <v>29</v>
      </c>
      <c r="C269" s="3">
        <v>1046</v>
      </c>
      <c r="D269" s="3">
        <v>39</v>
      </c>
      <c r="E269" s="3" t="s">
        <v>46</v>
      </c>
      <c r="F269" s="5" t="s">
        <v>47</v>
      </c>
      <c r="G269" s="10">
        <v>50</v>
      </c>
      <c r="H269" s="10">
        <v>110</v>
      </c>
      <c r="I269" s="3">
        <v>1</v>
      </c>
      <c r="J269" s="10">
        <v>100</v>
      </c>
      <c r="K269" s="10">
        <f t="shared" si="74"/>
        <v>100</v>
      </c>
      <c r="L269" s="12">
        <f t="shared" si="75"/>
        <v>9.0909090909090939E-2</v>
      </c>
      <c r="M269" s="10">
        <f t="shared" si="76"/>
        <v>10.000000000000004</v>
      </c>
      <c r="N269" s="10">
        <f t="shared" si="77"/>
        <v>50</v>
      </c>
      <c r="O269" s="10"/>
      <c r="P269" s="10"/>
      <c r="Q269" s="12">
        <f t="shared" si="78"/>
        <v>0.5</v>
      </c>
      <c r="R269" s="10">
        <f t="shared" si="79"/>
        <v>50</v>
      </c>
      <c r="S269" s="10">
        <f>R269/S258</f>
        <v>25</v>
      </c>
      <c r="T269" s="4" t="s">
        <v>32</v>
      </c>
    </row>
    <row r="270" spans="1:20" s="4" customFormat="1" x14ac:dyDescent="0.25">
      <c r="A270" s="1">
        <v>45777</v>
      </c>
      <c r="B270" s="5" t="s">
        <v>29</v>
      </c>
      <c r="C270" s="3">
        <v>1046</v>
      </c>
      <c r="D270" s="3">
        <v>42</v>
      </c>
      <c r="E270" s="3" t="s">
        <v>46</v>
      </c>
      <c r="F270" s="5" t="s">
        <v>47</v>
      </c>
      <c r="G270" s="10">
        <v>50</v>
      </c>
      <c r="H270" s="10">
        <v>110</v>
      </c>
      <c r="I270" s="3">
        <v>1</v>
      </c>
      <c r="J270" s="10">
        <v>100</v>
      </c>
      <c r="K270" s="10">
        <f t="shared" si="74"/>
        <v>100</v>
      </c>
      <c r="L270" s="12">
        <f t="shared" si="75"/>
        <v>9.0909090909090939E-2</v>
      </c>
      <c r="M270" s="10">
        <f t="shared" si="76"/>
        <v>10.000000000000004</v>
      </c>
      <c r="N270" s="10">
        <f t="shared" si="77"/>
        <v>50</v>
      </c>
      <c r="O270" s="10"/>
      <c r="P270" s="10"/>
      <c r="Q270" s="12">
        <f t="shared" si="78"/>
        <v>0.5</v>
      </c>
      <c r="R270" s="10">
        <f t="shared" si="79"/>
        <v>50</v>
      </c>
      <c r="S270" s="10">
        <f>R270/S258</f>
        <v>25</v>
      </c>
      <c r="T270" s="4" t="s">
        <v>32</v>
      </c>
    </row>
    <row r="271" spans="1:20" s="4" customFormat="1" x14ac:dyDescent="0.25">
      <c r="A271" s="1">
        <v>45777</v>
      </c>
      <c r="B271" s="5" t="s">
        <v>29</v>
      </c>
      <c r="C271" s="3">
        <v>2188</v>
      </c>
      <c r="D271" s="3">
        <v>41</v>
      </c>
      <c r="E271" s="3" t="s">
        <v>35</v>
      </c>
      <c r="F271" s="5" t="s">
        <v>49</v>
      </c>
      <c r="G271" s="10">
        <v>100</v>
      </c>
      <c r="H271" s="10">
        <v>199</v>
      </c>
      <c r="I271" s="3">
        <v>1</v>
      </c>
      <c r="J271" s="10">
        <v>180</v>
      </c>
      <c r="K271" s="10">
        <f t="shared" si="74"/>
        <v>180</v>
      </c>
      <c r="L271" s="12">
        <f t="shared" si="75"/>
        <v>9.5477386934673336E-2</v>
      </c>
      <c r="M271" s="10">
        <f t="shared" si="76"/>
        <v>18.999999999999993</v>
      </c>
      <c r="N271" s="10">
        <f t="shared" si="77"/>
        <v>100</v>
      </c>
      <c r="O271" s="10"/>
      <c r="P271" s="10"/>
      <c r="Q271" s="12">
        <f t="shared" si="78"/>
        <v>0.44444444444444442</v>
      </c>
      <c r="R271" s="10">
        <f t="shared" si="79"/>
        <v>80</v>
      </c>
      <c r="S271" s="10">
        <f>R271/S258</f>
        <v>40</v>
      </c>
      <c r="T271" s="4" t="s">
        <v>32</v>
      </c>
    </row>
    <row r="272" spans="1:20" s="4" customFormat="1" x14ac:dyDescent="0.25">
      <c r="A272" s="1">
        <v>45777</v>
      </c>
      <c r="B272" s="5" t="s">
        <v>29</v>
      </c>
      <c r="C272" s="3">
        <v>5500</v>
      </c>
      <c r="D272" s="3">
        <v>39</v>
      </c>
      <c r="E272" s="3" t="s">
        <v>35</v>
      </c>
      <c r="F272" s="5" t="s">
        <v>38</v>
      </c>
      <c r="G272" s="10">
        <v>112</v>
      </c>
      <c r="H272" s="10">
        <v>190</v>
      </c>
      <c r="I272" s="3">
        <v>1</v>
      </c>
      <c r="J272" s="10">
        <v>190</v>
      </c>
      <c r="K272" s="10">
        <f t="shared" si="74"/>
        <v>190</v>
      </c>
      <c r="L272" s="12">
        <f t="shared" si="75"/>
        <v>0</v>
      </c>
      <c r="M272" s="10">
        <f t="shared" si="76"/>
        <v>0</v>
      </c>
      <c r="N272" s="10">
        <f t="shared" si="77"/>
        <v>112</v>
      </c>
      <c r="O272" s="10"/>
      <c r="P272" s="10"/>
      <c r="Q272" s="12">
        <f t="shared" si="78"/>
        <v>0.41052631578947368</v>
      </c>
      <c r="R272" s="10">
        <f t="shared" si="79"/>
        <v>78</v>
      </c>
      <c r="S272" s="10">
        <f>R272/S258</f>
        <v>39</v>
      </c>
      <c r="T272" s="4" t="s">
        <v>32</v>
      </c>
    </row>
    <row r="273" spans="1:24" s="4" customFormat="1" x14ac:dyDescent="0.25">
      <c r="A273" s="1"/>
      <c r="B273" s="5"/>
      <c r="C273" s="3"/>
      <c r="D273" s="3"/>
      <c r="E273" s="3"/>
      <c r="F273" s="5"/>
      <c r="G273" s="10"/>
      <c r="H273" s="10"/>
      <c r="I273" s="3"/>
      <c r="J273" s="10"/>
      <c r="K273" s="10">
        <f t="shared" si="74"/>
        <v>0</v>
      </c>
      <c r="L273" s="12" t="str">
        <f t="shared" si="75"/>
        <v>-</v>
      </c>
      <c r="M273" s="10" t="str">
        <f t="shared" si="76"/>
        <v>-</v>
      </c>
      <c r="N273" s="10">
        <f t="shared" si="77"/>
        <v>0</v>
      </c>
      <c r="O273" s="10"/>
      <c r="P273" s="10"/>
      <c r="Q273" s="12" t="str">
        <f t="shared" si="78"/>
        <v>-</v>
      </c>
      <c r="R273" s="10">
        <f t="shared" si="79"/>
        <v>0</v>
      </c>
      <c r="S273" s="10">
        <f>R273/S258</f>
        <v>0</v>
      </c>
      <c r="T273" s="4" t="s">
        <v>32</v>
      </c>
    </row>
    <row r="274" spans="1:24" s="4" customFormat="1" x14ac:dyDescent="0.25">
      <c r="A274" s="1"/>
      <c r="B274" s="5"/>
      <c r="C274" s="3"/>
      <c r="D274" s="3"/>
      <c r="E274" s="3"/>
      <c r="F274" s="5"/>
      <c r="G274" s="10"/>
      <c r="H274" s="10"/>
      <c r="I274" s="3"/>
      <c r="J274" s="10"/>
      <c r="K274" s="10">
        <f t="shared" si="74"/>
        <v>0</v>
      </c>
      <c r="L274" s="12" t="str">
        <f t="shared" si="75"/>
        <v>-</v>
      </c>
      <c r="M274" s="10" t="str">
        <f t="shared" si="76"/>
        <v>-</v>
      </c>
      <c r="N274" s="10">
        <f t="shared" si="77"/>
        <v>0</v>
      </c>
      <c r="O274" s="10"/>
      <c r="P274" s="10"/>
      <c r="Q274" s="12" t="str">
        <f t="shared" si="78"/>
        <v>-</v>
      </c>
      <c r="R274" s="10">
        <f t="shared" si="79"/>
        <v>0</v>
      </c>
      <c r="S274" s="10">
        <f>R274/S258</f>
        <v>0</v>
      </c>
      <c r="T274" s="4" t="s">
        <v>32</v>
      </c>
    </row>
    <row r="275" spans="1:24" s="4" customFormat="1" x14ac:dyDescent="0.25">
      <c r="A275" s="1"/>
      <c r="B275" s="5"/>
      <c r="C275" s="3"/>
      <c r="D275" s="3"/>
      <c r="F275" s="7"/>
      <c r="G275" s="10"/>
      <c r="H275" s="10"/>
      <c r="I275" s="3"/>
      <c r="J275" s="10"/>
      <c r="K275" s="10">
        <f t="shared" si="74"/>
        <v>0</v>
      </c>
      <c r="L275" s="12" t="str">
        <f t="shared" si="75"/>
        <v>-</v>
      </c>
      <c r="M275" s="10" t="str">
        <f t="shared" si="76"/>
        <v>-</v>
      </c>
      <c r="N275" s="10">
        <f t="shared" si="77"/>
        <v>0</v>
      </c>
      <c r="O275" s="10"/>
      <c r="P275" s="10"/>
      <c r="Q275" s="12" t="str">
        <f t="shared" si="78"/>
        <v>-</v>
      </c>
      <c r="R275" s="10">
        <f t="shared" si="79"/>
        <v>0</v>
      </c>
      <c r="S275" s="10">
        <f>R275/S258</f>
        <v>0</v>
      </c>
      <c r="T275" s="4" t="s">
        <v>32</v>
      </c>
    </row>
    <row r="276" spans="1:24" s="4" customFormat="1" x14ac:dyDescent="0.25">
      <c r="A276" s="1"/>
      <c r="B276" s="5"/>
      <c r="C276" s="3"/>
      <c r="D276" s="3"/>
      <c r="E276" s="3"/>
      <c r="F276" s="5"/>
      <c r="G276" s="10"/>
      <c r="H276" s="10"/>
      <c r="I276" s="3"/>
      <c r="J276" s="10"/>
      <c r="K276" s="10">
        <f t="shared" si="74"/>
        <v>0</v>
      </c>
      <c r="L276" s="12" t="str">
        <f t="shared" si="75"/>
        <v>-</v>
      </c>
      <c r="M276" s="10" t="str">
        <f t="shared" si="76"/>
        <v>-</v>
      </c>
      <c r="N276" s="10">
        <f t="shared" si="77"/>
        <v>0</v>
      </c>
      <c r="O276" s="10"/>
      <c r="P276" s="10"/>
      <c r="Q276" s="12" t="str">
        <f t="shared" si="78"/>
        <v>-</v>
      </c>
      <c r="R276" s="10">
        <f t="shared" si="79"/>
        <v>0</v>
      </c>
      <c r="S276" s="10">
        <f>R276/S258</f>
        <v>0</v>
      </c>
      <c r="T276" s="4" t="s">
        <v>32</v>
      </c>
    </row>
    <row r="277" spans="1:24" s="4" customFormat="1" x14ac:dyDescent="0.25">
      <c r="A277" s="1"/>
      <c r="B277" s="5"/>
      <c r="C277" s="3"/>
      <c r="D277" s="3"/>
      <c r="E277" s="3"/>
      <c r="F277" s="5"/>
      <c r="G277" s="10"/>
      <c r="H277" s="10"/>
      <c r="I277" s="3"/>
      <c r="J277" s="10"/>
      <c r="K277" s="10">
        <f t="shared" si="74"/>
        <v>0</v>
      </c>
      <c r="L277" s="12" t="str">
        <f t="shared" si="75"/>
        <v>-</v>
      </c>
      <c r="M277" s="10" t="str">
        <f t="shared" si="76"/>
        <v>-</v>
      </c>
      <c r="N277" s="10">
        <f t="shared" si="77"/>
        <v>0</v>
      </c>
      <c r="O277" s="10"/>
      <c r="P277" s="10"/>
      <c r="Q277" s="12" t="str">
        <f t="shared" si="78"/>
        <v>-</v>
      </c>
      <c r="R277" s="10">
        <f t="shared" si="79"/>
        <v>0</v>
      </c>
      <c r="S277" s="10">
        <f>R277/S258</f>
        <v>0</v>
      </c>
      <c r="T277" s="4" t="s">
        <v>32</v>
      </c>
    </row>
    <row r="278" spans="1:24" s="4" customFormat="1" x14ac:dyDescent="0.25">
      <c r="A278" s="1"/>
      <c r="B278" s="5"/>
      <c r="C278" s="3"/>
      <c r="D278" s="3"/>
      <c r="E278" s="3"/>
      <c r="F278" s="5"/>
      <c r="G278" s="10"/>
      <c r="H278" s="10"/>
      <c r="I278" s="3"/>
      <c r="J278" s="10"/>
      <c r="K278" s="10">
        <f t="shared" si="74"/>
        <v>0</v>
      </c>
      <c r="L278" s="12" t="str">
        <f t="shared" si="75"/>
        <v>-</v>
      </c>
      <c r="M278" s="10" t="str">
        <f t="shared" si="76"/>
        <v>-</v>
      </c>
      <c r="N278" s="10">
        <f t="shared" si="77"/>
        <v>0</v>
      </c>
      <c r="O278" s="10"/>
      <c r="P278" s="10"/>
      <c r="Q278" s="12" t="str">
        <f t="shared" si="78"/>
        <v>-</v>
      </c>
      <c r="R278" s="10">
        <f t="shared" si="79"/>
        <v>0</v>
      </c>
      <c r="S278" s="10">
        <f>R278/S258</f>
        <v>0</v>
      </c>
      <c r="T278" s="4" t="s">
        <v>32</v>
      </c>
    </row>
    <row r="279" spans="1:24" s="4" customFormat="1" x14ac:dyDescent="0.25">
      <c r="A279" s="1"/>
      <c r="B279" s="5"/>
      <c r="C279" s="3"/>
      <c r="D279" s="3"/>
      <c r="E279" s="3"/>
      <c r="F279" s="5"/>
      <c r="G279" s="10"/>
      <c r="H279" s="10"/>
      <c r="I279" s="3"/>
      <c r="J279" s="10"/>
      <c r="K279" s="10">
        <f t="shared" si="74"/>
        <v>0</v>
      </c>
      <c r="L279" s="12" t="str">
        <f t="shared" si="75"/>
        <v>-</v>
      </c>
      <c r="M279" s="10" t="str">
        <f t="shared" si="76"/>
        <v>-</v>
      </c>
      <c r="N279" s="10">
        <f t="shared" si="77"/>
        <v>0</v>
      </c>
      <c r="O279" s="10"/>
      <c r="P279" s="10"/>
      <c r="Q279" s="12" t="str">
        <f t="shared" si="78"/>
        <v>-</v>
      </c>
      <c r="R279" s="10">
        <f t="shared" si="79"/>
        <v>0</v>
      </c>
      <c r="S279" s="10">
        <f>R279/S258</f>
        <v>0</v>
      </c>
      <c r="T279" s="4" t="s">
        <v>32</v>
      </c>
    </row>
    <row r="280" spans="1:24" s="4" customFormat="1" x14ac:dyDescent="0.25">
      <c r="A280" s="1"/>
      <c r="G280" s="10"/>
      <c r="H280" s="10"/>
      <c r="I280" s="13">
        <f xml:space="preserve"> SUM(I260:I279)</f>
        <v>13</v>
      </c>
      <c r="J280" s="10"/>
      <c r="K280" s="14">
        <f>SUM(K260:K279)</f>
        <v>1934.3999999999999</v>
      </c>
      <c r="L280" s="15"/>
      <c r="M280" s="14">
        <f>SUM(M260:M279)</f>
        <v>209.6</v>
      </c>
      <c r="N280" s="14">
        <f>SUM(N260:N279)</f>
        <v>1072</v>
      </c>
      <c r="O280" s="14">
        <f>SUM(O260:O279)</f>
        <v>50</v>
      </c>
      <c r="P280" s="14">
        <f>SUM(P260:P279)</f>
        <v>25.6</v>
      </c>
      <c r="Q280" s="15">
        <f>IF(R280,R280/K280,0)</f>
        <v>0.40674110835401167</v>
      </c>
      <c r="R280" s="14">
        <f>R259-O280-P280</f>
        <v>786.80000000000007</v>
      </c>
      <c r="S280" s="14">
        <f>R280/S258</f>
        <v>393.40000000000003</v>
      </c>
    </row>
    <row r="281" spans="1:24" s="4" customFormat="1" x14ac:dyDescent="0.25">
      <c r="A281" s="1"/>
      <c r="G281" s="10"/>
      <c r="H281" s="10"/>
      <c r="J281" s="10"/>
      <c r="K281" s="10"/>
      <c r="L281" s="12"/>
      <c r="M281" s="10"/>
      <c r="N281" s="10"/>
      <c r="O281" s="10"/>
      <c r="P281" s="10"/>
      <c r="Q281" s="12"/>
      <c r="R281" s="10"/>
      <c r="S281" s="10"/>
      <c r="U281" s="13"/>
      <c r="V281" s="13"/>
      <c r="W281" s="13" t="s">
        <v>80</v>
      </c>
    </row>
    <row r="282" spans="1:24" s="4" customFormat="1" x14ac:dyDescent="0.25">
      <c r="A282" s="11"/>
      <c r="B282" s="13"/>
      <c r="C282" s="13"/>
      <c r="D282" s="13"/>
      <c r="E282" s="13"/>
      <c r="F282" s="5"/>
      <c r="G282" s="14"/>
      <c r="H282" s="14"/>
      <c r="I282" s="13"/>
      <c r="J282" s="14"/>
      <c r="K282" s="14"/>
      <c r="L282" s="15"/>
      <c r="M282" s="14"/>
      <c r="N282" s="14"/>
      <c r="O282" s="14" t="s">
        <v>14</v>
      </c>
      <c r="P282" s="14"/>
      <c r="Q282" s="15" t="s">
        <v>16</v>
      </c>
      <c r="R282" s="14" t="s">
        <v>17</v>
      </c>
      <c r="S282" s="13">
        <v>2</v>
      </c>
      <c r="U282" s="13" t="s">
        <v>53</v>
      </c>
      <c r="V282" s="13"/>
      <c r="W282" s="13" t="s">
        <v>54</v>
      </c>
    </row>
    <row r="283" spans="1:24" s="4" customFormat="1" x14ac:dyDescent="0.25">
      <c r="A283" s="11" t="s">
        <v>0</v>
      </c>
      <c r="B283" s="13" t="s">
        <v>1</v>
      </c>
      <c r="C283" s="13" t="s">
        <v>2</v>
      </c>
      <c r="D283" s="13" t="s">
        <v>3</v>
      </c>
      <c r="E283" s="13" t="s">
        <v>4</v>
      </c>
      <c r="F283" s="13" t="s">
        <v>5</v>
      </c>
      <c r="G283" s="14" t="s">
        <v>6</v>
      </c>
      <c r="H283" s="14" t="s">
        <v>7</v>
      </c>
      <c r="I283" s="13" t="s">
        <v>8</v>
      </c>
      <c r="J283" s="14" t="s">
        <v>9</v>
      </c>
      <c r="K283" s="14" t="s">
        <v>10</v>
      </c>
      <c r="L283" s="15" t="s">
        <v>11</v>
      </c>
      <c r="M283" s="14" t="s">
        <v>12</v>
      </c>
      <c r="N283" s="14" t="s">
        <v>13</v>
      </c>
      <c r="O283" s="14" t="s">
        <v>25</v>
      </c>
      <c r="P283" s="14" t="s">
        <v>15</v>
      </c>
      <c r="Q283" s="15" t="s">
        <v>26</v>
      </c>
      <c r="R283" s="14">
        <f>SUM(R284:R302)</f>
        <v>160</v>
      </c>
      <c r="S283" s="14" t="s">
        <v>27</v>
      </c>
      <c r="U283" s="14">
        <f>S304</f>
        <v>55</v>
      </c>
      <c r="W283" s="16">
        <v>135</v>
      </c>
      <c r="X283" s="16" t="s">
        <v>76</v>
      </c>
    </row>
    <row r="284" spans="1:24" s="4" customFormat="1" x14ac:dyDescent="0.25">
      <c r="A284" s="1">
        <v>45782</v>
      </c>
      <c r="B284" s="5" t="s">
        <v>29</v>
      </c>
      <c r="C284" s="3">
        <v>2188</v>
      </c>
      <c r="D284" s="3">
        <v>42</v>
      </c>
      <c r="E284" s="3" t="s">
        <v>35</v>
      </c>
      <c r="F284" s="5" t="s">
        <v>49</v>
      </c>
      <c r="G284" s="10">
        <v>100</v>
      </c>
      <c r="H284" s="10">
        <v>199</v>
      </c>
      <c r="I284" s="3">
        <v>1</v>
      </c>
      <c r="J284" s="10">
        <v>180</v>
      </c>
      <c r="K284" s="10">
        <f t="shared" ref="K284:K303" si="80">I284*J284</f>
        <v>180</v>
      </c>
      <c r="L284" s="12">
        <f t="shared" ref="L284:L303" si="81">IFERROR(1-J284/H284,"-")</f>
        <v>9.5477386934673336E-2</v>
      </c>
      <c r="M284" s="10">
        <f t="shared" ref="M284:M303" si="82">IFERROR(H284*L284,"-")</f>
        <v>18.999999999999993</v>
      </c>
      <c r="N284" s="10">
        <f t="shared" ref="N284:N303" si="83">G284*I284</f>
        <v>100</v>
      </c>
      <c r="O284" s="10">
        <v>50</v>
      </c>
      <c r="P284" s="10"/>
      <c r="Q284" s="12">
        <f t="shared" ref="Q284:Q303" si="84">IF(R284,R284/K284,"-")</f>
        <v>0.44444444444444442</v>
      </c>
      <c r="R284" s="10">
        <f t="shared" ref="R284:R303" si="85">K284-N284</f>
        <v>80</v>
      </c>
      <c r="S284" s="10">
        <f>R284/S282</f>
        <v>40</v>
      </c>
      <c r="W284" s="16">
        <v>21.5</v>
      </c>
      <c r="X284" s="16" t="s">
        <v>61</v>
      </c>
    </row>
    <row r="285" spans="1:24" s="4" customFormat="1" x14ac:dyDescent="0.25">
      <c r="A285" s="1">
        <v>45782</v>
      </c>
      <c r="B285" s="5" t="s">
        <v>29</v>
      </c>
      <c r="C285" s="3">
        <v>2085</v>
      </c>
      <c r="D285" s="3">
        <v>41</v>
      </c>
      <c r="E285" s="3" t="s">
        <v>35</v>
      </c>
      <c r="F285" s="5" t="s">
        <v>36</v>
      </c>
      <c r="G285" s="10">
        <v>100</v>
      </c>
      <c r="H285" s="10">
        <v>199</v>
      </c>
      <c r="I285" s="3">
        <v>1</v>
      </c>
      <c r="J285" s="10">
        <v>180</v>
      </c>
      <c r="K285" s="10">
        <f t="shared" si="80"/>
        <v>180</v>
      </c>
      <c r="L285" s="12">
        <f t="shared" si="81"/>
        <v>9.5477386934673336E-2</v>
      </c>
      <c r="M285" s="10">
        <f t="shared" si="82"/>
        <v>18.999999999999993</v>
      </c>
      <c r="N285" s="10">
        <f t="shared" si="83"/>
        <v>100</v>
      </c>
      <c r="O285" s="10"/>
      <c r="P285" s="10"/>
      <c r="Q285" s="12">
        <f t="shared" si="84"/>
        <v>0.44444444444444442</v>
      </c>
      <c r="R285" s="10">
        <f t="shared" si="85"/>
        <v>80</v>
      </c>
      <c r="S285" s="10">
        <f>R285/S282</f>
        <v>40</v>
      </c>
      <c r="W285" s="16">
        <v>48.6</v>
      </c>
      <c r="X285" s="16" t="s">
        <v>77</v>
      </c>
    </row>
    <row r="286" spans="1:24" s="4" customFormat="1" x14ac:dyDescent="0.25">
      <c r="A286" s="1"/>
      <c r="B286" s="5"/>
      <c r="C286" s="3"/>
      <c r="D286" s="3"/>
      <c r="E286" s="3"/>
      <c r="F286" s="5"/>
      <c r="G286" s="10"/>
      <c r="H286" s="10"/>
      <c r="I286" s="3"/>
      <c r="J286" s="10"/>
      <c r="K286" s="10">
        <f t="shared" si="80"/>
        <v>0</v>
      </c>
      <c r="L286" s="12" t="str">
        <f t="shared" si="81"/>
        <v>-</v>
      </c>
      <c r="M286" s="10" t="str">
        <f t="shared" si="82"/>
        <v>-</v>
      </c>
      <c r="N286" s="10">
        <f t="shared" si="83"/>
        <v>0</v>
      </c>
      <c r="O286" s="10"/>
      <c r="P286" s="10"/>
      <c r="Q286" s="12" t="str">
        <f t="shared" si="84"/>
        <v>-</v>
      </c>
      <c r="R286" s="10">
        <f t="shared" si="85"/>
        <v>0</v>
      </c>
      <c r="S286" s="10">
        <f>R286/S282</f>
        <v>0</v>
      </c>
      <c r="W286" s="16">
        <v>33.33</v>
      </c>
      <c r="X286" s="16" t="s">
        <v>78</v>
      </c>
    </row>
    <row r="287" spans="1:24" s="4" customFormat="1" x14ac:dyDescent="0.25">
      <c r="A287" s="1"/>
      <c r="B287" s="5"/>
      <c r="C287" s="3"/>
      <c r="D287" s="3"/>
      <c r="E287" s="3"/>
      <c r="F287" s="5"/>
      <c r="G287" s="10"/>
      <c r="H287" s="10"/>
      <c r="I287" s="3"/>
      <c r="J287" s="10"/>
      <c r="K287" s="10">
        <f t="shared" si="80"/>
        <v>0</v>
      </c>
      <c r="L287" s="12" t="str">
        <f t="shared" si="81"/>
        <v>-</v>
      </c>
      <c r="M287" s="10" t="str">
        <f t="shared" si="82"/>
        <v>-</v>
      </c>
      <c r="N287" s="10">
        <f t="shared" si="83"/>
        <v>0</v>
      </c>
      <c r="O287" s="10"/>
      <c r="P287" s="10"/>
      <c r="Q287" s="12" t="str">
        <f t="shared" si="84"/>
        <v>-</v>
      </c>
      <c r="R287" s="10">
        <f t="shared" si="85"/>
        <v>0</v>
      </c>
      <c r="S287" s="10">
        <f>R287/S282</f>
        <v>0</v>
      </c>
      <c r="W287" s="16">
        <v>81.900000000000006</v>
      </c>
      <c r="X287" s="16" t="s">
        <v>66</v>
      </c>
    </row>
    <row r="288" spans="1:24" s="4" customFormat="1" x14ac:dyDescent="0.25">
      <c r="A288" s="1"/>
      <c r="B288" s="5"/>
      <c r="C288" s="3"/>
      <c r="D288" s="3"/>
      <c r="E288" s="3"/>
      <c r="F288" s="5"/>
      <c r="G288" s="10"/>
      <c r="H288" s="10"/>
      <c r="I288" s="3"/>
      <c r="J288" s="10"/>
      <c r="K288" s="10">
        <f t="shared" si="80"/>
        <v>0</v>
      </c>
      <c r="L288" s="12" t="str">
        <f t="shared" si="81"/>
        <v>-</v>
      </c>
      <c r="M288" s="10" t="str">
        <f t="shared" si="82"/>
        <v>-</v>
      </c>
      <c r="N288" s="10">
        <f t="shared" si="83"/>
        <v>0</v>
      </c>
      <c r="O288" s="10"/>
      <c r="P288" s="10"/>
      <c r="Q288" s="12" t="str">
        <f t="shared" si="84"/>
        <v>-</v>
      </c>
      <c r="R288" s="10">
        <f t="shared" si="85"/>
        <v>0</v>
      </c>
      <c r="S288" s="10">
        <f>R288/S282</f>
        <v>0</v>
      </c>
      <c r="W288" s="16">
        <v>18</v>
      </c>
      <c r="X288" s="16" t="s">
        <v>81</v>
      </c>
    </row>
    <row r="289" spans="1:24" s="4" customFormat="1" x14ac:dyDescent="0.25">
      <c r="A289" s="1"/>
      <c r="B289" s="5"/>
      <c r="C289" s="3"/>
      <c r="D289" s="3"/>
      <c r="E289" s="3"/>
      <c r="F289" s="5"/>
      <c r="G289" s="10"/>
      <c r="H289" s="10"/>
      <c r="I289" s="3"/>
      <c r="J289" s="10"/>
      <c r="K289" s="10">
        <f t="shared" si="80"/>
        <v>0</v>
      </c>
      <c r="L289" s="12" t="str">
        <f t="shared" si="81"/>
        <v>-</v>
      </c>
      <c r="M289" s="10" t="str">
        <f t="shared" si="82"/>
        <v>-</v>
      </c>
      <c r="N289" s="10">
        <f t="shared" si="83"/>
        <v>0</v>
      </c>
      <c r="O289" s="10"/>
      <c r="P289" s="10"/>
      <c r="Q289" s="12" t="str">
        <f t="shared" si="84"/>
        <v>-</v>
      </c>
      <c r="R289" s="10">
        <f t="shared" si="85"/>
        <v>0</v>
      </c>
      <c r="S289" s="10">
        <f>R289/S282</f>
        <v>0</v>
      </c>
      <c r="W289" s="16">
        <v>35</v>
      </c>
      <c r="X289" s="16" t="s">
        <v>82</v>
      </c>
    </row>
    <row r="290" spans="1:24" s="4" customFormat="1" x14ac:dyDescent="0.25">
      <c r="A290" s="1"/>
      <c r="B290" s="5"/>
      <c r="C290" s="3"/>
      <c r="D290" s="3"/>
      <c r="E290" s="3"/>
      <c r="F290" s="5"/>
      <c r="G290" s="10"/>
      <c r="H290" s="10"/>
      <c r="I290" s="3"/>
      <c r="J290" s="10"/>
      <c r="K290" s="10">
        <f t="shared" si="80"/>
        <v>0</v>
      </c>
      <c r="L290" s="12" t="str">
        <f t="shared" si="81"/>
        <v>-</v>
      </c>
      <c r="M290" s="10" t="str">
        <f t="shared" si="82"/>
        <v>-</v>
      </c>
      <c r="N290" s="10">
        <f t="shared" si="83"/>
        <v>0</v>
      </c>
      <c r="O290" s="10"/>
      <c r="P290" s="10"/>
      <c r="Q290" s="12" t="str">
        <f t="shared" si="84"/>
        <v>-</v>
      </c>
      <c r="R290" s="10">
        <f t="shared" si="85"/>
        <v>0</v>
      </c>
      <c r="S290" s="10">
        <f>R290/S282</f>
        <v>0</v>
      </c>
      <c r="W290" s="16">
        <v>121.99</v>
      </c>
      <c r="X290" s="16" t="s">
        <v>83</v>
      </c>
    </row>
    <row r="291" spans="1:24" s="4" customFormat="1" x14ac:dyDescent="0.25">
      <c r="A291" s="1"/>
      <c r="B291" s="5"/>
      <c r="C291" s="3"/>
      <c r="D291" s="3"/>
      <c r="F291" s="7"/>
      <c r="G291" s="10"/>
      <c r="H291" s="10"/>
      <c r="I291" s="3"/>
      <c r="J291" s="10"/>
      <c r="K291" s="10">
        <f t="shared" si="80"/>
        <v>0</v>
      </c>
      <c r="L291" s="12" t="str">
        <f t="shared" si="81"/>
        <v>-</v>
      </c>
      <c r="M291" s="10" t="str">
        <f t="shared" si="82"/>
        <v>-</v>
      </c>
      <c r="N291" s="10">
        <f t="shared" si="83"/>
        <v>0</v>
      </c>
      <c r="O291" s="10"/>
      <c r="P291" s="10"/>
      <c r="Q291" s="12" t="str">
        <f t="shared" si="84"/>
        <v>-</v>
      </c>
      <c r="R291" s="10">
        <f t="shared" si="85"/>
        <v>0</v>
      </c>
      <c r="S291" s="10">
        <f>R291/S282</f>
        <v>0</v>
      </c>
    </row>
    <row r="292" spans="1:24" s="4" customFormat="1" x14ac:dyDescent="0.25">
      <c r="A292" s="1"/>
      <c r="B292" s="5"/>
      <c r="C292" s="3"/>
      <c r="D292" s="3"/>
      <c r="E292" s="3"/>
      <c r="F292" s="5"/>
      <c r="G292" s="10"/>
      <c r="H292" s="10"/>
      <c r="I292" s="3"/>
      <c r="J292" s="10"/>
      <c r="K292" s="10">
        <f t="shared" si="80"/>
        <v>0</v>
      </c>
      <c r="L292" s="12" t="str">
        <f t="shared" si="81"/>
        <v>-</v>
      </c>
      <c r="M292" s="10" t="str">
        <f t="shared" si="82"/>
        <v>-</v>
      </c>
      <c r="N292" s="10">
        <f t="shared" si="83"/>
        <v>0</v>
      </c>
      <c r="O292" s="10"/>
      <c r="P292" s="10"/>
      <c r="Q292" s="12" t="str">
        <f t="shared" si="84"/>
        <v>-</v>
      </c>
      <c r="R292" s="10">
        <f t="shared" si="85"/>
        <v>0</v>
      </c>
      <c r="S292" s="10">
        <f>R292/S282</f>
        <v>0</v>
      </c>
    </row>
    <row r="293" spans="1:24" s="4" customFormat="1" x14ac:dyDescent="0.25">
      <c r="A293" s="1"/>
      <c r="B293" s="5"/>
      <c r="C293" s="3"/>
      <c r="D293" s="3"/>
      <c r="E293" s="3"/>
      <c r="F293" s="5"/>
      <c r="G293" s="10"/>
      <c r="H293" s="10"/>
      <c r="I293" s="3"/>
      <c r="J293" s="10"/>
      <c r="K293" s="10">
        <f t="shared" si="80"/>
        <v>0</v>
      </c>
      <c r="L293" s="12" t="str">
        <f t="shared" si="81"/>
        <v>-</v>
      </c>
      <c r="M293" s="10" t="str">
        <f t="shared" si="82"/>
        <v>-</v>
      </c>
      <c r="N293" s="10">
        <f t="shared" si="83"/>
        <v>0</v>
      </c>
      <c r="O293" s="10"/>
      <c r="P293" s="10"/>
      <c r="Q293" s="12" t="str">
        <f t="shared" si="84"/>
        <v>-</v>
      </c>
      <c r="R293" s="10">
        <f t="shared" si="85"/>
        <v>0</v>
      </c>
      <c r="S293" s="10">
        <f>R293/S282</f>
        <v>0</v>
      </c>
    </row>
    <row r="294" spans="1:24" s="4" customFormat="1" x14ac:dyDescent="0.25">
      <c r="A294" s="1"/>
      <c r="B294" s="5"/>
      <c r="C294" s="3"/>
      <c r="D294" s="3"/>
      <c r="E294" s="3"/>
      <c r="F294" s="5"/>
      <c r="G294" s="10"/>
      <c r="H294" s="10"/>
      <c r="I294" s="3"/>
      <c r="J294" s="10"/>
      <c r="K294" s="10">
        <f t="shared" si="80"/>
        <v>0</v>
      </c>
      <c r="L294" s="12" t="str">
        <f t="shared" si="81"/>
        <v>-</v>
      </c>
      <c r="M294" s="10" t="str">
        <f t="shared" si="82"/>
        <v>-</v>
      </c>
      <c r="N294" s="10">
        <f t="shared" si="83"/>
        <v>0</v>
      </c>
      <c r="O294" s="10"/>
      <c r="P294" s="10"/>
      <c r="Q294" s="12" t="str">
        <f t="shared" si="84"/>
        <v>-</v>
      </c>
      <c r="R294" s="10">
        <f t="shared" si="85"/>
        <v>0</v>
      </c>
      <c r="S294" s="10">
        <f>R294/S282</f>
        <v>0</v>
      </c>
    </row>
    <row r="295" spans="1:24" s="4" customFormat="1" x14ac:dyDescent="0.25">
      <c r="A295" s="1"/>
      <c r="B295" s="5"/>
      <c r="C295" s="3"/>
      <c r="D295" s="3"/>
      <c r="E295" s="3"/>
      <c r="F295" s="5"/>
      <c r="G295" s="10"/>
      <c r="H295" s="10"/>
      <c r="I295" s="3"/>
      <c r="J295" s="10"/>
      <c r="K295" s="10">
        <f t="shared" si="80"/>
        <v>0</v>
      </c>
      <c r="L295" s="12" t="str">
        <f t="shared" si="81"/>
        <v>-</v>
      </c>
      <c r="M295" s="10" t="str">
        <f t="shared" si="82"/>
        <v>-</v>
      </c>
      <c r="N295" s="10">
        <f t="shared" si="83"/>
        <v>0</v>
      </c>
      <c r="O295" s="10"/>
      <c r="P295" s="10"/>
      <c r="Q295" s="12" t="str">
        <f t="shared" si="84"/>
        <v>-</v>
      </c>
      <c r="R295" s="10">
        <f t="shared" si="85"/>
        <v>0</v>
      </c>
      <c r="S295" s="10">
        <f>R295/S282</f>
        <v>0</v>
      </c>
    </row>
    <row r="296" spans="1:24" s="4" customFormat="1" x14ac:dyDescent="0.25">
      <c r="A296" s="1"/>
      <c r="B296" s="5"/>
      <c r="C296" s="3"/>
      <c r="D296" s="3"/>
      <c r="E296" s="3"/>
      <c r="F296" s="5"/>
      <c r="G296" s="10"/>
      <c r="H296" s="10"/>
      <c r="I296" s="3"/>
      <c r="J296" s="10"/>
      <c r="K296" s="10">
        <f t="shared" si="80"/>
        <v>0</v>
      </c>
      <c r="L296" s="12" t="str">
        <f t="shared" si="81"/>
        <v>-</v>
      </c>
      <c r="M296" s="10" t="str">
        <f t="shared" si="82"/>
        <v>-</v>
      </c>
      <c r="N296" s="10">
        <f t="shared" si="83"/>
        <v>0</v>
      </c>
      <c r="O296" s="10"/>
      <c r="P296" s="10"/>
      <c r="Q296" s="12" t="str">
        <f t="shared" si="84"/>
        <v>-</v>
      </c>
      <c r="R296" s="10">
        <f t="shared" si="85"/>
        <v>0</v>
      </c>
      <c r="S296" s="10">
        <f>R296/S282</f>
        <v>0</v>
      </c>
    </row>
    <row r="297" spans="1:24" s="4" customFormat="1" x14ac:dyDescent="0.25">
      <c r="A297" s="1"/>
      <c r="B297" s="5"/>
      <c r="C297" s="3"/>
      <c r="D297" s="3"/>
      <c r="E297" s="3"/>
      <c r="F297" s="5"/>
      <c r="G297" s="10"/>
      <c r="H297" s="10"/>
      <c r="I297" s="3"/>
      <c r="J297" s="10"/>
      <c r="K297" s="10">
        <f t="shared" si="80"/>
        <v>0</v>
      </c>
      <c r="L297" s="12" t="str">
        <f t="shared" si="81"/>
        <v>-</v>
      </c>
      <c r="M297" s="10" t="str">
        <f t="shared" si="82"/>
        <v>-</v>
      </c>
      <c r="N297" s="10">
        <f t="shared" si="83"/>
        <v>0</v>
      </c>
      <c r="O297" s="10"/>
      <c r="P297" s="10"/>
      <c r="Q297" s="12" t="str">
        <f t="shared" si="84"/>
        <v>-</v>
      </c>
      <c r="R297" s="10">
        <f t="shared" si="85"/>
        <v>0</v>
      </c>
      <c r="S297" s="10">
        <f>R297/S282</f>
        <v>0</v>
      </c>
    </row>
    <row r="298" spans="1:24" s="4" customFormat="1" x14ac:dyDescent="0.25">
      <c r="A298" s="1"/>
      <c r="B298" s="5"/>
      <c r="C298" s="3"/>
      <c r="D298" s="3"/>
      <c r="E298" s="3"/>
      <c r="F298" s="5"/>
      <c r="G298" s="10"/>
      <c r="H298" s="10"/>
      <c r="I298" s="3"/>
      <c r="J298" s="10"/>
      <c r="K298" s="10">
        <f t="shared" si="80"/>
        <v>0</v>
      </c>
      <c r="L298" s="12" t="str">
        <f t="shared" si="81"/>
        <v>-</v>
      </c>
      <c r="M298" s="10" t="str">
        <f t="shared" si="82"/>
        <v>-</v>
      </c>
      <c r="N298" s="10">
        <f t="shared" si="83"/>
        <v>0</v>
      </c>
      <c r="O298" s="10"/>
      <c r="P298" s="10"/>
      <c r="Q298" s="12" t="str">
        <f t="shared" si="84"/>
        <v>-</v>
      </c>
      <c r="R298" s="10">
        <f t="shared" si="85"/>
        <v>0</v>
      </c>
      <c r="S298" s="10">
        <f>R298/S282</f>
        <v>0</v>
      </c>
    </row>
    <row r="299" spans="1:24" s="4" customFormat="1" x14ac:dyDescent="0.25">
      <c r="A299" s="1"/>
      <c r="B299" s="5"/>
      <c r="C299" s="3"/>
      <c r="D299" s="3"/>
      <c r="F299" s="7"/>
      <c r="G299" s="10"/>
      <c r="H299" s="10"/>
      <c r="I299" s="3"/>
      <c r="J299" s="10"/>
      <c r="K299" s="10">
        <f t="shared" si="80"/>
        <v>0</v>
      </c>
      <c r="L299" s="12" t="str">
        <f t="shared" si="81"/>
        <v>-</v>
      </c>
      <c r="M299" s="10" t="str">
        <f t="shared" si="82"/>
        <v>-</v>
      </c>
      <c r="N299" s="10">
        <f t="shared" si="83"/>
        <v>0</v>
      </c>
      <c r="O299" s="10"/>
      <c r="P299" s="10"/>
      <c r="Q299" s="12" t="str">
        <f t="shared" si="84"/>
        <v>-</v>
      </c>
      <c r="R299" s="10">
        <f t="shared" si="85"/>
        <v>0</v>
      </c>
      <c r="S299" s="10">
        <f>R299/S282</f>
        <v>0</v>
      </c>
    </row>
    <row r="300" spans="1:24" s="4" customFormat="1" x14ac:dyDescent="0.25">
      <c r="A300" s="1"/>
      <c r="B300" s="5"/>
      <c r="C300" s="3"/>
      <c r="D300" s="3"/>
      <c r="E300" s="3"/>
      <c r="F300" s="5"/>
      <c r="G300" s="10"/>
      <c r="H300" s="10"/>
      <c r="I300" s="3"/>
      <c r="J300" s="10"/>
      <c r="K300" s="10">
        <f t="shared" si="80"/>
        <v>0</v>
      </c>
      <c r="L300" s="12" t="str">
        <f t="shared" si="81"/>
        <v>-</v>
      </c>
      <c r="M300" s="10" t="str">
        <f t="shared" si="82"/>
        <v>-</v>
      </c>
      <c r="N300" s="10">
        <f t="shared" si="83"/>
        <v>0</v>
      </c>
      <c r="O300" s="10"/>
      <c r="P300" s="10"/>
      <c r="Q300" s="12" t="str">
        <f t="shared" si="84"/>
        <v>-</v>
      </c>
      <c r="R300" s="10">
        <f t="shared" si="85"/>
        <v>0</v>
      </c>
      <c r="S300" s="10">
        <f>R300/S282</f>
        <v>0</v>
      </c>
    </row>
    <row r="301" spans="1:24" s="4" customFormat="1" x14ac:dyDescent="0.25">
      <c r="A301" s="1"/>
      <c r="B301" s="5"/>
      <c r="C301" s="3"/>
      <c r="D301" s="3"/>
      <c r="E301" s="3"/>
      <c r="F301" s="5"/>
      <c r="G301" s="10"/>
      <c r="H301" s="10"/>
      <c r="I301" s="3"/>
      <c r="J301" s="10"/>
      <c r="K301" s="10">
        <f t="shared" si="80"/>
        <v>0</v>
      </c>
      <c r="L301" s="12" t="str">
        <f t="shared" si="81"/>
        <v>-</v>
      </c>
      <c r="M301" s="10" t="str">
        <f t="shared" si="82"/>
        <v>-</v>
      </c>
      <c r="N301" s="10">
        <f t="shared" si="83"/>
        <v>0</v>
      </c>
      <c r="O301" s="10"/>
      <c r="P301" s="10"/>
      <c r="Q301" s="12" t="str">
        <f t="shared" si="84"/>
        <v>-</v>
      </c>
      <c r="R301" s="10">
        <f t="shared" si="85"/>
        <v>0</v>
      </c>
      <c r="S301" s="10">
        <f>R301/S282</f>
        <v>0</v>
      </c>
    </row>
    <row r="302" spans="1:24" s="4" customFormat="1" x14ac:dyDescent="0.25">
      <c r="A302" s="1"/>
      <c r="B302" s="5"/>
      <c r="C302" s="3"/>
      <c r="D302" s="3"/>
      <c r="E302" s="3"/>
      <c r="F302" s="5"/>
      <c r="G302" s="10"/>
      <c r="H302" s="10"/>
      <c r="I302" s="3"/>
      <c r="J302" s="10"/>
      <c r="K302" s="10">
        <f t="shared" si="80"/>
        <v>0</v>
      </c>
      <c r="L302" s="12" t="str">
        <f t="shared" si="81"/>
        <v>-</v>
      </c>
      <c r="M302" s="10" t="str">
        <f t="shared" si="82"/>
        <v>-</v>
      </c>
      <c r="N302" s="10">
        <f t="shared" si="83"/>
        <v>0</v>
      </c>
      <c r="O302" s="10"/>
      <c r="P302" s="10"/>
      <c r="Q302" s="12" t="str">
        <f t="shared" si="84"/>
        <v>-</v>
      </c>
      <c r="R302" s="10">
        <f t="shared" si="85"/>
        <v>0</v>
      </c>
      <c r="S302" s="10">
        <f>R302/S282</f>
        <v>0</v>
      </c>
    </row>
    <row r="303" spans="1:24" s="4" customFormat="1" x14ac:dyDescent="0.25">
      <c r="A303" s="1"/>
      <c r="B303" s="5"/>
      <c r="C303" s="3"/>
      <c r="D303" s="3"/>
      <c r="E303" s="3"/>
      <c r="F303" s="5"/>
      <c r="G303" s="10"/>
      <c r="H303" s="10"/>
      <c r="I303" s="3"/>
      <c r="J303" s="10"/>
      <c r="K303" s="10">
        <f t="shared" si="80"/>
        <v>0</v>
      </c>
      <c r="L303" s="12" t="str">
        <f t="shared" si="81"/>
        <v>-</v>
      </c>
      <c r="M303" s="10" t="str">
        <f t="shared" si="82"/>
        <v>-</v>
      </c>
      <c r="N303" s="10">
        <f t="shared" si="83"/>
        <v>0</v>
      </c>
      <c r="O303" s="10"/>
      <c r="P303" s="10"/>
      <c r="Q303" s="12" t="str">
        <f t="shared" si="84"/>
        <v>-</v>
      </c>
      <c r="R303" s="10">
        <f t="shared" si="85"/>
        <v>0</v>
      </c>
      <c r="S303" s="10">
        <f>R303/S282</f>
        <v>0</v>
      </c>
    </row>
    <row r="304" spans="1:24" s="4" customFormat="1" x14ac:dyDescent="0.25">
      <c r="A304" s="1"/>
      <c r="G304" s="10"/>
      <c r="H304" s="10"/>
      <c r="I304" s="13">
        <f xml:space="preserve"> SUM(I284:I303)</f>
        <v>2</v>
      </c>
      <c r="J304" s="10"/>
      <c r="K304" s="14">
        <f>SUM(K284:K303)</f>
        <v>360</v>
      </c>
      <c r="L304" s="15"/>
      <c r="M304" s="14">
        <f>SUM(M284:M303)</f>
        <v>37.999999999999986</v>
      </c>
      <c r="N304" s="14">
        <f>SUM(N284:N303)</f>
        <v>200</v>
      </c>
      <c r="O304" s="14">
        <f>SUM(O284:O303)</f>
        <v>50</v>
      </c>
      <c r="P304" s="14">
        <f>SUM(P284:P303)</f>
        <v>0</v>
      </c>
      <c r="Q304" s="15">
        <f>IF(R304,R304/K304,0)</f>
        <v>0.30555555555555558</v>
      </c>
      <c r="R304" s="14">
        <f>R283-O304-P304</f>
        <v>110</v>
      </c>
      <c r="S304" s="14">
        <f>R304/S282</f>
        <v>55</v>
      </c>
      <c r="U304" s="14">
        <f>U283-W304</f>
        <v>-440.32000000000005</v>
      </c>
      <c r="W304" s="13">
        <f>SUM(W283:W303)</f>
        <v>495.32000000000005</v>
      </c>
    </row>
    <row r="305" spans="1:19" s="4" customFormat="1" x14ac:dyDescent="0.25">
      <c r="A305" s="1"/>
      <c r="G305" s="10"/>
      <c r="H305" s="10"/>
      <c r="J305" s="10"/>
      <c r="K305" s="10"/>
      <c r="L305" s="12"/>
      <c r="M305" s="10"/>
      <c r="N305" s="10"/>
      <c r="O305" s="10"/>
      <c r="P305" s="10"/>
      <c r="Q305" s="12"/>
      <c r="R305" s="10"/>
      <c r="S305" s="10"/>
    </row>
    <row r="306" spans="1:19" s="4" customFormat="1" x14ac:dyDescent="0.25">
      <c r="A306" s="1"/>
      <c r="G306" s="10"/>
      <c r="H306" s="10"/>
      <c r="J306" s="10"/>
      <c r="K306" s="10"/>
      <c r="L306" s="12"/>
      <c r="M306" s="10"/>
      <c r="N306" s="10"/>
      <c r="O306" s="10"/>
      <c r="P306" s="10"/>
      <c r="Q306" s="12"/>
      <c r="R306" s="10"/>
      <c r="S306" s="1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Flávio Augusto Soares</dc:creator>
  <cp:lastModifiedBy>Flávio Augusto Soares</cp:lastModifiedBy>
  <dcterms:created xsi:type="dcterms:W3CDTF">2025-05-02T15:58:47Z</dcterms:created>
  <dcterms:modified xsi:type="dcterms:W3CDTF">2025-05-06T22:00:07Z</dcterms:modified>
</cp:coreProperties>
</file>