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4275" windowWidth="15330" windowHeight="3720"/>
  </bookViews>
  <sheets>
    <sheet name="Simulador" sheetId="6" r:id="rId1"/>
    <sheet name="Base Vehiculos" sheetId="1" r:id="rId2"/>
    <sheet name="Base Precios" sheetId="4" r:id="rId3"/>
  </sheets>
  <definedNames>
    <definedName name="_xlnm._FilterDatabase" localSheetId="2" hidden="1">'Base Precios'!$A$3:$L$203</definedName>
    <definedName name="_xlnm._FilterDatabase" localSheetId="1" hidden="1">'Base Vehiculos'!$A$1:$R$670</definedName>
    <definedName name="_xlnm.Print_Area" localSheetId="1">'Base Vehiculos'!$C$2:$P$702</definedName>
    <definedName name="_xlnm.Print_Titles" localSheetId="2">'Base Precios'!$1:$2</definedName>
  </definedNames>
  <calcPr calcId="145621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K9" i="6" s="1"/>
  <c r="A9" i="1"/>
  <c r="A10" i="1"/>
  <c r="K11" i="6" s="1"/>
  <c r="A11" i="1"/>
  <c r="A12" i="1"/>
  <c r="A13" i="1"/>
  <c r="A14" i="1"/>
  <c r="K15" i="6" s="1"/>
  <c r="A15" i="1"/>
  <c r="A16" i="1"/>
  <c r="A17" i="1"/>
  <c r="A18" i="1"/>
  <c r="K19" i="6" s="1"/>
  <c r="A19" i="1"/>
  <c r="A20" i="1"/>
  <c r="A21" i="1"/>
  <c r="A22" i="1"/>
  <c r="K23" i="6" s="1"/>
  <c r="A23" i="1"/>
  <c r="A24" i="1"/>
  <c r="A25" i="1"/>
  <c r="A26" i="1"/>
  <c r="A27" i="1"/>
  <c r="A28" i="1"/>
  <c r="K29" i="6" s="1"/>
  <c r="A29" i="1"/>
  <c r="A30" i="1"/>
  <c r="A31" i="1"/>
  <c r="A32" i="1"/>
  <c r="K33" i="6" s="1"/>
  <c r="A33" i="1"/>
  <c r="A34" i="1"/>
  <c r="A35" i="1"/>
  <c r="A36" i="1"/>
  <c r="K37" i="6" s="1"/>
  <c r="A37" i="1"/>
  <c r="A38" i="1"/>
  <c r="A39" i="1"/>
  <c r="A40" i="1"/>
  <c r="K41" i="6" s="1"/>
  <c r="A41" i="1"/>
  <c r="A42" i="1"/>
  <c r="K43" i="6" s="1"/>
  <c r="A43" i="1"/>
  <c r="A44" i="1"/>
  <c r="A45" i="1"/>
  <c r="A46" i="1"/>
  <c r="K47" i="6" s="1"/>
  <c r="A47" i="1"/>
  <c r="A48" i="1"/>
  <c r="A49" i="1"/>
  <c r="A50" i="1"/>
  <c r="K51" i="6" s="1"/>
  <c r="A51" i="1"/>
  <c r="A52" i="1"/>
  <c r="A53" i="1"/>
  <c r="A54" i="1"/>
  <c r="K55" i="6" s="1"/>
  <c r="A55" i="1"/>
  <c r="A56" i="1"/>
  <c r="A57" i="1"/>
  <c r="A58" i="1"/>
  <c r="A59" i="1"/>
  <c r="A60" i="1"/>
  <c r="K61" i="6" s="1"/>
  <c r="A61" i="1"/>
  <c r="A62" i="1"/>
  <c r="A63" i="1"/>
  <c r="A64" i="1"/>
  <c r="K65" i="6" s="1"/>
  <c r="A65" i="1"/>
  <c r="A66" i="1"/>
  <c r="A67" i="1"/>
  <c r="A68" i="1"/>
  <c r="K69" i="6" s="1"/>
  <c r="A69" i="1"/>
  <c r="A70" i="1"/>
  <c r="A71" i="1"/>
  <c r="A72" i="1"/>
  <c r="K73" i="6" s="1"/>
  <c r="A73" i="1"/>
  <c r="A74" i="1"/>
  <c r="K75" i="6" s="1"/>
  <c r="A75" i="1"/>
  <c r="A76" i="1"/>
  <c r="A77" i="1"/>
  <c r="A78" i="1"/>
  <c r="K79" i="6" s="1"/>
  <c r="A79" i="1"/>
  <c r="A80" i="1"/>
  <c r="A81" i="1"/>
  <c r="A82" i="1"/>
  <c r="K83" i="6" s="1"/>
  <c r="A83" i="1"/>
  <c r="A84" i="1"/>
  <c r="A85" i="1"/>
  <c r="A86" i="1"/>
  <c r="K87" i="6" s="1"/>
  <c r="A87" i="1"/>
  <c r="A88" i="1"/>
  <c r="A89" i="1"/>
  <c r="A90" i="1"/>
  <c r="A91" i="1"/>
  <c r="A92" i="1"/>
  <c r="K93" i="6" s="1"/>
  <c r="A93" i="1"/>
  <c r="A94" i="1"/>
  <c r="A95" i="1"/>
  <c r="A96" i="1"/>
  <c r="K97" i="6" s="1"/>
  <c r="A97" i="1"/>
  <c r="A98" i="1"/>
  <c r="A99" i="1"/>
  <c r="A100" i="1"/>
  <c r="K101" i="6" s="1"/>
  <c r="A101" i="1"/>
  <c r="A102" i="1"/>
  <c r="A103" i="1"/>
  <c r="A104" i="1"/>
  <c r="K105" i="6" s="1"/>
  <c r="A105" i="1"/>
  <c r="A106" i="1"/>
  <c r="K107" i="6" s="1"/>
  <c r="A107" i="1"/>
  <c r="A108" i="1"/>
  <c r="A109" i="1"/>
  <c r="A110" i="1"/>
  <c r="K111" i="6" s="1"/>
  <c r="A111" i="1"/>
  <c r="A112" i="1"/>
  <c r="A113" i="1"/>
  <c r="A114" i="1"/>
  <c r="K115" i="6" s="1"/>
  <c r="A115" i="1"/>
  <c r="A116" i="1"/>
  <c r="A117" i="1"/>
  <c r="A118" i="1"/>
  <c r="K119" i="6" s="1"/>
  <c r="A119" i="1"/>
  <c r="A120" i="1"/>
  <c r="A121" i="1"/>
  <c r="A122" i="1"/>
  <c r="A123" i="1"/>
  <c r="A124" i="1"/>
  <c r="K125" i="6" s="1"/>
  <c r="A125" i="1"/>
  <c r="A126" i="1"/>
  <c r="A127" i="1"/>
  <c r="A128" i="1"/>
  <c r="K129" i="6" s="1"/>
  <c r="A129" i="1"/>
  <c r="A130" i="1"/>
  <c r="A131" i="1"/>
  <c r="A132" i="1"/>
  <c r="K133" i="6" s="1"/>
  <c r="A133" i="1"/>
  <c r="A134" i="1"/>
  <c r="A135" i="1"/>
  <c r="A136" i="1"/>
  <c r="K137" i="6" s="1"/>
  <c r="A137" i="1"/>
  <c r="A138" i="1"/>
  <c r="K139" i="6" s="1"/>
  <c r="A139" i="1"/>
  <c r="A140" i="1"/>
  <c r="A141" i="1"/>
  <c r="A142" i="1"/>
  <c r="K143" i="6" s="1"/>
  <c r="A143" i="1"/>
  <c r="A144" i="1"/>
  <c r="A145" i="1"/>
  <c r="A146" i="1"/>
  <c r="K147" i="6" s="1"/>
  <c r="A147" i="1"/>
  <c r="A148" i="1"/>
  <c r="A149" i="1"/>
  <c r="A150" i="1"/>
  <c r="K151" i="6" s="1"/>
  <c r="A151" i="1"/>
  <c r="A152" i="1"/>
  <c r="A153" i="1"/>
  <c r="A154" i="1"/>
  <c r="A155" i="1"/>
  <c r="A156" i="1"/>
  <c r="K157" i="6" s="1"/>
  <c r="A157" i="1"/>
  <c r="A158" i="1"/>
  <c r="A159" i="1"/>
  <c r="A160" i="1"/>
  <c r="K161" i="6" s="1"/>
  <c r="A161" i="1"/>
  <c r="A162" i="1"/>
  <c r="A163" i="1"/>
  <c r="A164" i="1"/>
  <c r="K165" i="6" s="1"/>
  <c r="A165" i="1"/>
  <c r="A166" i="1"/>
  <c r="A167" i="1"/>
  <c r="A168" i="1"/>
  <c r="K169" i="6" s="1"/>
  <c r="A169" i="1"/>
  <c r="A170" i="1"/>
  <c r="K171" i="6" s="1"/>
  <c r="A171" i="1"/>
  <c r="A172" i="1"/>
  <c r="A173" i="1"/>
  <c r="A174" i="1"/>
  <c r="K175" i="6" s="1"/>
  <c r="A175" i="1"/>
  <c r="A176" i="1"/>
  <c r="A177" i="1"/>
  <c r="A178" i="1"/>
  <c r="K179" i="6" s="1"/>
  <c r="A179" i="1"/>
  <c r="A180" i="1"/>
  <c r="A181" i="1"/>
  <c r="A182" i="1"/>
  <c r="K183" i="6" s="1"/>
  <c r="A183" i="1"/>
  <c r="A184" i="1"/>
  <c r="A185" i="1"/>
  <c r="A186" i="1"/>
  <c r="A187" i="1"/>
  <c r="A188" i="1"/>
  <c r="K189" i="6" s="1"/>
  <c r="A189" i="1"/>
  <c r="A190" i="1"/>
  <c r="A191" i="1"/>
  <c r="A192" i="1"/>
  <c r="K193" i="6" s="1"/>
  <c r="A193" i="1"/>
  <c r="A194" i="1"/>
  <c r="A195" i="1"/>
  <c r="A196" i="1"/>
  <c r="K197" i="6" s="1"/>
  <c r="A197" i="1"/>
  <c r="A198" i="1"/>
  <c r="A199" i="1"/>
  <c r="A200" i="1"/>
  <c r="K201" i="6" s="1"/>
  <c r="A201" i="1"/>
  <c r="A202" i="1"/>
  <c r="K203" i="6" s="1"/>
  <c r="A203" i="1"/>
  <c r="A204" i="1"/>
  <c r="A205" i="1"/>
  <c r="A206" i="1"/>
  <c r="K207" i="6" s="1"/>
  <c r="A207" i="1"/>
  <c r="A208" i="1"/>
  <c r="A209" i="1"/>
  <c r="A210" i="1"/>
  <c r="K211" i="6" s="1"/>
  <c r="A211" i="1"/>
  <c r="A212" i="1"/>
  <c r="A213" i="1"/>
  <c r="A214" i="1"/>
  <c r="K215" i="6" s="1"/>
  <c r="A215" i="1"/>
  <c r="A216" i="1"/>
  <c r="A217" i="1"/>
  <c r="A218" i="1"/>
  <c r="A219" i="1"/>
  <c r="A220" i="1"/>
  <c r="K221" i="6" s="1"/>
  <c r="A221" i="1"/>
  <c r="A222" i="1"/>
  <c r="A223" i="1"/>
  <c r="A224" i="1"/>
  <c r="K225" i="6" s="1"/>
  <c r="A225" i="1"/>
  <c r="A226" i="1"/>
  <c r="A227" i="1"/>
  <c r="A228" i="1"/>
  <c r="K229" i="6" s="1"/>
  <c r="A229" i="1"/>
  <c r="A230" i="1"/>
  <c r="A231" i="1"/>
  <c r="A232" i="1"/>
  <c r="K233" i="6" s="1"/>
  <c r="A233" i="1"/>
  <c r="A234" i="1"/>
  <c r="K235" i="6" s="1"/>
  <c r="A235" i="1"/>
  <c r="A236" i="1"/>
  <c r="A237" i="1"/>
  <c r="A238" i="1"/>
  <c r="K239" i="6" s="1"/>
  <c r="A239" i="1"/>
  <c r="A240" i="1"/>
  <c r="A241" i="1"/>
  <c r="A242" i="1"/>
  <c r="K243" i="6" s="1"/>
  <c r="A243" i="1"/>
  <c r="A244" i="1"/>
  <c r="A245" i="1"/>
  <c r="A246" i="1"/>
  <c r="K247" i="6" s="1"/>
  <c r="A247" i="1"/>
  <c r="A248" i="1"/>
  <c r="A249" i="1"/>
  <c r="A250" i="1"/>
  <c r="A251" i="1"/>
  <c r="A252" i="1"/>
  <c r="K253" i="6" s="1"/>
  <c r="A253" i="1"/>
  <c r="A254" i="1"/>
  <c r="A255" i="1"/>
  <c r="A256" i="1"/>
  <c r="K257" i="6" s="1"/>
  <c r="A257" i="1"/>
  <c r="A258" i="1"/>
  <c r="A259" i="1"/>
  <c r="A260" i="1"/>
  <c r="K261" i="6" s="1"/>
  <c r="A261" i="1"/>
  <c r="A262" i="1"/>
  <c r="A263" i="1"/>
  <c r="A264" i="1"/>
  <c r="K265" i="6" s="1"/>
  <c r="A265" i="1"/>
  <c r="A266" i="1"/>
  <c r="K267" i="6" s="1"/>
  <c r="A267" i="1"/>
  <c r="A268" i="1"/>
  <c r="A269" i="1"/>
  <c r="A270" i="1"/>
  <c r="K271" i="6" s="1"/>
  <c r="A271" i="1"/>
  <c r="A272" i="1"/>
  <c r="A273" i="1"/>
  <c r="A274" i="1"/>
  <c r="K275" i="6" s="1"/>
  <c r="A275" i="1"/>
  <c r="A276" i="1"/>
  <c r="A277" i="1"/>
  <c r="A278" i="1"/>
  <c r="K279" i="6" s="1"/>
  <c r="A279" i="1"/>
  <c r="A280" i="1"/>
  <c r="A281" i="1"/>
  <c r="A282" i="1"/>
  <c r="A283" i="1"/>
  <c r="A284" i="1"/>
  <c r="K285" i="6" s="1"/>
  <c r="A285" i="1"/>
  <c r="A286" i="1"/>
  <c r="A287" i="1"/>
  <c r="A288" i="1"/>
  <c r="K289" i="6" s="1"/>
  <c r="A289" i="1"/>
  <c r="A290" i="1"/>
  <c r="A291" i="1"/>
  <c r="A292" i="1"/>
  <c r="K293" i="6" s="1"/>
  <c r="A293" i="1"/>
  <c r="A294" i="1"/>
  <c r="A295" i="1"/>
  <c r="A296" i="1"/>
  <c r="K297" i="6" s="1"/>
  <c r="A297" i="1"/>
  <c r="A298" i="1"/>
  <c r="K299" i="6" s="1"/>
  <c r="A299" i="1"/>
  <c r="A300" i="1"/>
  <c r="A301" i="1"/>
  <c r="A302" i="1"/>
  <c r="K303" i="6" s="1"/>
  <c r="A303" i="1"/>
  <c r="A304" i="1"/>
  <c r="A305" i="1"/>
  <c r="A306" i="1"/>
  <c r="K307" i="6" s="1"/>
  <c r="A307" i="1"/>
  <c r="A308" i="1"/>
  <c r="A309" i="1"/>
  <c r="A310" i="1"/>
  <c r="K311" i="6" s="1"/>
  <c r="A311" i="1"/>
  <c r="A312" i="1"/>
  <c r="A313" i="1"/>
  <c r="A314" i="1"/>
  <c r="A315" i="1"/>
  <c r="A316" i="1"/>
  <c r="K317" i="6" s="1"/>
  <c r="A317" i="1"/>
  <c r="A318" i="1"/>
  <c r="A319" i="1"/>
  <c r="A320" i="1"/>
  <c r="K321" i="6" s="1"/>
  <c r="A321" i="1"/>
  <c r="A322" i="1"/>
  <c r="A323" i="1"/>
  <c r="A324" i="1"/>
  <c r="K325" i="6" s="1"/>
  <c r="A325" i="1"/>
  <c r="A326" i="1"/>
  <c r="A327" i="1"/>
  <c r="A328" i="1"/>
  <c r="K329" i="6" s="1"/>
  <c r="A329" i="1"/>
  <c r="A330" i="1"/>
  <c r="K331" i="6" s="1"/>
  <c r="A331" i="1"/>
  <c r="A332" i="1"/>
  <c r="A333" i="1"/>
  <c r="A334" i="1"/>
  <c r="K335" i="6" s="1"/>
  <c r="A335" i="1"/>
  <c r="A336" i="1"/>
  <c r="A337" i="1"/>
  <c r="A338" i="1"/>
  <c r="K339" i="6" s="1"/>
  <c r="A339" i="1"/>
  <c r="A340" i="1"/>
  <c r="A341" i="1"/>
  <c r="A342" i="1"/>
  <c r="K343" i="6" s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2" i="1"/>
  <c r="K7" i="6"/>
  <c r="K13" i="6"/>
  <c r="K17" i="6"/>
  <c r="K21" i="6"/>
  <c r="K25" i="6"/>
  <c r="K31" i="6"/>
  <c r="K35" i="6"/>
  <c r="K39" i="6"/>
  <c r="K45" i="6"/>
  <c r="K49" i="6"/>
  <c r="K53" i="6"/>
  <c r="K57" i="6"/>
  <c r="K63" i="6"/>
  <c r="K67" i="6"/>
  <c r="K71" i="6"/>
  <c r="K77" i="6"/>
  <c r="K81" i="6"/>
  <c r="K85" i="6"/>
  <c r="K89" i="6"/>
  <c r="K95" i="6"/>
  <c r="K99" i="6"/>
  <c r="K103" i="6"/>
  <c r="K109" i="6"/>
  <c r="K113" i="6"/>
  <c r="K117" i="6"/>
  <c r="K121" i="6"/>
  <c r="K127" i="6"/>
  <c r="K131" i="6"/>
  <c r="K135" i="6"/>
  <c r="K141" i="6"/>
  <c r="K145" i="6"/>
  <c r="K149" i="6"/>
  <c r="K153" i="6"/>
  <c r="K159" i="6"/>
  <c r="K163" i="6"/>
  <c r="K167" i="6"/>
  <c r="K173" i="6"/>
  <c r="K177" i="6"/>
  <c r="K181" i="6"/>
  <c r="K185" i="6"/>
  <c r="K191" i="6"/>
  <c r="K195" i="6"/>
  <c r="K199" i="6"/>
  <c r="K205" i="6"/>
  <c r="K209" i="6"/>
  <c r="K213" i="6"/>
  <c r="K217" i="6"/>
  <c r="K223" i="6"/>
  <c r="K227" i="6"/>
  <c r="K231" i="6"/>
  <c r="K237" i="6"/>
  <c r="K241" i="6"/>
  <c r="K245" i="6"/>
  <c r="K249" i="6"/>
  <c r="K255" i="6"/>
  <c r="K259" i="6"/>
  <c r="K263" i="6"/>
  <c r="K269" i="6"/>
  <c r="K273" i="6"/>
  <c r="K277" i="6"/>
  <c r="K281" i="6"/>
  <c r="K287" i="6"/>
  <c r="K291" i="6"/>
  <c r="K295" i="6"/>
  <c r="K301" i="6"/>
  <c r="K305" i="6"/>
  <c r="K309" i="6"/>
  <c r="K313" i="6"/>
  <c r="K319" i="6"/>
  <c r="K323" i="6"/>
  <c r="K327" i="6"/>
  <c r="K333" i="6"/>
  <c r="K337" i="6"/>
  <c r="K341" i="6"/>
  <c r="K345" i="6"/>
  <c r="K3" i="6"/>
  <c r="K8" i="6"/>
  <c r="K4" i="6"/>
  <c r="K5" i="6"/>
  <c r="K6" i="6"/>
  <c r="K10" i="6"/>
  <c r="K12" i="6"/>
  <c r="K14" i="6"/>
  <c r="K16" i="6"/>
  <c r="K18" i="6"/>
  <c r="K20" i="6"/>
  <c r="K22" i="6"/>
  <c r="K24" i="6"/>
  <c r="K26" i="6"/>
  <c r="K27" i="6"/>
  <c r="K28" i="6"/>
  <c r="K30" i="6"/>
  <c r="K32" i="6"/>
  <c r="K34" i="6"/>
  <c r="K36" i="6"/>
  <c r="K38" i="6"/>
  <c r="K40" i="6"/>
  <c r="K42" i="6"/>
  <c r="K44" i="6"/>
  <c r="K46" i="6"/>
  <c r="K48" i="6"/>
  <c r="K50" i="6"/>
  <c r="K52" i="6"/>
  <c r="K54" i="6"/>
  <c r="K56" i="6"/>
  <c r="K58" i="6"/>
  <c r="K59" i="6"/>
  <c r="K60" i="6"/>
  <c r="K62" i="6"/>
  <c r="K64" i="6"/>
  <c r="K66" i="6"/>
  <c r="K68" i="6"/>
  <c r="K70" i="6"/>
  <c r="K72" i="6"/>
  <c r="K74" i="6"/>
  <c r="K76" i="6"/>
  <c r="K78" i="6"/>
  <c r="K80" i="6"/>
  <c r="K82" i="6"/>
  <c r="K84" i="6"/>
  <c r="K86" i="6"/>
  <c r="K88" i="6"/>
  <c r="K90" i="6"/>
  <c r="K91" i="6"/>
  <c r="K92" i="6"/>
  <c r="K94" i="6"/>
  <c r="K96" i="6"/>
  <c r="K98" i="6"/>
  <c r="K100" i="6"/>
  <c r="K102" i="6"/>
  <c r="K104" i="6"/>
  <c r="K106" i="6"/>
  <c r="K108" i="6"/>
  <c r="K110" i="6"/>
  <c r="K112" i="6"/>
  <c r="K114" i="6"/>
  <c r="K116" i="6"/>
  <c r="K118" i="6"/>
  <c r="K120" i="6"/>
  <c r="K122" i="6"/>
  <c r="K123" i="6"/>
  <c r="K124" i="6"/>
  <c r="K126" i="6"/>
  <c r="K128" i="6"/>
  <c r="K130" i="6"/>
  <c r="K132" i="6"/>
  <c r="K134" i="6"/>
  <c r="K136" i="6"/>
  <c r="K138" i="6"/>
  <c r="K140" i="6"/>
  <c r="K142" i="6"/>
  <c r="K144" i="6"/>
  <c r="K146" i="6"/>
  <c r="K148" i="6"/>
  <c r="K150" i="6"/>
  <c r="K152" i="6"/>
  <c r="K154" i="6"/>
  <c r="K155" i="6"/>
  <c r="K156" i="6"/>
  <c r="K158" i="6"/>
  <c r="K160" i="6"/>
  <c r="K162" i="6"/>
  <c r="K164" i="6"/>
  <c r="K166" i="6"/>
  <c r="K168" i="6"/>
  <c r="K170" i="6"/>
  <c r="K172" i="6"/>
  <c r="K174" i="6"/>
  <c r="K176" i="6"/>
  <c r="K178" i="6"/>
  <c r="K180" i="6"/>
  <c r="K182" i="6"/>
  <c r="K184" i="6"/>
  <c r="K186" i="6"/>
  <c r="K187" i="6"/>
  <c r="K188" i="6"/>
  <c r="K190" i="6"/>
  <c r="K192" i="6"/>
  <c r="K194" i="6"/>
  <c r="K196" i="6"/>
  <c r="K198" i="6"/>
  <c r="K200" i="6"/>
  <c r="K202" i="6"/>
  <c r="K204" i="6"/>
  <c r="K206" i="6"/>
  <c r="K208" i="6"/>
  <c r="K210" i="6"/>
  <c r="K212" i="6"/>
  <c r="K214" i="6"/>
  <c r="K216" i="6"/>
  <c r="K218" i="6"/>
  <c r="K219" i="6"/>
  <c r="K220" i="6"/>
  <c r="K222" i="6"/>
  <c r="K224" i="6"/>
  <c r="K226" i="6"/>
  <c r="K228" i="6"/>
  <c r="K230" i="6"/>
  <c r="K232" i="6"/>
  <c r="K234" i="6"/>
  <c r="K236" i="6"/>
  <c r="K238" i="6"/>
  <c r="K240" i="6"/>
  <c r="K242" i="6"/>
  <c r="K244" i="6"/>
  <c r="K246" i="6"/>
  <c r="K248" i="6"/>
  <c r="K250" i="6"/>
  <c r="K251" i="6"/>
  <c r="K252" i="6"/>
  <c r="K254" i="6"/>
  <c r="K256" i="6"/>
  <c r="K258" i="6"/>
  <c r="K260" i="6"/>
  <c r="K262" i="6"/>
  <c r="K264" i="6"/>
  <c r="K266" i="6"/>
  <c r="K268" i="6"/>
  <c r="K270" i="6"/>
  <c r="K272" i="6"/>
  <c r="K274" i="6"/>
  <c r="K276" i="6"/>
  <c r="K278" i="6"/>
  <c r="K280" i="6"/>
  <c r="K282" i="6"/>
  <c r="K283" i="6"/>
  <c r="K284" i="6"/>
  <c r="K286" i="6"/>
  <c r="K288" i="6"/>
  <c r="K290" i="6"/>
  <c r="K292" i="6"/>
  <c r="K294" i="6"/>
  <c r="K296" i="6"/>
  <c r="K298" i="6"/>
  <c r="K300" i="6"/>
  <c r="K302" i="6"/>
  <c r="K304" i="6"/>
  <c r="K306" i="6"/>
  <c r="K308" i="6"/>
  <c r="K310" i="6"/>
  <c r="K312" i="6"/>
  <c r="K314" i="6"/>
  <c r="K315" i="6"/>
  <c r="K316" i="6"/>
  <c r="K318" i="6"/>
  <c r="K320" i="6"/>
  <c r="K322" i="6"/>
  <c r="K324" i="6"/>
  <c r="K326" i="6"/>
  <c r="K328" i="6"/>
  <c r="K330" i="6"/>
  <c r="K332" i="6"/>
  <c r="K334" i="6"/>
  <c r="K336" i="6"/>
  <c r="K338" i="6"/>
  <c r="K340" i="6"/>
  <c r="K342" i="6"/>
  <c r="K344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O529" i="1"/>
  <c r="N529" i="1"/>
  <c r="H529" i="1"/>
  <c r="M529" i="1" s="1"/>
  <c r="O528" i="1"/>
  <c r="N528" i="1"/>
  <c r="H528" i="1"/>
  <c r="M528" i="1" s="1"/>
  <c r="O540" i="1"/>
  <c r="N540" i="1"/>
  <c r="H540" i="1"/>
  <c r="M540" i="1" s="1"/>
  <c r="O535" i="1"/>
  <c r="N535" i="1"/>
  <c r="H535" i="1"/>
  <c r="M535" i="1" s="1"/>
  <c r="A675" i="1"/>
  <c r="O443" i="1"/>
  <c r="N443" i="1"/>
  <c r="H443" i="1"/>
  <c r="M443" i="1" s="1"/>
  <c r="O523" i="1"/>
  <c r="N523" i="1"/>
  <c r="H523" i="1"/>
  <c r="M523" i="1" s="1"/>
  <c r="O568" i="1"/>
  <c r="N568" i="1"/>
  <c r="H568" i="1"/>
  <c r="M568" i="1" s="1"/>
  <c r="O569" i="1"/>
  <c r="N569" i="1"/>
  <c r="H569" i="1"/>
  <c r="M569" i="1" s="1"/>
  <c r="O571" i="1"/>
  <c r="N571" i="1"/>
  <c r="H571" i="1"/>
  <c r="M571" i="1" s="1"/>
  <c r="O573" i="1"/>
  <c r="N573" i="1"/>
  <c r="H573" i="1"/>
  <c r="M573" i="1" s="1"/>
  <c r="O580" i="1"/>
  <c r="N580" i="1"/>
  <c r="H580" i="1"/>
  <c r="M580" i="1" s="1"/>
  <c r="O587" i="1"/>
  <c r="N587" i="1"/>
  <c r="H587" i="1"/>
  <c r="I587" i="1" s="1"/>
  <c r="J587" i="1" s="1"/>
  <c r="O583" i="1"/>
  <c r="N583" i="1"/>
  <c r="H583" i="1"/>
  <c r="M583" i="1" s="1"/>
  <c r="O584" i="1"/>
  <c r="N584" i="1"/>
  <c r="H584" i="1"/>
  <c r="M584" i="1" s="1"/>
  <c r="O582" i="1"/>
  <c r="N582" i="1"/>
  <c r="H582" i="1"/>
  <c r="M582" i="1" s="1"/>
  <c r="O581" i="1"/>
  <c r="N581" i="1"/>
  <c r="H581" i="1"/>
  <c r="M581" i="1" s="1"/>
  <c r="O590" i="1"/>
  <c r="N590" i="1"/>
  <c r="H590" i="1"/>
  <c r="M590" i="1" s="1"/>
  <c r="O593" i="1"/>
  <c r="N593" i="1"/>
  <c r="H593" i="1"/>
  <c r="M593" i="1" s="1"/>
  <c r="O591" i="1"/>
  <c r="N591" i="1"/>
  <c r="H591" i="1"/>
  <c r="M591" i="1" s="1"/>
  <c r="O596" i="1"/>
  <c r="N596" i="1"/>
  <c r="H596" i="1"/>
  <c r="M596" i="1" s="1"/>
  <c r="O594" i="1"/>
  <c r="N594" i="1"/>
  <c r="H594" i="1"/>
  <c r="M594" i="1" s="1"/>
  <c r="O599" i="1"/>
  <c r="N599" i="1"/>
  <c r="H599" i="1"/>
  <c r="M599" i="1" s="1"/>
  <c r="O601" i="1"/>
  <c r="N601" i="1"/>
  <c r="H601" i="1"/>
  <c r="M601" i="1" s="1"/>
  <c r="O604" i="1"/>
  <c r="N604" i="1"/>
  <c r="H604" i="1"/>
  <c r="M604" i="1" s="1"/>
  <c r="O614" i="1"/>
  <c r="N614" i="1"/>
  <c r="H614" i="1"/>
  <c r="M614" i="1" s="1"/>
  <c r="O612" i="1"/>
  <c r="N612" i="1"/>
  <c r="H612" i="1"/>
  <c r="M612" i="1" s="1"/>
  <c r="O615" i="1"/>
  <c r="N615" i="1"/>
  <c r="H615" i="1"/>
  <c r="M615" i="1" s="1"/>
  <c r="O619" i="1"/>
  <c r="N619" i="1"/>
  <c r="H619" i="1"/>
  <c r="M619" i="1" s="1"/>
  <c r="O617" i="1"/>
  <c r="N617" i="1"/>
  <c r="H617" i="1"/>
  <c r="M617" i="1" s="1"/>
  <c r="O131" i="1"/>
  <c r="N131" i="1"/>
  <c r="H131" i="1"/>
  <c r="M131" i="1" s="1"/>
  <c r="O134" i="1"/>
  <c r="N134" i="1"/>
  <c r="H134" i="1"/>
  <c r="M134" i="1" s="1"/>
  <c r="I528" i="1" l="1"/>
  <c r="I529" i="1"/>
  <c r="I540" i="1"/>
  <c r="I535" i="1"/>
  <c r="J535" i="1" s="1"/>
  <c r="P535" i="1" s="1"/>
  <c r="I443" i="1"/>
  <c r="I523" i="1"/>
  <c r="M587" i="1"/>
  <c r="I580" i="1"/>
  <c r="J580" i="1" s="1"/>
  <c r="P580" i="1" s="1"/>
  <c r="I568" i="1"/>
  <c r="I569" i="1"/>
  <c r="I571" i="1"/>
  <c r="I573" i="1"/>
  <c r="K587" i="1"/>
  <c r="L587" i="1" s="1"/>
  <c r="Q587" i="1" s="1"/>
  <c r="P587" i="1"/>
  <c r="I583" i="1"/>
  <c r="I584" i="1"/>
  <c r="I582" i="1"/>
  <c r="I581" i="1"/>
  <c r="I590" i="1"/>
  <c r="I593" i="1"/>
  <c r="I591" i="1"/>
  <c r="J591" i="1" s="1"/>
  <c r="P591" i="1" s="1"/>
  <c r="I596" i="1"/>
  <c r="I594" i="1"/>
  <c r="I599" i="1"/>
  <c r="I601" i="1"/>
  <c r="I604" i="1"/>
  <c r="I612" i="1"/>
  <c r="I614" i="1"/>
  <c r="I615" i="1"/>
  <c r="I619" i="1"/>
  <c r="J619" i="1" s="1"/>
  <c r="P619" i="1" s="1"/>
  <c r="I617" i="1"/>
  <c r="J617" i="1" s="1"/>
  <c r="P617" i="1" s="1"/>
  <c r="I131" i="1"/>
  <c r="I134" i="1"/>
  <c r="O670" i="1"/>
  <c r="O665" i="1"/>
  <c r="O662" i="1"/>
  <c r="O658" i="1"/>
  <c r="O651" i="1"/>
  <c r="O655" i="1"/>
  <c r="O649" i="1"/>
  <c r="O647" i="1"/>
  <c r="O648" i="1"/>
  <c r="O643" i="1"/>
  <c r="O640" i="1"/>
  <c r="O636" i="1"/>
  <c r="O630" i="1"/>
  <c r="O633" i="1"/>
  <c r="O628" i="1"/>
  <c r="O626" i="1"/>
  <c r="O622" i="1"/>
  <c r="O669" i="1"/>
  <c r="O668" i="1"/>
  <c r="O667" i="1"/>
  <c r="O661" i="1"/>
  <c r="O660" i="1"/>
  <c r="O659" i="1"/>
  <c r="O657" i="1"/>
  <c r="O666" i="1"/>
  <c r="O664" i="1"/>
  <c r="O663" i="1"/>
  <c r="O654" i="1"/>
  <c r="O656" i="1"/>
  <c r="O653" i="1"/>
  <c r="O652" i="1"/>
  <c r="O650" i="1"/>
  <c r="O646" i="1"/>
  <c r="O645" i="1"/>
  <c r="O639" i="1"/>
  <c r="O638" i="1"/>
  <c r="O637" i="1"/>
  <c r="O635" i="1"/>
  <c r="O644" i="1"/>
  <c r="O642" i="1"/>
  <c r="O641" i="1"/>
  <c r="O634" i="1"/>
  <c r="O632" i="1"/>
  <c r="O631" i="1"/>
  <c r="O625" i="1"/>
  <c r="O624" i="1"/>
  <c r="O623" i="1"/>
  <c r="O621" i="1"/>
  <c r="O629" i="1"/>
  <c r="O627" i="1"/>
  <c r="O616" i="1"/>
  <c r="O611" i="1"/>
  <c r="O607" i="1"/>
  <c r="O606" i="1"/>
  <c r="O603" i="1"/>
  <c r="O577" i="1"/>
  <c r="O576" i="1"/>
  <c r="O600" i="1"/>
  <c r="O598" i="1"/>
  <c r="O595" i="1"/>
  <c r="O592" i="1"/>
  <c r="O574" i="1"/>
  <c r="O570" i="1"/>
  <c r="O618" i="1"/>
  <c r="O613" i="1"/>
  <c r="O610" i="1"/>
  <c r="O609" i="1"/>
  <c r="O608" i="1"/>
  <c r="O605" i="1"/>
  <c r="O602" i="1"/>
  <c r="O597" i="1"/>
  <c r="O589" i="1"/>
  <c r="O620" i="1"/>
  <c r="O588" i="1"/>
  <c r="O586" i="1"/>
  <c r="O585" i="1"/>
  <c r="O578" i="1"/>
  <c r="O579" i="1"/>
  <c r="O575" i="1"/>
  <c r="O572" i="1"/>
  <c r="O563" i="1"/>
  <c r="O566" i="1"/>
  <c r="O565" i="1"/>
  <c r="O564" i="1"/>
  <c r="O562" i="1"/>
  <c r="O561" i="1"/>
  <c r="O567" i="1"/>
  <c r="O560" i="1"/>
  <c r="O559" i="1"/>
  <c r="O558" i="1"/>
  <c r="O553" i="1"/>
  <c r="O554" i="1"/>
  <c r="O557" i="1"/>
  <c r="O555" i="1"/>
  <c r="O552" i="1"/>
  <c r="O556" i="1"/>
  <c r="O551" i="1"/>
  <c r="O550" i="1"/>
  <c r="O547" i="1"/>
  <c r="O545" i="1"/>
  <c r="O549" i="1"/>
  <c r="O548" i="1"/>
  <c r="O546" i="1"/>
  <c r="O544" i="1"/>
  <c r="O543" i="1"/>
  <c r="O541" i="1"/>
  <c r="O538" i="1"/>
  <c r="O536" i="1"/>
  <c r="O532" i="1"/>
  <c r="O527" i="1"/>
  <c r="O539" i="1"/>
  <c r="O542" i="1"/>
  <c r="O537" i="1"/>
  <c r="O534" i="1"/>
  <c r="O533" i="1"/>
  <c r="O531" i="1"/>
  <c r="O530" i="1"/>
  <c r="O525" i="1"/>
  <c r="O524" i="1"/>
  <c r="O521" i="1"/>
  <c r="O519" i="1"/>
  <c r="O517" i="1"/>
  <c r="O516" i="1"/>
  <c r="O514" i="1"/>
  <c r="O513" i="1"/>
  <c r="O510" i="1"/>
  <c r="O509" i="1"/>
  <c r="O507" i="1"/>
  <c r="O506" i="1"/>
  <c r="O504" i="1"/>
  <c r="O502" i="1"/>
  <c r="O500" i="1"/>
  <c r="O526" i="1"/>
  <c r="O522" i="1"/>
  <c r="O520" i="1"/>
  <c r="O518" i="1"/>
  <c r="O515" i="1"/>
  <c r="O512" i="1"/>
  <c r="O511" i="1"/>
  <c r="O508" i="1"/>
  <c r="O505" i="1"/>
  <c r="O503" i="1"/>
  <c r="O501" i="1"/>
  <c r="O499" i="1"/>
  <c r="O498" i="1"/>
  <c r="O497" i="1"/>
  <c r="O496" i="1"/>
  <c r="O495" i="1"/>
  <c r="O493" i="1"/>
  <c r="O494" i="1"/>
  <c r="O492" i="1"/>
  <c r="O491" i="1"/>
  <c r="O490" i="1"/>
  <c r="O488" i="1"/>
  <c r="O489" i="1"/>
  <c r="O485" i="1"/>
  <c r="O487" i="1"/>
  <c r="O486" i="1"/>
  <c r="O484" i="1"/>
  <c r="O480" i="1"/>
  <c r="O479" i="1"/>
  <c r="O476" i="1"/>
  <c r="O475" i="1"/>
  <c r="O473" i="1"/>
  <c r="O472" i="1"/>
  <c r="O469" i="1"/>
  <c r="O468" i="1"/>
  <c r="O467" i="1"/>
  <c r="O466" i="1"/>
  <c r="O464" i="1"/>
  <c r="O463" i="1"/>
  <c r="O460" i="1"/>
  <c r="O459" i="1"/>
  <c r="O456" i="1"/>
  <c r="O455" i="1"/>
  <c r="O454" i="1"/>
  <c r="O453" i="1"/>
  <c r="O446" i="1"/>
  <c r="O448" i="1"/>
  <c r="O483" i="1"/>
  <c r="O482" i="1"/>
  <c r="O481" i="1"/>
  <c r="O478" i="1"/>
  <c r="O477" i="1"/>
  <c r="O474" i="1"/>
  <c r="O471" i="1"/>
  <c r="O470" i="1"/>
  <c r="O465" i="1"/>
  <c r="O462" i="1"/>
  <c r="O461" i="1"/>
  <c r="O458" i="1"/>
  <c r="O457" i="1"/>
  <c r="O452" i="1"/>
  <c r="O451" i="1"/>
  <c r="O450" i="1"/>
  <c r="O449" i="1"/>
  <c r="O447" i="1"/>
  <c r="O445" i="1"/>
  <c r="O444" i="1"/>
  <c r="O442" i="1"/>
  <c r="O441" i="1"/>
  <c r="O440" i="1"/>
  <c r="O439" i="1"/>
  <c r="O436" i="1"/>
  <c r="O430" i="1"/>
  <c r="O431" i="1"/>
  <c r="O427" i="1"/>
  <c r="O426" i="1"/>
  <c r="O438" i="1"/>
  <c r="O437" i="1"/>
  <c r="O435" i="1"/>
  <c r="O434" i="1"/>
  <c r="O433" i="1"/>
  <c r="O432" i="1"/>
  <c r="O429" i="1"/>
  <c r="O428" i="1"/>
  <c r="O425" i="1"/>
  <c r="O424" i="1"/>
  <c r="O421" i="1"/>
  <c r="O420" i="1"/>
  <c r="O415" i="1"/>
  <c r="O423" i="1"/>
  <c r="O422" i="1"/>
  <c r="O419" i="1"/>
  <c r="O418" i="1"/>
  <c r="O417" i="1"/>
  <c r="O416" i="1"/>
  <c r="O414" i="1"/>
  <c r="O413" i="1"/>
  <c r="O412" i="1"/>
  <c r="O411" i="1"/>
  <c r="O410" i="1"/>
  <c r="O404" i="1"/>
  <c r="O403" i="1"/>
  <c r="O405" i="1"/>
  <c r="O402" i="1"/>
  <c r="O401" i="1"/>
  <c r="O400" i="1"/>
  <c r="O399" i="1"/>
  <c r="O409" i="1"/>
  <c r="O408" i="1"/>
  <c r="O407" i="1"/>
  <c r="O406" i="1"/>
  <c r="O398" i="1"/>
  <c r="O396" i="1"/>
  <c r="O397" i="1"/>
  <c r="O395" i="1"/>
  <c r="O394" i="1"/>
  <c r="O393" i="1"/>
  <c r="O392" i="1"/>
  <c r="O391" i="1"/>
  <c r="O390" i="1"/>
  <c r="O389" i="1"/>
  <c r="O387" i="1"/>
  <c r="O386" i="1"/>
  <c r="O384" i="1"/>
  <c r="O383" i="1"/>
  <c r="O388" i="1"/>
  <c r="O385" i="1"/>
  <c r="O382" i="1"/>
  <c r="O381" i="1"/>
  <c r="O380" i="1"/>
  <c r="O379" i="1"/>
  <c r="O378" i="1"/>
  <c r="O377" i="1"/>
  <c r="O373" i="1"/>
  <c r="O369" i="1"/>
  <c r="O376" i="1"/>
  <c r="O375" i="1"/>
  <c r="O374" i="1"/>
  <c r="O372" i="1"/>
  <c r="O371" i="1"/>
  <c r="O370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5" i="1"/>
  <c r="O354" i="1"/>
  <c r="O356" i="1"/>
  <c r="O353" i="1"/>
  <c r="O352" i="1"/>
  <c r="O351" i="1"/>
  <c r="O348" i="1"/>
  <c r="O347" i="1"/>
  <c r="O350" i="1"/>
  <c r="O349" i="1"/>
  <c r="O346" i="1"/>
  <c r="O345" i="1"/>
  <c r="O344" i="1"/>
  <c r="O343" i="1"/>
  <c r="O342" i="1"/>
  <c r="O341" i="1"/>
  <c r="O340" i="1"/>
  <c r="O339" i="1"/>
  <c r="O338" i="1"/>
  <c r="O336" i="1"/>
  <c r="O334" i="1"/>
  <c r="O331" i="1"/>
  <c r="O329" i="1"/>
  <c r="O337" i="1"/>
  <c r="O335" i="1"/>
  <c r="O333" i="1"/>
  <c r="O332" i="1"/>
  <c r="O330" i="1"/>
  <c r="O318" i="1"/>
  <c r="O317" i="1"/>
  <c r="O326" i="1"/>
  <c r="O325" i="1"/>
  <c r="O324" i="1"/>
  <c r="O323" i="1"/>
  <c r="O327" i="1"/>
  <c r="O328" i="1"/>
  <c r="O322" i="1"/>
  <c r="O321" i="1"/>
  <c r="O320" i="1"/>
  <c r="O319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1" i="1"/>
  <c r="O304" i="1"/>
  <c r="O303" i="1"/>
  <c r="O302" i="1"/>
  <c r="O287" i="1"/>
  <c r="O286" i="1"/>
  <c r="O285" i="1"/>
  <c r="O284" i="1"/>
  <c r="O283" i="1"/>
  <c r="O282" i="1"/>
  <c r="O281" i="1"/>
  <c r="O280" i="1"/>
  <c r="O279" i="1"/>
  <c r="O300" i="1"/>
  <c r="O298" i="1"/>
  <c r="O296" i="1"/>
  <c r="O294" i="1"/>
  <c r="O292" i="1"/>
  <c r="O290" i="1"/>
  <c r="O299" i="1"/>
  <c r="O297" i="1"/>
  <c r="O295" i="1"/>
  <c r="O293" i="1"/>
  <c r="O291" i="1"/>
  <c r="O289" i="1"/>
  <c r="O288" i="1"/>
  <c r="O278" i="1"/>
  <c r="O277" i="1"/>
  <c r="O276" i="1"/>
  <c r="O274" i="1"/>
  <c r="O275" i="1"/>
  <c r="O272" i="1"/>
  <c r="O273" i="1"/>
  <c r="O269" i="1"/>
  <c r="O268" i="1"/>
  <c r="O271" i="1"/>
  <c r="O270" i="1"/>
  <c r="O264" i="1"/>
  <c r="O247" i="1"/>
  <c r="O248" i="1"/>
  <c r="O266" i="1"/>
  <c r="O255" i="1"/>
  <c r="O253" i="1"/>
  <c r="O259" i="1"/>
  <c r="O249" i="1"/>
  <c r="O244" i="1"/>
  <c r="O243" i="1"/>
  <c r="O263" i="1"/>
  <c r="O265" i="1"/>
  <c r="O261" i="1"/>
  <c r="O262" i="1"/>
  <c r="O267" i="1"/>
  <c r="O257" i="1"/>
  <c r="O256" i="1"/>
  <c r="O254" i="1"/>
  <c r="O252" i="1"/>
  <c r="O260" i="1"/>
  <c r="O258" i="1"/>
  <c r="O251" i="1"/>
  <c r="O250" i="1"/>
  <c r="O246" i="1"/>
  <c r="O245" i="1"/>
  <c r="O242" i="1"/>
  <c r="O195" i="1"/>
  <c r="O194" i="1"/>
  <c r="O239" i="1"/>
  <c r="O238" i="1"/>
  <c r="O237" i="1"/>
  <c r="O222" i="1"/>
  <c r="O218" i="1"/>
  <c r="O232" i="1"/>
  <c r="O213" i="1"/>
  <c r="O206" i="1"/>
  <c r="O190" i="1"/>
  <c r="O193" i="1"/>
  <c r="O205" i="1"/>
  <c r="O192" i="1"/>
  <c r="O204" i="1"/>
  <c r="O197" i="1"/>
  <c r="O196" i="1"/>
  <c r="O241" i="1"/>
  <c r="O240" i="1"/>
  <c r="O231" i="1"/>
  <c r="O230" i="1"/>
  <c r="O229" i="1"/>
  <c r="O212" i="1"/>
  <c r="O211" i="1"/>
  <c r="O228" i="1"/>
  <c r="O227" i="1"/>
  <c r="O226" i="1"/>
  <c r="O225" i="1"/>
  <c r="O224" i="1"/>
  <c r="O223" i="1"/>
  <c r="O221" i="1"/>
  <c r="O220" i="1"/>
  <c r="O219" i="1"/>
  <c r="O236" i="1"/>
  <c r="O235" i="1"/>
  <c r="O234" i="1"/>
  <c r="O233" i="1"/>
  <c r="O217" i="1"/>
  <c r="O216" i="1"/>
  <c r="O210" i="1"/>
  <c r="O209" i="1"/>
  <c r="O215" i="1"/>
  <c r="O214" i="1"/>
  <c r="O208" i="1"/>
  <c r="O207" i="1"/>
  <c r="O203" i="1"/>
  <c r="O202" i="1"/>
  <c r="O201" i="1"/>
  <c r="O200" i="1"/>
  <c r="O199" i="1"/>
  <c r="O198" i="1"/>
  <c r="O191" i="1"/>
  <c r="O189" i="1"/>
  <c r="O186" i="1"/>
  <c r="O188" i="1"/>
  <c r="O185" i="1"/>
  <c r="O187" i="1"/>
  <c r="O165" i="1"/>
  <c r="O168" i="1"/>
  <c r="O180" i="1"/>
  <c r="O179" i="1"/>
  <c r="O176" i="1"/>
  <c r="O175" i="1"/>
  <c r="O172" i="1"/>
  <c r="O171" i="1"/>
  <c r="O166" i="1"/>
  <c r="O169" i="1"/>
  <c r="O162" i="1"/>
  <c r="O161" i="1"/>
  <c r="O158" i="1"/>
  <c r="O157" i="1"/>
  <c r="O154" i="1"/>
  <c r="O153" i="1"/>
  <c r="O184" i="1"/>
  <c r="O183" i="1"/>
  <c r="O182" i="1"/>
  <c r="O181" i="1"/>
  <c r="O178" i="1"/>
  <c r="O177" i="1"/>
  <c r="O174" i="1"/>
  <c r="O173" i="1"/>
  <c r="O167" i="1"/>
  <c r="O170" i="1"/>
  <c r="O164" i="1"/>
  <c r="O163" i="1"/>
  <c r="O160" i="1"/>
  <c r="O159" i="1"/>
  <c r="O156" i="1"/>
  <c r="O155" i="1"/>
  <c r="O151" i="1"/>
  <c r="O142" i="1"/>
  <c r="O140" i="1"/>
  <c r="O146" i="1"/>
  <c r="O144" i="1"/>
  <c r="O149" i="1"/>
  <c r="O147" i="1"/>
  <c r="O139" i="1"/>
  <c r="O152" i="1"/>
  <c r="O150" i="1"/>
  <c r="O143" i="1"/>
  <c r="O141" i="1"/>
  <c r="O145" i="1"/>
  <c r="O148" i="1"/>
  <c r="O126" i="1"/>
  <c r="O122" i="1"/>
  <c r="O138" i="1"/>
  <c r="O137" i="1"/>
  <c r="O136" i="1"/>
  <c r="O133" i="1"/>
  <c r="O135" i="1"/>
  <c r="O130" i="1"/>
  <c r="O128" i="1"/>
  <c r="O129" i="1"/>
  <c r="O127" i="1"/>
  <c r="O125" i="1"/>
  <c r="O124" i="1"/>
  <c r="O123" i="1"/>
  <c r="O121" i="1"/>
  <c r="O119" i="1"/>
  <c r="O117" i="1"/>
  <c r="O116" i="1"/>
  <c r="O115" i="1"/>
  <c r="O114" i="1"/>
  <c r="O113" i="1"/>
  <c r="O112" i="1"/>
  <c r="O111" i="1"/>
  <c r="O110" i="1"/>
  <c r="O109" i="1"/>
  <c r="O108" i="1"/>
  <c r="O107" i="1"/>
  <c r="O105" i="1"/>
  <c r="O104" i="1"/>
  <c r="O103" i="1"/>
  <c r="O106" i="1"/>
  <c r="O99" i="1"/>
  <c r="O98" i="1"/>
  <c r="O102" i="1"/>
  <c r="O101" i="1"/>
  <c r="O97" i="1"/>
  <c r="O95" i="1"/>
  <c r="O96" i="1"/>
  <c r="O100" i="1"/>
  <c r="O91" i="1"/>
  <c r="O93" i="1"/>
  <c r="O89" i="1"/>
  <c r="O86" i="1"/>
  <c r="O90" i="1"/>
  <c r="O94" i="1"/>
  <c r="O92" i="1"/>
  <c r="O88" i="1"/>
  <c r="O85" i="1"/>
  <c r="O87" i="1"/>
  <c r="O84" i="1"/>
  <c r="O82" i="1"/>
  <c r="O83" i="1"/>
  <c r="O81" i="1"/>
  <c r="O71" i="1"/>
  <c r="O70" i="1"/>
  <c r="O69" i="1"/>
  <c r="O68" i="1"/>
  <c r="O66" i="1"/>
  <c r="O64" i="1"/>
  <c r="O63" i="1"/>
  <c r="O62" i="1"/>
  <c r="O60" i="1"/>
  <c r="O58" i="1"/>
  <c r="O57" i="1"/>
  <c r="O56" i="1"/>
  <c r="O53" i="1"/>
  <c r="O51" i="1"/>
  <c r="O49" i="1"/>
  <c r="O48" i="1"/>
  <c r="O45" i="1"/>
  <c r="O43" i="1"/>
  <c r="O42" i="1"/>
  <c r="O41" i="1"/>
  <c r="O39" i="1"/>
  <c r="O38" i="1"/>
  <c r="O35" i="1"/>
  <c r="O33" i="1"/>
  <c r="O32" i="1"/>
  <c r="O31" i="1"/>
  <c r="O36" i="1"/>
  <c r="O29" i="1"/>
  <c r="O27" i="1"/>
  <c r="O26" i="1"/>
  <c r="O24" i="1"/>
  <c r="O23" i="1"/>
  <c r="O19" i="1"/>
  <c r="O18" i="1"/>
  <c r="O16" i="1"/>
  <c r="O15" i="1"/>
  <c r="O80" i="1"/>
  <c r="O79" i="1"/>
  <c r="O78" i="1"/>
  <c r="O77" i="1"/>
  <c r="O76" i="1"/>
  <c r="O75" i="1"/>
  <c r="O74" i="1"/>
  <c r="O73" i="1"/>
  <c r="O72" i="1"/>
  <c r="O67" i="1"/>
  <c r="O65" i="1"/>
  <c r="O61" i="1"/>
  <c r="O59" i="1"/>
  <c r="O55" i="1"/>
  <c r="O54" i="1"/>
  <c r="O52" i="1"/>
  <c r="O50" i="1"/>
  <c r="O47" i="1"/>
  <c r="O46" i="1"/>
  <c r="O44" i="1"/>
  <c r="O40" i="1"/>
  <c r="O37" i="1"/>
  <c r="O34" i="1"/>
  <c r="O30" i="1"/>
  <c r="O28" i="1"/>
  <c r="O25" i="1"/>
  <c r="O22" i="1"/>
  <c r="O21" i="1"/>
  <c r="O20" i="1"/>
  <c r="O17" i="1"/>
  <c r="O14" i="1"/>
  <c r="O13" i="1"/>
  <c r="O10" i="1"/>
  <c r="O12" i="1"/>
  <c r="O11" i="1"/>
  <c r="O9" i="1"/>
  <c r="O6" i="1"/>
  <c r="O8" i="1"/>
  <c r="O7" i="1"/>
  <c r="O3" i="1"/>
  <c r="O5" i="1"/>
  <c r="O4" i="1"/>
  <c r="O2" i="1"/>
  <c r="N670" i="1"/>
  <c r="N665" i="1"/>
  <c r="N662" i="1"/>
  <c r="N658" i="1"/>
  <c r="N651" i="1"/>
  <c r="N655" i="1"/>
  <c r="N649" i="1"/>
  <c r="N647" i="1"/>
  <c r="N648" i="1"/>
  <c r="N643" i="1"/>
  <c r="N640" i="1"/>
  <c r="N636" i="1"/>
  <c r="N630" i="1"/>
  <c r="N633" i="1"/>
  <c r="N628" i="1"/>
  <c r="N626" i="1"/>
  <c r="N622" i="1"/>
  <c r="N669" i="1"/>
  <c r="N668" i="1"/>
  <c r="N667" i="1"/>
  <c r="N661" i="1"/>
  <c r="N660" i="1"/>
  <c r="N659" i="1"/>
  <c r="N657" i="1"/>
  <c r="N666" i="1"/>
  <c r="N664" i="1"/>
  <c r="N663" i="1"/>
  <c r="N654" i="1"/>
  <c r="N656" i="1"/>
  <c r="N653" i="1"/>
  <c r="N652" i="1"/>
  <c r="N650" i="1"/>
  <c r="N646" i="1"/>
  <c r="N645" i="1"/>
  <c r="N639" i="1"/>
  <c r="N638" i="1"/>
  <c r="N637" i="1"/>
  <c r="N635" i="1"/>
  <c r="N644" i="1"/>
  <c r="N642" i="1"/>
  <c r="N641" i="1"/>
  <c r="N634" i="1"/>
  <c r="N632" i="1"/>
  <c r="N631" i="1"/>
  <c r="N625" i="1"/>
  <c r="N624" i="1"/>
  <c r="N623" i="1"/>
  <c r="N621" i="1"/>
  <c r="N629" i="1"/>
  <c r="N627" i="1"/>
  <c r="N616" i="1"/>
  <c r="N611" i="1"/>
  <c r="N607" i="1"/>
  <c r="N606" i="1"/>
  <c r="N603" i="1"/>
  <c r="N577" i="1"/>
  <c r="N576" i="1"/>
  <c r="N600" i="1"/>
  <c r="N598" i="1"/>
  <c r="N595" i="1"/>
  <c r="N592" i="1"/>
  <c r="N574" i="1"/>
  <c r="N570" i="1"/>
  <c r="N618" i="1"/>
  <c r="N613" i="1"/>
  <c r="N610" i="1"/>
  <c r="N609" i="1"/>
  <c r="N608" i="1"/>
  <c r="N605" i="1"/>
  <c r="N602" i="1"/>
  <c r="N597" i="1"/>
  <c r="N589" i="1"/>
  <c r="N620" i="1"/>
  <c r="N588" i="1"/>
  <c r="N586" i="1"/>
  <c r="N585" i="1"/>
  <c r="N578" i="1"/>
  <c r="N579" i="1"/>
  <c r="N575" i="1"/>
  <c r="N572" i="1"/>
  <c r="N563" i="1"/>
  <c r="N566" i="1"/>
  <c r="N565" i="1"/>
  <c r="N564" i="1"/>
  <c r="N562" i="1"/>
  <c r="N561" i="1"/>
  <c r="N567" i="1"/>
  <c r="N560" i="1"/>
  <c r="N559" i="1"/>
  <c r="N558" i="1"/>
  <c r="N553" i="1"/>
  <c r="N554" i="1"/>
  <c r="N557" i="1"/>
  <c r="N555" i="1"/>
  <c r="N552" i="1"/>
  <c r="N556" i="1"/>
  <c r="N551" i="1"/>
  <c r="N550" i="1"/>
  <c r="N547" i="1"/>
  <c r="N545" i="1"/>
  <c r="N549" i="1"/>
  <c r="N548" i="1"/>
  <c r="N546" i="1"/>
  <c r="N544" i="1"/>
  <c r="N543" i="1"/>
  <c r="N541" i="1"/>
  <c r="N538" i="1"/>
  <c r="N536" i="1"/>
  <c r="N532" i="1"/>
  <c r="N527" i="1"/>
  <c r="N539" i="1"/>
  <c r="N542" i="1"/>
  <c r="N537" i="1"/>
  <c r="N534" i="1"/>
  <c r="N533" i="1"/>
  <c r="N531" i="1"/>
  <c r="N530" i="1"/>
  <c r="N525" i="1"/>
  <c r="N524" i="1"/>
  <c r="N521" i="1"/>
  <c r="N519" i="1"/>
  <c r="N517" i="1"/>
  <c r="N516" i="1"/>
  <c r="N514" i="1"/>
  <c r="N513" i="1"/>
  <c r="N510" i="1"/>
  <c r="N509" i="1"/>
  <c r="N507" i="1"/>
  <c r="N506" i="1"/>
  <c r="N504" i="1"/>
  <c r="N502" i="1"/>
  <c r="N500" i="1"/>
  <c r="N526" i="1"/>
  <c r="N522" i="1"/>
  <c r="N520" i="1"/>
  <c r="N518" i="1"/>
  <c r="N515" i="1"/>
  <c r="N512" i="1"/>
  <c r="N511" i="1"/>
  <c r="N508" i="1"/>
  <c r="N505" i="1"/>
  <c r="N503" i="1"/>
  <c r="N501" i="1"/>
  <c r="N499" i="1"/>
  <c r="N498" i="1"/>
  <c r="N497" i="1"/>
  <c r="N496" i="1"/>
  <c r="N495" i="1"/>
  <c r="N493" i="1"/>
  <c r="N494" i="1"/>
  <c r="N492" i="1"/>
  <c r="N491" i="1"/>
  <c r="N490" i="1"/>
  <c r="N488" i="1"/>
  <c r="N489" i="1"/>
  <c r="N485" i="1"/>
  <c r="N487" i="1"/>
  <c r="N486" i="1"/>
  <c r="N484" i="1"/>
  <c r="N480" i="1"/>
  <c r="N479" i="1"/>
  <c r="N476" i="1"/>
  <c r="N475" i="1"/>
  <c r="N473" i="1"/>
  <c r="N472" i="1"/>
  <c r="N469" i="1"/>
  <c r="N468" i="1"/>
  <c r="N467" i="1"/>
  <c r="N466" i="1"/>
  <c r="N464" i="1"/>
  <c r="N463" i="1"/>
  <c r="N460" i="1"/>
  <c r="N459" i="1"/>
  <c r="N456" i="1"/>
  <c r="N455" i="1"/>
  <c r="N454" i="1"/>
  <c r="N453" i="1"/>
  <c r="N446" i="1"/>
  <c r="N448" i="1"/>
  <c r="N483" i="1"/>
  <c r="N482" i="1"/>
  <c r="N481" i="1"/>
  <c r="N478" i="1"/>
  <c r="N477" i="1"/>
  <c r="N474" i="1"/>
  <c r="N471" i="1"/>
  <c r="N470" i="1"/>
  <c r="N465" i="1"/>
  <c r="N462" i="1"/>
  <c r="N461" i="1"/>
  <c r="N458" i="1"/>
  <c r="N457" i="1"/>
  <c r="N452" i="1"/>
  <c r="N451" i="1"/>
  <c r="N450" i="1"/>
  <c r="N449" i="1"/>
  <c r="N447" i="1"/>
  <c r="N445" i="1"/>
  <c r="N444" i="1"/>
  <c r="N442" i="1"/>
  <c r="N441" i="1"/>
  <c r="N440" i="1"/>
  <c r="N439" i="1"/>
  <c r="N436" i="1"/>
  <c r="N430" i="1"/>
  <c r="N431" i="1"/>
  <c r="N427" i="1"/>
  <c r="N426" i="1"/>
  <c r="N438" i="1"/>
  <c r="N437" i="1"/>
  <c r="N435" i="1"/>
  <c r="N434" i="1"/>
  <c r="N433" i="1"/>
  <c r="N432" i="1"/>
  <c r="N429" i="1"/>
  <c r="N428" i="1"/>
  <c r="N425" i="1"/>
  <c r="N424" i="1"/>
  <c r="N421" i="1"/>
  <c r="N420" i="1"/>
  <c r="N415" i="1"/>
  <c r="N423" i="1"/>
  <c r="N422" i="1"/>
  <c r="N419" i="1"/>
  <c r="N418" i="1"/>
  <c r="N417" i="1"/>
  <c r="N416" i="1"/>
  <c r="N414" i="1"/>
  <c r="N413" i="1"/>
  <c r="N412" i="1"/>
  <c r="N411" i="1"/>
  <c r="N410" i="1"/>
  <c r="N404" i="1"/>
  <c r="N403" i="1"/>
  <c r="N405" i="1"/>
  <c r="N402" i="1"/>
  <c r="N401" i="1"/>
  <c r="N400" i="1"/>
  <c r="N399" i="1"/>
  <c r="N409" i="1"/>
  <c r="N408" i="1"/>
  <c r="N407" i="1"/>
  <c r="N406" i="1"/>
  <c r="N398" i="1"/>
  <c r="N396" i="1"/>
  <c r="N397" i="1"/>
  <c r="N395" i="1"/>
  <c r="N394" i="1"/>
  <c r="N393" i="1"/>
  <c r="N392" i="1"/>
  <c r="N391" i="1"/>
  <c r="N390" i="1"/>
  <c r="N389" i="1"/>
  <c r="N387" i="1"/>
  <c r="N386" i="1"/>
  <c r="N384" i="1"/>
  <c r="N383" i="1"/>
  <c r="N388" i="1"/>
  <c r="N385" i="1"/>
  <c r="N382" i="1"/>
  <c r="N381" i="1"/>
  <c r="N380" i="1"/>
  <c r="N379" i="1"/>
  <c r="N378" i="1"/>
  <c r="N377" i="1"/>
  <c r="N373" i="1"/>
  <c r="N369" i="1"/>
  <c r="N376" i="1"/>
  <c r="N375" i="1"/>
  <c r="N374" i="1"/>
  <c r="N372" i="1"/>
  <c r="N371" i="1"/>
  <c r="N370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5" i="1"/>
  <c r="N354" i="1"/>
  <c r="N356" i="1"/>
  <c r="N353" i="1"/>
  <c r="N352" i="1"/>
  <c r="N351" i="1"/>
  <c r="N348" i="1"/>
  <c r="N347" i="1"/>
  <c r="N350" i="1"/>
  <c r="N349" i="1"/>
  <c r="N346" i="1"/>
  <c r="N345" i="1"/>
  <c r="N344" i="1"/>
  <c r="N343" i="1"/>
  <c r="N342" i="1"/>
  <c r="N341" i="1"/>
  <c r="N340" i="1"/>
  <c r="N339" i="1"/>
  <c r="N338" i="1"/>
  <c r="N336" i="1"/>
  <c r="N334" i="1"/>
  <c r="N331" i="1"/>
  <c r="N329" i="1"/>
  <c r="N337" i="1"/>
  <c r="N335" i="1"/>
  <c r="N333" i="1"/>
  <c r="N332" i="1"/>
  <c r="N330" i="1"/>
  <c r="N318" i="1"/>
  <c r="N317" i="1"/>
  <c r="N326" i="1"/>
  <c r="N325" i="1"/>
  <c r="N324" i="1"/>
  <c r="N323" i="1"/>
  <c r="N327" i="1"/>
  <c r="N328" i="1"/>
  <c r="N322" i="1"/>
  <c r="N321" i="1"/>
  <c r="N320" i="1"/>
  <c r="N319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1" i="1"/>
  <c r="N304" i="1"/>
  <c r="N303" i="1"/>
  <c r="N302" i="1"/>
  <c r="N287" i="1"/>
  <c r="N286" i="1"/>
  <c r="N285" i="1"/>
  <c r="N284" i="1"/>
  <c r="N283" i="1"/>
  <c r="N282" i="1"/>
  <c r="N281" i="1"/>
  <c r="N280" i="1"/>
  <c r="N279" i="1"/>
  <c r="N300" i="1"/>
  <c r="N298" i="1"/>
  <c r="N296" i="1"/>
  <c r="N294" i="1"/>
  <c r="N292" i="1"/>
  <c r="N290" i="1"/>
  <c r="N299" i="1"/>
  <c r="N297" i="1"/>
  <c r="N295" i="1"/>
  <c r="N293" i="1"/>
  <c r="N291" i="1"/>
  <c r="N289" i="1"/>
  <c r="N288" i="1"/>
  <c r="N278" i="1"/>
  <c r="N277" i="1"/>
  <c r="N276" i="1"/>
  <c r="N274" i="1"/>
  <c r="N275" i="1"/>
  <c r="N272" i="1"/>
  <c r="N273" i="1"/>
  <c r="N269" i="1"/>
  <c r="N268" i="1"/>
  <c r="N271" i="1"/>
  <c r="N270" i="1"/>
  <c r="N264" i="1"/>
  <c r="N247" i="1"/>
  <c r="N248" i="1"/>
  <c r="N266" i="1"/>
  <c r="N255" i="1"/>
  <c r="N253" i="1"/>
  <c r="N259" i="1"/>
  <c r="N249" i="1"/>
  <c r="N244" i="1"/>
  <c r="N243" i="1"/>
  <c r="N263" i="1"/>
  <c r="N265" i="1"/>
  <c r="N261" i="1"/>
  <c r="N262" i="1"/>
  <c r="N267" i="1"/>
  <c r="N257" i="1"/>
  <c r="N256" i="1"/>
  <c r="N254" i="1"/>
  <c r="N252" i="1"/>
  <c r="N260" i="1"/>
  <c r="N258" i="1"/>
  <c r="N251" i="1"/>
  <c r="N250" i="1"/>
  <c r="N246" i="1"/>
  <c r="N245" i="1"/>
  <c r="N242" i="1"/>
  <c r="N195" i="1"/>
  <c r="N194" i="1"/>
  <c r="N239" i="1"/>
  <c r="N238" i="1"/>
  <c r="N237" i="1"/>
  <c r="N222" i="1"/>
  <c r="N218" i="1"/>
  <c r="N232" i="1"/>
  <c r="N213" i="1"/>
  <c r="N206" i="1"/>
  <c r="N190" i="1"/>
  <c r="N193" i="1"/>
  <c r="N205" i="1"/>
  <c r="N192" i="1"/>
  <c r="N204" i="1"/>
  <c r="N197" i="1"/>
  <c r="N196" i="1"/>
  <c r="N241" i="1"/>
  <c r="N240" i="1"/>
  <c r="N231" i="1"/>
  <c r="N230" i="1"/>
  <c r="N229" i="1"/>
  <c r="N212" i="1"/>
  <c r="N211" i="1"/>
  <c r="N228" i="1"/>
  <c r="N227" i="1"/>
  <c r="N226" i="1"/>
  <c r="N225" i="1"/>
  <c r="N224" i="1"/>
  <c r="N223" i="1"/>
  <c r="N221" i="1"/>
  <c r="N220" i="1"/>
  <c r="N219" i="1"/>
  <c r="N236" i="1"/>
  <c r="N235" i="1"/>
  <c r="N234" i="1"/>
  <c r="N233" i="1"/>
  <c r="N217" i="1"/>
  <c r="N216" i="1"/>
  <c r="N210" i="1"/>
  <c r="N209" i="1"/>
  <c r="N215" i="1"/>
  <c r="N214" i="1"/>
  <c r="N208" i="1"/>
  <c r="N207" i="1"/>
  <c r="N203" i="1"/>
  <c r="N202" i="1"/>
  <c r="N201" i="1"/>
  <c r="N200" i="1"/>
  <c r="N199" i="1"/>
  <c r="N198" i="1"/>
  <c r="N191" i="1"/>
  <c r="N189" i="1"/>
  <c r="N186" i="1"/>
  <c r="N188" i="1"/>
  <c r="N185" i="1"/>
  <c r="N187" i="1"/>
  <c r="N165" i="1"/>
  <c r="N168" i="1"/>
  <c r="N180" i="1"/>
  <c r="N179" i="1"/>
  <c r="N176" i="1"/>
  <c r="N175" i="1"/>
  <c r="N172" i="1"/>
  <c r="N171" i="1"/>
  <c r="N166" i="1"/>
  <c r="N169" i="1"/>
  <c r="N162" i="1"/>
  <c r="N161" i="1"/>
  <c r="N158" i="1"/>
  <c r="N157" i="1"/>
  <c r="N154" i="1"/>
  <c r="N153" i="1"/>
  <c r="N184" i="1"/>
  <c r="N183" i="1"/>
  <c r="N182" i="1"/>
  <c r="N181" i="1"/>
  <c r="N178" i="1"/>
  <c r="N177" i="1"/>
  <c r="N174" i="1"/>
  <c r="N173" i="1"/>
  <c r="N167" i="1"/>
  <c r="N170" i="1"/>
  <c r="N164" i="1"/>
  <c r="N163" i="1"/>
  <c r="N160" i="1"/>
  <c r="N159" i="1"/>
  <c r="N156" i="1"/>
  <c r="N155" i="1"/>
  <c r="N151" i="1"/>
  <c r="N142" i="1"/>
  <c r="N140" i="1"/>
  <c r="N146" i="1"/>
  <c r="N144" i="1"/>
  <c r="N149" i="1"/>
  <c r="N147" i="1"/>
  <c r="N139" i="1"/>
  <c r="N152" i="1"/>
  <c r="N150" i="1"/>
  <c r="N143" i="1"/>
  <c r="N141" i="1"/>
  <c r="N145" i="1"/>
  <c r="N148" i="1"/>
  <c r="N126" i="1"/>
  <c r="N122" i="1"/>
  <c r="N138" i="1"/>
  <c r="N137" i="1"/>
  <c r="N136" i="1"/>
  <c r="N133" i="1"/>
  <c r="N135" i="1"/>
  <c r="N130" i="1"/>
  <c r="N128" i="1"/>
  <c r="N129" i="1"/>
  <c r="N127" i="1"/>
  <c r="N125" i="1"/>
  <c r="N124" i="1"/>
  <c r="N123" i="1"/>
  <c r="N121" i="1"/>
  <c r="N119" i="1"/>
  <c r="N117" i="1"/>
  <c r="N116" i="1"/>
  <c r="N115" i="1"/>
  <c r="N114" i="1"/>
  <c r="N113" i="1"/>
  <c r="N112" i="1"/>
  <c r="N111" i="1"/>
  <c r="N110" i="1"/>
  <c r="N109" i="1"/>
  <c r="N108" i="1"/>
  <c r="N107" i="1"/>
  <c r="N105" i="1"/>
  <c r="N104" i="1"/>
  <c r="N103" i="1"/>
  <c r="N106" i="1"/>
  <c r="N99" i="1"/>
  <c r="N98" i="1"/>
  <c r="N102" i="1"/>
  <c r="N101" i="1"/>
  <c r="N97" i="1"/>
  <c r="N95" i="1"/>
  <c r="N96" i="1"/>
  <c r="N100" i="1"/>
  <c r="N91" i="1"/>
  <c r="N93" i="1"/>
  <c r="N89" i="1"/>
  <c r="N86" i="1"/>
  <c r="N90" i="1"/>
  <c r="N94" i="1"/>
  <c r="N92" i="1"/>
  <c r="N88" i="1"/>
  <c r="N85" i="1"/>
  <c r="N87" i="1"/>
  <c r="N84" i="1"/>
  <c r="N82" i="1"/>
  <c r="N83" i="1"/>
  <c r="N81" i="1"/>
  <c r="N71" i="1"/>
  <c r="N70" i="1"/>
  <c r="N69" i="1"/>
  <c r="N68" i="1"/>
  <c r="N66" i="1"/>
  <c r="N64" i="1"/>
  <c r="N63" i="1"/>
  <c r="N62" i="1"/>
  <c r="N60" i="1"/>
  <c r="N58" i="1"/>
  <c r="N57" i="1"/>
  <c r="N56" i="1"/>
  <c r="N53" i="1"/>
  <c r="N51" i="1"/>
  <c r="N49" i="1"/>
  <c r="N48" i="1"/>
  <c r="N45" i="1"/>
  <c r="N43" i="1"/>
  <c r="N42" i="1"/>
  <c r="N41" i="1"/>
  <c r="N39" i="1"/>
  <c r="N38" i="1"/>
  <c r="N35" i="1"/>
  <c r="N33" i="1"/>
  <c r="N32" i="1"/>
  <c r="N31" i="1"/>
  <c r="N36" i="1"/>
  <c r="N29" i="1"/>
  <c r="N27" i="1"/>
  <c r="N26" i="1"/>
  <c r="N24" i="1"/>
  <c r="N23" i="1"/>
  <c r="N19" i="1"/>
  <c r="N18" i="1"/>
  <c r="N16" i="1"/>
  <c r="N15" i="1"/>
  <c r="N80" i="1"/>
  <c r="N79" i="1"/>
  <c r="N78" i="1"/>
  <c r="N77" i="1"/>
  <c r="N76" i="1"/>
  <c r="N75" i="1"/>
  <c r="N74" i="1"/>
  <c r="N73" i="1"/>
  <c r="N72" i="1"/>
  <c r="N67" i="1"/>
  <c r="N65" i="1"/>
  <c r="N61" i="1"/>
  <c r="N59" i="1"/>
  <c r="N55" i="1"/>
  <c r="N54" i="1"/>
  <c r="N52" i="1"/>
  <c r="N50" i="1"/>
  <c r="N47" i="1"/>
  <c r="N46" i="1"/>
  <c r="N44" i="1"/>
  <c r="N40" i="1"/>
  <c r="N37" i="1"/>
  <c r="N34" i="1"/>
  <c r="N30" i="1"/>
  <c r="N28" i="1"/>
  <c r="N25" i="1"/>
  <c r="N22" i="1"/>
  <c r="N21" i="1"/>
  <c r="N20" i="1"/>
  <c r="N17" i="1"/>
  <c r="N14" i="1"/>
  <c r="N13" i="1"/>
  <c r="N10" i="1"/>
  <c r="N12" i="1"/>
  <c r="N11" i="1"/>
  <c r="N9" i="1"/>
  <c r="N6" i="1"/>
  <c r="N8" i="1"/>
  <c r="N7" i="1"/>
  <c r="N3" i="1"/>
  <c r="N5" i="1"/>
  <c r="N4" i="1"/>
  <c r="N2" i="1"/>
  <c r="J529" i="1" l="1"/>
  <c r="P529" i="1" s="1"/>
  <c r="J528" i="1"/>
  <c r="P528" i="1" s="1"/>
  <c r="J540" i="1"/>
  <c r="P540" i="1" s="1"/>
  <c r="K540" i="1"/>
  <c r="L540" i="1" s="1"/>
  <c r="Q540" i="1" s="1"/>
  <c r="K535" i="1"/>
  <c r="L535" i="1" s="1"/>
  <c r="Q535" i="1" s="1"/>
  <c r="R535" i="1" s="1"/>
  <c r="J443" i="1"/>
  <c r="P443" i="1" s="1"/>
  <c r="J523" i="1"/>
  <c r="P523" i="1" s="1"/>
  <c r="K580" i="1"/>
  <c r="L580" i="1" s="1"/>
  <c r="Q580" i="1" s="1"/>
  <c r="R580" i="1" s="1"/>
  <c r="J568" i="1"/>
  <c r="P568" i="1" s="1"/>
  <c r="J569" i="1"/>
  <c r="P569" i="1" s="1"/>
  <c r="J571" i="1"/>
  <c r="P571" i="1" s="1"/>
  <c r="J573" i="1"/>
  <c r="P573" i="1" s="1"/>
  <c r="R587" i="1"/>
  <c r="J583" i="1"/>
  <c r="P583" i="1" s="1"/>
  <c r="J584" i="1"/>
  <c r="P584" i="1" s="1"/>
  <c r="J582" i="1"/>
  <c r="P582" i="1" s="1"/>
  <c r="J581" i="1"/>
  <c r="P581" i="1" s="1"/>
  <c r="J590" i="1"/>
  <c r="P590" i="1" s="1"/>
  <c r="K591" i="1"/>
  <c r="L591" i="1" s="1"/>
  <c r="Q591" i="1" s="1"/>
  <c r="R591" i="1" s="1"/>
  <c r="J593" i="1"/>
  <c r="P593" i="1" s="1"/>
  <c r="J596" i="1"/>
  <c r="P596" i="1" s="1"/>
  <c r="J594" i="1"/>
  <c r="P594" i="1" s="1"/>
  <c r="K619" i="1"/>
  <c r="L619" i="1" s="1"/>
  <c r="Q619" i="1" s="1"/>
  <c r="R619" i="1" s="1"/>
  <c r="J599" i="1"/>
  <c r="P599" i="1" s="1"/>
  <c r="J601" i="1"/>
  <c r="P601" i="1" s="1"/>
  <c r="J604" i="1"/>
  <c r="P604" i="1" s="1"/>
  <c r="J614" i="1"/>
  <c r="P614" i="1" s="1"/>
  <c r="J612" i="1"/>
  <c r="P612" i="1" s="1"/>
  <c r="K617" i="1"/>
  <c r="L617" i="1" s="1"/>
  <c r="Q617" i="1" s="1"/>
  <c r="R617" i="1" s="1"/>
  <c r="J615" i="1"/>
  <c r="P615" i="1" s="1"/>
  <c r="J131" i="1"/>
  <c r="P131" i="1" s="1"/>
  <c r="J134" i="1"/>
  <c r="P134" i="1" s="1"/>
  <c r="D18" i="6"/>
  <c r="D27" i="6"/>
  <c r="H670" i="1"/>
  <c r="M670" i="1" s="1"/>
  <c r="H665" i="1"/>
  <c r="M665" i="1" s="1"/>
  <c r="H662" i="1"/>
  <c r="H658" i="1"/>
  <c r="H651" i="1"/>
  <c r="M651" i="1" s="1"/>
  <c r="H655" i="1"/>
  <c r="H649" i="1"/>
  <c r="M649" i="1" s="1"/>
  <c r="H647" i="1"/>
  <c r="H648" i="1"/>
  <c r="M648" i="1" s="1"/>
  <c r="H643" i="1"/>
  <c r="M643" i="1" s="1"/>
  <c r="H640" i="1"/>
  <c r="H636" i="1"/>
  <c r="H630" i="1"/>
  <c r="M630" i="1" s="1"/>
  <c r="H633" i="1"/>
  <c r="H628" i="1"/>
  <c r="M628" i="1" s="1"/>
  <c r="H626" i="1"/>
  <c r="H622" i="1"/>
  <c r="M622" i="1" s="1"/>
  <c r="H669" i="1"/>
  <c r="H668" i="1"/>
  <c r="H667" i="1"/>
  <c r="H661" i="1"/>
  <c r="M661" i="1" s="1"/>
  <c r="H660" i="1"/>
  <c r="M660" i="1" s="1"/>
  <c r="H659" i="1"/>
  <c r="M659" i="1" s="1"/>
  <c r="H657" i="1"/>
  <c r="H666" i="1"/>
  <c r="M666" i="1" s="1"/>
  <c r="H664" i="1"/>
  <c r="H663" i="1"/>
  <c r="H654" i="1"/>
  <c r="H656" i="1"/>
  <c r="M656" i="1" s="1"/>
  <c r="H653" i="1"/>
  <c r="H652" i="1"/>
  <c r="M652" i="1" s="1"/>
  <c r="H650" i="1"/>
  <c r="H646" i="1"/>
  <c r="M646" i="1" s="1"/>
  <c r="H645" i="1"/>
  <c r="H639" i="1"/>
  <c r="H638" i="1"/>
  <c r="H637" i="1"/>
  <c r="M637" i="1" s="1"/>
  <c r="H635" i="1"/>
  <c r="M635" i="1" s="1"/>
  <c r="H644" i="1"/>
  <c r="H642" i="1"/>
  <c r="H641" i="1"/>
  <c r="M641" i="1" s="1"/>
  <c r="H634" i="1"/>
  <c r="H632" i="1"/>
  <c r="M632" i="1" s="1"/>
  <c r="H631" i="1"/>
  <c r="H625" i="1"/>
  <c r="M625" i="1" s="1"/>
  <c r="H624" i="1"/>
  <c r="H623" i="1"/>
  <c r="H621" i="1"/>
  <c r="H629" i="1"/>
  <c r="M629" i="1" s="1"/>
  <c r="H627" i="1"/>
  <c r="M627" i="1" s="1"/>
  <c r="H616" i="1"/>
  <c r="H611" i="1"/>
  <c r="H607" i="1"/>
  <c r="M607" i="1" s="1"/>
  <c r="H606" i="1"/>
  <c r="H603" i="1"/>
  <c r="H577" i="1"/>
  <c r="H576" i="1"/>
  <c r="M576" i="1" s="1"/>
  <c r="H600" i="1"/>
  <c r="M600" i="1" s="1"/>
  <c r="H598" i="1"/>
  <c r="M598" i="1" s="1"/>
  <c r="H595" i="1"/>
  <c r="H592" i="1"/>
  <c r="M592" i="1" s="1"/>
  <c r="H574" i="1"/>
  <c r="H570" i="1"/>
  <c r="M570" i="1" s="1"/>
  <c r="H618" i="1"/>
  <c r="H613" i="1"/>
  <c r="M613" i="1" s="1"/>
  <c r="H610" i="1"/>
  <c r="M610" i="1" s="1"/>
  <c r="H609" i="1"/>
  <c r="H608" i="1"/>
  <c r="H605" i="1"/>
  <c r="M605" i="1" s="1"/>
  <c r="H602" i="1"/>
  <c r="H597" i="1"/>
  <c r="H589" i="1"/>
  <c r="M589" i="1" s="1"/>
  <c r="H620" i="1"/>
  <c r="M620" i="1" s="1"/>
  <c r="H588" i="1"/>
  <c r="M588" i="1" s="1"/>
  <c r="H586" i="1"/>
  <c r="H585" i="1"/>
  <c r="H578" i="1"/>
  <c r="H579" i="1"/>
  <c r="M579" i="1" s="1"/>
  <c r="H575" i="1"/>
  <c r="H572" i="1"/>
  <c r="M572" i="1" s="1"/>
  <c r="H563" i="1"/>
  <c r="H566" i="1"/>
  <c r="H565" i="1"/>
  <c r="H564" i="1"/>
  <c r="M564" i="1" s="1"/>
  <c r="H562" i="1"/>
  <c r="H561" i="1"/>
  <c r="H567" i="1"/>
  <c r="M567" i="1" s="1"/>
  <c r="H560" i="1"/>
  <c r="H559" i="1"/>
  <c r="M559" i="1" s="1"/>
  <c r="H558" i="1"/>
  <c r="H553" i="1"/>
  <c r="M553" i="1" s="1"/>
  <c r="H554" i="1"/>
  <c r="H557" i="1"/>
  <c r="H555" i="1"/>
  <c r="H552" i="1"/>
  <c r="M552" i="1" s="1"/>
  <c r="H556" i="1"/>
  <c r="M556" i="1" s="1"/>
  <c r="H551" i="1"/>
  <c r="M551" i="1" s="1"/>
  <c r="H550" i="1"/>
  <c r="H547" i="1"/>
  <c r="H545" i="1"/>
  <c r="H549" i="1"/>
  <c r="M549" i="1" s="1"/>
  <c r="H548" i="1"/>
  <c r="H546" i="1"/>
  <c r="H544" i="1"/>
  <c r="H543" i="1"/>
  <c r="M543" i="1" s="1"/>
  <c r="H541" i="1"/>
  <c r="M541" i="1" s="1"/>
  <c r="H538" i="1"/>
  <c r="H536" i="1"/>
  <c r="H532" i="1"/>
  <c r="M532" i="1" s="1"/>
  <c r="H527" i="1"/>
  <c r="H539" i="1"/>
  <c r="H542" i="1"/>
  <c r="H537" i="1"/>
  <c r="M537" i="1" s="1"/>
  <c r="H534" i="1"/>
  <c r="H533" i="1"/>
  <c r="H531" i="1"/>
  <c r="M531" i="1" s="1"/>
  <c r="H530" i="1"/>
  <c r="H525" i="1"/>
  <c r="H524" i="1"/>
  <c r="M524" i="1" s="1"/>
  <c r="H521" i="1"/>
  <c r="M521" i="1" s="1"/>
  <c r="H519" i="1"/>
  <c r="M519" i="1" s="1"/>
  <c r="H517" i="1"/>
  <c r="H516" i="1"/>
  <c r="H514" i="1"/>
  <c r="H513" i="1"/>
  <c r="H510" i="1"/>
  <c r="H509" i="1"/>
  <c r="M509" i="1" s="1"/>
  <c r="H507" i="1"/>
  <c r="H506" i="1"/>
  <c r="M506" i="1" s="1"/>
  <c r="H504" i="1"/>
  <c r="H502" i="1"/>
  <c r="H500" i="1"/>
  <c r="M500" i="1" s="1"/>
  <c r="H526" i="1"/>
  <c r="H522" i="1"/>
  <c r="H520" i="1"/>
  <c r="H518" i="1"/>
  <c r="H515" i="1"/>
  <c r="H512" i="1"/>
  <c r="H511" i="1"/>
  <c r="H508" i="1"/>
  <c r="M508" i="1" s="1"/>
  <c r="H505" i="1"/>
  <c r="M505" i="1" s="1"/>
  <c r="H503" i="1"/>
  <c r="H501" i="1"/>
  <c r="H499" i="1"/>
  <c r="H498" i="1"/>
  <c r="H497" i="1"/>
  <c r="M497" i="1" s="1"/>
  <c r="H496" i="1"/>
  <c r="H495" i="1"/>
  <c r="H493" i="1"/>
  <c r="H494" i="1"/>
  <c r="H492" i="1"/>
  <c r="H491" i="1"/>
  <c r="M491" i="1" s="1"/>
  <c r="H490" i="1"/>
  <c r="H488" i="1"/>
  <c r="H489" i="1"/>
  <c r="H485" i="1"/>
  <c r="M485" i="1" s="1"/>
  <c r="H487" i="1"/>
  <c r="H486" i="1"/>
  <c r="H484" i="1"/>
  <c r="H480" i="1"/>
  <c r="H479" i="1"/>
  <c r="H476" i="1"/>
  <c r="H475" i="1"/>
  <c r="H473" i="1"/>
  <c r="H472" i="1"/>
  <c r="H469" i="1"/>
  <c r="M469" i="1" s="1"/>
  <c r="H468" i="1"/>
  <c r="H467" i="1"/>
  <c r="H466" i="1"/>
  <c r="H464" i="1"/>
  <c r="M464" i="1" s="1"/>
  <c r="H463" i="1"/>
  <c r="H460" i="1"/>
  <c r="H459" i="1"/>
  <c r="H456" i="1"/>
  <c r="H455" i="1"/>
  <c r="H454" i="1"/>
  <c r="M454" i="1" s="1"/>
  <c r="H453" i="1"/>
  <c r="H446" i="1"/>
  <c r="H448" i="1"/>
  <c r="H483" i="1"/>
  <c r="H482" i="1"/>
  <c r="H481" i="1"/>
  <c r="H478" i="1"/>
  <c r="M478" i="1" s="1"/>
  <c r="H477" i="1"/>
  <c r="M477" i="1" s="1"/>
  <c r="H474" i="1"/>
  <c r="H471" i="1"/>
  <c r="H470" i="1"/>
  <c r="H465" i="1"/>
  <c r="H462" i="1"/>
  <c r="H461" i="1"/>
  <c r="H458" i="1"/>
  <c r="H457" i="1"/>
  <c r="H452" i="1"/>
  <c r="H451" i="1"/>
  <c r="H450" i="1"/>
  <c r="M450" i="1" s="1"/>
  <c r="H449" i="1"/>
  <c r="H447" i="1"/>
  <c r="H445" i="1"/>
  <c r="M445" i="1" s="1"/>
  <c r="H444" i="1"/>
  <c r="H442" i="1"/>
  <c r="H441" i="1"/>
  <c r="H440" i="1"/>
  <c r="H439" i="1"/>
  <c r="H436" i="1"/>
  <c r="M436" i="1" s="1"/>
  <c r="H430" i="1"/>
  <c r="H431" i="1"/>
  <c r="H427" i="1"/>
  <c r="H426" i="1"/>
  <c r="H438" i="1"/>
  <c r="M438" i="1" s="1"/>
  <c r="H437" i="1"/>
  <c r="M437" i="1" s="1"/>
  <c r="H435" i="1"/>
  <c r="H434" i="1"/>
  <c r="H433" i="1"/>
  <c r="H432" i="1"/>
  <c r="H429" i="1"/>
  <c r="H428" i="1"/>
  <c r="H425" i="1"/>
  <c r="H424" i="1"/>
  <c r="H421" i="1"/>
  <c r="H420" i="1"/>
  <c r="H415" i="1"/>
  <c r="M415" i="1" s="1"/>
  <c r="H423" i="1"/>
  <c r="M423" i="1" s="1"/>
  <c r="H422" i="1"/>
  <c r="H419" i="1"/>
  <c r="H418" i="1"/>
  <c r="H417" i="1"/>
  <c r="H416" i="1"/>
  <c r="H414" i="1"/>
  <c r="H413" i="1"/>
  <c r="H412" i="1"/>
  <c r="H411" i="1"/>
  <c r="H410" i="1"/>
  <c r="H404" i="1"/>
  <c r="M404" i="1" s="1"/>
  <c r="H403" i="1"/>
  <c r="H405" i="1"/>
  <c r="H402" i="1"/>
  <c r="H401" i="1"/>
  <c r="M401" i="1" s="1"/>
  <c r="H400" i="1"/>
  <c r="H399" i="1"/>
  <c r="H409" i="1"/>
  <c r="H408" i="1"/>
  <c r="H407" i="1"/>
  <c r="H406" i="1"/>
  <c r="M406" i="1" s="1"/>
  <c r="H398" i="1"/>
  <c r="H396" i="1"/>
  <c r="H397" i="1"/>
  <c r="H395" i="1"/>
  <c r="H394" i="1"/>
  <c r="H393" i="1"/>
  <c r="M393" i="1" s="1"/>
  <c r="H392" i="1"/>
  <c r="H391" i="1"/>
  <c r="H390" i="1"/>
  <c r="H389" i="1"/>
  <c r="M389" i="1" s="1"/>
  <c r="H387" i="1"/>
  <c r="M387" i="1" s="1"/>
  <c r="H386" i="1"/>
  <c r="H384" i="1"/>
  <c r="H383" i="1"/>
  <c r="H388" i="1"/>
  <c r="H385" i="1"/>
  <c r="H382" i="1"/>
  <c r="H381" i="1"/>
  <c r="H380" i="1"/>
  <c r="H379" i="1"/>
  <c r="H378" i="1"/>
  <c r="H377" i="1"/>
  <c r="M377" i="1" s="1"/>
  <c r="H373" i="1"/>
  <c r="H369" i="1"/>
  <c r="H376" i="1"/>
  <c r="H375" i="1"/>
  <c r="M375" i="1" s="1"/>
  <c r="H374" i="1"/>
  <c r="H372" i="1"/>
  <c r="H371" i="1"/>
  <c r="H370" i="1"/>
  <c r="H368" i="1"/>
  <c r="H367" i="1"/>
  <c r="M367" i="1" s="1"/>
  <c r="H366" i="1"/>
  <c r="H365" i="1"/>
  <c r="H364" i="1"/>
  <c r="H363" i="1"/>
  <c r="H362" i="1"/>
  <c r="H361" i="1"/>
  <c r="M361" i="1" s="1"/>
  <c r="H360" i="1"/>
  <c r="H359" i="1"/>
  <c r="H358" i="1"/>
  <c r="H357" i="1"/>
  <c r="M357" i="1" s="1"/>
  <c r="H355" i="1"/>
  <c r="M355" i="1" s="1"/>
  <c r="H354" i="1"/>
  <c r="H356" i="1"/>
  <c r="H353" i="1"/>
  <c r="H352" i="1"/>
  <c r="H351" i="1"/>
  <c r="H348" i="1"/>
  <c r="H347" i="1"/>
  <c r="H350" i="1"/>
  <c r="H349" i="1"/>
  <c r="H346" i="1"/>
  <c r="H345" i="1"/>
  <c r="M345" i="1" s="1"/>
  <c r="H344" i="1"/>
  <c r="H343" i="1"/>
  <c r="H342" i="1"/>
  <c r="H341" i="1"/>
  <c r="M341" i="1" s="1"/>
  <c r="H340" i="1"/>
  <c r="H339" i="1"/>
  <c r="H338" i="1"/>
  <c r="H336" i="1"/>
  <c r="H334" i="1"/>
  <c r="H331" i="1"/>
  <c r="M331" i="1" s="1"/>
  <c r="H329" i="1"/>
  <c r="H337" i="1"/>
  <c r="H335" i="1"/>
  <c r="H333" i="1"/>
  <c r="H332" i="1"/>
  <c r="H330" i="1"/>
  <c r="M330" i="1" s="1"/>
  <c r="H318" i="1"/>
  <c r="H317" i="1"/>
  <c r="H326" i="1"/>
  <c r="H325" i="1"/>
  <c r="M325" i="1" s="1"/>
  <c r="H324" i="1"/>
  <c r="M324" i="1" s="1"/>
  <c r="H323" i="1"/>
  <c r="H327" i="1"/>
  <c r="H328" i="1"/>
  <c r="H322" i="1"/>
  <c r="H321" i="1"/>
  <c r="H320" i="1"/>
  <c r="H319" i="1"/>
  <c r="H316" i="1"/>
  <c r="H315" i="1"/>
  <c r="H314" i="1"/>
  <c r="H313" i="1"/>
  <c r="M313" i="1" s="1"/>
  <c r="H312" i="1"/>
  <c r="H311" i="1"/>
  <c r="H310" i="1"/>
  <c r="H309" i="1"/>
  <c r="M309" i="1" s="1"/>
  <c r="H308" i="1"/>
  <c r="H307" i="1"/>
  <c r="H306" i="1"/>
  <c r="H305" i="1"/>
  <c r="H301" i="1"/>
  <c r="H304" i="1"/>
  <c r="M304" i="1" s="1"/>
  <c r="H303" i="1"/>
  <c r="H302" i="1"/>
  <c r="H287" i="1"/>
  <c r="H286" i="1"/>
  <c r="H285" i="1"/>
  <c r="H284" i="1"/>
  <c r="M284" i="1" s="1"/>
  <c r="H283" i="1"/>
  <c r="H282" i="1"/>
  <c r="H281" i="1"/>
  <c r="H280" i="1"/>
  <c r="M280" i="1" s="1"/>
  <c r="H279" i="1"/>
  <c r="M279" i="1" s="1"/>
  <c r="H300" i="1"/>
  <c r="H298" i="1"/>
  <c r="H296" i="1"/>
  <c r="H294" i="1"/>
  <c r="H292" i="1"/>
  <c r="H290" i="1"/>
  <c r="H299" i="1"/>
  <c r="H297" i="1"/>
  <c r="H295" i="1"/>
  <c r="H293" i="1"/>
  <c r="H291" i="1"/>
  <c r="M291" i="1" s="1"/>
  <c r="H289" i="1"/>
  <c r="H288" i="1"/>
  <c r="H278" i="1"/>
  <c r="H277" i="1"/>
  <c r="M277" i="1" s="1"/>
  <c r="H276" i="1"/>
  <c r="H274" i="1"/>
  <c r="H275" i="1"/>
  <c r="H272" i="1"/>
  <c r="H273" i="1"/>
  <c r="H269" i="1"/>
  <c r="M269" i="1" s="1"/>
  <c r="H268" i="1"/>
  <c r="H271" i="1"/>
  <c r="H270" i="1"/>
  <c r="H264" i="1"/>
  <c r="H247" i="1"/>
  <c r="H248" i="1"/>
  <c r="M248" i="1" s="1"/>
  <c r="H266" i="1"/>
  <c r="H255" i="1"/>
  <c r="H253" i="1"/>
  <c r="H259" i="1"/>
  <c r="M259" i="1" s="1"/>
  <c r="H249" i="1"/>
  <c r="M249" i="1" s="1"/>
  <c r="H244" i="1"/>
  <c r="H243" i="1"/>
  <c r="H263" i="1"/>
  <c r="H265" i="1"/>
  <c r="H261" i="1"/>
  <c r="H262" i="1"/>
  <c r="H267" i="1"/>
  <c r="H257" i="1"/>
  <c r="H256" i="1"/>
  <c r="H254" i="1"/>
  <c r="H252" i="1"/>
  <c r="M252" i="1" s="1"/>
  <c r="H260" i="1"/>
  <c r="H258" i="1"/>
  <c r="H251" i="1"/>
  <c r="H250" i="1"/>
  <c r="M250" i="1" s="1"/>
  <c r="H246" i="1"/>
  <c r="H245" i="1"/>
  <c r="H242" i="1"/>
  <c r="H195" i="1"/>
  <c r="H194" i="1"/>
  <c r="M194" i="1" s="1"/>
  <c r="H239" i="1"/>
  <c r="H238" i="1"/>
  <c r="H237" i="1"/>
  <c r="H222" i="1"/>
  <c r="H218" i="1"/>
  <c r="H232" i="1"/>
  <c r="M232" i="1" s="1"/>
  <c r="H213" i="1"/>
  <c r="H206" i="1"/>
  <c r="H190" i="1"/>
  <c r="H193" i="1"/>
  <c r="M193" i="1" s="1"/>
  <c r="H205" i="1"/>
  <c r="M205" i="1" s="1"/>
  <c r="H192" i="1"/>
  <c r="H204" i="1"/>
  <c r="H197" i="1"/>
  <c r="H196" i="1"/>
  <c r="H241" i="1"/>
  <c r="H240" i="1"/>
  <c r="H231" i="1"/>
  <c r="H230" i="1"/>
  <c r="H229" i="1"/>
  <c r="H212" i="1"/>
  <c r="H211" i="1"/>
  <c r="M211" i="1" s="1"/>
  <c r="H228" i="1"/>
  <c r="H227" i="1"/>
  <c r="H226" i="1"/>
  <c r="H225" i="1"/>
  <c r="M225" i="1" s="1"/>
  <c r="H224" i="1"/>
  <c r="H223" i="1"/>
  <c r="H221" i="1"/>
  <c r="H220" i="1"/>
  <c r="H219" i="1"/>
  <c r="H236" i="1"/>
  <c r="M236" i="1" s="1"/>
  <c r="H235" i="1"/>
  <c r="H234" i="1"/>
  <c r="H233" i="1"/>
  <c r="H217" i="1"/>
  <c r="H216" i="1"/>
  <c r="H210" i="1"/>
  <c r="M210" i="1" s="1"/>
  <c r="H209" i="1"/>
  <c r="H215" i="1"/>
  <c r="H214" i="1"/>
  <c r="H208" i="1"/>
  <c r="M208" i="1" s="1"/>
  <c r="H207" i="1"/>
  <c r="M207" i="1" s="1"/>
  <c r="H203" i="1"/>
  <c r="H202" i="1"/>
  <c r="H201" i="1"/>
  <c r="M201" i="1" s="1"/>
  <c r="H200" i="1"/>
  <c r="H199" i="1"/>
  <c r="H198" i="1"/>
  <c r="H191" i="1"/>
  <c r="H189" i="1"/>
  <c r="M189" i="1" s="1"/>
  <c r="H186" i="1"/>
  <c r="H188" i="1"/>
  <c r="H185" i="1"/>
  <c r="M185" i="1" s="1"/>
  <c r="H187" i="1"/>
  <c r="H165" i="1"/>
  <c r="H168" i="1"/>
  <c r="H180" i="1"/>
  <c r="M180" i="1" s="1"/>
  <c r="H179" i="1"/>
  <c r="H176" i="1"/>
  <c r="H175" i="1"/>
  <c r="H172" i="1"/>
  <c r="M172" i="1" s="1"/>
  <c r="H171" i="1"/>
  <c r="H166" i="1"/>
  <c r="M166" i="1" s="1"/>
  <c r="H169" i="1"/>
  <c r="H162" i="1"/>
  <c r="H161" i="1"/>
  <c r="H158" i="1"/>
  <c r="H157" i="1"/>
  <c r="H154" i="1"/>
  <c r="M154" i="1" s="1"/>
  <c r="H153" i="1"/>
  <c r="H184" i="1"/>
  <c r="M184" i="1" s="1"/>
  <c r="H183" i="1"/>
  <c r="H182" i="1"/>
  <c r="M182" i="1" s="1"/>
  <c r="H181" i="1"/>
  <c r="H178" i="1"/>
  <c r="H177" i="1"/>
  <c r="H174" i="1"/>
  <c r="M174" i="1" s="1"/>
  <c r="H173" i="1"/>
  <c r="H167" i="1"/>
  <c r="H170" i="1"/>
  <c r="H164" i="1"/>
  <c r="M164" i="1" s="1"/>
  <c r="H163" i="1"/>
  <c r="M163" i="1" s="1"/>
  <c r="H160" i="1"/>
  <c r="H159" i="1"/>
  <c r="H156" i="1"/>
  <c r="M156" i="1" s="1"/>
  <c r="H155" i="1"/>
  <c r="H151" i="1"/>
  <c r="M151" i="1" s="1"/>
  <c r="H142" i="1"/>
  <c r="H140" i="1"/>
  <c r="M140" i="1" s="1"/>
  <c r="H146" i="1"/>
  <c r="H144" i="1"/>
  <c r="H149" i="1"/>
  <c r="H147" i="1"/>
  <c r="M147" i="1" s="1"/>
  <c r="H139" i="1"/>
  <c r="H152" i="1"/>
  <c r="H150" i="1"/>
  <c r="H143" i="1"/>
  <c r="M143" i="1" s="1"/>
  <c r="H141" i="1"/>
  <c r="M141" i="1" s="1"/>
  <c r="H145" i="1"/>
  <c r="H148" i="1"/>
  <c r="H126" i="1"/>
  <c r="H122" i="1"/>
  <c r="M122" i="1" s="1"/>
  <c r="H138" i="1"/>
  <c r="H137" i="1"/>
  <c r="M137" i="1" s="1"/>
  <c r="H136" i="1"/>
  <c r="H133" i="1"/>
  <c r="H135" i="1"/>
  <c r="H130" i="1"/>
  <c r="M130" i="1" s="1"/>
  <c r="H128" i="1"/>
  <c r="H129" i="1"/>
  <c r="H127" i="1"/>
  <c r="M127" i="1" s="1"/>
  <c r="H125" i="1"/>
  <c r="M125" i="1" s="1"/>
  <c r="H124" i="1"/>
  <c r="H123" i="1"/>
  <c r="H121" i="1"/>
  <c r="M121" i="1" s="1"/>
  <c r="H119" i="1"/>
  <c r="H117" i="1"/>
  <c r="M117" i="1" s="1"/>
  <c r="H116" i="1"/>
  <c r="M116" i="1" s="1"/>
  <c r="H115" i="1"/>
  <c r="H114" i="1"/>
  <c r="H113" i="1"/>
  <c r="H112" i="1"/>
  <c r="M112" i="1" s="1"/>
  <c r="H111" i="1"/>
  <c r="H110" i="1"/>
  <c r="H109" i="1"/>
  <c r="H108" i="1"/>
  <c r="M108" i="1" s="1"/>
  <c r="H107" i="1"/>
  <c r="M107" i="1" s="1"/>
  <c r="H105" i="1"/>
  <c r="H104" i="1"/>
  <c r="H103" i="1"/>
  <c r="M103" i="1" s="1"/>
  <c r="H106" i="1"/>
  <c r="H99" i="1"/>
  <c r="M99" i="1" s="1"/>
  <c r="H98" i="1"/>
  <c r="H102" i="1"/>
  <c r="M102" i="1" s="1"/>
  <c r="H101" i="1"/>
  <c r="H97" i="1"/>
  <c r="H95" i="1"/>
  <c r="H96" i="1"/>
  <c r="M96" i="1" s="1"/>
  <c r="H100" i="1"/>
  <c r="H91" i="1"/>
  <c r="H93" i="1"/>
  <c r="H89" i="1"/>
  <c r="M89" i="1" s="1"/>
  <c r="H86" i="1"/>
  <c r="M86" i="1" s="1"/>
  <c r="H90" i="1"/>
  <c r="H94" i="1"/>
  <c r="H92" i="1"/>
  <c r="M92" i="1" s="1"/>
  <c r="H88" i="1"/>
  <c r="H85" i="1"/>
  <c r="M85" i="1" s="1"/>
  <c r="H87" i="1"/>
  <c r="H84" i="1"/>
  <c r="M84" i="1" s="1"/>
  <c r="H82" i="1"/>
  <c r="H83" i="1"/>
  <c r="H81" i="1"/>
  <c r="H71" i="1"/>
  <c r="M71" i="1" s="1"/>
  <c r="H70" i="1"/>
  <c r="H69" i="1"/>
  <c r="H68" i="1"/>
  <c r="H66" i="1"/>
  <c r="M66" i="1" s="1"/>
  <c r="H64" i="1"/>
  <c r="M64" i="1" s="1"/>
  <c r="H63" i="1"/>
  <c r="H62" i="1"/>
  <c r="H60" i="1"/>
  <c r="M60" i="1" s="1"/>
  <c r="H58" i="1"/>
  <c r="H57" i="1"/>
  <c r="M57" i="1" s="1"/>
  <c r="H56" i="1"/>
  <c r="H53" i="1"/>
  <c r="M53" i="1" s="1"/>
  <c r="H51" i="1"/>
  <c r="H49" i="1"/>
  <c r="H48" i="1"/>
  <c r="H45" i="1"/>
  <c r="M45" i="1" s="1"/>
  <c r="H43" i="1"/>
  <c r="H42" i="1"/>
  <c r="H41" i="1"/>
  <c r="H39" i="1"/>
  <c r="M39" i="1" s="1"/>
  <c r="H38" i="1"/>
  <c r="M38" i="1" s="1"/>
  <c r="H35" i="1"/>
  <c r="H33" i="1"/>
  <c r="H32" i="1"/>
  <c r="M32" i="1" s="1"/>
  <c r="H31" i="1"/>
  <c r="H36" i="1"/>
  <c r="M36" i="1" s="1"/>
  <c r="H29" i="1"/>
  <c r="H27" i="1"/>
  <c r="M27" i="1" s="1"/>
  <c r="H26" i="1"/>
  <c r="H24" i="1"/>
  <c r="H23" i="1"/>
  <c r="H19" i="1"/>
  <c r="M19" i="1" s="1"/>
  <c r="H18" i="1"/>
  <c r="H16" i="1"/>
  <c r="H15" i="1"/>
  <c r="H80" i="1"/>
  <c r="M80" i="1" s="1"/>
  <c r="H79" i="1"/>
  <c r="M79" i="1" s="1"/>
  <c r="H78" i="1"/>
  <c r="H77" i="1"/>
  <c r="H76" i="1"/>
  <c r="M76" i="1" s="1"/>
  <c r="H75" i="1"/>
  <c r="H74" i="1"/>
  <c r="M74" i="1" s="1"/>
  <c r="H73" i="1"/>
  <c r="H72" i="1"/>
  <c r="M72" i="1" s="1"/>
  <c r="H67" i="1"/>
  <c r="H65" i="1"/>
  <c r="H61" i="1"/>
  <c r="H59" i="1"/>
  <c r="M59" i="1" s="1"/>
  <c r="H55" i="1"/>
  <c r="H54" i="1"/>
  <c r="H52" i="1"/>
  <c r="H50" i="1"/>
  <c r="M50" i="1" s="1"/>
  <c r="H47" i="1"/>
  <c r="M47" i="1" s="1"/>
  <c r="H46" i="1"/>
  <c r="H44" i="1"/>
  <c r="H40" i="1"/>
  <c r="M40" i="1" s="1"/>
  <c r="H37" i="1"/>
  <c r="H34" i="1"/>
  <c r="M34" i="1" s="1"/>
  <c r="H30" i="1"/>
  <c r="H28" i="1"/>
  <c r="M28" i="1" s="1"/>
  <c r="H25" i="1"/>
  <c r="H22" i="1"/>
  <c r="H21" i="1"/>
  <c r="H20" i="1"/>
  <c r="M20" i="1" s="1"/>
  <c r="H17" i="1"/>
  <c r="H14" i="1"/>
  <c r="H13" i="1"/>
  <c r="H10" i="1"/>
  <c r="M10" i="1" s="1"/>
  <c r="H12" i="1"/>
  <c r="M12" i="1" s="1"/>
  <c r="H11" i="1"/>
  <c r="H9" i="1"/>
  <c r="H6" i="1"/>
  <c r="M6" i="1" s="1"/>
  <c r="H8" i="1"/>
  <c r="H7" i="1"/>
  <c r="M7" i="1" s="1"/>
  <c r="H3" i="1"/>
  <c r="H5" i="1"/>
  <c r="M5" i="1" s="1"/>
  <c r="H4" i="1"/>
  <c r="H2" i="1"/>
  <c r="K528" i="1" l="1"/>
  <c r="L528" i="1" s="1"/>
  <c r="Q528" i="1" s="1"/>
  <c r="R528" i="1" s="1"/>
  <c r="K529" i="1"/>
  <c r="L529" i="1" s="1"/>
  <c r="Q529" i="1" s="1"/>
  <c r="R529" i="1" s="1"/>
  <c r="R540" i="1"/>
  <c r="K443" i="1"/>
  <c r="L443" i="1" s="1"/>
  <c r="Q443" i="1" s="1"/>
  <c r="R443" i="1" s="1"/>
  <c r="K523" i="1"/>
  <c r="L523" i="1" s="1"/>
  <c r="Q523" i="1" s="1"/>
  <c r="R523" i="1" s="1"/>
  <c r="K571" i="1"/>
  <c r="L571" i="1" s="1"/>
  <c r="Q571" i="1" s="1"/>
  <c r="R571" i="1" s="1"/>
  <c r="K582" i="1"/>
  <c r="L582" i="1" s="1"/>
  <c r="Q582" i="1" s="1"/>
  <c r="R582" i="1" s="1"/>
  <c r="K581" i="1"/>
  <c r="L581" i="1" s="1"/>
  <c r="Q581" i="1" s="1"/>
  <c r="R581" i="1" s="1"/>
  <c r="K584" i="1"/>
  <c r="L584" i="1" s="1"/>
  <c r="Q584" i="1" s="1"/>
  <c r="R584" i="1" s="1"/>
  <c r="K569" i="1"/>
  <c r="L569" i="1" s="1"/>
  <c r="Q569" i="1" s="1"/>
  <c r="R569" i="1" s="1"/>
  <c r="K568" i="1"/>
  <c r="L568" i="1" s="1"/>
  <c r="Q568" i="1" s="1"/>
  <c r="R568" i="1" s="1"/>
  <c r="K573" i="1"/>
  <c r="L573" i="1" s="1"/>
  <c r="Q573" i="1" s="1"/>
  <c r="R573" i="1" s="1"/>
  <c r="K601" i="1"/>
  <c r="L601" i="1" s="1"/>
  <c r="Q601" i="1" s="1"/>
  <c r="R601" i="1" s="1"/>
  <c r="K583" i="1"/>
  <c r="L583" i="1" s="1"/>
  <c r="Q583" i="1" s="1"/>
  <c r="R583" i="1" s="1"/>
  <c r="K599" i="1"/>
  <c r="L599" i="1" s="1"/>
  <c r="Q599" i="1" s="1"/>
  <c r="R599" i="1" s="1"/>
  <c r="K596" i="1"/>
  <c r="L596" i="1" s="1"/>
  <c r="Q596" i="1" s="1"/>
  <c r="R596" i="1" s="1"/>
  <c r="K590" i="1"/>
  <c r="L590" i="1" s="1"/>
  <c r="Q590" i="1" s="1"/>
  <c r="R590" i="1" s="1"/>
  <c r="K593" i="1"/>
  <c r="L593" i="1" s="1"/>
  <c r="Q593" i="1" s="1"/>
  <c r="R593" i="1" s="1"/>
  <c r="K594" i="1"/>
  <c r="L594" i="1" s="1"/>
  <c r="Q594" i="1" s="1"/>
  <c r="R594" i="1" s="1"/>
  <c r="K614" i="1"/>
  <c r="L614" i="1" s="1"/>
  <c r="Q614" i="1" s="1"/>
  <c r="R614" i="1" s="1"/>
  <c r="K612" i="1"/>
  <c r="L612" i="1" s="1"/>
  <c r="Q612" i="1" s="1"/>
  <c r="R612" i="1" s="1"/>
  <c r="K604" i="1"/>
  <c r="L604" i="1" s="1"/>
  <c r="Q604" i="1" s="1"/>
  <c r="R604" i="1" s="1"/>
  <c r="K615" i="1"/>
  <c r="L615" i="1" s="1"/>
  <c r="Q615" i="1" s="1"/>
  <c r="R615" i="1" s="1"/>
  <c r="K134" i="1"/>
  <c r="L134" i="1" s="1"/>
  <c r="Q134" i="1" s="1"/>
  <c r="R134" i="1" s="1"/>
  <c r="K131" i="1"/>
  <c r="L131" i="1" s="1"/>
  <c r="Q131" i="1" s="1"/>
  <c r="R131" i="1" s="1"/>
  <c r="I660" i="1"/>
  <c r="J660" i="1" s="1"/>
  <c r="I567" i="1"/>
  <c r="J567" i="1" s="1"/>
  <c r="P567" i="1" s="1"/>
  <c r="I592" i="1"/>
  <c r="J592" i="1" s="1"/>
  <c r="P592" i="1" s="1"/>
  <c r="I551" i="1"/>
  <c r="J551" i="1" s="1"/>
  <c r="P551" i="1" s="1"/>
  <c r="I625" i="1"/>
  <c r="J625" i="1" s="1"/>
  <c r="P625" i="1" s="1"/>
  <c r="I651" i="1"/>
  <c r="J651" i="1" s="1"/>
  <c r="P651" i="1" s="1"/>
  <c r="I553" i="1"/>
  <c r="J553" i="1" s="1"/>
  <c r="P553" i="1" s="1"/>
  <c r="I637" i="1"/>
  <c r="J637" i="1" s="1"/>
  <c r="P637" i="1" s="1"/>
  <c r="I524" i="1"/>
  <c r="J524" i="1" s="1"/>
  <c r="P524" i="1" s="1"/>
  <c r="I629" i="1"/>
  <c r="J629" i="1" s="1"/>
  <c r="P629" i="1" s="1"/>
  <c r="I661" i="1"/>
  <c r="J661" i="1" s="1"/>
  <c r="P661" i="1" s="1"/>
  <c r="I50" i="1"/>
  <c r="J50" i="1" s="1"/>
  <c r="P50" i="1" s="1"/>
  <c r="I89" i="1"/>
  <c r="J89" i="1" s="1"/>
  <c r="P89" i="1" s="1"/>
  <c r="I164" i="1"/>
  <c r="J164" i="1" s="1"/>
  <c r="P164" i="1" s="1"/>
  <c r="I252" i="1"/>
  <c r="J252" i="1" s="1"/>
  <c r="P252" i="1" s="1"/>
  <c r="I377" i="1"/>
  <c r="J377" i="1" s="1"/>
  <c r="P377" i="1" s="1"/>
  <c r="I469" i="1"/>
  <c r="J469" i="1" s="1"/>
  <c r="P469" i="1" s="1"/>
  <c r="I506" i="1"/>
  <c r="J506" i="1" s="1"/>
  <c r="P506" i="1" s="1"/>
  <c r="I112" i="1"/>
  <c r="J112" i="1" s="1"/>
  <c r="P112" i="1" s="1"/>
  <c r="I259" i="1"/>
  <c r="J259" i="1" s="1"/>
  <c r="P259" i="1" s="1"/>
  <c r="I39" i="1"/>
  <c r="J39" i="1" s="1"/>
  <c r="P39" i="1" s="1"/>
  <c r="I127" i="1"/>
  <c r="J127" i="1" s="1"/>
  <c r="P127" i="1" s="1"/>
  <c r="I180" i="1"/>
  <c r="J180" i="1" s="1"/>
  <c r="P180" i="1" s="1"/>
  <c r="I313" i="1"/>
  <c r="J313" i="1" s="1"/>
  <c r="P313" i="1" s="1"/>
  <c r="I500" i="1"/>
  <c r="J500" i="1" s="1"/>
  <c r="P500" i="1" s="1"/>
  <c r="I564" i="1"/>
  <c r="J564" i="1" s="1"/>
  <c r="P564" i="1" s="1"/>
  <c r="I605" i="1"/>
  <c r="J605" i="1" s="1"/>
  <c r="P605" i="1" s="1"/>
  <c r="I607" i="1"/>
  <c r="J607" i="1" s="1"/>
  <c r="P607" i="1" s="1"/>
  <c r="I646" i="1"/>
  <c r="J646" i="1" s="1"/>
  <c r="P646" i="1" s="1"/>
  <c r="I622" i="1"/>
  <c r="J622" i="1" s="1"/>
  <c r="P622" i="1" s="1"/>
  <c r="I19" i="1"/>
  <c r="J19" i="1" s="1"/>
  <c r="P19" i="1" s="1"/>
  <c r="I154" i="1"/>
  <c r="J154" i="1" s="1"/>
  <c r="P154" i="1" s="1"/>
  <c r="I389" i="1"/>
  <c r="J389" i="1" s="1"/>
  <c r="P389" i="1" s="1"/>
  <c r="I20" i="1"/>
  <c r="J20" i="1" s="1"/>
  <c r="P20" i="1" s="1"/>
  <c r="I71" i="1"/>
  <c r="J71" i="1" s="1"/>
  <c r="P71" i="1" s="1"/>
  <c r="I147" i="1"/>
  <c r="I208" i="1"/>
  <c r="J208" i="1" s="1"/>
  <c r="P208" i="1" s="1"/>
  <c r="I325" i="1"/>
  <c r="J325" i="1" s="1"/>
  <c r="P325" i="1" s="1"/>
  <c r="I438" i="1"/>
  <c r="J438" i="1" s="1"/>
  <c r="P438" i="1" s="1"/>
  <c r="I579" i="1"/>
  <c r="J579" i="1" s="1"/>
  <c r="P579" i="1" s="1"/>
  <c r="I652" i="1"/>
  <c r="J652" i="1" s="1"/>
  <c r="P652" i="1" s="1"/>
  <c r="I643" i="1"/>
  <c r="J643" i="1" s="1"/>
  <c r="P643" i="1" s="1"/>
  <c r="I141" i="1"/>
  <c r="J141" i="1" s="1"/>
  <c r="P141" i="1" s="1"/>
  <c r="I205" i="1"/>
  <c r="J205" i="1" s="1"/>
  <c r="P205" i="1" s="1"/>
  <c r="I477" i="1"/>
  <c r="J477" i="1" s="1"/>
  <c r="P477" i="1" s="1"/>
  <c r="I79" i="1"/>
  <c r="J79" i="1" s="1"/>
  <c r="P79" i="1" s="1"/>
  <c r="I107" i="1"/>
  <c r="J107" i="1" s="1"/>
  <c r="P107" i="1" s="1"/>
  <c r="I279" i="1"/>
  <c r="J279" i="1" s="1"/>
  <c r="P279" i="1" s="1"/>
  <c r="I423" i="1"/>
  <c r="J423" i="1" s="1"/>
  <c r="I620" i="1"/>
  <c r="J620" i="1" s="1"/>
  <c r="I610" i="1"/>
  <c r="J610" i="1" s="1"/>
  <c r="P610" i="1" s="1"/>
  <c r="I665" i="1"/>
  <c r="J665" i="1" s="1"/>
  <c r="P665" i="1" s="1"/>
  <c r="I47" i="1"/>
  <c r="J47" i="1" s="1"/>
  <c r="P47" i="1" s="1"/>
  <c r="I80" i="1"/>
  <c r="J80" i="1" s="1"/>
  <c r="P80" i="1" s="1"/>
  <c r="I45" i="1"/>
  <c r="J45" i="1" s="1"/>
  <c r="P45" i="1" s="1"/>
  <c r="I86" i="1"/>
  <c r="J86" i="1" s="1"/>
  <c r="P86" i="1" s="1"/>
  <c r="I108" i="1"/>
  <c r="J108" i="1" s="1"/>
  <c r="P108" i="1" s="1"/>
  <c r="I130" i="1"/>
  <c r="J130" i="1" s="1"/>
  <c r="P130" i="1" s="1"/>
  <c r="I163" i="1"/>
  <c r="J163" i="1" s="1"/>
  <c r="P163" i="1" s="1"/>
  <c r="I166" i="1"/>
  <c r="J166" i="1" s="1"/>
  <c r="P166" i="1" s="1"/>
  <c r="I211" i="1"/>
  <c r="J211" i="1" s="1"/>
  <c r="P211" i="1" s="1"/>
  <c r="I249" i="1"/>
  <c r="J249" i="1" s="1"/>
  <c r="P249" i="1" s="1"/>
  <c r="I280" i="1"/>
  <c r="J280" i="1" s="1"/>
  <c r="P280" i="1" s="1"/>
  <c r="I345" i="1"/>
  <c r="J345" i="1" s="1"/>
  <c r="P345" i="1" s="1"/>
  <c r="I387" i="1"/>
  <c r="J387" i="1" s="1"/>
  <c r="P387" i="1" s="1"/>
  <c r="I415" i="1"/>
  <c r="J415" i="1" s="1"/>
  <c r="P415" i="1" s="1"/>
  <c r="I450" i="1"/>
  <c r="J450" i="1" s="1"/>
  <c r="P450" i="1" s="1"/>
  <c r="I485" i="1"/>
  <c r="J485" i="1" s="1"/>
  <c r="P485" i="1" s="1"/>
  <c r="I519" i="1"/>
  <c r="J519" i="1" s="1"/>
  <c r="P519" i="1" s="1"/>
  <c r="I532" i="1"/>
  <c r="J532" i="1" s="1"/>
  <c r="P532" i="1" s="1"/>
  <c r="I541" i="1"/>
  <c r="J541" i="1" s="1"/>
  <c r="P541" i="1" s="1"/>
  <c r="I549" i="1"/>
  <c r="J549" i="1" s="1"/>
  <c r="P549" i="1" s="1"/>
  <c r="I559" i="1"/>
  <c r="J559" i="1" s="1"/>
  <c r="P559" i="1" s="1"/>
  <c r="I572" i="1"/>
  <c r="J572" i="1" s="1"/>
  <c r="P572" i="1" s="1"/>
  <c r="I589" i="1"/>
  <c r="J589" i="1" s="1"/>
  <c r="P589" i="1" s="1"/>
  <c r="I600" i="1"/>
  <c r="J600" i="1" s="1"/>
  <c r="P600" i="1" s="1"/>
  <c r="I632" i="1"/>
  <c r="J632" i="1" s="1"/>
  <c r="P632" i="1" s="1"/>
  <c r="I656" i="1"/>
  <c r="I630" i="1"/>
  <c r="J630" i="1" s="1"/>
  <c r="P630" i="1" s="1"/>
  <c r="I670" i="1"/>
  <c r="J670" i="1" s="1"/>
  <c r="P670" i="1" s="1"/>
  <c r="I12" i="1"/>
  <c r="J12" i="1" s="1"/>
  <c r="P12" i="1" s="1"/>
  <c r="I64" i="1"/>
  <c r="J64" i="1" s="1"/>
  <c r="P64" i="1" s="1"/>
  <c r="I355" i="1"/>
  <c r="J355" i="1" s="1"/>
  <c r="P355" i="1" s="1"/>
  <c r="I10" i="1"/>
  <c r="J10" i="1" s="1"/>
  <c r="P10" i="1" s="1"/>
  <c r="I59" i="1"/>
  <c r="J59" i="1" s="1"/>
  <c r="P59" i="1" s="1"/>
  <c r="I38" i="1"/>
  <c r="J38" i="1" s="1"/>
  <c r="P38" i="1" s="1"/>
  <c r="I66" i="1"/>
  <c r="J66" i="1" s="1"/>
  <c r="P66" i="1" s="1"/>
  <c r="I96" i="1"/>
  <c r="J96" i="1" s="1"/>
  <c r="P96" i="1" s="1"/>
  <c r="I125" i="1"/>
  <c r="J125" i="1" s="1"/>
  <c r="P125" i="1" s="1"/>
  <c r="I143" i="1"/>
  <c r="J143" i="1" s="1"/>
  <c r="P143" i="1" s="1"/>
  <c r="I174" i="1"/>
  <c r="J174" i="1" s="1"/>
  <c r="P174" i="1" s="1"/>
  <c r="I207" i="1"/>
  <c r="J207" i="1" s="1"/>
  <c r="P207" i="1" s="1"/>
  <c r="I193" i="1"/>
  <c r="J193" i="1" s="1"/>
  <c r="P193" i="1" s="1"/>
  <c r="I291" i="1"/>
  <c r="J291" i="1" s="1"/>
  <c r="P291" i="1" s="1"/>
  <c r="I324" i="1"/>
  <c r="J324" i="1" s="1"/>
  <c r="P324" i="1" s="1"/>
  <c r="I357" i="1"/>
  <c r="J357" i="1" s="1"/>
  <c r="P357" i="1" s="1"/>
  <c r="I404" i="1"/>
  <c r="J404" i="1" s="1"/>
  <c r="P404" i="1" s="1"/>
  <c r="I437" i="1"/>
  <c r="J437" i="1" s="1"/>
  <c r="P437" i="1" s="1"/>
  <c r="I478" i="1"/>
  <c r="J478" i="1" s="1"/>
  <c r="P478" i="1" s="1"/>
  <c r="I508" i="1"/>
  <c r="J508" i="1" s="1"/>
  <c r="P508" i="1" s="1"/>
  <c r="M14" i="1"/>
  <c r="I14" i="1"/>
  <c r="M46" i="1"/>
  <c r="I46" i="1"/>
  <c r="M65" i="1"/>
  <c r="I65" i="1"/>
  <c r="M78" i="1"/>
  <c r="I78" i="1"/>
  <c r="M24" i="1"/>
  <c r="I24" i="1"/>
  <c r="M35" i="1"/>
  <c r="I35" i="1"/>
  <c r="M42" i="1"/>
  <c r="I42" i="1"/>
  <c r="M49" i="1"/>
  <c r="I49" i="1"/>
  <c r="M63" i="1"/>
  <c r="I63" i="1"/>
  <c r="M69" i="1"/>
  <c r="I69" i="1"/>
  <c r="M83" i="1"/>
  <c r="I83" i="1"/>
  <c r="M90" i="1"/>
  <c r="I90" i="1"/>
  <c r="M91" i="1"/>
  <c r="I91" i="1"/>
  <c r="M97" i="1"/>
  <c r="I97" i="1"/>
  <c r="M105" i="1"/>
  <c r="I105" i="1"/>
  <c r="M110" i="1"/>
  <c r="I110" i="1"/>
  <c r="M114" i="1"/>
  <c r="I114" i="1"/>
  <c r="M124" i="1"/>
  <c r="I124" i="1"/>
  <c r="M128" i="1"/>
  <c r="I128" i="1"/>
  <c r="M133" i="1"/>
  <c r="I133" i="1"/>
  <c r="M145" i="1"/>
  <c r="I145" i="1"/>
  <c r="M152" i="1"/>
  <c r="I152" i="1"/>
  <c r="M144" i="1"/>
  <c r="I144" i="1"/>
  <c r="M160" i="1"/>
  <c r="I160" i="1"/>
  <c r="M167" i="1"/>
  <c r="I167" i="1"/>
  <c r="M178" i="1"/>
  <c r="I178" i="1"/>
  <c r="M158" i="1"/>
  <c r="I158" i="1"/>
  <c r="M176" i="1"/>
  <c r="I176" i="1"/>
  <c r="M165" i="1"/>
  <c r="I165" i="1"/>
  <c r="M186" i="1"/>
  <c r="I186" i="1"/>
  <c r="M199" i="1"/>
  <c r="I199" i="1"/>
  <c r="M203" i="1"/>
  <c r="I203" i="1"/>
  <c r="M215" i="1"/>
  <c r="I215" i="1"/>
  <c r="M217" i="1"/>
  <c r="I217" i="1"/>
  <c r="M223" i="1"/>
  <c r="I223" i="1"/>
  <c r="M227" i="1"/>
  <c r="I227" i="1"/>
  <c r="M229" i="1"/>
  <c r="I229" i="1"/>
  <c r="M241" i="1"/>
  <c r="I241" i="1"/>
  <c r="M192" i="1"/>
  <c r="I192" i="1"/>
  <c r="M206" i="1"/>
  <c r="I206" i="1"/>
  <c r="M222" i="1"/>
  <c r="I222" i="1"/>
  <c r="M245" i="1"/>
  <c r="I245" i="1"/>
  <c r="M258" i="1"/>
  <c r="I258" i="1"/>
  <c r="M256" i="1"/>
  <c r="I256" i="1"/>
  <c r="M261" i="1"/>
  <c r="I261" i="1"/>
  <c r="M244" i="1"/>
  <c r="I244" i="1"/>
  <c r="M255" i="1"/>
  <c r="I255" i="1"/>
  <c r="M264" i="1"/>
  <c r="I264" i="1"/>
  <c r="M274" i="1"/>
  <c r="I274" i="1"/>
  <c r="M288" i="1"/>
  <c r="I288" i="1"/>
  <c r="M295" i="1"/>
  <c r="I295" i="1"/>
  <c r="M292" i="1"/>
  <c r="I292" i="1"/>
  <c r="M300" i="1"/>
  <c r="I300" i="1"/>
  <c r="M282" i="1"/>
  <c r="I282" i="1"/>
  <c r="M286" i="1"/>
  <c r="I286" i="1"/>
  <c r="M307" i="1"/>
  <c r="I307" i="1"/>
  <c r="M311" i="1"/>
  <c r="I311" i="1"/>
  <c r="M315" i="1"/>
  <c r="I315" i="1"/>
  <c r="M321" i="1"/>
  <c r="I321" i="1"/>
  <c r="M323" i="1"/>
  <c r="I323" i="1"/>
  <c r="M317" i="1"/>
  <c r="I317" i="1"/>
  <c r="M333" i="1"/>
  <c r="I333" i="1"/>
  <c r="M339" i="1"/>
  <c r="I339" i="1"/>
  <c r="M343" i="1"/>
  <c r="I343" i="1"/>
  <c r="M349" i="1"/>
  <c r="I349" i="1"/>
  <c r="M351" i="1"/>
  <c r="I351" i="1"/>
  <c r="M354" i="1"/>
  <c r="I354" i="1"/>
  <c r="M359" i="1"/>
  <c r="I359" i="1"/>
  <c r="M363" i="1"/>
  <c r="I363" i="1"/>
  <c r="M372" i="1"/>
  <c r="I372" i="1"/>
  <c r="M369" i="1"/>
  <c r="I369" i="1"/>
  <c r="M379" i="1"/>
  <c r="I379" i="1"/>
  <c r="M385" i="1"/>
  <c r="I385" i="1"/>
  <c r="M386" i="1"/>
  <c r="I386" i="1"/>
  <c r="M391" i="1"/>
  <c r="I391" i="1"/>
  <c r="M395" i="1"/>
  <c r="I395" i="1"/>
  <c r="M399" i="1"/>
  <c r="I399" i="1"/>
  <c r="M405" i="1"/>
  <c r="I405" i="1"/>
  <c r="M411" i="1"/>
  <c r="I411" i="1"/>
  <c r="M416" i="1"/>
  <c r="I416" i="1"/>
  <c r="M422" i="1"/>
  <c r="I422" i="1"/>
  <c r="M421" i="1"/>
  <c r="I421" i="1"/>
  <c r="M428" i="1"/>
  <c r="I428" i="1"/>
  <c r="M434" i="1"/>
  <c r="I434" i="1"/>
  <c r="M435" i="1"/>
  <c r="I435" i="1"/>
  <c r="M427" i="1"/>
  <c r="I427" i="1"/>
  <c r="M430" i="1"/>
  <c r="I430" i="1"/>
  <c r="M442" i="1"/>
  <c r="I442" i="1"/>
  <c r="M452" i="1"/>
  <c r="I452" i="1"/>
  <c r="M462" i="1"/>
  <c r="I462" i="1"/>
  <c r="M474" i="1"/>
  <c r="I474" i="1"/>
  <c r="M482" i="1"/>
  <c r="I482" i="1"/>
  <c r="M460" i="1"/>
  <c r="I460" i="1"/>
  <c r="M467" i="1"/>
  <c r="I467" i="1"/>
  <c r="M473" i="1"/>
  <c r="I473" i="1"/>
  <c r="M480" i="1"/>
  <c r="I480" i="1"/>
  <c r="M487" i="1"/>
  <c r="I487" i="1"/>
  <c r="M488" i="1"/>
  <c r="I488" i="1"/>
  <c r="M494" i="1"/>
  <c r="I494" i="1"/>
  <c r="M503" i="1"/>
  <c r="I503" i="1"/>
  <c r="M512" i="1"/>
  <c r="I512" i="1"/>
  <c r="M520" i="1"/>
  <c r="I520" i="1"/>
  <c r="M526" i="1"/>
  <c r="I526" i="1"/>
  <c r="I236" i="1"/>
  <c r="I194" i="1"/>
  <c r="I269" i="1"/>
  <c r="I304" i="1"/>
  <c r="I331" i="1"/>
  <c r="I367" i="1"/>
  <c r="I406" i="1"/>
  <c r="I436" i="1"/>
  <c r="I454" i="1"/>
  <c r="I497" i="1"/>
  <c r="M2" i="1"/>
  <c r="I2" i="1"/>
  <c r="M11" i="1"/>
  <c r="I11" i="1"/>
  <c r="M22" i="1"/>
  <c r="I22" i="1"/>
  <c r="M54" i="1"/>
  <c r="I54" i="1"/>
  <c r="M16" i="1"/>
  <c r="I16" i="1"/>
  <c r="M4" i="1"/>
  <c r="I4" i="1"/>
  <c r="M8" i="1"/>
  <c r="I8" i="1"/>
  <c r="M17" i="1"/>
  <c r="I17" i="1"/>
  <c r="M25" i="1"/>
  <c r="I25" i="1"/>
  <c r="M37" i="1"/>
  <c r="I37" i="1"/>
  <c r="M55" i="1"/>
  <c r="I55" i="1"/>
  <c r="M67" i="1"/>
  <c r="I67" i="1"/>
  <c r="M75" i="1"/>
  <c r="I75" i="1"/>
  <c r="M18" i="1"/>
  <c r="I18" i="1"/>
  <c r="M26" i="1"/>
  <c r="I26" i="1"/>
  <c r="M31" i="1"/>
  <c r="I31" i="1"/>
  <c r="M43" i="1"/>
  <c r="I43" i="1"/>
  <c r="M51" i="1"/>
  <c r="I51" i="1"/>
  <c r="M58" i="1"/>
  <c r="I58" i="1"/>
  <c r="M70" i="1"/>
  <c r="I70" i="1"/>
  <c r="M82" i="1"/>
  <c r="I82" i="1"/>
  <c r="M88" i="1"/>
  <c r="I88" i="1"/>
  <c r="M100" i="1"/>
  <c r="I100" i="1"/>
  <c r="M101" i="1"/>
  <c r="I101" i="1"/>
  <c r="M106" i="1"/>
  <c r="I106" i="1"/>
  <c r="M111" i="1"/>
  <c r="I111" i="1"/>
  <c r="M115" i="1"/>
  <c r="I115" i="1"/>
  <c r="M119" i="1"/>
  <c r="I119" i="1"/>
  <c r="M136" i="1"/>
  <c r="I136" i="1"/>
  <c r="M126" i="1"/>
  <c r="I126" i="1"/>
  <c r="M139" i="1"/>
  <c r="I139" i="1"/>
  <c r="M146" i="1"/>
  <c r="I146" i="1"/>
  <c r="M155" i="1"/>
  <c r="I155" i="1"/>
  <c r="M173" i="1"/>
  <c r="I173" i="1"/>
  <c r="M181" i="1"/>
  <c r="I181" i="1"/>
  <c r="M153" i="1"/>
  <c r="I153" i="1"/>
  <c r="M161" i="1"/>
  <c r="I161" i="1"/>
  <c r="M171" i="1"/>
  <c r="I171" i="1"/>
  <c r="M179" i="1"/>
  <c r="I179" i="1"/>
  <c r="M187" i="1"/>
  <c r="I187" i="1"/>
  <c r="M200" i="1"/>
  <c r="I200" i="1"/>
  <c r="M209" i="1"/>
  <c r="I209" i="1"/>
  <c r="M233" i="1"/>
  <c r="I233" i="1"/>
  <c r="M219" i="1"/>
  <c r="I219" i="1"/>
  <c r="M224" i="1"/>
  <c r="I224" i="1"/>
  <c r="M228" i="1"/>
  <c r="I228" i="1"/>
  <c r="M230" i="1"/>
  <c r="I230" i="1"/>
  <c r="M196" i="1"/>
  <c r="I196" i="1"/>
  <c r="M213" i="1"/>
  <c r="I213" i="1"/>
  <c r="M237" i="1"/>
  <c r="I237" i="1"/>
  <c r="M195" i="1"/>
  <c r="I195" i="1"/>
  <c r="M246" i="1"/>
  <c r="I246" i="1"/>
  <c r="M260" i="1"/>
  <c r="I260" i="1"/>
  <c r="M257" i="1"/>
  <c r="I257" i="1"/>
  <c r="M265" i="1"/>
  <c r="I265" i="1"/>
  <c r="M266" i="1"/>
  <c r="I266" i="1"/>
  <c r="M270" i="1"/>
  <c r="I270" i="1"/>
  <c r="M273" i="1"/>
  <c r="I273" i="1"/>
  <c r="M276" i="1"/>
  <c r="I276" i="1"/>
  <c r="M289" i="1"/>
  <c r="I289" i="1"/>
  <c r="M297" i="1"/>
  <c r="I297" i="1"/>
  <c r="M294" i="1"/>
  <c r="I294" i="1"/>
  <c r="M283" i="1"/>
  <c r="I283" i="1"/>
  <c r="M287" i="1"/>
  <c r="I287" i="1"/>
  <c r="M301" i="1"/>
  <c r="I301" i="1"/>
  <c r="M308" i="1"/>
  <c r="I308" i="1"/>
  <c r="M312" i="1"/>
  <c r="I312" i="1"/>
  <c r="M316" i="1"/>
  <c r="I316" i="1"/>
  <c r="M322" i="1"/>
  <c r="I322" i="1"/>
  <c r="M318" i="1"/>
  <c r="I318" i="1"/>
  <c r="M335" i="1"/>
  <c r="I335" i="1"/>
  <c r="M334" i="1"/>
  <c r="I334" i="1"/>
  <c r="M340" i="1"/>
  <c r="I340" i="1"/>
  <c r="M344" i="1"/>
  <c r="I344" i="1"/>
  <c r="M350" i="1"/>
  <c r="I350" i="1"/>
  <c r="M352" i="1"/>
  <c r="I352" i="1"/>
  <c r="M360" i="1"/>
  <c r="I360" i="1"/>
  <c r="M364" i="1"/>
  <c r="I364" i="1"/>
  <c r="M368" i="1"/>
  <c r="I368" i="1"/>
  <c r="M374" i="1"/>
  <c r="I374" i="1"/>
  <c r="M373" i="1"/>
  <c r="I373" i="1"/>
  <c r="M380" i="1"/>
  <c r="I380" i="1"/>
  <c r="M388" i="1"/>
  <c r="I388" i="1"/>
  <c r="M392" i="1"/>
  <c r="I392" i="1"/>
  <c r="M397" i="1"/>
  <c r="I397" i="1"/>
  <c r="M407" i="1"/>
  <c r="I407" i="1"/>
  <c r="M400" i="1"/>
  <c r="I400" i="1"/>
  <c r="M403" i="1"/>
  <c r="I403" i="1"/>
  <c r="M412" i="1"/>
  <c r="I412" i="1"/>
  <c r="M417" i="1"/>
  <c r="I417" i="1"/>
  <c r="M424" i="1"/>
  <c r="I424" i="1"/>
  <c r="M431" i="1"/>
  <c r="I431" i="1"/>
  <c r="M439" i="1"/>
  <c r="I439" i="1"/>
  <c r="M444" i="1"/>
  <c r="I444" i="1"/>
  <c r="M449" i="1"/>
  <c r="I449" i="1"/>
  <c r="M457" i="1"/>
  <c r="I457" i="1"/>
  <c r="M465" i="1"/>
  <c r="I465" i="1"/>
  <c r="M483" i="1"/>
  <c r="I483" i="1"/>
  <c r="M448" i="1"/>
  <c r="I448" i="1"/>
  <c r="M455" i="1"/>
  <c r="I455" i="1"/>
  <c r="M463" i="1"/>
  <c r="I463" i="1"/>
  <c r="M468" i="1"/>
  <c r="I468" i="1"/>
  <c r="M475" i="1"/>
  <c r="I475" i="1"/>
  <c r="M484" i="1"/>
  <c r="I484" i="1"/>
  <c r="M490" i="1"/>
  <c r="I490" i="1"/>
  <c r="M493" i="1"/>
  <c r="I493" i="1"/>
  <c r="M498" i="1"/>
  <c r="I498" i="1"/>
  <c r="M502" i="1"/>
  <c r="I502" i="1"/>
  <c r="M510" i="1"/>
  <c r="I510" i="1"/>
  <c r="M525" i="1"/>
  <c r="I525" i="1"/>
  <c r="M533" i="1"/>
  <c r="I533" i="1"/>
  <c r="M542" i="1"/>
  <c r="I542" i="1"/>
  <c r="M536" i="1"/>
  <c r="I536" i="1"/>
  <c r="M544" i="1"/>
  <c r="I544" i="1"/>
  <c r="M548" i="1"/>
  <c r="I548" i="1"/>
  <c r="M545" i="1"/>
  <c r="I545" i="1"/>
  <c r="M555" i="1"/>
  <c r="I555" i="1"/>
  <c r="M558" i="1"/>
  <c r="I558" i="1"/>
  <c r="I7" i="1"/>
  <c r="I34" i="1"/>
  <c r="I74" i="1"/>
  <c r="I36" i="1"/>
  <c r="I57" i="1"/>
  <c r="I85" i="1"/>
  <c r="I99" i="1"/>
  <c r="I117" i="1"/>
  <c r="I122" i="1"/>
  <c r="I151" i="1"/>
  <c r="I184" i="1"/>
  <c r="I189" i="1"/>
  <c r="M565" i="1"/>
  <c r="I565" i="1"/>
  <c r="M575" i="1"/>
  <c r="I575" i="1"/>
  <c r="M611" i="1"/>
  <c r="I611" i="1"/>
  <c r="M642" i="1"/>
  <c r="I642" i="1"/>
  <c r="M638" i="1"/>
  <c r="I638" i="1"/>
  <c r="M657" i="1"/>
  <c r="I657" i="1"/>
  <c r="M647" i="1"/>
  <c r="I647" i="1"/>
  <c r="M560" i="1"/>
  <c r="I560" i="1"/>
  <c r="M597" i="1"/>
  <c r="I597" i="1"/>
  <c r="M608" i="1"/>
  <c r="I608" i="1"/>
  <c r="M618" i="1"/>
  <c r="I618" i="1"/>
  <c r="M595" i="1"/>
  <c r="I595" i="1"/>
  <c r="M621" i="1"/>
  <c r="I621" i="1"/>
  <c r="M650" i="1"/>
  <c r="I650" i="1"/>
  <c r="M667" i="1"/>
  <c r="I667" i="1"/>
  <c r="M636" i="1"/>
  <c r="I636" i="1"/>
  <c r="M162" i="1"/>
  <c r="I162" i="1"/>
  <c r="M191" i="1"/>
  <c r="I191" i="1"/>
  <c r="M234" i="1"/>
  <c r="I234" i="1"/>
  <c r="M220" i="1"/>
  <c r="I220" i="1"/>
  <c r="M231" i="1"/>
  <c r="I231" i="1"/>
  <c r="M197" i="1"/>
  <c r="I197" i="1"/>
  <c r="M238" i="1"/>
  <c r="I238" i="1"/>
  <c r="M267" i="1"/>
  <c r="I267" i="1"/>
  <c r="M263" i="1"/>
  <c r="I263" i="1"/>
  <c r="M271" i="1"/>
  <c r="I271" i="1"/>
  <c r="M272" i="1"/>
  <c r="I272" i="1"/>
  <c r="M299" i="1"/>
  <c r="I299" i="1"/>
  <c r="M296" i="1"/>
  <c r="I296" i="1"/>
  <c r="M302" i="1"/>
  <c r="I302" i="1"/>
  <c r="M305" i="1"/>
  <c r="I305" i="1"/>
  <c r="M319" i="1"/>
  <c r="I319" i="1"/>
  <c r="M328" i="1"/>
  <c r="I328" i="1"/>
  <c r="M337" i="1"/>
  <c r="I337" i="1"/>
  <c r="M336" i="1"/>
  <c r="I336" i="1"/>
  <c r="M347" i="1"/>
  <c r="I347" i="1"/>
  <c r="M353" i="1"/>
  <c r="I353" i="1"/>
  <c r="M365" i="1"/>
  <c r="I365" i="1"/>
  <c r="M370" i="1"/>
  <c r="I370" i="1"/>
  <c r="M381" i="1"/>
  <c r="I381" i="1"/>
  <c r="M383" i="1"/>
  <c r="I383" i="1"/>
  <c r="M396" i="1"/>
  <c r="I396" i="1"/>
  <c r="M408" i="1"/>
  <c r="I408" i="1"/>
  <c r="M413" i="1"/>
  <c r="I413" i="1"/>
  <c r="M418" i="1"/>
  <c r="I418" i="1"/>
  <c r="M432" i="1"/>
  <c r="I432" i="1"/>
  <c r="M440" i="1"/>
  <c r="I440" i="1"/>
  <c r="M458" i="1"/>
  <c r="I458" i="1"/>
  <c r="M470" i="1"/>
  <c r="I470" i="1"/>
  <c r="M446" i="1"/>
  <c r="I446" i="1"/>
  <c r="M456" i="1"/>
  <c r="I456" i="1"/>
  <c r="M476" i="1"/>
  <c r="I476" i="1"/>
  <c r="M495" i="1"/>
  <c r="I495" i="1"/>
  <c r="M499" i="1"/>
  <c r="I499" i="1"/>
  <c r="M513" i="1"/>
  <c r="I513" i="1"/>
  <c r="M516" i="1"/>
  <c r="I516" i="1"/>
  <c r="M534" i="1"/>
  <c r="I534" i="1"/>
  <c r="M539" i="1"/>
  <c r="I539" i="1"/>
  <c r="M538" i="1"/>
  <c r="I538" i="1"/>
  <c r="M547" i="1"/>
  <c r="I547" i="1"/>
  <c r="M557" i="1"/>
  <c r="I557" i="1"/>
  <c r="M562" i="1"/>
  <c r="I562" i="1"/>
  <c r="M566" i="1"/>
  <c r="I566" i="1"/>
  <c r="M585" i="1"/>
  <c r="I585" i="1"/>
  <c r="M609" i="1"/>
  <c r="I609" i="1"/>
  <c r="M603" i="1"/>
  <c r="I603" i="1"/>
  <c r="M616" i="1"/>
  <c r="I616" i="1"/>
  <c r="M623" i="1"/>
  <c r="I623" i="1"/>
  <c r="M644" i="1"/>
  <c r="I644" i="1"/>
  <c r="M639" i="1"/>
  <c r="I639" i="1"/>
  <c r="M663" i="1"/>
  <c r="I663" i="1"/>
  <c r="M668" i="1"/>
  <c r="I668" i="1"/>
  <c r="M640" i="1"/>
  <c r="I640" i="1"/>
  <c r="M662" i="1"/>
  <c r="I662" i="1"/>
  <c r="I6" i="1"/>
  <c r="I40" i="1"/>
  <c r="I76" i="1"/>
  <c r="I32" i="1"/>
  <c r="I60" i="1"/>
  <c r="I92" i="1"/>
  <c r="I103" i="1"/>
  <c r="I121" i="1"/>
  <c r="I156" i="1"/>
  <c r="I172" i="1"/>
  <c r="I185" i="1"/>
  <c r="I210" i="1"/>
  <c r="I232" i="1"/>
  <c r="I248" i="1"/>
  <c r="I284" i="1"/>
  <c r="I330" i="1"/>
  <c r="I361" i="1"/>
  <c r="I393" i="1"/>
  <c r="I491" i="1"/>
  <c r="I509" i="1"/>
  <c r="I521" i="1"/>
  <c r="I537" i="1"/>
  <c r="I570" i="1"/>
  <c r="I627" i="1"/>
  <c r="I635" i="1"/>
  <c r="I649" i="1"/>
  <c r="M561" i="1"/>
  <c r="I561" i="1"/>
  <c r="M577" i="1"/>
  <c r="I577" i="1"/>
  <c r="M631" i="1"/>
  <c r="I631" i="1"/>
  <c r="M654" i="1"/>
  <c r="I654" i="1"/>
  <c r="M626" i="1"/>
  <c r="I626" i="1"/>
  <c r="M658" i="1"/>
  <c r="I658" i="1"/>
  <c r="M3" i="1"/>
  <c r="I3" i="1"/>
  <c r="M9" i="1"/>
  <c r="I9" i="1"/>
  <c r="M13" i="1"/>
  <c r="I13" i="1"/>
  <c r="M21" i="1"/>
  <c r="I21" i="1"/>
  <c r="M30" i="1"/>
  <c r="I30" i="1"/>
  <c r="M44" i="1"/>
  <c r="I44" i="1"/>
  <c r="M52" i="1"/>
  <c r="I52" i="1"/>
  <c r="M61" i="1"/>
  <c r="I61" i="1"/>
  <c r="M73" i="1"/>
  <c r="I73" i="1"/>
  <c r="M77" i="1"/>
  <c r="I77" i="1"/>
  <c r="M15" i="1"/>
  <c r="I15" i="1"/>
  <c r="M23" i="1"/>
  <c r="I23" i="1"/>
  <c r="M29" i="1"/>
  <c r="I29" i="1"/>
  <c r="M33" i="1"/>
  <c r="I33" i="1"/>
  <c r="M41" i="1"/>
  <c r="I41" i="1"/>
  <c r="M48" i="1"/>
  <c r="I48" i="1"/>
  <c r="M56" i="1"/>
  <c r="I56" i="1"/>
  <c r="M62" i="1"/>
  <c r="I62" i="1"/>
  <c r="M68" i="1"/>
  <c r="I68" i="1"/>
  <c r="M81" i="1"/>
  <c r="I81" i="1"/>
  <c r="M87" i="1"/>
  <c r="I87" i="1"/>
  <c r="M94" i="1"/>
  <c r="I94" i="1"/>
  <c r="M93" i="1"/>
  <c r="I93" i="1"/>
  <c r="M95" i="1"/>
  <c r="I95" i="1"/>
  <c r="M98" i="1"/>
  <c r="I98" i="1"/>
  <c r="M104" i="1"/>
  <c r="I104" i="1"/>
  <c r="M109" i="1"/>
  <c r="I109" i="1"/>
  <c r="M113" i="1"/>
  <c r="I113" i="1"/>
  <c r="M123" i="1"/>
  <c r="I123" i="1"/>
  <c r="M129" i="1"/>
  <c r="I129" i="1"/>
  <c r="M135" i="1"/>
  <c r="I135" i="1"/>
  <c r="M138" i="1"/>
  <c r="I138" i="1"/>
  <c r="M148" i="1"/>
  <c r="I148" i="1"/>
  <c r="M150" i="1"/>
  <c r="I150" i="1"/>
  <c r="M149" i="1"/>
  <c r="I149" i="1"/>
  <c r="M142" i="1"/>
  <c r="I142" i="1"/>
  <c r="M159" i="1"/>
  <c r="I159" i="1"/>
  <c r="M170" i="1"/>
  <c r="I170" i="1"/>
  <c r="M177" i="1"/>
  <c r="I177" i="1"/>
  <c r="M183" i="1"/>
  <c r="I183" i="1"/>
  <c r="M157" i="1"/>
  <c r="I157" i="1"/>
  <c r="M169" i="1"/>
  <c r="I169" i="1"/>
  <c r="M175" i="1"/>
  <c r="I175" i="1"/>
  <c r="M168" i="1"/>
  <c r="I168" i="1"/>
  <c r="M188" i="1"/>
  <c r="I188" i="1"/>
  <c r="M198" i="1"/>
  <c r="I198" i="1"/>
  <c r="M202" i="1"/>
  <c r="I202" i="1"/>
  <c r="M214" i="1"/>
  <c r="I214" i="1"/>
  <c r="M216" i="1"/>
  <c r="I216" i="1"/>
  <c r="M235" i="1"/>
  <c r="I235" i="1"/>
  <c r="M221" i="1"/>
  <c r="I221" i="1"/>
  <c r="M226" i="1"/>
  <c r="I226" i="1"/>
  <c r="M212" i="1"/>
  <c r="I212" i="1"/>
  <c r="M240" i="1"/>
  <c r="I240" i="1"/>
  <c r="M204" i="1"/>
  <c r="I204" i="1"/>
  <c r="M190" i="1"/>
  <c r="I190" i="1"/>
  <c r="M218" i="1"/>
  <c r="I218" i="1"/>
  <c r="M239" i="1"/>
  <c r="I239" i="1"/>
  <c r="M242" i="1"/>
  <c r="I242" i="1"/>
  <c r="M251" i="1"/>
  <c r="I251" i="1"/>
  <c r="M254" i="1"/>
  <c r="I254" i="1"/>
  <c r="M262" i="1"/>
  <c r="I262" i="1"/>
  <c r="M243" i="1"/>
  <c r="I243" i="1"/>
  <c r="M253" i="1"/>
  <c r="I253" i="1"/>
  <c r="M247" i="1"/>
  <c r="I247" i="1"/>
  <c r="M268" i="1"/>
  <c r="I268" i="1"/>
  <c r="M275" i="1"/>
  <c r="I275" i="1"/>
  <c r="M278" i="1"/>
  <c r="I278" i="1"/>
  <c r="M293" i="1"/>
  <c r="I293" i="1"/>
  <c r="M290" i="1"/>
  <c r="I290" i="1"/>
  <c r="M298" i="1"/>
  <c r="I298" i="1"/>
  <c r="M281" i="1"/>
  <c r="I281" i="1"/>
  <c r="M285" i="1"/>
  <c r="I285" i="1"/>
  <c r="M303" i="1"/>
  <c r="I303" i="1"/>
  <c r="M306" i="1"/>
  <c r="I306" i="1"/>
  <c r="M310" i="1"/>
  <c r="I310" i="1"/>
  <c r="M314" i="1"/>
  <c r="I314" i="1"/>
  <c r="M320" i="1"/>
  <c r="I320" i="1"/>
  <c r="M327" i="1"/>
  <c r="I327" i="1"/>
  <c r="M326" i="1"/>
  <c r="I326" i="1"/>
  <c r="M332" i="1"/>
  <c r="I332" i="1"/>
  <c r="M329" i="1"/>
  <c r="I329" i="1"/>
  <c r="M338" i="1"/>
  <c r="I338" i="1"/>
  <c r="M342" i="1"/>
  <c r="I342" i="1"/>
  <c r="M346" i="1"/>
  <c r="I346" i="1"/>
  <c r="M348" i="1"/>
  <c r="I348" i="1"/>
  <c r="M356" i="1"/>
  <c r="I356" i="1"/>
  <c r="M358" i="1"/>
  <c r="I358" i="1"/>
  <c r="M362" i="1"/>
  <c r="I362" i="1"/>
  <c r="M366" i="1"/>
  <c r="I366" i="1"/>
  <c r="M371" i="1"/>
  <c r="I371" i="1"/>
  <c r="M376" i="1"/>
  <c r="I376" i="1"/>
  <c r="M378" i="1"/>
  <c r="I378" i="1"/>
  <c r="M382" i="1"/>
  <c r="I382" i="1"/>
  <c r="M384" i="1"/>
  <c r="I384" i="1"/>
  <c r="M390" i="1"/>
  <c r="I390" i="1"/>
  <c r="M394" i="1"/>
  <c r="I394" i="1"/>
  <c r="M398" i="1"/>
  <c r="I398" i="1"/>
  <c r="M409" i="1"/>
  <c r="I409" i="1"/>
  <c r="M402" i="1"/>
  <c r="I402" i="1"/>
  <c r="M410" i="1"/>
  <c r="I410" i="1"/>
  <c r="M414" i="1"/>
  <c r="I414" i="1"/>
  <c r="M419" i="1"/>
  <c r="I419" i="1"/>
  <c r="M420" i="1"/>
  <c r="I420" i="1"/>
  <c r="M425" i="1"/>
  <c r="I425" i="1"/>
  <c r="M429" i="1"/>
  <c r="I429" i="1"/>
  <c r="M433" i="1"/>
  <c r="I433" i="1"/>
  <c r="M426" i="1"/>
  <c r="I426" i="1"/>
  <c r="M441" i="1"/>
  <c r="I441" i="1"/>
  <c r="M447" i="1"/>
  <c r="I447" i="1"/>
  <c r="M451" i="1"/>
  <c r="I451" i="1"/>
  <c r="M461" i="1"/>
  <c r="I461" i="1"/>
  <c r="M471" i="1"/>
  <c r="I471" i="1"/>
  <c r="M481" i="1"/>
  <c r="I481" i="1"/>
  <c r="M453" i="1"/>
  <c r="I453" i="1"/>
  <c r="M459" i="1"/>
  <c r="I459" i="1"/>
  <c r="M466" i="1"/>
  <c r="I466" i="1"/>
  <c r="M472" i="1"/>
  <c r="I472" i="1"/>
  <c r="M479" i="1"/>
  <c r="I479" i="1"/>
  <c r="M486" i="1"/>
  <c r="I486" i="1"/>
  <c r="M489" i="1"/>
  <c r="I489" i="1"/>
  <c r="M492" i="1"/>
  <c r="I492" i="1"/>
  <c r="M496" i="1"/>
  <c r="I496" i="1"/>
  <c r="M501" i="1"/>
  <c r="I501" i="1"/>
  <c r="M511" i="1"/>
  <c r="I511" i="1"/>
  <c r="M515" i="1"/>
  <c r="I515" i="1"/>
  <c r="M518" i="1"/>
  <c r="I518" i="1"/>
  <c r="M522" i="1"/>
  <c r="I522" i="1"/>
  <c r="M504" i="1"/>
  <c r="I504" i="1"/>
  <c r="M507" i="1"/>
  <c r="I507" i="1"/>
  <c r="M514" i="1"/>
  <c r="I514" i="1"/>
  <c r="M517" i="1"/>
  <c r="I517" i="1"/>
  <c r="M530" i="1"/>
  <c r="I530" i="1"/>
  <c r="M527" i="1"/>
  <c r="I527" i="1"/>
  <c r="M546" i="1"/>
  <c r="I546" i="1"/>
  <c r="M550" i="1"/>
  <c r="I550" i="1"/>
  <c r="M554" i="1"/>
  <c r="I554" i="1"/>
  <c r="M563" i="1"/>
  <c r="I563" i="1"/>
  <c r="M578" i="1"/>
  <c r="I578" i="1"/>
  <c r="M586" i="1"/>
  <c r="I586" i="1"/>
  <c r="M602" i="1"/>
  <c r="I602" i="1"/>
  <c r="M574" i="1"/>
  <c r="I574" i="1"/>
  <c r="M606" i="1"/>
  <c r="I606" i="1"/>
  <c r="M624" i="1"/>
  <c r="I624" i="1"/>
  <c r="M634" i="1"/>
  <c r="I634" i="1"/>
  <c r="M645" i="1"/>
  <c r="I645" i="1"/>
  <c r="M653" i="1"/>
  <c r="I653" i="1"/>
  <c r="M664" i="1"/>
  <c r="I664" i="1"/>
  <c r="M669" i="1"/>
  <c r="I669" i="1"/>
  <c r="M633" i="1"/>
  <c r="I633" i="1"/>
  <c r="M655" i="1"/>
  <c r="I655" i="1"/>
  <c r="I5" i="1"/>
  <c r="I28" i="1"/>
  <c r="I72" i="1"/>
  <c r="I27" i="1"/>
  <c r="I53" i="1"/>
  <c r="I84" i="1"/>
  <c r="I102" i="1"/>
  <c r="I116" i="1"/>
  <c r="I137" i="1"/>
  <c r="I140" i="1"/>
  <c r="I182" i="1"/>
  <c r="I201" i="1"/>
  <c r="I225" i="1"/>
  <c r="I250" i="1"/>
  <c r="I277" i="1"/>
  <c r="I309" i="1"/>
  <c r="I341" i="1"/>
  <c r="I375" i="1"/>
  <c r="I401" i="1"/>
  <c r="I445" i="1"/>
  <c r="I464" i="1"/>
  <c r="I505" i="1"/>
  <c r="I556" i="1"/>
  <c r="I588" i="1"/>
  <c r="I598" i="1"/>
  <c r="I659" i="1"/>
  <c r="I628" i="1"/>
  <c r="I531" i="1"/>
  <c r="I543" i="1"/>
  <c r="I552" i="1"/>
  <c r="I613" i="1"/>
  <c r="I576" i="1"/>
  <c r="I641" i="1"/>
  <c r="I666" i="1"/>
  <c r="I648" i="1"/>
  <c r="E43" i="6" l="1"/>
  <c r="K620" i="1"/>
  <c r="L620" i="1" s="1"/>
  <c r="Q620" i="1" s="1"/>
  <c r="P620" i="1"/>
  <c r="K660" i="1"/>
  <c r="L660" i="1" s="1"/>
  <c r="Q660" i="1" s="1"/>
  <c r="P660" i="1"/>
  <c r="K423" i="1"/>
  <c r="L423" i="1" s="1"/>
  <c r="Q423" i="1" s="1"/>
  <c r="P423" i="1"/>
  <c r="K252" i="1"/>
  <c r="L252" i="1" s="1"/>
  <c r="K643" i="1"/>
  <c r="L643" i="1" s="1"/>
  <c r="Q643" i="1" s="1"/>
  <c r="R643" i="1" s="1"/>
  <c r="K279" i="1"/>
  <c r="L279" i="1" s="1"/>
  <c r="K164" i="1"/>
  <c r="L164" i="1" s="1"/>
  <c r="J147" i="1"/>
  <c r="P147" i="1" s="1"/>
  <c r="K532" i="1"/>
  <c r="L532" i="1" s="1"/>
  <c r="K652" i="1"/>
  <c r="L652" i="1" s="1"/>
  <c r="K324" i="1"/>
  <c r="L324" i="1" s="1"/>
  <c r="K485" i="1"/>
  <c r="L485" i="1" s="1"/>
  <c r="K345" i="1"/>
  <c r="L345" i="1" s="1"/>
  <c r="K107" i="1"/>
  <c r="L107" i="1" s="1"/>
  <c r="Q107" i="1" s="1"/>
  <c r="R107" i="1" s="1"/>
  <c r="K280" i="1"/>
  <c r="L280" i="1" s="1"/>
  <c r="Q280" i="1" s="1"/>
  <c r="R280" i="1" s="1"/>
  <c r="K579" i="1"/>
  <c r="L579" i="1" s="1"/>
  <c r="K404" i="1"/>
  <c r="L404" i="1" s="1"/>
  <c r="K589" i="1"/>
  <c r="L589" i="1" s="1"/>
  <c r="K174" i="1"/>
  <c r="L174" i="1" s="1"/>
  <c r="Q174" i="1" s="1"/>
  <c r="K600" i="1"/>
  <c r="L600" i="1" s="1"/>
  <c r="Q600" i="1" s="1"/>
  <c r="K193" i="1"/>
  <c r="L193" i="1" s="1"/>
  <c r="K622" i="1"/>
  <c r="L622" i="1" s="1"/>
  <c r="K670" i="1"/>
  <c r="L670" i="1" s="1"/>
  <c r="K355" i="1"/>
  <c r="L355" i="1" s="1"/>
  <c r="K10" i="1"/>
  <c r="L10" i="1" s="1"/>
  <c r="K377" i="1"/>
  <c r="L377" i="1" s="1"/>
  <c r="K89" i="1"/>
  <c r="L89" i="1" s="1"/>
  <c r="K469" i="1"/>
  <c r="L469" i="1" s="1"/>
  <c r="K567" i="1"/>
  <c r="L567" i="1" s="1"/>
  <c r="K625" i="1"/>
  <c r="L625" i="1" s="1"/>
  <c r="K143" i="1"/>
  <c r="L143" i="1" s="1"/>
  <c r="K125" i="1"/>
  <c r="L125" i="1" s="1"/>
  <c r="K12" i="1"/>
  <c r="L12" i="1" s="1"/>
  <c r="Q12" i="1" s="1"/>
  <c r="K249" i="1"/>
  <c r="L249" i="1" s="1"/>
  <c r="K207" i="1"/>
  <c r="L207" i="1" s="1"/>
  <c r="Q207" i="1" s="1"/>
  <c r="K572" i="1"/>
  <c r="L572" i="1" s="1"/>
  <c r="Q572" i="1" s="1"/>
  <c r="K387" i="1"/>
  <c r="L387" i="1" s="1"/>
  <c r="Q387" i="1" s="1"/>
  <c r="K211" i="1"/>
  <c r="L211" i="1" s="1"/>
  <c r="Q211" i="1" s="1"/>
  <c r="K47" i="1"/>
  <c r="L47" i="1" s="1"/>
  <c r="Q47" i="1" s="1"/>
  <c r="K477" i="1"/>
  <c r="L477" i="1" s="1"/>
  <c r="Q477" i="1" s="1"/>
  <c r="K437" i="1"/>
  <c r="L437" i="1" s="1"/>
  <c r="Q437" i="1" s="1"/>
  <c r="K38" i="1"/>
  <c r="L38" i="1" s="1"/>
  <c r="Q38" i="1" s="1"/>
  <c r="K630" i="1"/>
  <c r="L630" i="1" s="1"/>
  <c r="Q630" i="1" s="1"/>
  <c r="K665" i="1"/>
  <c r="L665" i="1" s="1"/>
  <c r="Q665" i="1" s="1"/>
  <c r="K163" i="1"/>
  <c r="L163" i="1" s="1"/>
  <c r="K64" i="1"/>
  <c r="L64" i="1" s="1"/>
  <c r="K629" i="1"/>
  <c r="L629" i="1" s="1"/>
  <c r="K39" i="1"/>
  <c r="L39" i="1" s="1"/>
  <c r="K357" i="1"/>
  <c r="L357" i="1" s="1"/>
  <c r="K610" i="1"/>
  <c r="L610" i="1" s="1"/>
  <c r="K553" i="1"/>
  <c r="L553" i="1" s="1"/>
  <c r="K325" i="1"/>
  <c r="L325" i="1" s="1"/>
  <c r="K79" i="1"/>
  <c r="L79" i="1" s="1"/>
  <c r="K651" i="1"/>
  <c r="L651" i="1" s="1"/>
  <c r="K541" i="1"/>
  <c r="L541" i="1" s="1"/>
  <c r="K549" i="1"/>
  <c r="L549" i="1" s="1"/>
  <c r="K564" i="1"/>
  <c r="L564" i="1" s="1"/>
  <c r="K108" i="1"/>
  <c r="L108" i="1" s="1"/>
  <c r="K66" i="1"/>
  <c r="L66" i="1" s="1"/>
  <c r="K259" i="1"/>
  <c r="L259" i="1" s="1"/>
  <c r="K500" i="1"/>
  <c r="L500" i="1" s="1"/>
  <c r="J656" i="1"/>
  <c r="P656" i="1" s="1"/>
  <c r="K50" i="1"/>
  <c r="L50" i="1" s="1"/>
  <c r="K646" i="1"/>
  <c r="L646" i="1" s="1"/>
  <c r="Q646" i="1" s="1"/>
  <c r="J556" i="1"/>
  <c r="P556" i="1" s="1"/>
  <c r="K524" i="1"/>
  <c r="L524" i="1" s="1"/>
  <c r="Q524" i="1" s="1"/>
  <c r="K438" i="1"/>
  <c r="L438" i="1" s="1"/>
  <c r="Q438" i="1" s="1"/>
  <c r="K127" i="1"/>
  <c r="L127" i="1" s="1"/>
  <c r="Q127" i="1" s="1"/>
  <c r="K112" i="1"/>
  <c r="L112" i="1" s="1"/>
  <c r="Q112" i="1" s="1"/>
  <c r="K19" i="1"/>
  <c r="L19" i="1" s="1"/>
  <c r="Q19" i="1" s="1"/>
  <c r="K86" i="1"/>
  <c r="L86" i="1" s="1"/>
  <c r="Q86" i="1" s="1"/>
  <c r="J666" i="1"/>
  <c r="P666" i="1" s="1"/>
  <c r="K592" i="1"/>
  <c r="L592" i="1" s="1"/>
  <c r="K661" i="1"/>
  <c r="L661" i="1" s="1"/>
  <c r="K605" i="1"/>
  <c r="L605" i="1" s="1"/>
  <c r="K559" i="1"/>
  <c r="L559" i="1" s="1"/>
  <c r="J659" i="1"/>
  <c r="P659" i="1" s="1"/>
  <c r="J309" i="1"/>
  <c r="P309" i="1" s="1"/>
  <c r="J201" i="1"/>
  <c r="P201" i="1" s="1"/>
  <c r="J116" i="1"/>
  <c r="P116" i="1" s="1"/>
  <c r="J27" i="1"/>
  <c r="P27" i="1" s="1"/>
  <c r="J655" i="1"/>
  <c r="P655" i="1" s="1"/>
  <c r="J669" i="1"/>
  <c r="P669" i="1" s="1"/>
  <c r="J653" i="1"/>
  <c r="P653" i="1" s="1"/>
  <c r="J634" i="1"/>
  <c r="P634" i="1" s="1"/>
  <c r="J606" i="1"/>
  <c r="P606" i="1" s="1"/>
  <c r="J574" i="1"/>
  <c r="P574" i="1" s="1"/>
  <c r="J578" i="1"/>
  <c r="P578" i="1" s="1"/>
  <c r="J554" i="1"/>
  <c r="P554" i="1" s="1"/>
  <c r="J546" i="1"/>
  <c r="P546" i="1" s="1"/>
  <c r="J530" i="1"/>
  <c r="P530" i="1" s="1"/>
  <c r="J517" i="1"/>
  <c r="P517" i="1" s="1"/>
  <c r="J504" i="1"/>
  <c r="P504" i="1" s="1"/>
  <c r="J522" i="1"/>
  <c r="P522" i="1" s="1"/>
  <c r="J515" i="1"/>
  <c r="P515" i="1" s="1"/>
  <c r="J501" i="1"/>
  <c r="P501" i="1" s="1"/>
  <c r="J492" i="1"/>
  <c r="P492" i="1" s="1"/>
  <c r="J486" i="1"/>
  <c r="P486" i="1" s="1"/>
  <c r="J472" i="1"/>
  <c r="P472" i="1" s="1"/>
  <c r="J459" i="1"/>
  <c r="P459" i="1" s="1"/>
  <c r="J471" i="1"/>
  <c r="P471" i="1" s="1"/>
  <c r="J451" i="1"/>
  <c r="P451" i="1" s="1"/>
  <c r="J441" i="1"/>
  <c r="P441" i="1" s="1"/>
  <c r="J433" i="1"/>
  <c r="P433" i="1" s="1"/>
  <c r="J425" i="1"/>
  <c r="P425" i="1" s="1"/>
  <c r="J419" i="1"/>
  <c r="P419" i="1" s="1"/>
  <c r="J410" i="1"/>
  <c r="P410" i="1" s="1"/>
  <c r="J409" i="1"/>
  <c r="P409" i="1" s="1"/>
  <c r="J394" i="1"/>
  <c r="P394" i="1" s="1"/>
  <c r="J384" i="1"/>
  <c r="P384" i="1" s="1"/>
  <c r="J378" i="1"/>
  <c r="P378" i="1" s="1"/>
  <c r="J371" i="1"/>
  <c r="P371" i="1" s="1"/>
  <c r="J362" i="1"/>
  <c r="P362" i="1" s="1"/>
  <c r="J356" i="1"/>
  <c r="P356" i="1" s="1"/>
  <c r="J346" i="1"/>
  <c r="P346" i="1" s="1"/>
  <c r="J338" i="1"/>
  <c r="P338" i="1" s="1"/>
  <c r="J332" i="1"/>
  <c r="P332" i="1" s="1"/>
  <c r="J327" i="1"/>
  <c r="P327" i="1" s="1"/>
  <c r="J314" i="1"/>
  <c r="P314" i="1" s="1"/>
  <c r="J306" i="1"/>
  <c r="P306" i="1" s="1"/>
  <c r="J285" i="1"/>
  <c r="P285" i="1" s="1"/>
  <c r="J298" i="1"/>
  <c r="P298" i="1" s="1"/>
  <c r="J293" i="1"/>
  <c r="P293" i="1" s="1"/>
  <c r="J275" i="1"/>
  <c r="P275" i="1" s="1"/>
  <c r="J247" i="1"/>
  <c r="P247" i="1" s="1"/>
  <c r="J243" i="1"/>
  <c r="P243" i="1" s="1"/>
  <c r="J254" i="1"/>
  <c r="P254" i="1" s="1"/>
  <c r="J242" i="1"/>
  <c r="P242" i="1" s="1"/>
  <c r="J218" i="1"/>
  <c r="P218" i="1" s="1"/>
  <c r="J204" i="1"/>
  <c r="P204" i="1" s="1"/>
  <c r="J212" i="1"/>
  <c r="P212" i="1" s="1"/>
  <c r="J221" i="1"/>
  <c r="P221" i="1" s="1"/>
  <c r="J216" i="1"/>
  <c r="P216" i="1" s="1"/>
  <c r="J202" i="1"/>
  <c r="P202" i="1" s="1"/>
  <c r="J188" i="1"/>
  <c r="P188" i="1" s="1"/>
  <c r="J175" i="1"/>
  <c r="P175" i="1" s="1"/>
  <c r="J157" i="1"/>
  <c r="P157" i="1" s="1"/>
  <c r="J177" i="1"/>
  <c r="P177" i="1" s="1"/>
  <c r="J159" i="1"/>
  <c r="P159" i="1" s="1"/>
  <c r="J149" i="1"/>
  <c r="P149" i="1" s="1"/>
  <c r="J148" i="1"/>
  <c r="P148" i="1" s="1"/>
  <c r="J135" i="1"/>
  <c r="P135" i="1" s="1"/>
  <c r="J123" i="1"/>
  <c r="P123" i="1" s="1"/>
  <c r="J113" i="1"/>
  <c r="P113" i="1" s="1"/>
  <c r="J104" i="1"/>
  <c r="P104" i="1" s="1"/>
  <c r="J95" i="1"/>
  <c r="P95" i="1" s="1"/>
  <c r="J94" i="1"/>
  <c r="P94" i="1" s="1"/>
  <c r="J81" i="1"/>
  <c r="P81" i="1" s="1"/>
  <c r="J62" i="1"/>
  <c r="P62" i="1" s="1"/>
  <c r="J48" i="1"/>
  <c r="P48" i="1" s="1"/>
  <c r="J33" i="1"/>
  <c r="P33" i="1" s="1"/>
  <c r="J23" i="1"/>
  <c r="P23" i="1" s="1"/>
  <c r="J77" i="1"/>
  <c r="P77" i="1" s="1"/>
  <c r="J61" i="1"/>
  <c r="P61" i="1" s="1"/>
  <c r="J44" i="1"/>
  <c r="P44" i="1" s="1"/>
  <c r="J21" i="1"/>
  <c r="P21" i="1" s="1"/>
  <c r="J9" i="1"/>
  <c r="P9" i="1" s="1"/>
  <c r="J284" i="1"/>
  <c r="P284" i="1" s="1"/>
  <c r="J185" i="1"/>
  <c r="P185" i="1" s="1"/>
  <c r="J121" i="1"/>
  <c r="J32" i="1"/>
  <c r="P32" i="1" s="1"/>
  <c r="J662" i="1"/>
  <c r="P662" i="1" s="1"/>
  <c r="J668" i="1"/>
  <c r="P668" i="1" s="1"/>
  <c r="J639" i="1"/>
  <c r="P639" i="1" s="1"/>
  <c r="J623" i="1"/>
  <c r="P623" i="1" s="1"/>
  <c r="J603" i="1"/>
  <c r="P603" i="1" s="1"/>
  <c r="J566" i="1"/>
  <c r="P566" i="1" s="1"/>
  <c r="J557" i="1"/>
  <c r="P557" i="1" s="1"/>
  <c r="J538" i="1"/>
  <c r="P538" i="1" s="1"/>
  <c r="J539" i="1"/>
  <c r="P539" i="1" s="1"/>
  <c r="J513" i="1"/>
  <c r="P513" i="1" s="1"/>
  <c r="J495" i="1"/>
  <c r="P495" i="1" s="1"/>
  <c r="J476" i="1"/>
  <c r="P476" i="1" s="1"/>
  <c r="J446" i="1"/>
  <c r="P446" i="1" s="1"/>
  <c r="J458" i="1"/>
  <c r="P458" i="1" s="1"/>
  <c r="J413" i="1"/>
  <c r="P413" i="1" s="1"/>
  <c r="J396" i="1"/>
  <c r="P396" i="1" s="1"/>
  <c r="J381" i="1"/>
  <c r="P381" i="1" s="1"/>
  <c r="J365" i="1"/>
  <c r="P365" i="1" s="1"/>
  <c r="J347" i="1"/>
  <c r="P347" i="1" s="1"/>
  <c r="J337" i="1"/>
  <c r="P337" i="1" s="1"/>
  <c r="J319" i="1"/>
  <c r="P319" i="1" s="1"/>
  <c r="J302" i="1"/>
  <c r="P302" i="1" s="1"/>
  <c r="J299" i="1"/>
  <c r="P299" i="1" s="1"/>
  <c r="J271" i="1"/>
  <c r="P271" i="1" s="1"/>
  <c r="J267" i="1"/>
  <c r="P267" i="1" s="1"/>
  <c r="J238" i="1"/>
  <c r="P238" i="1" s="1"/>
  <c r="J231" i="1"/>
  <c r="P231" i="1" s="1"/>
  <c r="J234" i="1"/>
  <c r="P234" i="1" s="1"/>
  <c r="J162" i="1"/>
  <c r="P162" i="1" s="1"/>
  <c r="K450" i="1"/>
  <c r="L450" i="1" s="1"/>
  <c r="Q450" i="1" s="1"/>
  <c r="J520" i="1"/>
  <c r="P520" i="1" s="1"/>
  <c r="J512" i="1"/>
  <c r="P512" i="1" s="1"/>
  <c r="J494" i="1"/>
  <c r="P494" i="1" s="1"/>
  <c r="J487" i="1"/>
  <c r="P487" i="1" s="1"/>
  <c r="J473" i="1"/>
  <c r="P473" i="1" s="1"/>
  <c r="J460" i="1"/>
  <c r="P460" i="1" s="1"/>
  <c r="J482" i="1"/>
  <c r="P482" i="1" s="1"/>
  <c r="J462" i="1"/>
  <c r="P462" i="1" s="1"/>
  <c r="J430" i="1"/>
  <c r="P430" i="1" s="1"/>
  <c r="J435" i="1"/>
  <c r="P435" i="1" s="1"/>
  <c r="J421" i="1"/>
  <c r="P421" i="1" s="1"/>
  <c r="J416" i="1"/>
  <c r="P416" i="1" s="1"/>
  <c r="J405" i="1"/>
  <c r="P405" i="1" s="1"/>
  <c r="J395" i="1"/>
  <c r="P395" i="1" s="1"/>
  <c r="J386" i="1"/>
  <c r="P386" i="1" s="1"/>
  <c r="J379" i="1"/>
  <c r="P379" i="1" s="1"/>
  <c r="J372" i="1"/>
  <c r="P372" i="1" s="1"/>
  <c r="J359" i="1"/>
  <c r="P359" i="1" s="1"/>
  <c r="J351" i="1"/>
  <c r="P351" i="1" s="1"/>
  <c r="J343" i="1"/>
  <c r="P343" i="1" s="1"/>
  <c r="J333" i="1"/>
  <c r="P333" i="1" s="1"/>
  <c r="J323" i="1"/>
  <c r="P323" i="1" s="1"/>
  <c r="J315" i="1"/>
  <c r="P315" i="1" s="1"/>
  <c r="J307" i="1"/>
  <c r="P307" i="1" s="1"/>
  <c r="J282" i="1"/>
  <c r="P282" i="1" s="1"/>
  <c r="J292" i="1"/>
  <c r="P292" i="1" s="1"/>
  <c r="J288" i="1"/>
  <c r="P288" i="1" s="1"/>
  <c r="J264" i="1"/>
  <c r="P264" i="1" s="1"/>
  <c r="J244" i="1"/>
  <c r="P244" i="1" s="1"/>
  <c r="J256" i="1"/>
  <c r="P256" i="1" s="1"/>
  <c r="J245" i="1"/>
  <c r="P245" i="1" s="1"/>
  <c r="J206" i="1"/>
  <c r="P206" i="1" s="1"/>
  <c r="J241" i="1"/>
  <c r="P241" i="1" s="1"/>
  <c r="J227" i="1"/>
  <c r="P227" i="1" s="1"/>
  <c r="J217" i="1"/>
  <c r="P217" i="1" s="1"/>
  <c r="J203" i="1"/>
  <c r="P203" i="1" s="1"/>
  <c r="J186" i="1"/>
  <c r="P186" i="1" s="1"/>
  <c r="J176" i="1"/>
  <c r="P176" i="1" s="1"/>
  <c r="J178" i="1"/>
  <c r="P178" i="1" s="1"/>
  <c r="J160" i="1"/>
  <c r="P160" i="1" s="1"/>
  <c r="J152" i="1"/>
  <c r="P152" i="1" s="1"/>
  <c r="J133" i="1"/>
  <c r="P133" i="1" s="1"/>
  <c r="J124" i="1"/>
  <c r="P124" i="1" s="1"/>
  <c r="J110" i="1"/>
  <c r="P110" i="1" s="1"/>
  <c r="J97" i="1"/>
  <c r="P97" i="1" s="1"/>
  <c r="J90" i="1"/>
  <c r="P90" i="1" s="1"/>
  <c r="J69" i="1"/>
  <c r="P69" i="1" s="1"/>
  <c r="J49" i="1"/>
  <c r="P49" i="1" s="1"/>
  <c r="J35" i="1"/>
  <c r="P35" i="1" s="1"/>
  <c r="J78" i="1"/>
  <c r="P78" i="1" s="1"/>
  <c r="J46" i="1"/>
  <c r="P46" i="1" s="1"/>
  <c r="J641" i="1"/>
  <c r="P641" i="1" s="1"/>
  <c r="J531" i="1"/>
  <c r="P531" i="1" s="1"/>
  <c r="K551" i="1"/>
  <c r="L551" i="1" s="1"/>
  <c r="Q551" i="1" s="1"/>
  <c r="K637" i="1"/>
  <c r="L637" i="1" s="1"/>
  <c r="Q637" i="1" s="1"/>
  <c r="K389" i="1"/>
  <c r="L389" i="1" s="1"/>
  <c r="Q389" i="1" s="1"/>
  <c r="J184" i="1"/>
  <c r="P184" i="1" s="1"/>
  <c r="J99" i="1"/>
  <c r="P99" i="1" s="1"/>
  <c r="J74" i="1"/>
  <c r="P74" i="1" s="1"/>
  <c r="J436" i="1"/>
  <c r="P436" i="1" s="1"/>
  <c r="J331" i="1"/>
  <c r="P331" i="1" s="1"/>
  <c r="J236" i="1"/>
  <c r="P236" i="1" s="1"/>
  <c r="K71" i="1"/>
  <c r="L71" i="1" s="1"/>
  <c r="Q71" i="1" s="1"/>
  <c r="K20" i="1"/>
  <c r="L20" i="1" s="1"/>
  <c r="Q20" i="1" s="1"/>
  <c r="J576" i="1"/>
  <c r="P576" i="1" s="1"/>
  <c r="J552" i="1"/>
  <c r="P552" i="1" s="1"/>
  <c r="J464" i="1"/>
  <c r="P464" i="1" s="1"/>
  <c r="J375" i="1"/>
  <c r="P375" i="1" s="1"/>
  <c r="J250" i="1"/>
  <c r="P250" i="1" s="1"/>
  <c r="J140" i="1"/>
  <c r="P140" i="1" s="1"/>
  <c r="J84" i="1"/>
  <c r="P84" i="1" s="1"/>
  <c r="J28" i="1"/>
  <c r="P28" i="1" s="1"/>
  <c r="J633" i="1"/>
  <c r="P633" i="1" s="1"/>
  <c r="J664" i="1"/>
  <c r="P664" i="1" s="1"/>
  <c r="J645" i="1"/>
  <c r="P645" i="1" s="1"/>
  <c r="J624" i="1"/>
  <c r="P624" i="1" s="1"/>
  <c r="J667" i="1"/>
  <c r="P667" i="1" s="1"/>
  <c r="J621" i="1"/>
  <c r="P621" i="1" s="1"/>
  <c r="J618" i="1"/>
  <c r="P618" i="1" s="1"/>
  <c r="J597" i="1"/>
  <c r="P597" i="1" s="1"/>
  <c r="J560" i="1"/>
  <c r="P560" i="1" s="1"/>
  <c r="J657" i="1"/>
  <c r="P657" i="1" s="1"/>
  <c r="J642" i="1"/>
  <c r="P642" i="1" s="1"/>
  <c r="J575" i="1"/>
  <c r="P575" i="1" s="1"/>
  <c r="K166" i="1"/>
  <c r="L166" i="1" s="1"/>
  <c r="Q166" i="1" s="1"/>
  <c r="K506" i="1"/>
  <c r="L506" i="1" s="1"/>
  <c r="Q506" i="1" s="1"/>
  <c r="J648" i="1"/>
  <c r="P648" i="1" s="1"/>
  <c r="J613" i="1"/>
  <c r="P613" i="1" s="1"/>
  <c r="J543" i="1"/>
  <c r="P543" i="1" s="1"/>
  <c r="J588" i="1"/>
  <c r="P588" i="1" s="1"/>
  <c r="J505" i="1"/>
  <c r="P505" i="1" s="1"/>
  <c r="J401" i="1"/>
  <c r="P401" i="1" s="1"/>
  <c r="J277" i="1"/>
  <c r="P277" i="1" s="1"/>
  <c r="J182" i="1"/>
  <c r="P182" i="1" s="1"/>
  <c r="J102" i="1"/>
  <c r="P102" i="1" s="1"/>
  <c r="J72" i="1"/>
  <c r="P72" i="1" s="1"/>
  <c r="K478" i="1"/>
  <c r="L478" i="1" s="1"/>
  <c r="K415" i="1"/>
  <c r="L415" i="1" s="1"/>
  <c r="K208" i="1"/>
  <c r="L208" i="1" s="1"/>
  <c r="J626" i="1"/>
  <c r="P626" i="1" s="1"/>
  <c r="J631" i="1"/>
  <c r="P631" i="1" s="1"/>
  <c r="J561" i="1"/>
  <c r="P561" i="1" s="1"/>
  <c r="J635" i="1"/>
  <c r="P635" i="1" s="1"/>
  <c r="J537" i="1"/>
  <c r="P537" i="1" s="1"/>
  <c r="J491" i="1"/>
  <c r="P491" i="1" s="1"/>
  <c r="J393" i="1"/>
  <c r="P393" i="1" s="1"/>
  <c r="J248" i="1"/>
  <c r="P248" i="1" s="1"/>
  <c r="J172" i="1"/>
  <c r="P172" i="1" s="1"/>
  <c r="J103" i="1"/>
  <c r="P103" i="1" s="1"/>
  <c r="J76" i="1"/>
  <c r="P76" i="1" s="1"/>
  <c r="K632" i="1"/>
  <c r="L632" i="1" s="1"/>
  <c r="K607" i="1"/>
  <c r="L607" i="1" s="1"/>
  <c r="Q607" i="1" s="1"/>
  <c r="R607" i="1" s="1"/>
  <c r="K313" i="1"/>
  <c r="L313" i="1" s="1"/>
  <c r="J151" i="1"/>
  <c r="P151" i="1" s="1"/>
  <c r="J85" i="1"/>
  <c r="P85" i="1" s="1"/>
  <c r="J34" i="1"/>
  <c r="P34" i="1" s="1"/>
  <c r="J555" i="1"/>
  <c r="P555" i="1" s="1"/>
  <c r="J545" i="1"/>
  <c r="P545" i="1" s="1"/>
  <c r="J544" i="1"/>
  <c r="P544" i="1" s="1"/>
  <c r="J536" i="1"/>
  <c r="P536" i="1" s="1"/>
  <c r="J533" i="1"/>
  <c r="P533" i="1" s="1"/>
  <c r="J525" i="1"/>
  <c r="P525" i="1" s="1"/>
  <c r="J510" i="1"/>
  <c r="P510" i="1" s="1"/>
  <c r="J498" i="1"/>
  <c r="P498" i="1" s="1"/>
  <c r="J490" i="1"/>
  <c r="P490" i="1" s="1"/>
  <c r="J475" i="1"/>
  <c r="P475" i="1" s="1"/>
  <c r="J463" i="1"/>
  <c r="P463" i="1" s="1"/>
  <c r="J448" i="1"/>
  <c r="P448" i="1" s="1"/>
  <c r="J465" i="1"/>
  <c r="P465" i="1" s="1"/>
  <c r="J449" i="1"/>
  <c r="P449" i="1" s="1"/>
  <c r="J439" i="1"/>
  <c r="P439" i="1" s="1"/>
  <c r="J431" i="1"/>
  <c r="P431" i="1" s="1"/>
  <c r="J417" i="1"/>
  <c r="P417" i="1" s="1"/>
  <c r="J403" i="1"/>
  <c r="P403" i="1" s="1"/>
  <c r="J407" i="1"/>
  <c r="P407" i="1" s="1"/>
  <c r="J392" i="1"/>
  <c r="P392" i="1" s="1"/>
  <c r="J380" i="1"/>
  <c r="P380" i="1" s="1"/>
  <c r="J374" i="1"/>
  <c r="P374" i="1" s="1"/>
  <c r="J364" i="1"/>
  <c r="P364" i="1" s="1"/>
  <c r="J352" i="1"/>
  <c r="P352" i="1" s="1"/>
  <c r="J344" i="1"/>
  <c r="P344" i="1" s="1"/>
  <c r="J334" i="1"/>
  <c r="P334" i="1" s="1"/>
  <c r="J318" i="1"/>
  <c r="P318" i="1" s="1"/>
  <c r="J316" i="1"/>
  <c r="P316" i="1" s="1"/>
  <c r="J308" i="1"/>
  <c r="P308" i="1" s="1"/>
  <c r="J287" i="1"/>
  <c r="P287" i="1" s="1"/>
  <c r="J294" i="1"/>
  <c r="P294" i="1" s="1"/>
  <c r="J289" i="1"/>
  <c r="P289" i="1" s="1"/>
  <c r="J273" i="1"/>
  <c r="P273" i="1" s="1"/>
  <c r="J266" i="1"/>
  <c r="P266" i="1" s="1"/>
  <c r="J257" i="1"/>
  <c r="P257" i="1" s="1"/>
  <c r="J246" i="1"/>
  <c r="P246" i="1" s="1"/>
  <c r="J237" i="1"/>
  <c r="P237" i="1" s="1"/>
  <c r="J196" i="1"/>
  <c r="P196" i="1" s="1"/>
  <c r="J228" i="1"/>
  <c r="P228" i="1" s="1"/>
  <c r="J219" i="1"/>
  <c r="P219" i="1" s="1"/>
  <c r="J209" i="1"/>
  <c r="P209" i="1" s="1"/>
  <c r="J187" i="1"/>
  <c r="P187" i="1" s="1"/>
  <c r="J171" i="1"/>
  <c r="P171" i="1" s="1"/>
  <c r="J153" i="1"/>
  <c r="P153" i="1" s="1"/>
  <c r="J173" i="1"/>
  <c r="P173" i="1" s="1"/>
  <c r="J146" i="1"/>
  <c r="P146" i="1" s="1"/>
  <c r="J126" i="1"/>
  <c r="P126" i="1" s="1"/>
  <c r="J115" i="1"/>
  <c r="P115" i="1" s="1"/>
  <c r="J106" i="1"/>
  <c r="P106" i="1" s="1"/>
  <c r="J100" i="1"/>
  <c r="P100" i="1" s="1"/>
  <c r="J82" i="1"/>
  <c r="P82" i="1" s="1"/>
  <c r="J58" i="1"/>
  <c r="P58" i="1" s="1"/>
  <c r="J43" i="1"/>
  <c r="P43" i="1" s="1"/>
  <c r="J26" i="1"/>
  <c r="P26" i="1" s="1"/>
  <c r="J75" i="1"/>
  <c r="P75" i="1" s="1"/>
  <c r="J55" i="1"/>
  <c r="P55" i="1" s="1"/>
  <c r="J25" i="1"/>
  <c r="P25" i="1" s="1"/>
  <c r="J8" i="1"/>
  <c r="P8" i="1" s="1"/>
  <c r="J16" i="1"/>
  <c r="P16" i="1" s="1"/>
  <c r="J22" i="1"/>
  <c r="P22" i="1" s="1"/>
  <c r="J2" i="1"/>
  <c r="P2" i="1" s="1"/>
  <c r="K519" i="1"/>
  <c r="L519" i="1" s="1"/>
  <c r="J304" i="1"/>
  <c r="P304" i="1" s="1"/>
  <c r="K180" i="1"/>
  <c r="L180" i="1" s="1"/>
  <c r="K205" i="1"/>
  <c r="L205" i="1" s="1"/>
  <c r="J602" i="1"/>
  <c r="P602" i="1" s="1"/>
  <c r="J586" i="1"/>
  <c r="P586" i="1" s="1"/>
  <c r="J563" i="1"/>
  <c r="P563" i="1" s="1"/>
  <c r="J550" i="1"/>
  <c r="P550" i="1" s="1"/>
  <c r="J527" i="1"/>
  <c r="P527" i="1" s="1"/>
  <c r="J514" i="1"/>
  <c r="P514" i="1" s="1"/>
  <c r="J507" i="1"/>
  <c r="P507" i="1" s="1"/>
  <c r="J518" i="1"/>
  <c r="P518" i="1" s="1"/>
  <c r="J511" i="1"/>
  <c r="P511" i="1" s="1"/>
  <c r="J496" i="1"/>
  <c r="P496" i="1" s="1"/>
  <c r="J489" i="1"/>
  <c r="P489" i="1" s="1"/>
  <c r="J479" i="1"/>
  <c r="P479" i="1" s="1"/>
  <c r="J466" i="1"/>
  <c r="P466" i="1" s="1"/>
  <c r="J453" i="1"/>
  <c r="P453" i="1" s="1"/>
  <c r="J481" i="1"/>
  <c r="P481" i="1" s="1"/>
  <c r="J461" i="1"/>
  <c r="P461" i="1" s="1"/>
  <c r="J447" i="1"/>
  <c r="P447" i="1" s="1"/>
  <c r="J426" i="1"/>
  <c r="P426" i="1" s="1"/>
  <c r="J429" i="1"/>
  <c r="P429" i="1" s="1"/>
  <c r="J420" i="1"/>
  <c r="P420" i="1" s="1"/>
  <c r="J414" i="1"/>
  <c r="P414" i="1" s="1"/>
  <c r="J402" i="1"/>
  <c r="P402" i="1" s="1"/>
  <c r="J398" i="1"/>
  <c r="P398" i="1" s="1"/>
  <c r="J390" i="1"/>
  <c r="P390" i="1" s="1"/>
  <c r="J382" i="1"/>
  <c r="P382" i="1" s="1"/>
  <c r="J376" i="1"/>
  <c r="P376" i="1" s="1"/>
  <c r="J366" i="1"/>
  <c r="P366" i="1" s="1"/>
  <c r="J358" i="1"/>
  <c r="P358" i="1" s="1"/>
  <c r="J348" i="1"/>
  <c r="P348" i="1" s="1"/>
  <c r="J342" i="1"/>
  <c r="P342" i="1" s="1"/>
  <c r="J329" i="1"/>
  <c r="P329" i="1" s="1"/>
  <c r="J326" i="1"/>
  <c r="P326" i="1" s="1"/>
  <c r="J320" i="1"/>
  <c r="P320" i="1" s="1"/>
  <c r="J310" i="1"/>
  <c r="P310" i="1" s="1"/>
  <c r="J303" i="1"/>
  <c r="P303" i="1" s="1"/>
  <c r="J281" i="1"/>
  <c r="P281" i="1" s="1"/>
  <c r="J290" i="1"/>
  <c r="P290" i="1" s="1"/>
  <c r="J278" i="1"/>
  <c r="P278" i="1" s="1"/>
  <c r="J268" i="1"/>
  <c r="P268" i="1" s="1"/>
  <c r="J253" i="1"/>
  <c r="P253" i="1" s="1"/>
  <c r="J262" i="1"/>
  <c r="P262" i="1" s="1"/>
  <c r="J251" i="1"/>
  <c r="P251" i="1" s="1"/>
  <c r="J239" i="1"/>
  <c r="P239" i="1" s="1"/>
  <c r="J190" i="1"/>
  <c r="P190" i="1" s="1"/>
  <c r="J240" i="1"/>
  <c r="P240" i="1" s="1"/>
  <c r="J226" i="1"/>
  <c r="P226" i="1" s="1"/>
  <c r="J235" i="1"/>
  <c r="P235" i="1" s="1"/>
  <c r="J214" i="1"/>
  <c r="P214" i="1" s="1"/>
  <c r="J198" i="1"/>
  <c r="P198" i="1" s="1"/>
  <c r="J168" i="1"/>
  <c r="P168" i="1" s="1"/>
  <c r="J169" i="1"/>
  <c r="P169" i="1" s="1"/>
  <c r="J183" i="1"/>
  <c r="P183" i="1" s="1"/>
  <c r="J170" i="1"/>
  <c r="P170" i="1" s="1"/>
  <c r="J142" i="1"/>
  <c r="P142" i="1" s="1"/>
  <c r="J150" i="1"/>
  <c r="P150" i="1" s="1"/>
  <c r="J138" i="1"/>
  <c r="P138" i="1" s="1"/>
  <c r="J129" i="1"/>
  <c r="P129" i="1" s="1"/>
  <c r="J109" i="1"/>
  <c r="P109" i="1" s="1"/>
  <c r="J98" i="1"/>
  <c r="P98" i="1" s="1"/>
  <c r="J93" i="1"/>
  <c r="P93" i="1" s="1"/>
  <c r="J87" i="1"/>
  <c r="P87" i="1" s="1"/>
  <c r="J68" i="1"/>
  <c r="P68" i="1" s="1"/>
  <c r="J56" i="1"/>
  <c r="P56" i="1" s="1"/>
  <c r="J41" i="1"/>
  <c r="P41" i="1" s="1"/>
  <c r="J29" i="1"/>
  <c r="P29" i="1" s="1"/>
  <c r="J15" i="1"/>
  <c r="P15" i="1" s="1"/>
  <c r="J73" i="1"/>
  <c r="P73" i="1" s="1"/>
  <c r="J52" i="1"/>
  <c r="P52" i="1" s="1"/>
  <c r="J30" i="1"/>
  <c r="P30" i="1" s="1"/>
  <c r="J13" i="1"/>
  <c r="P13" i="1" s="1"/>
  <c r="J3" i="1"/>
  <c r="P3" i="1" s="1"/>
  <c r="J627" i="1"/>
  <c r="P627" i="1" s="1"/>
  <c r="J521" i="1"/>
  <c r="P521" i="1" s="1"/>
  <c r="J361" i="1"/>
  <c r="P361" i="1" s="1"/>
  <c r="J232" i="1"/>
  <c r="P232" i="1" s="1"/>
  <c r="J156" i="1"/>
  <c r="P156" i="1" s="1"/>
  <c r="J92" i="1"/>
  <c r="P92" i="1" s="1"/>
  <c r="J40" i="1"/>
  <c r="P40" i="1" s="1"/>
  <c r="J640" i="1"/>
  <c r="P640" i="1" s="1"/>
  <c r="J663" i="1"/>
  <c r="P663" i="1" s="1"/>
  <c r="J644" i="1"/>
  <c r="P644" i="1" s="1"/>
  <c r="J616" i="1"/>
  <c r="P616" i="1" s="1"/>
  <c r="J609" i="1"/>
  <c r="P609" i="1" s="1"/>
  <c r="J585" i="1"/>
  <c r="P585" i="1" s="1"/>
  <c r="J562" i="1"/>
  <c r="P562" i="1" s="1"/>
  <c r="J547" i="1"/>
  <c r="P547" i="1" s="1"/>
  <c r="J534" i="1"/>
  <c r="P534" i="1" s="1"/>
  <c r="J516" i="1"/>
  <c r="P516" i="1" s="1"/>
  <c r="J499" i="1"/>
  <c r="P499" i="1" s="1"/>
  <c r="J456" i="1"/>
  <c r="P456" i="1" s="1"/>
  <c r="J470" i="1"/>
  <c r="P470" i="1" s="1"/>
  <c r="J440" i="1"/>
  <c r="P440" i="1" s="1"/>
  <c r="J432" i="1"/>
  <c r="P432" i="1" s="1"/>
  <c r="J418" i="1"/>
  <c r="P418" i="1" s="1"/>
  <c r="J408" i="1"/>
  <c r="P408" i="1" s="1"/>
  <c r="J383" i="1"/>
  <c r="P383" i="1" s="1"/>
  <c r="J370" i="1"/>
  <c r="P370" i="1" s="1"/>
  <c r="J353" i="1"/>
  <c r="P353" i="1" s="1"/>
  <c r="J336" i="1"/>
  <c r="P336" i="1" s="1"/>
  <c r="J328" i="1"/>
  <c r="P328" i="1" s="1"/>
  <c r="J305" i="1"/>
  <c r="P305" i="1" s="1"/>
  <c r="J296" i="1"/>
  <c r="P296" i="1" s="1"/>
  <c r="J272" i="1"/>
  <c r="P272" i="1" s="1"/>
  <c r="J263" i="1"/>
  <c r="P263" i="1" s="1"/>
  <c r="J197" i="1"/>
  <c r="P197" i="1" s="1"/>
  <c r="J220" i="1"/>
  <c r="P220" i="1" s="1"/>
  <c r="J191" i="1"/>
  <c r="P191" i="1" s="1"/>
  <c r="J636" i="1"/>
  <c r="P636" i="1" s="1"/>
  <c r="J650" i="1"/>
  <c r="P650" i="1" s="1"/>
  <c r="J595" i="1"/>
  <c r="P595" i="1" s="1"/>
  <c r="J608" i="1"/>
  <c r="P608" i="1" s="1"/>
  <c r="J647" i="1"/>
  <c r="P647" i="1" s="1"/>
  <c r="J638" i="1"/>
  <c r="P638" i="1" s="1"/>
  <c r="J611" i="1"/>
  <c r="P611" i="1" s="1"/>
  <c r="J565" i="1"/>
  <c r="P565" i="1" s="1"/>
  <c r="J122" i="1"/>
  <c r="P122" i="1" s="1"/>
  <c r="J57" i="1"/>
  <c r="P57" i="1" s="1"/>
  <c r="J7" i="1"/>
  <c r="P7" i="1" s="1"/>
  <c r="K80" i="1"/>
  <c r="L80" i="1" s="1"/>
  <c r="J497" i="1"/>
  <c r="P497" i="1" s="1"/>
  <c r="J406" i="1"/>
  <c r="P406" i="1" s="1"/>
  <c r="J269" i="1"/>
  <c r="P269" i="1" s="1"/>
  <c r="J526" i="1"/>
  <c r="P526" i="1" s="1"/>
  <c r="J503" i="1"/>
  <c r="P503" i="1" s="1"/>
  <c r="J488" i="1"/>
  <c r="P488" i="1" s="1"/>
  <c r="J480" i="1"/>
  <c r="P480" i="1" s="1"/>
  <c r="J467" i="1"/>
  <c r="P467" i="1" s="1"/>
  <c r="J474" i="1"/>
  <c r="P474" i="1" s="1"/>
  <c r="J452" i="1"/>
  <c r="P452" i="1" s="1"/>
  <c r="J442" i="1"/>
  <c r="P442" i="1" s="1"/>
  <c r="J427" i="1"/>
  <c r="P427" i="1" s="1"/>
  <c r="J434" i="1"/>
  <c r="P434" i="1" s="1"/>
  <c r="J428" i="1"/>
  <c r="P428" i="1" s="1"/>
  <c r="J422" i="1"/>
  <c r="P422" i="1" s="1"/>
  <c r="J411" i="1"/>
  <c r="P411" i="1" s="1"/>
  <c r="J399" i="1"/>
  <c r="P399" i="1" s="1"/>
  <c r="J391" i="1"/>
  <c r="P391" i="1" s="1"/>
  <c r="J385" i="1"/>
  <c r="P385" i="1" s="1"/>
  <c r="J369" i="1"/>
  <c r="P369" i="1" s="1"/>
  <c r="J363" i="1"/>
  <c r="P363" i="1" s="1"/>
  <c r="J354" i="1"/>
  <c r="P354" i="1" s="1"/>
  <c r="J349" i="1"/>
  <c r="P349" i="1" s="1"/>
  <c r="J339" i="1"/>
  <c r="P339" i="1" s="1"/>
  <c r="J317" i="1"/>
  <c r="P317" i="1" s="1"/>
  <c r="J321" i="1"/>
  <c r="P321" i="1" s="1"/>
  <c r="J311" i="1"/>
  <c r="P311" i="1" s="1"/>
  <c r="J286" i="1"/>
  <c r="P286" i="1" s="1"/>
  <c r="J300" i="1"/>
  <c r="P300" i="1" s="1"/>
  <c r="J295" i="1"/>
  <c r="P295" i="1" s="1"/>
  <c r="J274" i="1"/>
  <c r="P274" i="1" s="1"/>
  <c r="J255" i="1"/>
  <c r="P255" i="1" s="1"/>
  <c r="J261" i="1"/>
  <c r="P261" i="1" s="1"/>
  <c r="J258" i="1"/>
  <c r="P258" i="1" s="1"/>
  <c r="J222" i="1"/>
  <c r="P222" i="1" s="1"/>
  <c r="J192" i="1"/>
  <c r="P192" i="1" s="1"/>
  <c r="J229" i="1"/>
  <c r="P229" i="1" s="1"/>
  <c r="J223" i="1"/>
  <c r="P223" i="1" s="1"/>
  <c r="J215" i="1"/>
  <c r="P215" i="1" s="1"/>
  <c r="J199" i="1"/>
  <c r="P199" i="1" s="1"/>
  <c r="J165" i="1"/>
  <c r="P165" i="1" s="1"/>
  <c r="J158" i="1"/>
  <c r="P158" i="1" s="1"/>
  <c r="J167" i="1"/>
  <c r="P167" i="1" s="1"/>
  <c r="J144" i="1"/>
  <c r="P144" i="1" s="1"/>
  <c r="J145" i="1"/>
  <c r="P145" i="1" s="1"/>
  <c r="J128" i="1"/>
  <c r="P128" i="1" s="1"/>
  <c r="J114" i="1"/>
  <c r="P114" i="1" s="1"/>
  <c r="J105" i="1"/>
  <c r="P105" i="1" s="1"/>
  <c r="J91" i="1"/>
  <c r="P91" i="1" s="1"/>
  <c r="J83" i="1"/>
  <c r="P83" i="1" s="1"/>
  <c r="J63" i="1"/>
  <c r="P63" i="1" s="1"/>
  <c r="J42" i="1"/>
  <c r="P42" i="1" s="1"/>
  <c r="J24" i="1"/>
  <c r="P24" i="1" s="1"/>
  <c r="J65" i="1"/>
  <c r="P65" i="1" s="1"/>
  <c r="J14" i="1"/>
  <c r="P14" i="1" s="1"/>
  <c r="J628" i="1"/>
  <c r="P628" i="1" s="1"/>
  <c r="J598" i="1"/>
  <c r="P598" i="1" s="1"/>
  <c r="J445" i="1"/>
  <c r="P445" i="1" s="1"/>
  <c r="J341" i="1"/>
  <c r="P341" i="1" s="1"/>
  <c r="J225" i="1"/>
  <c r="P225" i="1" s="1"/>
  <c r="J137" i="1"/>
  <c r="P137" i="1" s="1"/>
  <c r="J53" i="1"/>
  <c r="P53" i="1" s="1"/>
  <c r="J5" i="1"/>
  <c r="P5" i="1" s="1"/>
  <c r="J658" i="1"/>
  <c r="P658" i="1" s="1"/>
  <c r="J654" i="1"/>
  <c r="P654" i="1" s="1"/>
  <c r="J577" i="1"/>
  <c r="P577" i="1" s="1"/>
  <c r="J649" i="1"/>
  <c r="P649" i="1" s="1"/>
  <c r="J570" i="1"/>
  <c r="P570" i="1" s="1"/>
  <c r="J509" i="1"/>
  <c r="P509" i="1" s="1"/>
  <c r="J330" i="1"/>
  <c r="P330" i="1" s="1"/>
  <c r="J210" i="1"/>
  <c r="P210" i="1" s="1"/>
  <c r="J60" i="1"/>
  <c r="P60" i="1" s="1"/>
  <c r="J6" i="1"/>
  <c r="P6" i="1" s="1"/>
  <c r="K154" i="1"/>
  <c r="L154" i="1" s="1"/>
  <c r="K508" i="1"/>
  <c r="L508" i="1" s="1"/>
  <c r="K291" i="1"/>
  <c r="L291" i="1" s="1"/>
  <c r="J189" i="1"/>
  <c r="P189" i="1" s="1"/>
  <c r="J117" i="1"/>
  <c r="P117" i="1" s="1"/>
  <c r="J36" i="1"/>
  <c r="P36" i="1" s="1"/>
  <c r="J558" i="1"/>
  <c r="P558" i="1" s="1"/>
  <c r="J548" i="1"/>
  <c r="P548" i="1" s="1"/>
  <c r="J542" i="1"/>
  <c r="P542" i="1" s="1"/>
  <c r="J502" i="1"/>
  <c r="P502" i="1" s="1"/>
  <c r="J493" i="1"/>
  <c r="P493" i="1" s="1"/>
  <c r="J484" i="1"/>
  <c r="P484" i="1" s="1"/>
  <c r="J468" i="1"/>
  <c r="J455" i="1"/>
  <c r="P455" i="1" s="1"/>
  <c r="J483" i="1"/>
  <c r="P483" i="1" s="1"/>
  <c r="J457" i="1"/>
  <c r="P457" i="1" s="1"/>
  <c r="J444" i="1"/>
  <c r="P444" i="1" s="1"/>
  <c r="J424" i="1"/>
  <c r="P424" i="1" s="1"/>
  <c r="J412" i="1"/>
  <c r="P412" i="1" s="1"/>
  <c r="J400" i="1"/>
  <c r="P400" i="1" s="1"/>
  <c r="J397" i="1"/>
  <c r="P397" i="1" s="1"/>
  <c r="J388" i="1"/>
  <c r="P388" i="1" s="1"/>
  <c r="J373" i="1"/>
  <c r="P373" i="1" s="1"/>
  <c r="J368" i="1"/>
  <c r="P368" i="1" s="1"/>
  <c r="J360" i="1"/>
  <c r="P360" i="1" s="1"/>
  <c r="J350" i="1"/>
  <c r="P350" i="1" s="1"/>
  <c r="J340" i="1"/>
  <c r="P340" i="1" s="1"/>
  <c r="J335" i="1"/>
  <c r="P335" i="1" s="1"/>
  <c r="J322" i="1"/>
  <c r="P322" i="1" s="1"/>
  <c r="J312" i="1"/>
  <c r="P312" i="1" s="1"/>
  <c r="J301" i="1"/>
  <c r="P301" i="1" s="1"/>
  <c r="J283" i="1"/>
  <c r="P283" i="1" s="1"/>
  <c r="J297" i="1"/>
  <c r="P297" i="1" s="1"/>
  <c r="J276" i="1"/>
  <c r="P276" i="1" s="1"/>
  <c r="J270" i="1"/>
  <c r="P270" i="1" s="1"/>
  <c r="J265" i="1"/>
  <c r="P265" i="1" s="1"/>
  <c r="J260" i="1"/>
  <c r="P260" i="1" s="1"/>
  <c r="J195" i="1"/>
  <c r="P195" i="1" s="1"/>
  <c r="J213" i="1"/>
  <c r="P213" i="1" s="1"/>
  <c r="J230" i="1"/>
  <c r="P230" i="1" s="1"/>
  <c r="J224" i="1"/>
  <c r="P224" i="1" s="1"/>
  <c r="J233" i="1"/>
  <c r="P233" i="1" s="1"/>
  <c r="J200" i="1"/>
  <c r="P200" i="1" s="1"/>
  <c r="J179" i="1"/>
  <c r="P179" i="1" s="1"/>
  <c r="J161" i="1"/>
  <c r="P161" i="1" s="1"/>
  <c r="J181" i="1"/>
  <c r="P181" i="1" s="1"/>
  <c r="J155" i="1"/>
  <c r="P155" i="1" s="1"/>
  <c r="J139" i="1"/>
  <c r="P139" i="1" s="1"/>
  <c r="J136" i="1"/>
  <c r="P136" i="1" s="1"/>
  <c r="J119" i="1"/>
  <c r="P119" i="1" s="1"/>
  <c r="J111" i="1"/>
  <c r="P111" i="1" s="1"/>
  <c r="J101" i="1"/>
  <c r="P101" i="1" s="1"/>
  <c r="J88" i="1"/>
  <c r="P88" i="1" s="1"/>
  <c r="J70" i="1"/>
  <c r="P70" i="1" s="1"/>
  <c r="J51" i="1"/>
  <c r="P51" i="1" s="1"/>
  <c r="J31" i="1"/>
  <c r="P31" i="1" s="1"/>
  <c r="J18" i="1"/>
  <c r="P18" i="1" s="1"/>
  <c r="J67" i="1"/>
  <c r="P67" i="1" s="1"/>
  <c r="J37" i="1"/>
  <c r="P37" i="1" s="1"/>
  <c r="J17" i="1"/>
  <c r="P17" i="1" s="1"/>
  <c r="J4" i="1"/>
  <c r="P4" i="1" s="1"/>
  <c r="J54" i="1"/>
  <c r="P54" i="1" s="1"/>
  <c r="J11" i="1"/>
  <c r="P11" i="1" s="1"/>
  <c r="J454" i="1"/>
  <c r="P454" i="1" s="1"/>
  <c r="J367" i="1"/>
  <c r="P367" i="1" s="1"/>
  <c r="J194" i="1"/>
  <c r="P194" i="1" s="1"/>
  <c r="K130" i="1"/>
  <c r="L130" i="1" s="1"/>
  <c r="K96" i="1"/>
  <c r="L96" i="1" s="1"/>
  <c r="K45" i="1"/>
  <c r="L45" i="1" s="1"/>
  <c r="K59" i="1"/>
  <c r="L59" i="1" s="1"/>
  <c r="K141" i="1"/>
  <c r="L141" i="1" s="1"/>
  <c r="P118" i="1" l="1"/>
  <c r="K67" i="1"/>
  <c r="L67" i="1" s="1"/>
  <c r="Q67" i="1" s="1"/>
  <c r="R67" i="1" s="1"/>
  <c r="K155" i="1"/>
  <c r="L155" i="1" s="1"/>
  <c r="Q155" i="1" s="1"/>
  <c r="R155" i="1" s="1"/>
  <c r="K179" i="1"/>
  <c r="L179" i="1" s="1"/>
  <c r="Q179" i="1" s="1"/>
  <c r="R179" i="1" s="1"/>
  <c r="K391" i="1"/>
  <c r="L391" i="1" s="1"/>
  <c r="Q391" i="1" s="1"/>
  <c r="R391" i="1" s="1"/>
  <c r="K562" i="1"/>
  <c r="L562" i="1" s="1"/>
  <c r="Q562" i="1" s="1"/>
  <c r="R562" i="1" s="1"/>
  <c r="R660" i="1"/>
  <c r="P468" i="1"/>
  <c r="E34" i="6" s="1"/>
  <c r="C34" i="6"/>
  <c r="K83" i="1"/>
  <c r="L83" i="1" s="1"/>
  <c r="Q83" i="1" s="1"/>
  <c r="R83" i="1" s="1"/>
  <c r="R620" i="1"/>
  <c r="R423" i="1"/>
  <c r="K341" i="1"/>
  <c r="L341" i="1" s="1"/>
  <c r="Q341" i="1" s="1"/>
  <c r="R341" i="1" s="1"/>
  <c r="K641" i="1"/>
  <c r="L641" i="1" s="1"/>
  <c r="Q641" i="1" s="1"/>
  <c r="R641" i="1" s="1"/>
  <c r="Q59" i="1"/>
  <c r="R59" i="1" s="1"/>
  <c r="Q180" i="1"/>
  <c r="R180" i="1" s="1"/>
  <c r="Q313" i="1"/>
  <c r="R313" i="1" s="1"/>
  <c r="Q559" i="1"/>
  <c r="R559" i="1" s="1"/>
  <c r="Q592" i="1"/>
  <c r="R592" i="1" s="1"/>
  <c r="Q66" i="1"/>
  <c r="R66" i="1" s="1"/>
  <c r="Q377" i="1"/>
  <c r="R377" i="1" s="1"/>
  <c r="Q589" i="1"/>
  <c r="R589" i="1" s="1"/>
  <c r="Q415" i="1"/>
  <c r="R415" i="1" s="1"/>
  <c r="Q605" i="1"/>
  <c r="R605" i="1" s="1"/>
  <c r="Q259" i="1"/>
  <c r="R259" i="1" s="1"/>
  <c r="Q541" i="1"/>
  <c r="R541" i="1" s="1"/>
  <c r="Q553" i="1"/>
  <c r="R553" i="1" s="1"/>
  <c r="Q125" i="1"/>
  <c r="R125" i="1" s="1"/>
  <c r="Q193" i="1"/>
  <c r="R193" i="1" s="1"/>
  <c r="Q279" i="1"/>
  <c r="R279" i="1" s="1"/>
  <c r="Q478" i="1"/>
  <c r="R478" i="1" s="1"/>
  <c r="Q661" i="1"/>
  <c r="R661" i="1" s="1"/>
  <c r="Q50" i="1"/>
  <c r="R50" i="1" s="1"/>
  <c r="Q564" i="1"/>
  <c r="R564" i="1" s="1"/>
  <c r="Q651" i="1"/>
  <c r="R651" i="1" s="1"/>
  <c r="Q610" i="1"/>
  <c r="R610" i="1" s="1"/>
  <c r="Q64" i="1"/>
  <c r="R64" i="1" s="1"/>
  <c r="Q469" i="1"/>
  <c r="R469" i="1" s="1"/>
  <c r="Q355" i="1"/>
  <c r="R355" i="1" s="1"/>
  <c r="Q579" i="1"/>
  <c r="R579" i="1" s="1"/>
  <c r="Q345" i="1"/>
  <c r="R345" i="1" s="1"/>
  <c r="Q652" i="1"/>
  <c r="R652" i="1" s="1"/>
  <c r="Q208" i="1"/>
  <c r="R208" i="1" s="1"/>
  <c r="Q500" i="1"/>
  <c r="R500" i="1" s="1"/>
  <c r="Q325" i="1"/>
  <c r="R325" i="1" s="1"/>
  <c r="Q357" i="1"/>
  <c r="R357" i="1" s="1"/>
  <c r="Q625" i="1"/>
  <c r="R625" i="1" s="1"/>
  <c r="Q622" i="1"/>
  <c r="R622" i="1" s="1"/>
  <c r="Q324" i="1"/>
  <c r="R324" i="1" s="1"/>
  <c r="Q45" i="1"/>
  <c r="R45" i="1" s="1"/>
  <c r="Q291" i="1"/>
  <c r="R291" i="1" s="1"/>
  <c r="Q80" i="1"/>
  <c r="R80" i="1" s="1"/>
  <c r="Q108" i="1"/>
  <c r="R108" i="1" s="1"/>
  <c r="Q39" i="1"/>
  <c r="R39" i="1" s="1"/>
  <c r="Q629" i="1"/>
  <c r="R629" i="1" s="1"/>
  <c r="Q567" i="1"/>
  <c r="R567" i="1" s="1"/>
  <c r="Q10" i="1"/>
  <c r="R10" i="1" s="1"/>
  <c r="Q404" i="1"/>
  <c r="R404" i="1" s="1"/>
  <c r="Q96" i="1"/>
  <c r="R96" i="1" s="1"/>
  <c r="Q508" i="1"/>
  <c r="R508" i="1" s="1"/>
  <c r="K533" i="1"/>
  <c r="L533" i="1" s="1"/>
  <c r="Q533" i="1" s="1"/>
  <c r="R533" i="1" s="1"/>
  <c r="Q632" i="1"/>
  <c r="R632" i="1" s="1"/>
  <c r="Q141" i="1"/>
  <c r="R141" i="1" s="1"/>
  <c r="Q130" i="1"/>
  <c r="R130" i="1" s="1"/>
  <c r="Q154" i="1"/>
  <c r="R154" i="1" s="1"/>
  <c r="Q205" i="1"/>
  <c r="R205" i="1" s="1"/>
  <c r="Q519" i="1"/>
  <c r="R519" i="1" s="1"/>
  <c r="Q549" i="1"/>
  <c r="R549" i="1" s="1"/>
  <c r="Q79" i="1"/>
  <c r="R79" i="1" s="1"/>
  <c r="Q163" i="1"/>
  <c r="R163" i="1" s="1"/>
  <c r="Q249" i="1"/>
  <c r="R249" i="1" s="1"/>
  <c r="Q143" i="1"/>
  <c r="R143" i="1" s="1"/>
  <c r="Q89" i="1"/>
  <c r="R89" i="1" s="1"/>
  <c r="Q670" i="1"/>
  <c r="R670" i="1" s="1"/>
  <c r="Q485" i="1"/>
  <c r="R485" i="1" s="1"/>
  <c r="Q532" i="1"/>
  <c r="R532" i="1" s="1"/>
  <c r="Q164" i="1"/>
  <c r="R164" i="1" s="1"/>
  <c r="Q252" i="1"/>
  <c r="R252" i="1" s="1"/>
  <c r="K258" i="1"/>
  <c r="L258" i="1" s="1"/>
  <c r="Q258" i="1" s="1"/>
  <c r="R258" i="1" s="1"/>
  <c r="K543" i="1"/>
  <c r="L543" i="1" s="1"/>
  <c r="Q543" i="1" s="1"/>
  <c r="R543" i="1" s="1"/>
  <c r="R166" i="1"/>
  <c r="K446" i="1"/>
  <c r="L446" i="1" s="1"/>
  <c r="Q446" i="1" s="1"/>
  <c r="R446" i="1" s="1"/>
  <c r="K368" i="1"/>
  <c r="L368" i="1" s="1"/>
  <c r="K117" i="1"/>
  <c r="L117" i="1" s="1"/>
  <c r="Q117" i="1" s="1"/>
  <c r="R117" i="1" s="1"/>
  <c r="K5" i="1"/>
  <c r="L5" i="1" s="1"/>
  <c r="Q5" i="1" s="1"/>
  <c r="R5" i="1" s="1"/>
  <c r="K128" i="1"/>
  <c r="L128" i="1" s="1"/>
  <c r="K428" i="1"/>
  <c r="L428" i="1" s="1"/>
  <c r="R630" i="1"/>
  <c r="R47" i="1"/>
  <c r="R207" i="1"/>
  <c r="K54" i="1"/>
  <c r="L54" i="1" s="1"/>
  <c r="K295" i="1"/>
  <c r="L295" i="1" s="1"/>
  <c r="K406" i="1"/>
  <c r="L406" i="1" s="1"/>
  <c r="Q406" i="1" s="1"/>
  <c r="R406" i="1" s="1"/>
  <c r="K489" i="1"/>
  <c r="L489" i="1" s="1"/>
  <c r="Q489" i="1" s="1"/>
  <c r="R489" i="1" s="1"/>
  <c r="K8" i="1"/>
  <c r="L8" i="1" s="1"/>
  <c r="K448" i="1"/>
  <c r="L448" i="1" s="1"/>
  <c r="K375" i="1"/>
  <c r="L375" i="1" s="1"/>
  <c r="K116" i="1"/>
  <c r="L116" i="1" s="1"/>
  <c r="Q116" i="1" s="1"/>
  <c r="R116" i="1" s="1"/>
  <c r="K147" i="1"/>
  <c r="L147" i="1" s="1"/>
  <c r="K234" i="1"/>
  <c r="L234" i="1" s="1"/>
  <c r="Q234" i="1" s="1"/>
  <c r="R234" i="1" s="1"/>
  <c r="K267" i="1"/>
  <c r="L267" i="1" s="1"/>
  <c r="K639" i="1"/>
  <c r="L639" i="1" s="1"/>
  <c r="Q639" i="1" s="1"/>
  <c r="R639" i="1" s="1"/>
  <c r="K32" i="1"/>
  <c r="L32" i="1" s="1"/>
  <c r="Q32" i="1" s="1"/>
  <c r="R32" i="1" s="1"/>
  <c r="R600" i="1"/>
  <c r="K265" i="1"/>
  <c r="L265" i="1" s="1"/>
  <c r="K322" i="1"/>
  <c r="L322" i="1" s="1"/>
  <c r="K649" i="1"/>
  <c r="L649" i="1" s="1"/>
  <c r="K158" i="1"/>
  <c r="L158" i="1" s="1"/>
  <c r="K321" i="1"/>
  <c r="L321" i="1" s="1"/>
  <c r="Q321" i="1" s="1"/>
  <c r="R321" i="1" s="1"/>
  <c r="K442" i="1"/>
  <c r="L442" i="1" s="1"/>
  <c r="Q442" i="1" s="1"/>
  <c r="R442" i="1" s="1"/>
  <c r="K638" i="1"/>
  <c r="L638" i="1" s="1"/>
  <c r="K75" i="1"/>
  <c r="L75" i="1" s="1"/>
  <c r="K58" i="1"/>
  <c r="L58" i="1" s="1"/>
  <c r="K106" i="1"/>
  <c r="L106" i="1" s="1"/>
  <c r="Q106" i="1" s="1"/>
  <c r="R106" i="1" s="1"/>
  <c r="K257" i="1"/>
  <c r="L257" i="1" s="1"/>
  <c r="Q257" i="1" s="1"/>
  <c r="R257" i="1" s="1"/>
  <c r="K392" i="1"/>
  <c r="L392" i="1" s="1"/>
  <c r="K537" i="1"/>
  <c r="L537" i="1" s="1"/>
  <c r="K102" i="1"/>
  <c r="L102" i="1" s="1"/>
  <c r="Q102" i="1" s="1"/>
  <c r="R102" i="1" s="1"/>
  <c r="K319" i="1"/>
  <c r="L319" i="1" s="1"/>
  <c r="K365" i="1"/>
  <c r="L365" i="1" s="1"/>
  <c r="K538" i="1"/>
  <c r="L538" i="1" s="1"/>
  <c r="R38" i="1"/>
  <c r="R174" i="1"/>
  <c r="K544" i="1"/>
  <c r="L544" i="1" s="1"/>
  <c r="K65" i="1"/>
  <c r="L65" i="1" s="1"/>
  <c r="K223" i="1"/>
  <c r="L223" i="1" s="1"/>
  <c r="Q223" i="1" s="1"/>
  <c r="R223" i="1" s="1"/>
  <c r="K354" i="1"/>
  <c r="L354" i="1" s="1"/>
  <c r="K467" i="1"/>
  <c r="L467" i="1" s="1"/>
  <c r="K57" i="1"/>
  <c r="L57" i="1" s="1"/>
  <c r="K595" i="1"/>
  <c r="L595" i="1" s="1"/>
  <c r="Q595" i="1" s="1"/>
  <c r="R595" i="1" s="1"/>
  <c r="K505" i="1"/>
  <c r="L505" i="1" s="1"/>
  <c r="K28" i="1"/>
  <c r="L28" i="1" s="1"/>
  <c r="K74" i="1"/>
  <c r="L74" i="1" s="1"/>
  <c r="Q74" i="1" s="1"/>
  <c r="R74" i="1" s="1"/>
  <c r="K367" i="1"/>
  <c r="L367" i="1" s="1"/>
  <c r="Q367" i="1" s="1"/>
  <c r="R367" i="1" s="1"/>
  <c r="K17" i="1"/>
  <c r="L17" i="1" s="1"/>
  <c r="K558" i="1"/>
  <c r="L558" i="1" s="1"/>
  <c r="K105" i="1"/>
  <c r="L105" i="1" s="1"/>
  <c r="Q105" i="1" s="1"/>
  <c r="R105" i="1" s="1"/>
  <c r="K199" i="1"/>
  <c r="L199" i="1" s="1"/>
  <c r="K255" i="1"/>
  <c r="L255" i="1" s="1"/>
  <c r="K339" i="1"/>
  <c r="L339" i="1" s="1"/>
  <c r="K411" i="1"/>
  <c r="L411" i="1" s="1"/>
  <c r="Q411" i="1" s="1"/>
  <c r="R411" i="1" s="1"/>
  <c r="K474" i="1"/>
  <c r="L474" i="1" s="1"/>
  <c r="K526" i="1"/>
  <c r="L526" i="1" s="1"/>
  <c r="Q526" i="1" s="1"/>
  <c r="R526" i="1" s="1"/>
  <c r="K481" i="1"/>
  <c r="L481" i="1" s="1"/>
  <c r="Q481" i="1" s="1"/>
  <c r="R481" i="1" s="1"/>
  <c r="K586" i="1"/>
  <c r="L586" i="1" s="1"/>
  <c r="K25" i="1"/>
  <c r="L25" i="1" s="1"/>
  <c r="K187" i="1"/>
  <c r="L187" i="1" s="1"/>
  <c r="K374" i="1"/>
  <c r="L374" i="1" s="1"/>
  <c r="Q374" i="1" s="1"/>
  <c r="R374" i="1" s="1"/>
  <c r="K475" i="1"/>
  <c r="L475" i="1" s="1"/>
  <c r="K536" i="1"/>
  <c r="L536" i="1" s="1"/>
  <c r="K103" i="1"/>
  <c r="L103" i="1" s="1"/>
  <c r="Q103" i="1" s="1"/>
  <c r="R103" i="1" s="1"/>
  <c r="K393" i="1"/>
  <c r="L393" i="1" s="1"/>
  <c r="K626" i="1"/>
  <c r="L626" i="1" s="1"/>
  <c r="K277" i="1"/>
  <c r="L277" i="1" s="1"/>
  <c r="K648" i="1"/>
  <c r="L648" i="1" s="1"/>
  <c r="Q648" i="1" s="1"/>
  <c r="R648" i="1" s="1"/>
  <c r="R71" i="1"/>
  <c r="K184" i="1"/>
  <c r="L184" i="1" s="1"/>
  <c r="K396" i="1"/>
  <c r="L396" i="1" s="1"/>
  <c r="Q396" i="1" s="1"/>
  <c r="R396" i="1" s="1"/>
  <c r="K495" i="1"/>
  <c r="L495" i="1" s="1"/>
  <c r="K185" i="1"/>
  <c r="L185" i="1" s="1"/>
  <c r="R665" i="1"/>
  <c r="R477" i="1"/>
  <c r="R572" i="1"/>
  <c r="R12" i="1"/>
  <c r="K195" i="1"/>
  <c r="L195" i="1" s="1"/>
  <c r="Q195" i="1" s="1"/>
  <c r="R195" i="1" s="1"/>
  <c r="K502" i="1"/>
  <c r="L502" i="1" s="1"/>
  <c r="Q502" i="1" s="1"/>
  <c r="R502" i="1" s="1"/>
  <c r="K137" i="1"/>
  <c r="L137" i="1" s="1"/>
  <c r="K42" i="1"/>
  <c r="L42" i="1" s="1"/>
  <c r="K144" i="1"/>
  <c r="L144" i="1" s="1"/>
  <c r="Q144" i="1" s="1"/>
  <c r="R144" i="1" s="1"/>
  <c r="K192" i="1"/>
  <c r="L192" i="1" s="1"/>
  <c r="K286" i="1"/>
  <c r="L286" i="1" s="1"/>
  <c r="K369" i="1"/>
  <c r="L369" i="1" s="1"/>
  <c r="K488" i="1"/>
  <c r="L488" i="1" s="1"/>
  <c r="K518" i="1"/>
  <c r="L518" i="1" s="1"/>
  <c r="K237" i="1"/>
  <c r="L237" i="1" s="1"/>
  <c r="Q237" i="1" s="1"/>
  <c r="R237" i="1" s="1"/>
  <c r="K318" i="1"/>
  <c r="L318" i="1" s="1"/>
  <c r="K555" i="1"/>
  <c r="L555" i="1" s="1"/>
  <c r="Q555" i="1" s="1"/>
  <c r="R555" i="1" s="1"/>
  <c r="K635" i="1"/>
  <c r="L635" i="1" s="1"/>
  <c r="K588" i="1"/>
  <c r="L588" i="1" s="1"/>
  <c r="K140" i="1"/>
  <c r="L140" i="1" s="1"/>
  <c r="Q140" i="1" s="1"/>
  <c r="R140" i="1" s="1"/>
  <c r="K531" i="1"/>
  <c r="L531" i="1" s="1"/>
  <c r="Q531" i="1" s="1"/>
  <c r="R531" i="1" s="1"/>
  <c r="K299" i="1"/>
  <c r="L299" i="1" s="1"/>
  <c r="Q299" i="1" s="1"/>
  <c r="R299" i="1" s="1"/>
  <c r="K309" i="1"/>
  <c r="L309" i="1" s="1"/>
  <c r="R19" i="1"/>
  <c r="R127" i="1"/>
  <c r="R437" i="1"/>
  <c r="K194" i="1"/>
  <c r="L194" i="1" s="1"/>
  <c r="Q194" i="1" s="1"/>
  <c r="K36" i="1"/>
  <c r="L36" i="1" s="1"/>
  <c r="Q36" i="1" s="1"/>
  <c r="K14" i="1"/>
  <c r="L14" i="1" s="1"/>
  <c r="Q14" i="1" s="1"/>
  <c r="K114" i="1"/>
  <c r="L114" i="1" s="1"/>
  <c r="K215" i="1"/>
  <c r="L215" i="1" s="1"/>
  <c r="Q215" i="1" s="1"/>
  <c r="R215" i="1" s="1"/>
  <c r="K274" i="1"/>
  <c r="L274" i="1" s="1"/>
  <c r="K349" i="1"/>
  <c r="L349" i="1" s="1"/>
  <c r="Q349" i="1" s="1"/>
  <c r="R349" i="1" s="1"/>
  <c r="K422" i="1"/>
  <c r="L422" i="1" s="1"/>
  <c r="K269" i="1"/>
  <c r="L269" i="1" s="1"/>
  <c r="K647" i="1"/>
  <c r="L647" i="1" s="1"/>
  <c r="Q647" i="1" s="1"/>
  <c r="K636" i="1"/>
  <c r="L636" i="1" s="1"/>
  <c r="Q636" i="1" s="1"/>
  <c r="R636" i="1" s="1"/>
  <c r="K153" i="1"/>
  <c r="L153" i="1" s="1"/>
  <c r="K380" i="1"/>
  <c r="L380" i="1" s="1"/>
  <c r="Q380" i="1" s="1"/>
  <c r="K172" i="1"/>
  <c r="L172" i="1" s="1"/>
  <c r="Q172" i="1" s="1"/>
  <c r="K162" i="1"/>
  <c r="L162" i="1" s="1"/>
  <c r="Q162" i="1" s="1"/>
  <c r="K284" i="1"/>
  <c r="L284" i="1" s="1"/>
  <c r="K11" i="1"/>
  <c r="L11" i="1" s="1"/>
  <c r="Q11" i="1" s="1"/>
  <c r="K455" i="1"/>
  <c r="L455" i="1" s="1"/>
  <c r="Q455" i="1" s="1"/>
  <c r="K445" i="1"/>
  <c r="L445" i="1" s="1"/>
  <c r="Q445" i="1" s="1"/>
  <c r="K91" i="1"/>
  <c r="L91" i="1" s="1"/>
  <c r="Q91" i="1" s="1"/>
  <c r="K165" i="1"/>
  <c r="L165" i="1" s="1"/>
  <c r="Q165" i="1" s="1"/>
  <c r="K261" i="1"/>
  <c r="L261" i="1" s="1"/>
  <c r="Q261" i="1" s="1"/>
  <c r="K317" i="1"/>
  <c r="L317" i="1" s="1"/>
  <c r="Q317" i="1" s="1"/>
  <c r="K399" i="1"/>
  <c r="L399" i="1" s="1"/>
  <c r="Q399" i="1" s="1"/>
  <c r="K452" i="1"/>
  <c r="L452" i="1" s="1"/>
  <c r="Q452" i="1" s="1"/>
  <c r="K122" i="1"/>
  <c r="L122" i="1" s="1"/>
  <c r="Q122" i="1" s="1"/>
  <c r="K611" i="1"/>
  <c r="L611" i="1" s="1"/>
  <c r="K644" i="1"/>
  <c r="L644" i="1" s="1"/>
  <c r="Q644" i="1" s="1"/>
  <c r="K426" i="1"/>
  <c r="L426" i="1" s="1"/>
  <c r="K364" i="1"/>
  <c r="L364" i="1" s="1"/>
  <c r="Q364" i="1" s="1"/>
  <c r="K449" i="1"/>
  <c r="L449" i="1" s="1"/>
  <c r="K76" i="1"/>
  <c r="L76" i="1" s="1"/>
  <c r="Q76" i="1" s="1"/>
  <c r="R76" i="1" s="1"/>
  <c r="K401" i="1"/>
  <c r="L401" i="1" s="1"/>
  <c r="K337" i="1"/>
  <c r="L337" i="1" s="1"/>
  <c r="Q337" i="1" s="1"/>
  <c r="K476" i="1"/>
  <c r="L476" i="1" s="1"/>
  <c r="K668" i="1"/>
  <c r="L668" i="1" s="1"/>
  <c r="K27" i="1"/>
  <c r="L27" i="1" s="1"/>
  <c r="Q27" i="1" s="1"/>
  <c r="K200" i="1"/>
  <c r="L200" i="1" s="1"/>
  <c r="K570" i="1"/>
  <c r="L570" i="1" s="1"/>
  <c r="Q570" i="1" s="1"/>
  <c r="K225" i="1"/>
  <c r="L225" i="1" s="1"/>
  <c r="K63" i="1"/>
  <c r="L63" i="1" s="1"/>
  <c r="Q63" i="1" s="1"/>
  <c r="K167" i="1"/>
  <c r="L167" i="1" s="1"/>
  <c r="K222" i="1"/>
  <c r="L222" i="1" s="1"/>
  <c r="Q222" i="1" s="1"/>
  <c r="K311" i="1"/>
  <c r="L311" i="1" s="1"/>
  <c r="K385" i="1"/>
  <c r="L385" i="1" s="1"/>
  <c r="Q385" i="1" s="1"/>
  <c r="K427" i="1"/>
  <c r="L427" i="1" s="1"/>
  <c r="K503" i="1"/>
  <c r="L503" i="1" s="1"/>
  <c r="Q503" i="1" s="1"/>
  <c r="K7" i="1"/>
  <c r="L7" i="1" s="1"/>
  <c r="K565" i="1"/>
  <c r="L565" i="1" s="1"/>
  <c r="Q565" i="1" s="1"/>
  <c r="K146" i="1"/>
  <c r="L146" i="1" s="1"/>
  <c r="Q146" i="1" s="1"/>
  <c r="K228" i="1"/>
  <c r="L228" i="1" s="1"/>
  <c r="K182" i="1"/>
  <c r="L182" i="1" s="1"/>
  <c r="Q182" i="1" s="1"/>
  <c r="K613" i="1"/>
  <c r="L613" i="1" s="1"/>
  <c r="K99" i="1"/>
  <c r="L99" i="1" s="1"/>
  <c r="Q99" i="1" s="1"/>
  <c r="K302" i="1"/>
  <c r="L302" i="1" s="1"/>
  <c r="K539" i="1"/>
  <c r="L539" i="1" s="1"/>
  <c r="Q539" i="1" s="1"/>
  <c r="K623" i="1"/>
  <c r="L623" i="1" s="1"/>
  <c r="K454" i="1"/>
  <c r="L454" i="1" s="1"/>
  <c r="Q454" i="1" s="1"/>
  <c r="K388" i="1"/>
  <c r="L388" i="1" s="1"/>
  <c r="K424" i="1"/>
  <c r="L424" i="1" s="1"/>
  <c r="K53" i="1"/>
  <c r="L53" i="1" s="1"/>
  <c r="Q53" i="1" s="1"/>
  <c r="K24" i="1"/>
  <c r="L24" i="1" s="1"/>
  <c r="Q24" i="1" s="1"/>
  <c r="K145" i="1"/>
  <c r="L145" i="1" s="1"/>
  <c r="Q145" i="1" s="1"/>
  <c r="K229" i="1"/>
  <c r="L229" i="1" s="1"/>
  <c r="Q229" i="1" s="1"/>
  <c r="R229" i="1" s="1"/>
  <c r="K300" i="1"/>
  <c r="L300" i="1" s="1"/>
  <c r="Q300" i="1" s="1"/>
  <c r="K363" i="1"/>
  <c r="L363" i="1" s="1"/>
  <c r="Q363" i="1" s="1"/>
  <c r="K434" i="1"/>
  <c r="L434" i="1" s="1"/>
  <c r="Q434" i="1" s="1"/>
  <c r="K480" i="1"/>
  <c r="L480" i="1" s="1"/>
  <c r="Q480" i="1" s="1"/>
  <c r="R480" i="1" s="1"/>
  <c r="K497" i="1"/>
  <c r="L497" i="1" s="1"/>
  <c r="Q497" i="1" s="1"/>
  <c r="K82" i="1"/>
  <c r="L82" i="1" s="1"/>
  <c r="K115" i="1"/>
  <c r="L115" i="1" s="1"/>
  <c r="K316" i="1"/>
  <c r="L316" i="1" s="1"/>
  <c r="Q316" i="1" s="1"/>
  <c r="K72" i="1"/>
  <c r="L72" i="1" s="1"/>
  <c r="K271" i="1"/>
  <c r="L271" i="1" s="1"/>
  <c r="Q271" i="1" s="1"/>
  <c r="K513" i="1"/>
  <c r="L513" i="1" s="1"/>
  <c r="K656" i="1"/>
  <c r="L656" i="1" s="1"/>
  <c r="Q656" i="1" s="1"/>
  <c r="R450" i="1"/>
  <c r="R211" i="1"/>
  <c r="K37" i="1"/>
  <c r="L37" i="1" s="1"/>
  <c r="Q37" i="1" s="1"/>
  <c r="R37" i="1" s="1"/>
  <c r="K18" i="1"/>
  <c r="L18" i="1" s="1"/>
  <c r="K70" i="1"/>
  <c r="L70" i="1" s="1"/>
  <c r="K111" i="1"/>
  <c r="L111" i="1" s="1"/>
  <c r="K139" i="1"/>
  <c r="L139" i="1" s="1"/>
  <c r="Q139" i="1" s="1"/>
  <c r="R139" i="1" s="1"/>
  <c r="K181" i="1"/>
  <c r="L181" i="1" s="1"/>
  <c r="K301" i="1"/>
  <c r="L301" i="1" s="1"/>
  <c r="K360" i="1"/>
  <c r="L360" i="1" s="1"/>
  <c r="K484" i="1"/>
  <c r="L484" i="1" s="1"/>
  <c r="K6" i="1"/>
  <c r="L6" i="1" s="1"/>
  <c r="K654" i="1"/>
  <c r="L654" i="1" s="1"/>
  <c r="Q654" i="1" s="1"/>
  <c r="R654" i="1" s="1"/>
  <c r="K608" i="1"/>
  <c r="L608" i="1" s="1"/>
  <c r="K534" i="1"/>
  <c r="L534" i="1" s="1"/>
  <c r="K209" i="1"/>
  <c r="L209" i="1" s="1"/>
  <c r="Q209" i="1" s="1"/>
  <c r="R209" i="1" s="1"/>
  <c r="K246" i="1"/>
  <c r="L246" i="1" s="1"/>
  <c r="K287" i="1"/>
  <c r="L287" i="1" s="1"/>
  <c r="K344" i="1"/>
  <c r="L344" i="1" s="1"/>
  <c r="K431" i="1"/>
  <c r="L431" i="1" s="1"/>
  <c r="K463" i="1"/>
  <c r="L463" i="1" s="1"/>
  <c r="K490" i="1"/>
  <c r="L490" i="1" s="1"/>
  <c r="K510" i="1"/>
  <c r="L510" i="1" s="1"/>
  <c r="Q510" i="1" s="1"/>
  <c r="R510" i="1" s="1"/>
  <c r="K525" i="1"/>
  <c r="L525" i="1" s="1"/>
  <c r="K545" i="1"/>
  <c r="L545" i="1" s="1"/>
  <c r="Q545" i="1" s="1"/>
  <c r="R545" i="1" s="1"/>
  <c r="K491" i="1"/>
  <c r="L491" i="1" s="1"/>
  <c r="K561" i="1"/>
  <c r="L561" i="1" s="1"/>
  <c r="R506" i="1"/>
  <c r="K84" i="1"/>
  <c r="L84" i="1" s="1"/>
  <c r="K250" i="1"/>
  <c r="L250" i="1" s="1"/>
  <c r="K464" i="1"/>
  <c r="L464" i="1" s="1"/>
  <c r="R551" i="1"/>
  <c r="K381" i="1"/>
  <c r="L381" i="1" s="1"/>
  <c r="K413" i="1"/>
  <c r="L413" i="1" s="1"/>
  <c r="Q413" i="1" s="1"/>
  <c r="R413" i="1" s="1"/>
  <c r="K566" i="1"/>
  <c r="L566" i="1" s="1"/>
  <c r="Q566" i="1" s="1"/>
  <c r="R566" i="1" s="1"/>
  <c r="K659" i="1"/>
  <c r="L659" i="1" s="1"/>
  <c r="K666" i="1"/>
  <c r="L666" i="1" s="1"/>
  <c r="R112" i="1"/>
  <c r="R438" i="1"/>
  <c r="R387" i="1"/>
  <c r="K479" i="1"/>
  <c r="L479" i="1" s="1"/>
  <c r="Q479" i="1" s="1"/>
  <c r="K289" i="1"/>
  <c r="L289" i="1" s="1"/>
  <c r="Q289" i="1" s="1"/>
  <c r="K352" i="1"/>
  <c r="L352" i="1" s="1"/>
  <c r="Q352" i="1" s="1"/>
  <c r="K439" i="1"/>
  <c r="L439" i="1" s="1"/>
  <c r="Q439" i="1" s="1"/>
  <c r="K186" i="1"/>
  <c r="L186" i="1" s="1"/>
  <c r="Q186" i="1" s="1"/>
  <c r="K333" i="1"/>
  <c r="L333" i="1" s="1"/>
  <c r="Q333" i="1" s="1"/>
  <c r="K462" i="1"/>
  <c r="L462" i="1" s="1"/>
  <c r="Q462" i="1" s="1"/>
  <c r="K48" i="1"/>
  <c r="L48" i="1" s="1"/>
  <c r="Q48" i="1" s="1"/>
  <c r="K4" i="1"/>
  <c r="L4" i="1" s="1"/>
  <c r="K51" i="1"/>
  <c r="L51" i="1" s="1"/>
  <c r="K88" i="1"/>
  <c r="L88" i="1" s="1"/>
  <c r="K136" i="1"/>
  <c r="L136" i="1" s="1"/>
  <c r="K161" i="1"/>
  <c r="L161" i="1" s="1"/>
  <c r="K224" i="1"/>
  <c r="L224" i="1" s="1"/>
  <c r="Q224" i="1" s="1"/>
  <c r="R224" i="1" s="1"/>
  <c r="K213" i="1"/>
  <c r="L213" i="1" s="1"/>
  <c r="K260" i="1"/>
  <c r="L260" i="1" s="1"/>
  <c r="K270" i="1"/>
  <c r="L270" i="1" s="1"/>
  <c r="K297" i="1"/>
  <c r="L297" i="1" s="1"/>
  <c r="K340" i="1"/>
  <c r="L340" i="1" s="1"/>
  <c r="K373" i="1"/>
  <c r="L373" i="1" s="1"/>
  <c r="K397" i="1"/>
  <c r="L397" i="1" s="1"/>
  <c r="Q397" i="1" s="1"/>
  <c r="R397" i="1" s="1"/>
  <c r="K412" i="1"/>
  <c r="L412" i="1" s="1"/>
  <c r="K444" i="1"/>
  <c r="L444" i="1" s="1"/>
  <c r="Q444" i="1" s="1"/>
  <c r="R444" i="1" s="1"/>
  <c r="K483" i="1"/>
  <c r="L483" i="1" s="1"/>
  <c r="K468" i="1"/>
  <c r="L468" i="1" s="1"/>
  <c r="K493" i="1"/>
  <c r="L493" i="1" s="1"/>
  <c r="K189" i="1"/>
  <c r="L189" i="1" s="1"/>
  <c r="K330" i="1"/>
  <c r="L330" i="1" s="1"/>
  <c r="Q330" i="1" s="1"/>
  <c r="R330" i="1" s="1"/>
  <c r="K509" i="1"/>
  <c r="L509" i="1" s="1"/>
  <c r="K577" i="1"/>
  <c r="L577" i="1" s="1"/>
  <c r="K658" i="1"/>
  <c r="L658" i="1" s="1"/>
  <c r="Q658" i="1" s="1"/>
  <c r="R658" i="1" s="1"/>
  <c r="K628" i="1"/>
  <c r="L628" i="1" s="1"/>
  <c r="K220" i="1"/>
  <c r="L220" i="1" s="1"/>
  <c r="K272" i="1"/>
  <c r="L272" i="1" s="1"/>
  <c r="Q272" i="1" s="1"/>
  <c r="R272" i="1" s="1"/>
  <c r="K305" i="1"/>
  <c r="L305" i="1" s="1"/>
  <c r="K336" i="1"/>
  <c r="L336" i="1" s="1"/>
  <c r="K370" i="1"/>
  <c r="L370" i="1" s="1"/>
  <c r="K408" i="1"/>
  <c r="L408" i="1" s="1"/>
  <c r="Q408" i="1" s="1"/>
  <c r="R408" i="1" s="1"/>
  <c r="K432" i="1"/>
  <c r="L432" i="1" s="1"/>
  <c r="K440" i="1"/>
  <c r="L440" i="1" s="1"/>
  <c r="Q440" i="1" s="1"/>
  <c r="R440" i="1" s="1"/>
  <c r="K456" i="1"/>
  <c r="L456" i="1" s="1"/>
  <c r="K499" i="1"/>
  <c r="L499" i="1" s="1"/>
  <c r="K585" i="1"/>
  <c r="L585" i="1" s="1"/>
  <c r="K640" i="1"/>
  <c r="L640" i="1" s="1"/>
  <c r="K92" i="1"/>
  <c r="L92" i="1" s="1"/>
  <c r="K232" i="1"/>
  <c r="L232" i="1" s="1"/>
  <c r="Q232" i="1" s="1"/>
  <c r="R232" i="1" s="1"/>
  <c r="K3" i="1"/>
  <c r="L3" i="1" s="1"/>
  <c r="K30" i="1"/>
  <c r="L30" i="1" s="1"/>
  <c r="K73" i="1"/>
  <c r="L73" i="1" s="1"/>
  <c r="K29" i="1"/>
  <c r="L29" i="1" s="1"/>
  <c r="K56" i="1"/>
  <c r="L56" i="1" s="1"/>
  <c r="K87" i="1"/>
  <c r="L87" i="1" s="1"/>
  <c r="Q87" i="1" s="1"/>
  <c r="R87" i="1" s="1"/>
  <c r="K98" i="1"/>
  <c r="L98" i="1" s="1"/>
  <c r="K138" i="1"/>
  <c r="L138" i="1" s="1"/>
  <c r="K142" i="1"/>
  <c r="L142" i="1" s="1"/>
  <c r="Q142" i="1" s="1"/>
  <c r="R142" i="1" s="1"/>
  <c r="K183" i="1"/>
  <c r="L183" i="1" s="1"/>
  <c r="K168" i="1"/>
  <c r="L168" i="1" s="1"/>
  <c r="K214" i="1"/>
  <c r="L214" i="1" s="1"/>
  <c r="K226" i="1"/>
  <c r="L226" i="1" s="1"/>
  <c r="K190" i="1"/>
  <c r="L190" i="1" s="1"/>
  <c r="Q190" i="1" s="1"/>
  <c r="R190" i="1" s="1"/>
  <c r="K251" i="1"/>
  <c r="L251" i="1" s="1"/>
  <c r="K253" i="1"/>
  <c r="L253" i="1" s="1"/>
  <c r="K278" i="1"/>
  <c r="L278" i="1" s="1"/>
  <c r="K281" i="1"/>
  <c r="L281" i="1" s="1"/>
  <c r="K310" i="1"/>
  <c r="L310" i="1" s="1"/>
  <c r="K326" i="1"/>
  <c r="L326" i="1" s="1"/>
  <c r="K342" i="1"/>
  <c r="L342" i="1" s="1"/>
  <c r="Q342" i="1" s="1"/>
  <c r="R342" i="1" s="1"/>
  <c r="K358" i="1"/>
  <c r="L358" i="1" s="1"/>
  <c r="K376" i="1"/>
  <c r="L376" i="1" s="1"/>
  <c r="K390" i="1"/>
  <c r="L390" i="1" s="1"/>
  <c r="K402" i="1"/>
  <c r="L402" i="1" s="1"/>
  <c r="Q402" i="1" s="1"/>
  <c r="R402" i="1" s="1"/>
  <c r="K420" i="1"/>
  <c r="L420" i="1" s="1"/>
  <c r="K466" i="1"/>
  <c r="L466" i="1" s="1"/>
  <c r="K496" i="1"/>
  <c r="L496" i="1" s="1"/>
  <c r="Q496" i="1" s="1"/>
  <c r="K507" i="1"/>
  <c r="L507" i="1" s="1"/>
  <c r="Q507" i="1" s="1"/>
  <c r="R507" i="1" s="1"/>
  <c r="K602" i="1"/>
  <c r="L602" i="1" s="1"/>
  <c r="Q602" i="1" s="1"/>
  <c r="R602" i="1" s="1"/>
  <c r="K22" i="1"/>
  <c r="L22" i="1" s="1"/>
  <c r="K100" i="1"/>
  <c r="L100" i="1" s="1"/>
  <c r="Q100" i="1" s="1"/>
  <c r="K171" i="1"/>
  <c r="L171" i="1" s="1"/>
  <c r="Q171" i="1" s="1"/>
  <c r="K196" i="1"/>
  <c r="L196" i="1" s="1"/>
  <c r="Q196" i="1" s="1"/>
  <c r="K273" i="1"/>
  <c r="L273" i="1" s="1"/>
  <c r="Q273" i="1" s="1"/>
  <c r="K417" i="1"/>
  <c r="L417" i="1" s="1"/>
  <c r="Q417" i="1" s="1"/>
  <c r="K465" i="1"/>
  <c r="L465" i="1" s="1"/>
  <c r="Q465" i="1" s="1"/>
  <c r="K85" i="1"/>
  <c r="L85" i="1" s="1"/>
  <c r="Q85" i="1" s="1"/>
  <c r="K248" i="1"/>
  <c r="L248" i="1" s="1"/>
  <c r="Q248" i="1" s="1"/>
  <c r="K657" i="1"/>
  <c r="L657" i="1" s="1"/>
  <c r="Q657" i="1" s="1"/>
  <c r="K621" i="1"/>
  <c r="L621" i="1" s="1"/>
  <c r="Q621" i="1" s="1"/>
  <c r="K664" i="1"/>
  <c r="L664" i="1" s="1"/>
  <c r="Q664" i="1" s="1"/>
  <c r="K557" i="1"/>
  <c r="L557" i="1" s="1"/>
  <c r="Q557" i="1" s="1"/>
  <c r="K514" i="1"/>
  <c r="L514" i="1" s="1"/>
  <c r="Q514" i="1" s="1"/>
  <c r="K219" i="1"/>
  <c r="L219" i="1" s="1"/>
  <c r="Q219" i="1" s="1"/>
  <c r="K498" i="1"/>
  <c r="L498" i="1" s="1"/>
  <c r="Q498" i="1" s="1"/>
  <c r="K151" i="1"/>
  <c r="L151" i="1" s="1"/>
  <c r="Q151" i="1" s="1"/>
  <c r="K552" i="1"/>
  <c r="L552" i="1" s="1"/>
  <c r="Q552" i="1" s="1"/>
  <c r="K97" i="1"/>
  <c r="L97" i="1" s="1"/>
  <c r="Q97" i="1" s="1"/>
  <c r="K244" i="1"/>
  <c r="L244" i="1" s="1"/>
  <c r="Q244" i="1" s="1"/>
  <c r="K405" i="1"/>
  <c r="L405" i="1" s="1"/>
  <c r="Q405" i="1" s="1"/>
  <c r="K61" i="1"/>
  <c r="L61" i="1" s="1"/>
  <c r="Q61" i="1" s="1"/>
  <c r="K95" i="1"/>
  <c r="L95" i="1" s="1"/>
  <c r="Q95" i="1" s="1"/>
  <c r="K135" i="1"/>
  <c r="L135" i="1" s="1"/>
  <c r="Q135" i="1" s="1"/>
  <c r="K177" i="1"/>
  <c r="L177" i="1" s="1"/>
  <c r="Q177" i="1" s="1"/>
  <c r="K202" i="1"/>
  <c r="L202" i="1" s="1"/>
  <c r="Q202" i="1" s="1"/>
  <c r="K204" i="1"/>
  <c r="L204" i="1" s="1"/>
  <c r="Q204" i="1" s="1"/>
  <c r="K243" i="1"/>
  <c r="L243" i="1" s="1"/>
  <c r="Q243" i="1" s="1"/>
  <c r="K298" i="1"/>
  <c r="L298" i="1" s="1"/>
  <c r="Q298" i="1" s="1"/>
  <c r="K327" i="1"/>
  <c r="L327" i="1" s="1"/>
  <c r="Q327" i="1" s="1"/>
  <c r="K356" i="1"/>
  <c r="L356" i="1" s="1"/>
  <c r="Q356" i="1" s="1"/>
  <c r="K384" i="1"/>
  <c r="L384" i="1" s="1"/>
  <c r="Q384" i="1" s="1"/>
  <c r="K471" i="1"/>
  <c r="L471" i="1" s="1"/>
  <c r="Q471" i="1" s="1"/>
  <c r="K486" i="1"/>
  <c r="L486" i="1" s="1"/>
  <c r="Q486" i="1" s="1"/>
  <c r="K515" i="1"/>
  <c r="L515" i="1" s="1"/>
  <c r="Q515" i="1" s="1"/>
  <c r="K517" i="1"/>
  <c r="L517" i="1" s="1"/>
  <c r="Q517" i="1" s="1"/>
  <c r="K578" i="1"/>
  <c r="L578" i="1" s="1"/>
  <c r="Q578" i="1" s="1"/>
  <c r="K634" i="1"/>
  <c r="L634" i="1" s="1"/>
  <c r="Q634" i="1" s="1"/>
  <c r="K201" i="1"/>
  <c r="L201" i="1" s="1"/>
  <c r="Q201" i="1" s="1"/>
  <c r="K31" i="1"/>
  <c r="L31" i="1" s="1"/>
  <c r="K101" i="1"/>
  <c r="L101" i="1" s="1"/>
  <c r="K119" i="1"/>
  <c r="L119" i="1" s="1"/>
  <c r="K233" i="1"/>
  <c r="L233" i="1" s="1"/>
  <c r="K230" i="1"/>
  <c r="L230" i="1" s="1"/>
  <c r="K276" i="1"/>
  <c r="L276" i="1" s="1"/>
  <c r="K283" i="1"/>
  <c r="L283" i="1" s="1"/>
  <c r="Q283" i="1" s="1"/>
  <c r="R283" i="1" s="1"/>
  <c r="K312" i="1"/>
  <c r="L312" i="1" s="1"/>
  <c r="K335" i="1"/>
  <c r="L335" i="1" s="1"/>
  <c r="K350" i="1"/>
  <c r="L350" i="1" s="1"/>
  <c r="K400" i="1"/>
  <c r="L400" i="1" s="1"/>
  <c r="K457" i="1"/>
  <c r="L457" i="1" s="1"/>
  <c r="K542" i="1"/>
  <c r="L542" i="1" s="1"/>
  <c r="K548" i="1"/>
  <c r="L548" i="1" s="1"/>
  <c r="K60" i="1"/>
  <c r="L60" i="1" s="1"/>
  <c r="K210" i="1"/>
  <c r="L210" i="1" s="1"/>
  <c r="K598" i="1"/>
  <c r="L598" i="1" s="1"/>
  <c r="K650" i="1"/>
  <c r="L650" i="1" s="1"/>
  <c r="K191" i="1"/>
  <c r="L191" i="1" s="1"/>
  <c r="K197" i="1"/>
  <c r="L197" i="1" s="1"/>
  <c r="K263" i="1"/>
  <c r="L263" i="1" s="1"/>
  <c r="K296" i="1"/>
  <c r="L296" i="1" s="1"/>
  <c r="K328" i="1"/>
  <c r="L328" i="1" s="1"/>
  <c r="K353" i="1"/>
  <c r="L353" i="1" s="1"/>
  <c r="K383" i="1"/>
  <c r="L383" i="1" s="1"/>
  <c r="K418" i="1"/>
  <c r="L418" i="1" s="1"/>
  <c r="K470" i="1"/>
  <c r="L470" i="1" s="1"/>
  <c r="K516" i="1"/>
  <c r="L516" i="1" s="1"/>
  <c r="K547" i="1"/>
  <c r="L547" i="1" s="1"/>
  <c r="K609" i="1"/>
  <c r="L609" i="1" s="1"/>
  <c r="K616" i="1"/>
  <c r="L616" i="1" s="1"/>
  <c r="K663" i="1"/>
  <c r="L663" i="1" s="1"/>
  <c r="K40" i="1"/>
  <c r="L40" i="1" s="1"/>
  <c r="K156" i="1"/>
  <c r="L156" i="1" s="1"/>
  <c r="K361" i="1"/>
  <c r="L361" i="1" s="1"/>
  <c r="K521" i="1"/>
  <c r="L521" i="1" s="1"/>
  <c r="Q521" i="1" s="1"/>
  <c r="R521" i="1" s="1"/>
  <c r="K627" i="1"/>
  <c r="L627" i="1" s="1"/>
  <c r="K13" i="1"/>
  <c r="L13" i="1" s="1"/>
  <c r="K52" i="1"/>
  <c r="L52" i="1" s="1"/>
  <c r="K15" i="1"/>
  <c r="L15" i="1" s="1"/>
  <c r="K41" i="1"/>
  <c r="L41" i="1" s="1"/>
  <c r="K68" i="1"/>
  <c r="L68" i="1" s="1"/>
  <c r="K93" i="1"/>
  <c r="L93" i="1" s="1"/>
  <c r="K109" i="1"/>
  <c r="L109" i="1" s="1"/>
  <c r="K129" i="1"/>
  <c r="L129" i="1" s="1"/>
  <c r="K150" i="1"/>
  <c r="L150" i="1" s="1"/>
  <c r="K170" i="1"/>
  <c r="L170" i="1" s="1"/>
  <c r="K169" i="1"/>
  <c r="L169" i="1" s="1"/>
  <c r="Q169" i="1" s="1"/>
  <c r="R169" i="1" s="1"/>
  <c r="K198" i="1"/>
  <c r="L198" i="1" s="1"/>
  <c r="K235" i="1"/>
  <c r="L235" i="1" s="1"/>
  <c r="K240" i="1"/>
  <c r="L240" i="1" s="1"/>
  <c r="K239" i="1"/>
  <c r="L239" i="1" s="1"/>
  <c r="K262" i="1"/>
  <c r="L262" i="1" s="1"/>
  <c r="K268" i="1"/>
  <c r="L268" i="1" s="1"/>
  <c r="K290" i="1"/>
  <c r="L290" i="1" s="1"/>
  <c r="K303" i="1"/>
  <c r="L303" i="1" s="1"/>
  <c r="K320" i="1"/>
  <c r="L320" i="1" s="1"/>
  <c r="K329" i="1"/>
  <c r="L329" i="1" s="1"/>
  <c r="K348" i="1"/>
  <c r="L348" i="1" s="1"/>
  <c r="K366" i="1"/>
  <c r="L366" i="1" s="1"/>
  <c r="Q366" i="1" s="1"/>
  <c r="R366" i="1" s="1"/>
  <c r="K382" i="1"/>
  <c r="L382" i="1" s="1"/>
  <c r="K398" i="1"/>
  <c r="L398" i="1" s="1"/>
  <c r="K414" i="1"/>
  <c r="L414" i="1" s="1"/>
  <c r="K429" i="1"/>
  <c r="L429" i="1" s="1"/>
  <c r="K447" i="1"/>
  <c r="L447" i="1" s="1"/>
  <c r="K453" i="1"/>
  <c r="L453" i="1" s="1"/>
  <c r="Q453" i="1" s="1"/>
  <c r="K527" i="1"/>
  <c r="L527" i="1" s="1"/>
  <c r="Q527" i="1" s="1"/>
  <c r="R527" i="1" s="1"/>
  <c r="K550" i="1"/>
  <c r="L550" i="1" s="1"/>
  <c r="Q550" i="1" s="1"/>
  <c r="K304" i="1"/>
  <c r="L304" i="1" s="1"/>
  <c r="Q304" i="1" s="1"/>
  <c r="R304" i="1" s="1"/>
  <c r="K16" i="1"/>
  <c r="K26" i="1"/>
  <c r="L26" i="1" s="1"/>
  <c r="Q26" i="1" s="1"/>
  <c r="K126" i="1"/>
  <c r="L126" i="1" s="1"/>
  <c r="Q126" i="1" s="1"/>
  <c r="K294" i="1"/>
  <c r="L294" i="1" s="1"/>
  <c r="Q294" i="1" s="1"/>
  <c r="K334" i="1"/>
  <c r="L334" i="1" s="1"/>
  <c r="Q334" i="1" s="1"/>
  <c r="K407" i="1"/>
  <c r="L407" i="1" s="1"/>
  <c r="Q407" i="1" s="1"/>
  <c r="K597" i="1"/>
  <c r="L597" i="1" s="1"/>
  <c r="Q597" i="1" s="1"/>
  <c r="K624" i="1"/>
  <c r="L624" i="1" s="1"/>
  <c r="Q624" i="1" s="1"/>
  <c r="K563" i="1"/>
  <c r="L563" i="1" s="1"/>
  <c r="Q563" i="1" s="1"/>
  <c r="K173" i="1"/>
  <c r="L173" i="1" s="1"/>
  <c r="Q173" i="1" s="1"/>
  <c r="K308" i="1"/>
  <c r="L308" i="1" s="1"/>
  <c r="Q308" i="1" s="1"/>
  <c r="K436" i="1"/>
  <c r="L436" i="1" s="1"/>
  <c r="Q436" i="1" s="1"/>
  <c r="K35" i="1"/>
  <c r="L35" i="1" s="1"/>
  <c r="Q35" i="1" s="1"/>
  <c r="K152" i="1"/>
  <c r="L152" i="1" s="1"/>
  <c r="Q152" i="1" s="1"/>
  <c r="K241" i="1"/>
  <c r="L241" i="1" s="1"/>
  <c r="Q241" i="1" s="1"/>
  <c r="K282" i="1"/>
  <c r="L282" i="1" s="1"/>
  <c r="Q282" i="1" s="1"/>
  <c r="K372" i="1"/>
  <c r="L372" i="1" s="1"/>
  <c r="Q372" i="1" s="1"/>
  <c r="K487" i="1"/>
  <c r="L487" i="1" s="1"/>
  <c r="Q487" i="1" s="1"/>
  <c r="K520" i="1"/>
  <c r="L520" i="1" s="1"/>
  <c r="Q520" i="1" s="1"/>
  <c r="K419" i="1"/>
  <c r="L419" i="1" s="1"/>
  <c r="Q419" i="1" s="1"/>
  <c r="K461" i="1"/>
  <c r="L461" i="1" s="1"/>
  <c r="Q461" i="1" s="1"/>
  <c r="K511" i="1"/>
  <c r="L511" i="1" s="1"/>
  <c r="Q511" i="1" s="1"/>
  <c r="K2" i="1"/>
  <c r="L2" i="1" s="1"/>
  <c r="Q2" i="1" s="1"/>
  <c r="K55" i="1"/>
  <c r="L55" i="1" s="1"/>
  <c r="Q55" i="1" s="1"/>
  <c r="K43" i="1"/>
  <c r="L43" i="1" s="1"/>
  <c r="Q43" i="1" s="1"/>
  <c r="K266" i="1"/>
  <c r="L266" i="1" s="1"/>
  <c r="Q266" i="1" s="1"/>
  <c r="K403" i="1"/>
  <c r="L403" i="1" s="1"/>
  <c r="Q403" i="1" s="1"/>
  <c r="K34" i="1"/>
  <c r="L34" i="1" s="1"/>
  <c r="Q34" i="1" s="1"/>
  <c r="K236" i="1"/>
  <c r="L236" i="1" s="1"/>
  <c r="Q236" i="1" s="1"/>
  <c r="K46" i="1"/>
  <c r="L46" i="1" s="1"/>
  <c r="Q46" i="1" s="1"/>
  <c r="K69" i="1"/>
  <c r="L69" i="1" s="1"/>
  <c r="Q69" i="1" s="1"/>
  <c r="K124" i="1"/>
  <c r="L124" i="1" s="1"/>
  <c r="Q124" i="1" s="1"/>
  <c r="K178" i="1"/>
  <c r="L178" i="1" s="1"/>
  <c r="Q178" i="1" s="1"/>
  <c r="K217" i="1"/>
  <c r="L217" i="1" s="1"/>
  <c r="Q217" i="1" s="1"/>
  <c r="K245" i="1"/>
  <c r="L245" i="1" s="1"/>
  <c r="Q245" i="1" s="1"/>
  <c r="K288" i="1"/>
  <c r="L288" i="1" s="1"/>
  <c r="Q288" i="1" s="1"/>
  <c r="K315" i="1"/>
  <c r="L315" i="1" s="1"/>
  <c r="Q315" i="1" s="1"/>
  <c r="K351" i="1"/>
  <c r="L351" i="1" s="1"/>
  <c r="Q351" i="1" s="1"/>
  <c r="K386" i="1"/>
  <c r="L386" i="1" s="1"/>
  <c r="Q386" i="1" s="1"/>
  <c r="K421" i="1"/>
  <c r="L421" i="1" s="1"/>
  <c r="Q421" i="1" s="1"/>
  <c r="K430" i="1"/>
  <c r="L430" i="1" s="1"/>
  <c r="Q430" i="1" s="1"/>
  <c r="K460" i="1"/>
  <c r="L460" i="1" s="1"/>
  <c r="Q460" i="1" s="1"/>
  <c r="K238" i="1"/>
  <c r="L238" i="1" s="1"/>
  <c r="Q238" i="1" s="1"/>
  <c r="K21" i="1"/>
  <c r="L21" i="1" s="1"/>
  <c r="Q21" i="1" s="1"/>
  <c r="K23" i="1"/>
  <c r="L23" i="1" s="1"/>
  <c r="Q23" i="1" s="1"/>
  <c r="K81" i="1"/>
  <c r="L81" i="1" s="1"/>
  <c r="Q81" i="1" s="1"/>
  <c r="K113" i="1"/>
  <c r="L113" i="1" s="1"/>
  <c r="Q113" i="1" s="1"/>
  <c r="K149" i="1"/>
  <c r="L149" i="1" s="1"/>
  <c r="Q149" i="1" s="1"/>
  <c r="K175" i="1"/>
  <c r="L175" i="1" s="1"/>
  <c r="Q175" i="1" s="1"/>
  <c r="K221" i="1"/>
  <c r="L221" i="1" s="1"/>
  <c r="Q221" i="1" s="1"/>
  <c r="K242" i="1"/>
  <c r="L242" i="1" s="1"/>
  <c r="Q242" i="1" s="1"/>
  <c r="K275" i="1"/>
  <c r="L275" i="1" s="1"/>
  <c r="Q275" i="1" s="1"/>
  <c r="K306" i="1"/>
  <c r="L306" i="1" s="1"/>
  <c r="Q306" i="1" s="1"/>
  <c r="K338" i="1"/>
  <c r="L338" i="1" s="1"/>
  <c r="Q338" i="1" s="1"/>
  <c r="K371" i="1"/>
  <c r="L371" i="1" s="1"/>
  <c r="Q371" i="1" s="1"/>
  <c r="K409" i="1"/>
  <c r="L409" i="1" s="1"/>
  <c r="Q409" i="1" s="1"/>
  <c r="K433" i="1"/>
  <c r="L433" i="1" s="1"/>
  <c r="Q433" i="1" s="1"/>
  <c r="K441" i="1"/>
  <c r="L441" i="1" s="1"/>
  <c r="Q441" i="1" s="1"/>
  <c r="K459" i="1"/>
  <c r="L459" i="1" s="1"/>
  <c r="Q459" i="1" s="1"/>
  <c r="K501" i="1"/>
  <c r="L501" i="1" s="1"/>
  <c r="Q501" i="1" s="1"/>
  <c r="K504" i="1"/>
  <c r="L504" i="1" s="1"/>
  <c r="Q504" i="1" s="1"/>
  <c r="K530" i="1"/>
  <c r="L530" i="1" s="1"/>
  <c r="Q530" i="1" s="1"/>
  <c r="K554" i="1"/>
  <c r="L554" i="1" s="1"/>
  <c r="Q554" i="1" s="1"/>
  <c r="K574" i="1"/>
  <c r="L574" i="1" s="1"/>
  <c r="Q574" i="1" s="1"/>
  <c r="K669" i="1"/>
  <c r="L669" i="1" s="1"/>
  <c r="Q669" i="1" s="1"/>
  <c r="K556" i="1"/>
  <c r="L556" i="1" s="1"/>
  <c r="Q556" i="1" s="1"/>
  <c r="K575" i="1"/>
  <c r="L575" i="1" s="1"/>
  <c r="K642" i="1"/>
  <c r="L642" i="1" s="1"/>
  <c r="Q642" i="1" s="1"/>
  <c r="R642" i="1" s="1"/>
  <c r="K560" i="1"/>
  <c r="L560" i="1" s="1"/>
  <c r="K618" i="1"/>
  <c r="L618" i="1" s="1"/>
  <c r="K667" i="1"/>
  <c r="L667" i="1" s="1"/>
  <c r="K645" i="1"/>
  <c r="L645" i="1" s="1"/>
  <c r="K633" i="1"/>
  <c r="L633" i="1" s="1"/>
  <c r="R20" i="1"/>
  <c r="K9" i="1"/>
  <c r="L9" i="1" s="1"/>
  <c r="K44" i="1"/>
  <c r="L44" i="1" s="1"/>
  <c r="Q44" i="1" s="1"/>
  <c r="R44" i="1" s="1"/>
  <c r="K77" i="1"/>
  <c r="L77" i="1" s="1"/>
  <c r="K33" i="1"/>
  <c r="L33" i="1" s="1"/>
  <c r="K62" i="1"/>
  <c r="L62" i="1" s="1"/>
  <c r="K94" i="1"/>
  <c r="L94" i="1" s="1"/>
  <c r="K104" i="1"/>
  <c r="L104" i="1" s="1"/>
  <c r="K123" i="1"/>
  <c r="L123" i="1" s="1"/>
  <c r="K148" i="1"/>
  <c r="L148" i="1" s="1"/>
  <c r="K159" i="1"/>
  <c r="L159" i="1" s="1"/>
  <c r="K157" i="1"/>
  <c r="L157" i="1" s="1"/>
  <c r="Q157" i="1" s="1"/>
  <c r="R157" i="1" s="1"/>
  <c r="K188" i="1"/>
  <c r="L188" i="1" s="1"/>
  <c r="K216" i="1"/>
  <c r="L216" i="1" s="1"/>
  <c r="K212" i="1"/>
  <c r="L212" i="1" s="1"/>
  <c r="Q212" i="1" s="1"/>
  <c r="R212" i="1" s="1"/>
  <c r="K218" i="1"/>
  <c r="L218" i="1" s="1"/>
  <c r="K254" i="1"/>
  <c r="L254" i="1" s="1"/>
  <c r="K247" i="1"/>
  <c r="L247" i="1" s="1"/>
  <c r="K293" i="1"/>
  <c r="L293" i="1" s="1"/>
  <c r="K285" i="1"/>
  <c r="L285" i="1" s="1"/>
  <c r="K314" i="1"/>
  <c r="L314" i="1" s="1"/>
  <c r="K332" i="1"/>
  <c r="L332" i="1" s="1"/>
  <c r="K346" i="1"/>
  <c r="L346" i="1" s="1"/>
  <c r="K362" i="1"/>
  <c r="L362" i="1" s="1"/>
  <c r="K378" i="1"/>
  <c r="L378" i="1" s="1"/>
  <c r="K394" i="1"/>
  <c r="L394" i="1" s="1"/>
  <c r="K410" i="1"/>
  <c r="L410" i="1" s="1"/>
  <c r="K425" i="1"/>
  <c r="L425" i="1" s="1"/>
  <c r="Q425" i="1" s="1"/>
  <c r="R425" i="1" s="1"/>
  <c r="K451" i="1"/>
  <c r="L451" i="1" s="1"/>
  <c r="K472" i="1"/>
  <c r="L472" i="1" s="1"/>
  <c r="K492" i="1"/>
  <c r="L492" i="1" s="1"/>
  <c r="K522" i="1"/>
  <c r="L522" i="1" s="1"/>
  <c r="K546" i="1"/>
  <c r="L546" i="1" s="1"/>
  <c r="K606" i="1"/>
  <c r="L606" i="1" s="1"/>
  <c r="K653" i="1"/>
  <c r="L653" i="1" s="1"/>
  <c r="K655" i="1"/>
  <c r="L655" i="1" s="1"/>
  <c r="R86" i="1"/>
  <c r="R524" i="1"/>
  <c r="K631" i="1"/>
  <c r="L631" i="1" s="1"/>
  <c r="K576" i="1"/>
  <c r="L576" i="1" s="1"/>
  <c r="K331" i="1"/>
  <c r="L331" i="1" s="1"/>
  <c r="R389" i="1"/>
  <c r="R637" i="1"/>
  <c r="K78" i="1"/>
  <c r="L78" i="1" s="1"/>
  <c r="K49" i="1"/>
  <c r="L49" i="1" s="1"/>
  <c r="K90" i="1"/>
  <c r="L90" i="1" s="1"/>
  <c r="K110" i="1"/>
  <c r="L110" i="1" s="1"/>
  <c r="Q110" i="1" s="1"/>
  <c r="R110" i="1" s="1"/>
  <c r="K133" i="1"/>
  <c r="L133" i="1" s="1"/>
  <c r="K160" i="1"/>
  <c r="L160" i="1" s="1"/>
  <c r="Q160" i="1" s="1"/>
  <c r="R160" i="1" s="1"/>
  <c r="K176" i="1"/>
  <c r="L176" i="1" s="1"/>
  <c r="K203" i="1"/>
  <c r="L203" i="1" s="1"/>
  <c r="K227" i="1"/>
  <c r="L227" i="1" s="1"/>
  <c r="K206" i="1"/>
  <c r="L206" i="1" s="1"/>
  <c r="K256" i="1"/>
  <c r="L256" i="1" s="1"/>
  <c r="K264" i="1"/>
  <c r="L264" i="1" s="1"/>
  <c r="Q264" i="1" s="1"/>
  <c r="R264" i="1" s="1"/>
  <c r="K292" i="1"/>
  <c r="L292" i="1" s="1"/>
  <c r="K307" i="1"/>
  <c r="L307" i="1" s="1"/>
  <c r="K323" i="1"/>
  <c r="L323" i="1" s="1"/>
  <c r="K343" i="1"/>
  <c r="L343" i="1" s="1"/>
  <c r="K359" i="1"/>
  <c r="L359" i="1" s="1"/>
  <c r="K379" i="1"/>
  <c r="L379" i="1" s="1"/>
  <c r="K395" i="1"/>
  <c r="L395" i="1" s="1"/>
  <c r="K416" i="1"/>
  <c r="L416" i="1" s="1"/>
  <c r="Q416" i="1" s="1"/>
  <c r="R416" i="1" s="1"/>
  <c r="K435" i="1"/>
  <c r="L435" i="1" s="1"/>
  <c r="K482" i="1"/>
  <c r="L482" i="1" s="1"/>
  <c r="K473" i="1"/>
  <c r="L473" i="1" s="1"/>
  <c r="K494" i="1"/>
  <c r="L494" i="1" s="1"/>
  <c r="K512" i="1"/>
  <c r="L512" i="1" s="1"/>
  <c r="K231" i="1"/>
  <c r="L231" i="1" s="1"/>
  <c r="K347" i="1"/>
  <c r="L347" i="1" s="1"/>
  <c r="K458" i="1"/>
  <c r="L458" i="1" s="1"/>
  <c r="K603" i="1"/>
  <c r="L603" i="1" s="1"/>
  <c r="K662" i="1"/>
  <c r="L662" i="1" s="1"/>
  <c r="K121" i="1"/>
  <c r="L121" i="1" s="1"/>
  <c r="R646" i="1"/>
  <c r="C36" i="6" l="1"/>
  <c r="Q458" i="1"/>
  <c r="R458" i="1" s="1"/>
  <c r="Q482" i="1"/>
  <c r="R482" i="1" s="1"/>
  <c r="Q343" i="1"/>
  <c r="R343" i="1" s="1"/>
  <c r="Q653" i="1"/>
  <c r="R653" i="1" s="1"/>
  <c r="Q546" i="1"/>
  <c r="R546" i="1" s="1"/>
  <c r="Q522" i="1"/>
  <c r="R522" i="1" s="1"/>
  <c r="Q362" i="1"/>
  <c r="R362" i="1" s="1"/>
  <c r="Q285" i="1"/>
  <c r="R285" i="1" s="1"/>
  <c r="Q218" i="1"/>
  <c r="R218" i="1" s="1"/>
  <c r="Q104" i="1"/>
  <c r="R104" i="1" s="1"/>
  <c r="Q77" i="1"/>
  <c r="R77" i="1" s="1"/>
  <c r="Q633" i="1"/>
  <c r="R633" i="1" s="1"/>
  <c r="Q560" i="1"/>
  <c r="R560" i="1" s="1"/>
  <c r="Q447" i="1"/>
  <c r="R447" i="1" s="1"/>
  <c r="Q382" i="1"/>
  <c r="R382" i="1" s="1"/>
  <c r="Q320" i="1"/>
  <c r="R320" i="1" s="1"/>
  <c r="Q262" i="1"/>
  <c r="R262" i="1" s="1"/>
  <c r="Q198" i="1"/>
  <c r="R198" i="1" s="1"/>
  <c r="Q129" i="1"/>
  <c r="R129" i="1" s="1"/>
  <c r="Q41" i="1"/>
  <c r="R41" i="1" s="1"/>
  <c r="Q627" i="1"/>
  <c r="R627" i="1" s="1"/>
  <c r="Q40" i="1"/>
  <c r="R40" i="1" s="1"/>
  <c r="Q418" i="1"/>
  <c r="R418" i="1" s="1"/>
  <c r="Q296" i="1"/>
  <c r="R296" i="1" s="1"/>
  <c r="Q650" i="1"/>
  <c r="R650" i="1" s="1"/>
  <c r="Q60" i="1"/>
  <c r="R60" i="1" s="1"/>
  <c r="Q542" i="1"/>
  <c r="R542" i="1" s="1"/>
  <c r="Q400" i="1"/>
  <c r="R400" i="1" s="1"/>
  <c r="Q233" i="1"/>
  <c r="R233" i="1" s="1"/>
  <c r="Q101" i="1"/>
  <c r="R101" i="1" s="1"/>
  <c r="Q376" i="1"/>
  <c r="R376" i="1" s="1"/>
  <c r="Q310" i="1"/>
  <c r="R310" i="1" s="1"/>
  <c r="Q251" i="1"/>
  <c r="R251" i="1" s="1"/>
  <c r="Q168" i="1"/>
  <c r="R168" i="1" s="1"/>
  <c r="Q29" i="1"/>
  <c r="R29" i="1" s="1"/>
  <c r="Q499" i="1"/>
  <c r="R499" i="1" s="1"/>
  <c r="Q509" i="1"/>
  <c r="R509" i="1" s="1"/>
  <c r="Q483" i="1"/>
  <c r="R483" i="1" s="1"/>
  <c r="Q412" i="1"/>
  <c r="R412" i="1" s="1"/>
  <c r="Q297" i="1"/>
  <c r="R297" i="1" s="1"/>
  <c r="Q88" i="1"/>
  <c r="R88" i="1" s="1"/>
  <c r="Q250" i="1"/>
  <c r="R250" i="1" s="1"/>
  <c r="Q463" i="1"/>
  <c r="R463" i="1" s="1"/>
  <c r="Q287" i="1"/>
  <c r="R287" i="1" s="1"/>
  <c r="Q534" i="1"/>
  <c r="R534" i="1" s="1"/>
  <c r="Q301" i="1"/>
  <c r="R301" i="1" s="1"/>
  <c r="Q70" i="1"/>
  <c r="R70" i="1" s="1"/>
  <c r="Q82" i="1"/>
  <c r="R82" i="1" s="1"/>
  <c r="Q426" i="1"/>
  <c r="R426" i="1" s="1"/>
  <c r="Q284" i="1"/>
  <c r="R284" i="1" s="1"/>
  <c r="Q274" i="1"/>
  <c r="R274" i="1" s="1"/>
  <c r="Q603" i="1"/>
  <c r="R603" i="1" s="1"/>
  <c r="Q512" i="1"/>
  <c r="R512" i="1" s="1"/>
  <c r="Q395" i="1"/>
  <c r="R395" i="1" s="1"/>
  <c r="Q323" i="1"/>
  <c r="R323" i="1" s="1"/>
  <c r="Q256" i="1"/>
  <c r="R256" i="1" s="1"/>
  <c r="Q176" i="1"/>
  <c r="R176" i="1" s="1"/>
  <c r="Q90" i="1"/>
  <c r="R90" i="1" s="1"/>
  <c r="Q606" i="1"/>
  <c r="R606" i="1" s="1"/>
  <c r="Q451" i="1"/>
  <c r="R451" i="1" s="1"/>
  <c r="Q410" i="1"/>
  <c r="R410" i="1" s="1"/>
  <c r="Q346" i="1"/>
  <c r="R346" i="1" s="1"/>
  <c r="Q293" i="1"/>
  <c r="R293" i="1" s="1"/>
  <c r="Q159" i="1"/>
  <c r="R159" i="1" s="1"/>
  <c r="Q94" i="1"/>
  <c r="R94" i="1" s="1"/>
  <c r="Q645" i="1"/>
  <c r="R645" i="1" s="1"/>
  <c r="Q429" i="1"/>
  <c r="R429" i="1" s="1"/>
  <c r="Q303" i="1"/>
  <c r="R303" i="1" s="1"/>
  <c r="Q239" i="1"/>
  <c r="R239" i="1" s="1"/>
  <c r="Q109" i="1"/>
  <c r="R109" i="1" s="1"/>
  <c r="Q15" i="1"/>
  <c r="R15" i="1" s="1"/>
  <c r="Q663" i="1"/>
  <c r="R663" i="1" s="1"/>
  <c r="Q547" i="1"/>
  <c r="R547" i="1" s="1"/>
  <c r="Q383" i="1"/>
  <c r="R383" i="1" s="1"/>
  <c r="Q263" i="1"/>
  <c r="R263" i="1" s="1"/>
  <c r="Q457" i="1"/>
  <c r="R457" i="1" s="1"/>
  <c r="Q350" i="1"/>
  <c r="R350" i="1" s="1"/>
  <c r="Q276" i="1"/>
  <c r="R276" i="1" s="1"/>
  <c r="Q31" i="1"/>
  <c r="R31" i="1" s="1"/>
  <c r="Q466" i="1"/>
  <c r="R466" i="1" s="1"/>
  <c r="Q420" i="1"/>
  <c r="R420" i="1" s="1"/>
  <c r="Q358" i="1"/>
  <c r="R358" i="1" s="1"/>
  <c r="Q281" i="1"/>
  <c r="R281" i="1" s="1"/>
  <c r="Q183" i="1"/>
  <c r="R183" i="1" s="1"/>
  <c r="Q98" i="1"/>
  <c r="R98" i="1" s="1"/>
  <c r="Q73" i="1"/>
  <c r="R73" i="1" s="1"/>
  <c r="Q585" i="1"/>
  <c r="R585" i="1" s="1"/>
  <c r="Q456" i="1"/>
  <c r="R456" i="1" s="1"/>
  <c r="Q370" i="1"/>
  <c r="R370" i="1" s="1"/>
  <c r="Q628" i="1"/>
  <c r="R628" i="1" s="1"/>
  <c r="Q270" i="1"/>
  <c r="R270" i="1" s="1"/>
  <c r="Q161" i="1"/>
  <c r="R161" i="1" s="1"/>
  <c r="Q51" i="1"/>
  <c r="R51" i="1" s="1"/>
  <c r="Q659" i="1"/>
  <c r="R659" i="1" s="1"/>
  <c r="Q84" i="1"/>
  <c r="R84" i="1" s="1"/>
  <c r="Q491" i="1"/>
  <c r="R491" i="1" s="1"/>
  <c r="Q525" i="1"/>
  <c r="R525" i="1" s="1"/>
  <c r="Q431" i="1"/>
  <c r="R431" i="1" s="1"/>
  <c r="Q246" i="1"/>
  <c r="R246" i="1" s="1"/>
  <c r="Q608" i="1"/>
  <c r="R608" i="1" s="1"/>
  <c r="Q484" i="1"/>
  <c r="R484" i="1" s="1"/>
  <c r="Q181" i="1"/>
  <c r="R181" i="1" s="1"/>
  <c r="Q18" i="1"/>
  <c r="R18" i="1" s="1"/>
  <c r="Q72" i="1"/>
  <c r="R72" i="1" s="1"/>
  <c r="Q623" i="1"/>
  <c r="R623" i="1" s="1"/>
  <c r="Q613" i="1"/>
  <c r="R613" i="1" s="1"/>
  <c r="Q427" i="1"/>
  <c r="R427" i="1" s="1"/>
  <c r="Q167" i="1"/>
  <c r="R167" i="1" s="1"/>
  <c r="Q200" i="1"/>
  <c r="R200" i="1" s="1"/>
  <c r="Q476" i="1"/>
  <c r="R476" i="1" s="1"/>
  <c r="Q518" i="1"/>
  <c r="R518" i="1" s="1"/>
  <c r="Q369" i="1"/>
  <c r="R369" i="1" s="1"/>
  <c r="Q42" i="1"/>
  <c r="R42" i="1" s="1"/>
  <c r="Q495" i="1"/>
  <c r="R495" i="1" s="1"/>
  <c r="Q184" i="1"/>
  <c r="R184" i="1" s="1"/>
  <c r="Q277" i="1"/>
  <c r="R277" i="1" s="1"/>
  <c r="Q536" i="1"/>
  <c r="R536" i="1" s="1"/>
  <c r="Q187" i="1"/>
  <c r="R187" i="1" s="1"/>
  <c r="Q339" i="1"/>
  <c r="R339" i="1" s="1"/>
  <c r="Q558" i="1"/>
  <c r="R558" i="1" s="1"/>
  <c r="Q57" i="1"/>
  <c r="R57" i="1" s="1"/>
  <c r="Q65" i="1"/>
  <c r="R65" i="1" s="1"/>
  <c r="Q538" i="1"/>
  <c r="R538" i="1" s="1"/>
  <c r="Q537" i="1"/>
  <c r="R537" i="1" s="1"/>
  <c r="Q58" i="1"/>
  <c r="R58" i="1" s="1"/>
  <c r="Q322" i="1"/>
  <c r="R322" i="1" s="1"/>
  <c r="Q375" i="1"/>
  <c r="R375" i="1" s="1"/>
  <c r="Q428" i="1"/>
  <c r="R428" i="1" s="1"/>
  <c r="Q231" i="1"/>
  <c r="R231" i="1" s="1"/>
  <c r="Q203" i="1"/>
  <c r="R203" i="1" s="1"/>
  <c r="Q118" i="1"/>
  <c r="R118" i="1" s="1"/>
  <c r="Q347" i="1"/>
  <c r="R347" i="1" s="1"/>
  <c r="Q494" i="1"/>
  <c r="R494" i="1" s="1"/>
  <c r="Q435" i="1"/>
  <c r="R435" i="1" s="1"/>
  <c r="Q379" i="1"/>
  <c r="R379" i="1" s="1"/>
  <c r="Q307" i="1"/>
  <c r="R307" i="1" s="1"/>
  <c r="Q206" i="1"/>
  <c r="R206" i="1" s="1"/>
  <c r="Q49" i="1"/>
  <c r="R49" i="1" s="1"/>
  <c r="Q331" i="1"/>
  <c r="R331" i="1" s="1"/>
  <c r="Q631" i="1"/>
  <c r="R631" i="1" s="1"/>
  <c r="Q492" i="1"/>
  <c r="R492" i="1" s="1"/>
  <c r="Q394" i="1"/>
  <c r="R394" i="1" s="1"/>
  <c r="Q332" i="1"/>
  <c r="R332" i="1" s="1"/>
  <c r="Q247" i="1"/>
  <c r="R247" i="1" s="1"/>
  <c r="Q216" i="1"/>
  <c r="R216" i="1" s="1"/>
  <c r="Q148" i="1"/>
  <c r="R148" i="1" s="1"/>
  <c r="Q62" i="1"/>
  <c r="R62" i="1" s="1"/>
  <c r="Q9" i="1"/>
  <c r="R9" i="1" s="1"/>
  <c r="Q667" i="1"/>
  <c r="R667" i="1" s="1"/>
  <c r="Q575" i="1"/>
  <c r="R575" i="1" s="1"/>
  <c r="Q414" i="1"/>
  <c r="R414" i="1" s="1"/>
  <c r="Q348" i="1"/>
  <c r="R348" i="1" s="1"/>
  <c r="Q290" i="1"/>
  <c r="R290" i="1" s="1"/>
  <c r="Q240" i="1"/>
  <c r="R240" i="1" s="1"/>
  <c r="Q170" i="1"/>
  <c r="R170" i="1" s="1"/>
  <c r="Q93" i="1"/>
  <c r="R93" i="1" s="1"/>
  <c r="Q52" i="1"/>
  <c r="R52" i="1" s="1"/>
  <c r="Q361" i="1"/>
  <c r="R361" i="1" s="1"/>
  <c r="Q616" i="1"/>
  <c r="R616" i="1" s="1"/>
  <c r="Q470" i="1"/>
  <c r="R470" i="1" s="1"/>
  <c r="Q353" i="1"/>
  <c r="R353" i="1" s="1"/>
  <c r="Q197" i="1"/>
  <c r="R197" i="1" s="1"/>
  <c r="Q598" i="1"/>
  <c r="R598" i="1" s="1"/>
  <c r="Q548" i="1"/>
  <c r="R548" i="1" s="1"/>
  <c r="Q335" i="1"/>
  <c r="R335" i="1" s="1"/>
  <c r="Q278" i="1"/>
  <c r="R278" i="1" s="1"/>
  <c r="Q226" i="1"/>
  <c r="R226" i="1" s="1"/>
  <c r="Q30" i="1"/>
  <c r="R30" i="1" s="1"/>
  <c r="Q92" i="1"/>
  <c r="R92" i="1" s="1"/>
  <c r="Q336" i="1"/>
  <c r="R336" i="1" s="1"/>
  <c r="Q220" i="1"/>
  <c r="R220" i="1" s="1"/>
  <c r="Q189" i="1"/>
  <c r="R189" i="1" s="1"/>
  <c r="Q493" i="1"/>
  <c r="R493" i="1" s="1"/>
  <c r="Q373" i="1"/>
  <c r="R373" i="1" s="1"/>
  <c r="Q260" i="1"/>
  <c r="R260" i="1" s="1"/>
  <c r="Q424" i="1"/>
  <c r="R424" i="1" s="1"/>
  <c r="Q449" i="1"/>
  <c r="R449" i="1" s="1"/>
  <c r="Q611" i="1"/>
  <c r="R611" i="1" s="1"/>
  <c r="Q422" i="1"/>
  <c r="R422" i="1" s="1"/>
  <c r="Q588" i="1"/>
  <c r="R588" i="1" s="1"/>
  <c r="Q286" i="1"/>
  <c r="R286" i="1" s="1"/>
  <c r="Q137" i="1"/>
  <c r="R137" i="1" s="1"/>
  <c r="Q626" i="1"/>
  <c r="R626" i="1" s="1"/>
  <c r="Q475" i="1"/>
  <c r="R475" i="1" s="1"/>
  <c r="Q25" i="1"/>
  <c r="R25" i="1" s="1"/>
  <c r="Q255" i="1"/>
  <c r="R255" i="1" s="1"/>
  <c r="Q28" i="1"/>
  <c r="R28" i="1" s="1"/>
  <c r="Q467" i="1"/>
  <c r="R467" i="1" s="1"/>
  <c r="Q544" i="1"/>
  <c r="R544" i="1" s="1"/>
  <c r="Q365" i="1"/>
  <c r="R365" i="1" s="1"/>
  <c r="Q392" i="1"/>
  <c r="R392" i="1" s="1"/>
  <c r="Q75" i="1"/>
  <c r="R75" i="1" s="1"/>
  <c r="Q158" i="1"/>
  <c r="R158" i="1" s="1"/>
  <c r="Q265" i="1"/>
  <c r="R265" i="1" s="1"/>
  <c r="Q147" i="1"/>
  <c r="R147" i="1" s="1"/>
  <c r="Q448" i="1"/>
  <c r="R448" i="1" s="1"/>
  <c r="Q295" i="1"/>
  <c r="R295" i="1" s="1"/>
  <c r="Q128" i="1"/>
  <c r="R128" i="1" s="1"/>
  <c r="Q368" i="1"/>
  <c r="R368" i="1" s="1"/>
  <c r="Q662" i="1"/>
  <c r="R662" i="1" s="1"/>
  <c r="Q473" i="1"/>
  <c r="R473" i="1" s="1"/>
  <c r="Q359" i="1"/>
  <c r="R359" i="1" s="1"/>
  <c r="Q292" i="1"/>
  <c r="R292" i="1" s="1"/>
  <c r="Q227" i="1"/>
  <c r="R227" i="1" s="1"/>
  <c r="Q133" i="1"/>
  <c r="R133" i="1" s="1"/>
  <c r="Q78" i="1"/>
  <c r="R78" i="1" s="1"/>
  <c r="Q576" i="1"/>
  <c r="R576" i="1" s="1"/>
  <c r="Q655" i="1"/>
  <c r="R655" i="1" s="1"/>
  <c r="Q472" i="1"/>
  <c r="R472" i="1" s="1"/>
  <c r="Q378" i="1"/>
  <c r="R378" i="1" s="1"/>
  <c r="Q314" i="1"/>
  <c r="R314" i="1" s="1"/>
  <c r="Q254" i="1"/>
  <c r="R254" i="1" s="1"/>
  <c r="Q188" i="1"/>
  <c r="R188" i="1" s="1"/>
  <c r="Q123" i="1"/>
  <c r="R123" i="1" s="1"/>
  <c r="Q33" i="1"/>
  <c r="R33" i="1" s="1"/>
  <c r="Q618" i="1"/>
  <c r="R618" i="1" s="1"/>
  <c r="Q398" i="1"/>
  <c r="R398" i="1" s="1"/>
  <c r="Q329" i="1"/>
  <c r="R329" i="1" s="1"/>
  <c r="Q268" i="1"/>
  <c r="R268" i="1" s="1"/>
  <c r="Q235" i="1"/>
  <c r="R235" i="1" s="1"/>
  <c r="Q150" i="1"/>
  <c r="R150" i="1" s="1"/>
  <c r="Q68" i="1"/>
  <c r="R68" i="1" s="1"/>
  <c r="Q13" i="1"/>
  <c r="R13" i="1" s="1"/>
  <c r="Q156" i="1"/>
  <c r="R156" i="1" s="1"/>
  <c r="Q609" i="1"/>
  <c r="R609" i="1" s="1"/>
  <c r="Q516" i="1"/>
  <c r="R516" i="1" s="1"/>
  <c r="Q328" i="1"/>
  <c r="R328" i="1" s="1"/>
  <c r="Q191" i="1"/>
  <c r="R191" i="1" s="1"/>
  <c r="Q210" i="1"/>
  <c r="R210" i="1" s="1"/>
  <c r="Q312" i="1"/>
  <c r="R312" i="1" s="1"/>
  <c r="Q230" i="1"/>
  <c r="R230" i="1" s="1"/>
  <c r="Q119" i="1"/>
  <c r="R119" i="1" s="1"/>
  <c r="Q22" i="1"/>
  <c r="R22" i="1" s="1"/>
  <c r="Q390" i="1"/>
  <c r="R390" i="1" s="1"/>
  <c r="Q326" i="1"/>
  <c r="R326" i="1" s="1"/>
  <c r="Q253" i="1"/>
  <c r="R253" i="1" s="1"/>
  <c r="Q214" i="1"/>
  <c r="R214" i="1" s="1"/>
  <c r="Q138" i="1"/>
  <c r="R138" i="1" s="1"/>
  <c r="Q56" i="1"/>
  <c r="R56" i="1" s="1"/>
  <c r="Q3" i="1"/>
  <c r="R3" i="1" s="1"/>
  <c r="Q640" i="1"/>
  <c r="R640" i="1" s="1"/>
  <c r="Q432" i="1"/>
  <c r="R432" i="1" s="1"/>
  <c r="Q305" i="1"/>
  <c r="R305" i="1" s="1"/>
  <c r="Q577" i="1"/>
  <c r="R577" i="1" s="1"/>
  <c r="Q468" i="1"/>
  <c r="Q340" i="1"/>
  <c r="R340" i="1" s="1"/>
  <c r="Q213" i="1"/>
  <c r="R213" i="1" s="1"/>
  <c r="Q136" i="1"/>
  <c r="R136" i="1" s="1"/>
  <c r="Q4" i="1"/>
  <c r="R4" i="1" s="1"/>
  <c r="Q666" i="1"/>
  <c r="R666" i="1" s="1"/>
  <c r="Q381" i="1"/>
  <c r="R381" i="1" s="1"/>
  <c r="Q464" i="1"/>
  <c r="R464" i="1" s="1"/>
  <c r="Q561" i="1"/>
  <c r="R561" i="1" s="1"/>
  <c r="Q490" i="1"/>
  <c r="R490" i="1" s="1"/>
  <c r="Q344" i="1"/>
  <c r="R344" i="1" s="1"/>
  <c r="Q6" i="1"/>
  <c r="R6" i="1" s="1"/>
  <c r="Q360" i="1"/>
  <c r="R360" i="1" s="1"/>
  <c r="Q111" i="1"/>
  <c r="R111" i="1" s="1"/>
  <c r="Q513" i="1"/>
  <c r="R513" i="1" s="1"/>
  <c r="Q115" i="1"/>
  <c r="R115" i="1" s="1"/>
  <c r="Q388" i="1"/>
  <c r="R388" i="1" s="1"/>
  <c r="Q302" i="1"/>
  <c r="R302" i="1" s="1"/>
  <c r="Q228" i="1"/>
  <c r="R228" i="1" s="1"/>
  <c r="Q7" i="1"/>
  <c r="R7" i="1" s="1"/>
  <c r="Q311" i="1"/>
  <c r="R311" i="1" s="1"/>
  <c r="Q225" i="1"/>
  <c r="R225" i="1" s="1"/>
  <c r="Q668" i="1"/>
  <c r="R668" i="1" s="1"/>
  <c r="Q401" i="1"/>
  <c r="R401" i="1" s="1"/>
  <c r="Q153" i="1"/>
  <c r="R153" i="1" s="1"/>
  <c r="Q269" i="1"/>
  <c r="R269" i="1" s="1"/>
  <c r="Q114" i="1"/>
  <c r="R114" i="1" s="1"/>
  <c r="Q309" i="1"/>
  <c r="R309" i="1" s="1"/>
  <c r="Q635" i="1"/>
  <c r="R635" i="1" s="1"/>
  <c r="Q318" i="1"/>
  <c r="R318" i="1" s="1"/>
  <c r="Q488" i="1"/>
  <c r="R488" i="1" s="1"/>
  <c r="Q192" i="1"/>
  <c r="R192" i="1" s="1"/>
  <c r="Q185" i="1"/>
  <c r="R185" i="1" s="1"/>
  <c r="Q393" i="1"/>
  <c r="R393" i="1" s="1"/>
  <c r="Q586" i="1"/>
  <c r="R586" i="1" s="1"/>
  <c r="Q474" i="1"/>
  <c r="R474" i="1" s="1"/>
  <c r="Q199" i="1"/>
  <c r="R199" i="1" s="1"/>
  <c r="Q17" i="1"/>
  <c r="R17" i="1" s="1"/>
  <c r="Q505" i="1"/>
  <c r="R505" i="1" s="1"/>
  <c r="Q354" i="1"/>
  <c r="R354" i="1" s="1"/>
  <c r="Q319" i="1"/>
  <c r="R319" i="1" s="1"/>
  <c r="Q638" i="1"/>
  <c r="R638" i="1" s="1"/>
  <c r="Q649" i="1"/>
  <c r="R649" i="1" s="1"/>
  <c r="Q267" i="1"/>
  <c r="R267" i="1" s="1"/>
  <c r="Q8" i="1"/>
  <c r="R8" i="1" s="1"/>
  <c r="Q54" i="1"/>
  <c r="R54" i="1" s="1"/>
  <c r="R219" i="1"/>
  <c r="R621" i="1"/>
  <c r="R465" i="1"/>
  <c r="R171" i="1"/>
  <c r="R53" i="1"/>
  <c r="L16" i="1"/>
  <c r="Q16" i="1" s="1"/>
  <c r="R16" i="1" s="1"/>
  <c r="R557" i="1"/>
  <c r="R248" i="1"/>
  <c r="R273" i="1"/>
  <c r="R271" i="1"/>
  <c r="R454" i="1"/>
  <c r="R182" i="1"/>
  <c r="R146" i="1"/>
  <c r="R565" i="1"/>
  <c r="R644" i="1"/>
  <c r="R452" i="1"/>
  <c r="R317" i="1"/>
  <c r="R165" i="1"/>
  <c r="R445" i="1"/>
  <c r="R11" i="1"/>
  <c r="R380" i="1"/>
  <c r="R647" i="1"/>
  <c r="R14" i="1"/>
  <c r="R194" i="1"/>
  <c r="R496" i="1"/>
  <c r="R669" i="1"/>
  <c r="R504" i="1"/>
  <c r="R459" i="1"/>
  <c r="R433" i="1"/>
  <c r="R371" i="1"/>
  <c r="R306" i="1"/>
  <c r="R242" i="1"/>
  <c r="R175" i="1"/>
  <c r="R113" i="1"/>
  <c r="R23" i="1"/>
  <c r="R238" i="1"/>
  <c r="R460" i="1"/>
  <c r="R421" i="1"/>
  <c r="R351" i="1"/>
  <c r="R288" i="1"/>
  <c r="R217" i="1"/>
  <c r="R124" i="1"/>
  <c r="R46" i="1"/>
  <c r="R222" i="1"/>
  <c r="R63" i="1"/>
  <c r="R27" i="1"/>
  <c r="R337" i="1"/>
  <c r="R539" i="1"/>
  <c r="R99" i="1"/>
  <c r="R503" i="1"/>
  <c r="R385" i="1"/>
  <c r="R364" i="1"/>
  <c r="R511" i="1"/>
  <c r="R316" i="1"/>
  <c r="R363" i="1"/>
  <c r="R24" i="1"/>
  <c r="R570" i="1"/>
  <c r="R122" i="1"/>
  <c r="R556" i="1"/>
  <c r="R574" i="1"/>
  <c r="R501" i="1"/>
  <c r="R441" i="1"/>
  <c r="R338" i="1"/>
  <c r="R275" i="1"/>
  <c r="R221" i="1"/>
  <c r="R81" i="1"/>
  <c r="R315" i="1"/>
  <c r="R69" i="1"/>
  <c r="R514" i="1"/>
  <c r="R664" i="1"/>
  <c r="R657" i="1"/>
  <c r="R85" i="1"/>
  <c r="R417" i="1"/>
  <c r="R196" i="1"/>
  <c r="R100" i="1"/>
  <c r="R497" i="1"/>
  <c r="R434" i="1"/>
  <c r="R300" i="1"/>
  <c r="R145" i="1"/>
  <c r="R399" i="1"/>
  <c r="R261" i="1"/>
  <c r="R91" i="1"/>
  <c r="R455" i="1"/>
  <c r="R162" i="1"/>
  <c r="R172" i="1"/>
  <c r="R36" i="1"/>
  <c r="R530" i="1"/>
  <c r="R409" i="1"/>
  <c r="R149" i="1"/>
  <c r="R21" i="1"/>
  <c r="R430" i="1"/>
  <c r="R386" i="1"/>
  <c r="R245" i="1"/>
  <c r="R178" i="1"/>
  <c r="R236" i="1"/>
  <c r="R550" i="1"/>
  <c r="R597" i="1"/>
  <c r="R407" i="1"/>
  <c r="R294" i="1"/>
  <c r="R26" i="1"/>
  <c r="R656" i="1"/>
  <c r="R372" i="1"/>
  <c r="R241" i="1"/>
  <c r="R35" i="1"/>
  <c r="R308" i="1"/>
  <c r="R563" i="1"/>
  <c r="R624" i="1"/>
  <c r="R334" i="1"/>
  <c r="R126" i="1"/>
  <c r="R453" i="1"/>
  <c r="R48" i="1"/>
  <c r="R333" i="1"/>
  <c r="R479" i="1"/>
  <c r="R34" i="1"/>
  <c r="R403" i="1"/>
  <c r="R43" i="1"/>
  <c r="R2" i="1"/>
  <c r="R520" i="1"/>
  <c r="R282" i="1"/>
  <c r="R152" i="1"/>
  <c r="R436" i="1"/>
  <c r="R173" i="1"/>
  <c r="R201" i="1"/>
  <c r="R578" i="1"/>
  <c r="R517" i="1"/>
  <c r="R486" i="1"/>
  <c r="R384" i="1"/>
  <c r="R327" i="1"/>
  <c r="R243" i="1"/>
  <c r="R202" i="1"/>
  <c r="R135" i="1"/>
  <c r="R61" i="1"/>
  <c r="R244" i="1"/>
  <c r="R552" i="1"/>
  <c r="R498" i="1"/>
  <c r="R462" i="1"/>
  <c r="R186" i="1"/>
  <c r="R352" i="1"/>
  <c r="R554" i="1"/>
  <c r="R266" i="1"/>
  <c r="R55" i="1"/>
  <c r="R461" i="1"/>
  <c r="R419" i="1"/>
  <c r="R487" i="1"/>
  <c r="R634" i="1"/>
  <c r="R515" i="1"/>
  <c r="R471" i="1"/>
  <c r="R356" i="1"/>
  <c r="R298" i="1"/>
  <c r="R204" i="1"/>
  <c r="R177" i="1"/>
  <c r="R95" i="1"/>
  <c r="R405" i="1"/>
  <c r="R97" i="1"/>
  <c r="R151" i="1"/>
  <c r="R439" i="1"/>
  <c r="R289" i="1"/>
  <c r="R468" i="1" l="1"/>
  <c r="E36" i="6"/>
  <c r="E38" i="6" s="1"/>
</calcChain>
</file>

<file path=xl/sharedStrings.xml><?xml version="1.0" encoding="utf-8"?>
<sst xmlns="http://schemas.openxmlformats.org/spreadsheetml/2006/main" count="3444" uniqueCount="605">
  <si>
    <t>S80</t>
  </si>
  <si>
    <t>XC90</t>
  </si>
  <si>
    <t>V50</t>
  </si>
  <si>
    <t>Alfa Romeo</t>
  </si>
  <si>
    <t>Consultar Manual</t>
  </si>
  <si>
    <t>Audi</t>
  </si>
  <si>
    <t>A3</t>
  </si>
  <si>
    <t>A4</t>
  </si>
  <si>
    <t>BMW</t>
  </si>
  <si>
    <t>Z4</t>
  </si>
  <si>
    <t>Ferrari</t>
  </si>
  <si>
    <t>Fiat</t>
  </si>
  <si>
    <t>Stilo</t>
  </si>
  <si>
    <t>Palio</t>
  </si>
  <si>
    <t>Siena</t>
  </si>
  <si>
    <t>Strada</t>
  </si>
  <si>
    <t>Ducato</t>
  </si>
  <si>
    <t>Ford</t>
  </si>
  <si>
    <t>Ka</t>
  </si>
  <si>
    <t>EcoSport</t>
  </si>
  <si>
    <t>Mondeo</t>
  </si>
  <si>
    <t>Ranger</t>
  </si>
  <si>
    <t>Honda</t>
  </si>
  <si>
    <t>Fit</t>
  </si>
  <si>
    <t>Accord</t>
  </si>
  <si>
    <t>Hyundai</t>
  </si>
  <si>
    <t>Tucson</t>
  </si>
  <si>
    <t>Santa Fe</t>
  </si>
  <si>
    <t>Jaguar</t>
  </si>
  <si>
    <t>XK</t>
  </si>
  <si>
    <t>Kia</t>
  </si>
  <si>
    <t>Cerato</t>
  </si>
  <si>
    <t>Carnival</t>
  </si>
  <si>
    <t>Sorento</t>
  </si>
  <si>
    <t>Sportage</t>
  </si>
  <si>
    <t>Land Rover</t>
  </si>
  <si>
    <t>Defender</t>
  </si>
  <si>
    <t>Mercedes Benz</t>
  </si>
  <si>
    <t>Mini</t>
  </si>
  <si>
    <t>Motor</t>
  </si>
  <si>
    <t>Mitsubishi</t>
  </si>
  <si>
    <t>Outlander</t>
  </si>
  <si>
    <t>Nissan</t>
  </si>
  <si>
    <t>Peugeot</t>
  </si>
  <si>
    <t>Boxer</t>
  </si>
  <si>
    <t>Renault</t>
  </si>
  <si>
    <t>Clio</t>
  </si>
  <si>
    <t>Kangoo</t>
  </si>
  <si>
    <t>Master</t>
  </si>
  <si>
    <t>Megane</t>
  </si>
  <si>
    <t>Seat</t>
  </si>
  <si>
    <t>Córdoba</t>
  </si>
  <si>
    <t>Subaru</t>
  </si>
  <si>
    <t>Impreza</t>
  </si>
  <si>
    <t>Forester</t>
  </si>
  <si>
    <t>Toyota</t>
  </si>
  <si>
    <t>RAV4</t>
  </si>
  <si>
    <t>Camry</t>
  </si>
  <si>
    <t>Volkswagen</t>
  </si>
  <si>
    <t>Bora</t>
  </si>
  <si>
    <t>Golf</t>
  </si>
  <si>
    <t>Passat</t>
  </si>
  <si>
    <t>Sharan</t>
  </si>
  <si>
    <t>Santana</t>
  </si>
  <si>
    <t>Touareg</t>
  </si>
  <si>
    <t>Volvo</t>
  </si>
  <si>
    <t>S40</t>
  </si>
  <si>
    <t>Chevrolet</t>
  </si>
  <si>
    <t>Cooper</t>
  </si>
  <si>
    <t>Porsche</t>
  </si>
  <si>
    <t>Cayenne</t>
  </si>
  <si>
    <t>Cayenne Turbo</t>
  </si>
  <si>
    <t>Modelo</t>
  </si>
  <si>
    <t>ML 320 CDI</t>
  </si>
  <si>
    <t>SLK 200 Kompressor</t>
  </si>
  <si>
    <t>SLK 55 AMG</t>
  </si>
  <si>
    <t>SL 55 AMG Kompressor</t>
  </si>
  <si>
    <t>Viano</t>
  </si>
  <si>
    <t>Vento</t>
  </si>
  <si>
    <t>Suran</t>
  </si>
  <si>
    <t>Consultar manual</t>
  </si>
  <si>
    <t>Fun</t>
  </si>
  <si>
    <t>Grand Vitara</t>
  </si>
  <si>
    <t>Suzuki</t>
  </si>
  <si>
    <t>Meriva</t>
  </si>
  <si>
    <t>Astra</t>
  </si>
  <si>
    <t>Zafira</t>
  </si>
  <si>
    <t>Chrysler</t>
  </si>
  <si>
    <t>S-10</t>
  </si>
  <si>
    <t>Captiva</t>
  </si>
  <si>
    <t>Jeep Wrangler</t>
  </si>
  <si>
    <t>Grand Cherokee</t>
  </si>
  <si>
    <t>Cherokee</t>
  </si>
  <si>
    <t>PT Cruiser</t>
  </si>
  <si>
    <t>300 C</t>
  </si>
  <si>
    <t>F 430</t>
  </si>
  <si>
    <t xml:space="preserve">599 GTB </t>
  </si>
  <si>
    <t>Fiorano</t>
  </si>
  <si>
    <t>i30</t>
  </si>
  <si>
    <t>Quattroporte</t>
  </si>
  <si>
    <t>Lancer</t>
  </si>
  <si>
    <t>Swift</t>
  </si>
  <si>
    <t>Grand Vitara XL7</t>
  </si>
  <si>
    <t>Vitara J III</t>
  </si>
  <si>
    <t>Diesel</t>
  </si>
  <si>
    <t>Hilux SW4</t>
  </si>
  <si>
    <t>Land Cruiser Prado</t>
  </si>
  <si>
    <t>Land Cruiser 200</t>
  </si>
  <si>
    <t>Outback</t>
  </si>
  <si>
    <t>Smax</t>
  </si>
  <si>
    <t>Fiesta</t>
  </si>
  <si>
    <t>Freelander 2</t>
  </si>
  <si>
    <t>Range Rover Sport</t>
  </si>
  <si>
    <t>C30</t>
  </si>
  <si>
    <t>D5</t>
  </si>
  <si>
    <t>C70</t>
  </si>
  <si>
    <t>S60</t>
  </si>
  <si>
    <t>Idea</t>
  </si>
  <si>
    <t>Idea Adventure</t>
  </si>
  <si>
    <t>Punto</t>
  </si>
  <si>
    <t>Palio Weekend</t>
  </si>
  <si>
    <t>XF</t>
  </si>
  <si>
    <t>Cooper S</t>
  </si>
  <si>
    <t>Citroen</t>
  </si>
  <si>
    <t>C3</t>
  </si>
  <si>
    <t>C4</t>
  </si>
  <si>
    <t>C5</t>
  </si>
  <si>
    <t>C6</t>
  </si>
  <si>
    <t>Berlingo</t>
  </si>
  <si>
    <t>Xsara Picasso</t>
  </si>
  <si>
    <t>Jumper</t>
  </si>
  <si>
    <t>C4 Picasso</t>
  </si>
  <si>
    <t>116i</t>
  </si>
  <si>
    <t>120i</t>
  </si>
  <si>
    <t>120d</t>
  </si>
  <si>
    <t>130i</t>
  </si>
  <si>
    <t>320i sedán</t>
  </si>
  <si>
    <t>320d sedán</t>
  </si>
  <si>
    <t>323i sedán</t>
  </si>
  <si>
    <t>330i sedán</t>
  </si>
  <si>
    <t>335i sedán</t>
  </si>
  <si>
    <t>330d sedán</t>
  </si>
  <si>
    <t>320d touring</t>
  </si>
  <si>
    <t>325i coupé</t>
  </si>
  <si>
    <t>335i coupé</t>
  </si>
  <si>
    <t>330i CC</t>
  </si>
  <si>
    <t>M3</t>
  </si>
  <si>
    <t>530i</t>
  </si>
  <si>
    <t>530d</t>
  </si>
  <si>
    <t>550i</t>
  </si>
  <si>
    <t>M5</t>
  </si>
  <si>
    <t>M6</t>
  </si>
  <si>
    <t>650i</t>
  </si>
  <si>
    <t>750i</t>
  </si>
  <si>
    <t>Grand Scenic</t>
  </si>
  <si>
    <t>Logan</t>
  </si>
  <si>
    <t>Sandero</t>
  </si>
  <si>
    <t>Megane II</t>
  </si>
  <si>
    <t>Laguna</t>
  </si>
  <si>
    <t>Tribeca</t>
  </si>
  <si>
    <t>X5</t>
  </si>
  <si>
    <t>X6 xdrive 35 y 50</t>
  </si>
  <si>
    <t>X3</t>
  </si>
  <si>
    <t>B 170</t>
  </si>
  <si>
    <t>B 200</t>
  </si>
  <si>
    <t>B 200 Turbo</t>
  </si>
  <si>
    <t>B 200 CDI</t>
  </si>
  <si>
    <t>C 220 CDI</t>
  </si>
  <si>
    <t>C 230 Kompressor</t>
  </si>
  <si>
    <t>C 200 Kompressor</t>
  </si>
  <si>
    <t>E 270 CDI</t>
  </si>
  <si>
    <t>E 320 CDI</t>
  </si>
  <si>
    <t>E 500</t>
  </si>
  <si>
    <t>ML 63 AMG</t>
  </si>
  <si>
    <t>SLK 350</t>
  </si>
  <si>
    <t>CLK 55 AMG</t>
  </si>
  <si>
    <t>S 500</t>
  </si>
  <si>
    <t>SL 500</t>
  </si>
  <si>
    <t>Picanto</t>
  </si>
  <si>
    <t>911 Turbo</t>
  </si>
  <si>
    <t>Brera</t>
  </si>
  <si>
    <t>Spider</t>
  </si>
  <si>
    <t>Spark</t>
  </si>
  <si>
    <t>Aveo</t>
  </si>
  <si>
    <t>Altea</t>
  </si>
  <si>
    <t>Ibiza</t>
  </si>
  <si>
    <t>León</t>
  </si>
  <si>
    <t>Toledo</t>
  </si>
  <si>
    <t>A3 Sportback</t>
  </si>
  <si>
    <t>A4 Avant</t>
  </si>
  <si>
    <t>A5</t>
  </si>
  <si>
    <t>A8</t>
  </si>
  <si>
    <t>Q5</t>
  </si>
  <si>
    <t>Q7</t>
  </si>
  <si>
    <t>TT Coupé</t>
  </si>
  <si>
    <t>TT Roadster</t>
  </si>
  <si>
    <t>R8</t>
  </si>
  <si>
    <t>S3</t>
  </si>
  <si>
    <t>Línea</t>
  </si>
  <si>
    <t>New Focus</t>
  </si>
  <si>
    <t>Focus One</t>
  </si>
  <si>
    <t>Kuga</t>
  </si>
  <si>
    <t>Courier</t>
  </si>
  <si>
    <t>Mito</t>
  </si>
  <si>
    <t>A1</t>
  </si>
  <si>
    <t>A4 Allroad</t>
  </si>
  <si>
    <t>A6</t>
  </si>
  <si>
    <t>S3 Sportback</t>
  </si>
  <si>
    <t>S4</t>
  </si>
  <si>
    <t>S5</t>
  </si>
  <si>
    <t>California</t>
  </si>
  <si>
    <t>Amarok</t>
  </si>
  <si>
    <t>Beetle</t>
  </si>
  <si>
    <t>Tiguan</t>
  </si>
  <si>
    <t>5.0</t>
  </si>
  <si>
    <t>C4 Grand Picasso</t>
  </si>
  <si>
    <t>370 Z</t>
  </si>
  <si>
    <t>Corolla</t>
  </si>
  <si>
    <t>Prius</t>
  </si>
  <si>
    <t>Hilux (4x2)</t>
  </si>
  <si>
    <t>Chery</t>
  </si>
  <si>
    <t>Face</t>
  </si>
  <si>
    <t>QQ</t>
  </si>
  <si>
    <t>Tiggo</t>
  </si>
  <si>
    <t>Discovery 4</t>
  </si>
  <si>
    <t>C 220 CDI T</t>
  </si>
  <si>
    <t xml:space="preserve">C 230 6zyl </t>
  </si>
  <si>
    <t>C 240</t>
  </si>
  <si>
    <t>C 270 CDI</t>
  </si>
  <si>
    <t>C 320</t>
  </si>
  <si>
    <t>C 320 CDI</t>
  </si>
  <si>
    <t>CL</t>
  </si>
  <si>
    <t>CLK 55 AMG Cabriolet</t>
  </si>
  <si>
    <t>ML 270 CDI</t>
  </si>
  <si>
    <t>ML 400 CDI</t>
  </si>
  <si>
    <t>ML 350 / 500</t>
  </si>
  <si>
    <t>S 400 CDI</t>
  </si>
  <si>
    <t>S 500 L</t>
  </si>
  <si>
    <t>Vito</t>
  </si>
  <si>
    <t>Maserati</t>
  </si>
  <si>
    <t>Rondo</t>
  </si>
  <si>
    <t>Veracruz</t>
  </si>
  <si>
    <t>Terracan</t>
  </si>
  <si>
    <t>Trajet</t>
  </si>
  <si>
    <t>HD 78</t>
  </si>
  <si>
    <t>Genesis</t>
  </si>
  <si>
    <t>i10</t>
  </si>
  <si>
    <t>911 Carrera</t>
  </si>
  <si>
    <t>Panemera</t>
  </si>
  <si>
    <t>Classic</t>
  </si>
  <si>
    <t>Cruze</t>
  </si>
  <si>
    <t>Agile</t>
  </si>
  <si>
    <t>Montana</t>
  </si>
  <si>
    <t>Pilot</t>
  </si>
  <si>
    <t>CRV</t>
  </si>
  <si>
    <t>City</t>
  </si>
  <si>
    <t>Civic</t>
  </si>
  <si>
    <t>Expert</t>
  </si>
  <si>
    <t>Elaion F50</t>
  </si>
  <si>
    <t>Elaion F10</t>
  </si>
  <si>
    <t>Elaion F30</t>
  </si>
  <si>
    <t>Elaion F50E</t>
  </si>
  <si>
    <t>Elaion SUV</t>
  </si>
  <si>
    <t>Elaion Torque</t>
  </si>
  <si>
    <t xml:space="preserve">Elaion F50 </t>
  </si>
  <si>
    <t>Elaion d1</t>
  </si>
  <si>
    <t>Elaion d2</t>
  </si>
  <si>
    <t>1.2</t>
  </si>
  <si>
    <t>Vectra</t>
  </si>
  <si>
    <t>Vectra GT</t>
  </si>
  <si>
    <t>Compass</t>
  </si>
  <si>
    <t>Patriot</t>
  </si>
  <si>
    <t>110cv</t>
  </si>
  <si>
    <t>Palio Fire</t>
  </si>
  <si>
    <t>Siena Fire</t>
  </si>
  <si>
    <t>Uno</t>
  </si>
  <si>
    <t>Fiorino</t>
  </si>
  <si>
    <t>F 100 200CV</t>
  </si>
  <si>
    <t>F 100 120CV</t>
  </si>
  <si>
    <t>N/E</t>
  </si>
  <si>
    <t>H-1</t>
  </si>
  <si>
    <t>H-100</t>
  </si>
  <si>
    <t>V6</t>
  </si>
  <si>
    <t>V8</t>
  </si>
  <si>
    <t>K2500</t>
  </si>
  <si>
    <t>K2700</t>
  </si>
  <si>
    <t>A 190</t>
  </si>
  <si>
    <t>A 160</t>
  </si>
  <si>
    <t>CLK 320</t>
  </si>
  <si>
    <t>CLK 350</t>
  </si>
  <si>
    <t>CLK 500</t>
  </si>
  <si>
    <t>CLK 320 Cabriolet</t>
  </si>
  <si>
    <t>CLK 350 Cabriolet</t>
  </si>
  <si>
    <t>CLS 350</t>
  </si>
  <si>
    <t>CLS 500</t>
  </si>
  <si>
    <t>E 240</t>
  </si>
  <si>
    <t>E 320</t>
  </si>
  <si>
    <t>E 350</t>
  </si>
  <si>
    <t>E 55 AMG Kompressor</t>
  </si>
  <si>
    <t>L200</t>
  </si>
  <si>
    <t>Montero</t>
  </si>
  <si>
    <t>Murano (VQ35DE)</t>
  </si>
  <si>
    <t>NP 300 (KA24DE)</t>
  </si>
  <si>
    <t>Sentra (MR20DE)</t>
  </si>
  <si>
    <t>Sentra (QR25DE)</t>
  </si>
  <si>
    <t>Teana (VQ25DE)</t>
  </si>
  <si>
    <t>Tiida (MR18DE)</t>
  </si>
  <si>
    <t>X-Trail (MR20DE)</t>
  </si>
  <si>
    <t>X-Trail (QR25DE)</t>
  </si>
  <si>
    <t>Frontier (YD22DDT)</t>
  </si>
  <si>
    <t>NP 300 (YD25DDT)</t>
  </si>
  <si>
    <t>X-Trail (M9R)</t>
  </si>
  <si>
    <t>A1 -DPF</t>
  </si>
  <si>
    <t>A3 -DPF</t>
  </si>
  <si>
    <t>A3 Sportback -DPF</t>
  </si>
  <si>
    <t>Frontier (YD22DDT) -DPF</t>
  </si>
  <si>
    <t>A4 -DPF</t>
  </si>
  <si>
    <t>A4 Allroad -DPF</t>
  </si>
  <si>
    <t>A4 Avant -DPF</t>
  </si>
  <si>
    <t>A5 -DPF</t>
  </si>
  <si>
    <t>A6 -DPF</t>
  </si>
  <si>
    <t>A8 -DPF</t>
  </si>
  <si>
    <t>Q5 -DPF</t>
  </si>
  <si>
    <t>Q7 -DPF</t>
  </si>
  <si>
    <t>Jeep Wrangler -DPF</t>
  </si>
  <si>
    <t>Grand Cherokee -DPF</t>
  </si>
  <si>
    <t>Cherokee -DPF</t>
  </si>
  <si>
    <t>Veracruz -DPF</t>
  </si>
  <si>
    <t>2.0</t>
  </si>
  <si>
    <t>Boxster</t>
  </si>
  <si>
    <t>Boxster S</t>
  </si>
  <si>
    <t>Boxster Spider</t>
  </si>
  <si>
    <t>Cayman</t>
  </si>
  <si>
    <t>Cayman S</t>
  </si>
  <si>
    <t>Grand Scenic -DPF</t>
  </si>
  <si>
    <t>Kangoo -DPF</t>
  </si>
  <si>
    <t>Laguna -DPF</t>
  </si>
  <si>
    <t>Logan -DPF</t>
  </si>
  <si>
    <t>Megane II -DPF</t>
  </si>
  <si>
    <t>Legacy</t>
  </si>
  <si>
    <t>Crossfox</t>
  </si>
  <si>
    <t>Fox</t>
  </si>
  <si>
    <t>Gol Power</t>
  </si>
  <si>
    <t>Gol Country</t>
  </si>
  <si>
    <t>Gol Trend</t>
  </si>
  <si>
    <t>Voyage</t>
  </si>
  <si>
    <t>Polo Classic</t>
  </si>
  <si>
    <t>Caddy</t>
  </si>
  <si>
    <t>2.4i</t>
  </si>
  <si>
    <t>T5</t>
  </si>
  <si>
    <t>1.6</t>
  </si>
  <si>
    <t>1.8</t>
  </si>
  <si>
    <t>1.8F</t>
  </si>
  <si>
    <t>1.6D</t>
  </si>
  <si>
    <t>2.0D</t>
  </si>
  <si>
    <t>2.4</t>
  </si>
  <si>
    <t>2.0T</t>
  </si>
  <si>
    <t>2.4D</t>
  </si>
  <si>
    <t>2.5T</t>
  </si>
  <si>
    <t>3.2T</t>
  </si>
  <si>
    <t>T6</t>
  </si>
  <si>
    <t>Marca</t>
  </si>
  <si>
    <t>Producto</t>
  </si>
  <si>
    <t>Naftero</t>
  </si>
  <si>
    <t>2.2</t>
  </si>
  <si>
    <t>3.2</t>
  </si>
  <si>
    <t>1.4</t>
  </si>
  <si>
    <t>2.8</t>
  </si>
  <si>
    <t>4.2</t>
  </si>
  <si>
    <t>W12</t>
  </si>
  <si>
    <t>3.6</t>
  </si>
  <si>
    <t>3.0</t>
  </si>
  <si>
    <t>1.9</t>
  </si>
  <si>
    <t>2.7</t>
  </si>
  <si>
    <t>6.0</t>
  </si>
  <si>
    <t>138cv</t>
  </si>
  <si>
    <t>1.3</t>
  </si>
  <si>
    <t>1.0</t>
  </si>
  <si>
    <t>2.5</t>
  </si>
  <si>
    <t>2.3</t>
  </si>
  <si>
    <t>2.2D</t>
  </si>
  <si>
    <t>3.2D</t>
  </si>
  <si>
    <t>2.5N</t>
  </si>
  <si>
    <t>3.9</t>
  </si>
  <si>
    <t>1.5</t>
  </si>
  <si>
    <t>1.1</t>
  </si>
  <si>
    <t>4cil</t>
  </si>
  <si>
    <t>6cil</t>
  </si>
  <si>
    <t>8cil</t>
  </si>
  <si>
    <t>206kw</t>
  </si>
  <si>
    <t>257kw</t>
  </si>
  <si>
    <t>331kw</t>
  </si>
  <si>
    <t>Cilindrada</t>
  </si>
  <si>
    <t>PRECIO PUBLICO</t>
  </si>
  <si>
    <t>SUGERIDO ($/UNID.)</t>
  </si>
  <si>
    <t>CÓDIGO</t>
  </si>
  <si>
    <t>AUTOMOTRIZ  ALTA GAMA</t>
  </si>
  <si>
    <t>ENVASE</t>
  </si>
  <si>
    <t>Caja 12u / 1 litro</t>
  </si>
  <si>
    <t>Caja 6u / 4 litros</t>
  </si>
  <si>
    <t>Balde 20 litros</t>
  </si>
  <si>
    <t>AUTOMOTRIZ  BAJA GAMA</t>
  </si>
  <si>
    <t>SUPER 20W50</t>
  </si>
  <si>
    <t xml:space="preserve">SUPER 20W50 </t>
  </si>
  <si>
    <t>Tambor 205 litros</t>
  </si>
  <si>
    <t>Granel</t>
  </si>
  <si>
    <t xml:space="preserve">HD SUPLEMENTO 1 10W </t>
  </si>
  <si>
    <t xml:space="preserve">HD SUPLEMENTO 1 30 </t>
  </si>
  <si>
    <t>HD SUPLEMENTO 1 30</t>
  </si>
  <si>
    <t>HD SUPLEMENTO 1 40</t>
  </si>
  <si>
    <t xml:space="preserve">HD SUPLEMENTO 1 40 </t>
  </si>
  <si>
    <t xml:space="preserve">HD SUPLEMENTO 1 50 </t>
  </si>
  <si>
    <t>HD SUPLEMENTO 1 50</t>
  </si>
  <si>
    <t>NORMAL 20</t>
  </si>
  <si>
    <t xml:space="preserve">NORMAL 30 </t>
  </si>
  <si>
    <t xml:space="preserve">NORMAL 40 </t>
  </si>
  <si>
    <t>NORMAL 50</t>
  </si>
  <si>
    <t>DIESEL ALTA GAMA</t>
  </si>
  <si>
    <t>EXTRA VIDA XV500</t>
  </si>
  <si>
    <t xml:space="preserve">EXTRA VIDA XV500 </t>
  </si>
  <si>
    <t xml:space="preserve">EXTRA VIDA XV300 </t>
  </si>
  <si>
    <t xml:space="preserve">EXTRAVIDA XV300 </t>
  </si>
  <si>
    <t xml:space="preserve">EXTRA VIDA XV100 </t>
  </si>
  <si>
    <t>EXTRA VIDA XV100</t>
  </si>
  <si>
    <t>DIESEL BAJA GAMA</t>
  </si>
  <si>
    <t xml:space="preserve">MULTITURBO 25W50 </t>
  </si>
  <si>
    <t>AT TURBO 40</t>
  </si>
  <si>
    <t xml:space="preserve">AT TURBO 40 </t>
  </si>
  <si>
    <t>HIDRAULICO &amp; TRANSMISIÓN</t>
  </si>
  <si>
    <t xml:space="preserve">HIDRO 19 </t>
  </si>
  <si>
    <t xml:space="preserve">ATF D-III </t>
  </si>
  <si>
    <t xml:space="preserve">ATF D-III  </t>
  </si>
  <si>
    <t xml:space="preserve">HIDRO ATF </t>
  </si>
  <si>
    <t>HIDRO ATF</t>
  </si>
  <si>
    <t>HELICOIDAL 75W-90</t>
  </si>
  <si>
    <t>HELICOIDAL M 80W</t>
  </si>
  <si>
    <t xml:space="preserve">HELICOIDAL M 80W </t>
  </si>
  <si>
    <t xml:space="preserve">TRANSMISION 90 </t>
  </si>
  <si>
    <t>TRANSMISION 90</t>
  </si>
  <si>
    <t xml:space="preserve">TRANSMISION 140 </t>
  </si>
  <si>
    <t>TRANSMISION 140</t>
  </si>
  <si>
    <t>TRANSMISION 250</t>
  </si>
  <si>
    <t>HIPOIDALES</t>
  </si>
  <si>
    <t>HIPOIDAL  SUPER S 75W90</t>
  </si>
  <si>
    <t xml:space="preserve">HIPOIDAL 80W90 </t>
  </si>
  <si>
    <t>HIPOIDAL 80W90</t>
  </si>
  <si>
    <t xml:space="preserve">HIPOIDAL 85W140 </t>
  </si>
  <si>
    <t>ANTICONGELANTE REFRIG. ANTICORROSIVO</t>
  </si>
  <si>
    <t xml:space="preserve">KRIOX AUTOMOTRIZ INORGANICO </t>
  </si>
  <si>
    <t>Caja 20u / 500 cc</t>
  </si>
  <si>
    <t xml:space="preserve">KRIOX AUTOMOTRIZ  INORGANICO </t>
  </si>
  <si>
    <t xml:space="preserve">KRIOX  AUTOMOTRÍZ INORGANICO </t>
  </si>
  <si>
    <t>KRIOX AUTOMOTRIZ ORGANICO</t>
  </si>
  <si>
    <t>KRIOX  AUTOMOTRÍZ ORGANICO</t>
  </si>
  <si>
    <t>LÍQUIDO PARA FRENOS HIDRAULICOS</t>
  </si>
  <si>
    <t>LIQ. p/ FRENOS HIDRÁULICOS  DOT 4</t>
  </si>
  <si>
    <t>Caja 24u / 200 cc</t>
  </si>
  <si>
    <t xml:space="preserve">LIQ. p/ FRENOS HIDRÁULICOS  DOT 4 </t>
  </si>
  <si>
    <t xml:space="preserve">LIQUIDO P/FRENOS DOT 3 </t>
  </si>
  <si>
    <t>MOTOCICLETAS</t>
  </si>
  <si>
    <t>Elaion Moto 2T</t>
  </si>
  <si>
    <t>Caja 60 pomos / 100 cc</t>
  </si>
  <si>
    <t>Caja 40 pomos / 200 cc</t>
  </si>
  <si>
    <t>Elaion Moto 4T 10W-50</t>
  </si>
  <si>
    <t>Elaion Moto 4T 10W-40</t>
  </si>
  <si>
    <t>Elaion Moto 4T 20W-50</t>
  </si>
  <si>
    <t>Elaion Moto Transmisión 80W</t>
  </si>
  <si>
    <t>1084P8</t>
  </si>
  <si>
    <t>Elaion Moto Cadenas</t>
  </si>
  <si>
    <t>Termoc. 25 Aerosoles x 220ml</t>
  </si>
  <si>
    <t>NÁUTICA</t>
  </si>
  <si>
    <t>Elaion Nautico 2T Semisintético</t>
  </si>
  <si>
    <t>Elaion Nautico 2T</t>
  </si>
  <si>
    <t>Elaion Nautico 4T</t>
  </si>
  <si>
    <t xml:space="preserve">Elaion Nautico 4T </t>
  </si>
  <si>
    <t xml:space="preserve">CUIDADO PARA TU AUTO </t>
  </si>
  <si>
    <t>1879P9</t>
  </si>
  <si>
    <t xml:space="preserve">LAVA PARABRISAS </t>
  </si>
  <si>
    <t>Caja 30u / 50 ml</t>
  </si>
  <si>
    <t>1881Q1</t>
  </si>
  <si>
    <t xml:space="preserve">AROMATIZADOR </t>
  </si>
  <si>
    <t>Caja exhibidora 24 spray /100cc</t>
  </si>
  <si>
    <t>1880P0</t>
  </si>
  <si>
    <t xml:space="preserve">AROMATIZADOR PARA AUTOS </t>
  </si>
  <si>
    <t>Caja exhibidora 36 u /10g</t>
  </si>
  <si>
    <t xml:space="preserve">CERA BRILLO FINAL </t>
  </si>
  <si>
    <t xml:space="preserve">LAVA AUTOS </t>
  </si>
  <si>
    <t xml:space="preserve">LIMPIA MOTORES </t>
  </si>
  <si>
    <t>Termoc. 12 Aerosoles x 400cc</t>
  </si>
  <si>
    <t xml:space="preserve">LIMPIA TAPIZADOS </t>
  </si>
  <si>
    <t>RENOVADOR C/SILIC. LAVANDA</t>
  </si>
  <si>
    <t>RENOVADOR C/SILIC. VAINILLA</t>
  </si>
  <si>
    <t>5054P8</t>
  </si>
  <si>
    <t xml:space="preserve">MULTIPROPOSITO LIMIT </t>
  </si>
  <si>
    <t>MANTENIMIENTO</t>
  </si>
  <si>
    <t>TURBINA R 32</t>
  </si>
  <si>
    <t>TURBINA R 46</t>
  </si>
  <si>
    <t>TURBINA R 78</t>
  </si>
  <si>
    <t xml:space="preserve">VECTIS LA 540 </t>
  </si>
  <si>
    <t xml:space="preserve">CILINDRO 1000 </t>
  </si>
  <si>
    <t xml:space="preserve">FORESTAL 3040 </t>
  </si>
  <si>
    <t>TRANSMISION EP 68</t>
  </si>
  <si>
    <t xml:space="preserve">TRANSMISION EP 150 </t>
  </si>
  <si>
    <t xml:space="preserve">TRANSMISION EP 220 </t>
  </si>
  <si>
    <t xml:space="preserve">HIDRAULICO BP 22 </t>
  </si>
  <si>
    <t xml:space="preserve">HIDRAULICO BP 32 </t>
  </si>
  <si>
    <t>HIDRAULICO BP 32</t>
  </si>
  <si>
    <t xml:space="preserve">HIDRAULICO BP 37 </t>
  </si>
  <si>
    <t>HIDRAULICO BP 37</t>
  </si>
  <si>
    <t xml:space="preserve">HIDRAULICO BP 46 </t>
  </si>
  <si>
    <t xml:space="preserve">HIDRAULICO BP 68 </t>
  </si>
  <si>
    <t xml:space="preserve">HIDRAULICO BP 150 </t>
  </si>
  <si>
    <t xml:space="preserve">TRANSFORMADOR 64 </t>
  </si>
  <si>
    <t>FRIGORIFICO 68 T205</t>
  </si>
  <si>
    <t>MERAK  150</t>
  </si>
  <si>
    <t>MOTOGAS EXTRA 40 T205</t>
  </si>
  <si>
    <t xml:space="preserve">LIBRADOR HTA </t>
  </si>
  <si>
    <t>POLAR 68</t>
  </si>
  <si>
    <t>PROCESOS</t>
  </si>
  <si>
    <t>CELTIS TR 81</t>
  </si>
  <si>
    <t xml:space="preserve">CELTIS TR 95 </t>
  </si>
  <si>
    <t>HIDRAULICO D 10</t>
  </si>
  <si>
    <t xml:space="preserve">HIDRAULICO D 46 </t>
  </si>
  <si>
    <t>LISSOS 68 T205</t>
  </si>
  <si>
    <t>LISSOS 100 T205</t>
  </si>
  <si>
    <t>GRASAS</t>
  </si>
  <si>
    <t xml:space="preserve">LIMIT MO 2 </t>
  </si>
  <si>
    <t>Balde 18 Kg</t>
  </si>
  <si>
    <t>Tambor 180 Kg.</t>
  </si>
  <si>
    <t xml:space="preserve">LIMIT 1 </t>
  </si>
  <si>
    <t xml:space="preserve">LIMIT 2 </t>
  </si>
  <si>
    <t xml:space="preserve">GRASA 60 EP </t>
  </si>
  <si>
    <t xml:space="preserve">GRASA 62EP </t>
  </si>
  <si>
    <t>Caja 6u / 2kg</t>
  </si>
  <si>
    <t>Caja 2u / 5kg</t>
  </si>
  <si>
    <t>GRASA 62 EP</t>
  </si>
  <si>
    <t>GRASA 63 EP</t>
  </si>
  <si>
    <t xml:space="preserve">GRASALGON </t>
  </si>
  <si>
    <t>Tambor 170 Kg.</t>
  </si>
  <si>
    <t xml:space="preserve">GRASA 3 </t>
  </si>
  <si>
    <t xml:space="preserve">GRASA 8 </t>
  </si>
  <si>
    <t xml:space="preserve">GRASA 30C </t>
  </si>
  <si>
    <t>GRASA 30 C</t>
  </si>
  <si>
    <t xml:space="preserve">GRASA 30 C </t>
  </si>
  <si>
    <t xml:space="preserve">GRASA 102 </t>
  </si>
  <si>
    <t>GRASA 107 EP</t>
  </si>
  <si>
    <t>Precio Producto x 4lt.</t>
  </si>
  <si>
    <t>Precio Producto x 1lt.</t>
  </si>
  <si>
    <t>Litros a Comprar</t>
  </si>
  <si>
    <t>Litros a Usar</t>
  </si>
  <si>
    <t>Litros remanentes</t>
  </si>
  <si>
    <t>Precio Total x 4lt.</t>
  </si>
  <si>
    <t>Precio Total x 1lt.</t>
  </si>
  <si>
    <t>Precio Total</t>
  </si>
  <si>
    <t>Datos</t>
  </si>
  <si>
    <t>PRESUPUESTO</t>
  </si>
  <si>
    <t>CANTIDAD REQUERIDA (LTS)</t>
  </si>
  <si>
    <t>ENVASE(s) 4 LITROS</t>
  </si>
  <si>
    <t>ENVASE(s) 1 LITRO</t>
  </si>
  <si>
    <t>TOTAL</t>
  </si>
  <si>
    <t>LITROS ELAION REMANENTES</t>
  </si>
  <si>
    <t>RECOMIENDA</t>
  </si>
  <si>
    <t>1.7</t>
  </si>
  <si>
    <t>2.0 24v</t>
  </si>
  <si>
    <t>Sonic</t>
  </si>
  <si>
    <t>Prisma</t>
  </si>
  <si>
    <t>1.9 tdi</t>
  </si>
  <si>
    <t>2.0 tdi</t>
  </si>
  <si>
    <t>2.0 tsi</t>
  </si>
  <si>
    <t>3.2 V6</t>
  </si>
  <si>
    <t>5.0 tdi</t>
  </si>
  <si>
    <t>2.8 VR6</t>
  </si>
  <si>
    <t>1.8 t</t>
  </si>
  <si>
    <t>Gol</t>
  </si>
  <si>
    <t>1.9 sd</t>
  </si>
  <si>
    <t>1.6 sd</t>
  </si>
  <si>
    <t>4.7 V8</t>
  </si>
  <si>
    <t>4.5 V8 D4D</t>
  </si>
  <si>
    <t>2.0 td</t>
  </si>
  <si>
    <t>3.0 tdi</t>
  </si>
  <si>
    <t>2.8 tdi</t>
  </si>
  <si>
    <t>1.8 hibrido</t>
  </si>
  <si>
    <t>2.7 V6</t>
  </si>
  <si>
    <t>1.5 dsi</t>
  </si>
  <si>
    <t>1.9 dsi</t>
  </si>
  <si>
    <t>Clio II</t>
  </si>
  <si>
    <t>1.9 dti</t>
  </si>
  <si>
    <t>2.5 dsi</t>
  </si>
  <si>
    <t>2.0 hdi</t>
  </si>
  <si>
    <t>1.6 hdi</t>
  </si>
  <si>
    <t>2.0 t</t>
  </si>
  <si>
    <t>1.4 hdi</t>
  </si>
  <si>
    <t>2.0 gti</t>
  </si>
  <si>
    <t>3.2 td</t>
  </si>
  <si>
    <t>Frontier (QR25DE) 4x4</t>
  </si>
  <si>
    <t>3.5</t>
  </si>
  <si>
    <t>3.7 V6</t>
  </si>
  <si>
    <t>2.5 4x2</t>
  </si>
  <si>
    <t>2.4 4x4</t>
  </si>
  <si>
    <t>4.8</t>
  </si>
  <si>
    <t>3.4</t>
  </si>
  <si>
    <t>1.6 t</t>
  </si>
  <si>
    <t>4.4i V8</t>
  </si>
  <si>
    <t>Seleccione Modelo</t>
  </si>
  <si>
    <t>Renault Laguna - 2.0  (Naftero)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</si>
</sst>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&quot;$&quot;\ #,##0.00"/>
    <numFmt numFmtId="165" formatCode="0.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b/>
      <sz val="7"/>
      <name val="Arial"/>
      <family val="2"/>
    </font>
    <font>
      <sz val="7"/>
      <name val="Arial"/>
      <family val="2"/>
    </font>
    <font>
      <sz val="7.5"/>
      <name val="Arial"/>
      <family val="2"/>
    </font>
    <font>
      <sz val="8"/>
      <name val="Calibri"/>
      <family val="2"/>
      <scheme val="minor"/>
    </font>
    <font>
      <sz val="7"/>
      <name val="Calibri"/>
      <family val="2"/>
      <scheme val="minor"/>
    </font>
    <font>
      <b/>
      <sz val="20"/>
      <name val="Arial"/>
      <family val="2"/>
    </font>
    <font>
      <b/>
      <sz val="12"/>
      <color rgb="FFC00000"/>
      <name val="Arial"/>
      <family val="2"/>
    </font>
    <font>
      <b/>
      <i/>
      <sz val="10"/>
      <name val="Arial"/>
      <family val="2"/>
    </font>
    <font>
      <b/>
      <sz val="16"/>
      <name val="Arial"/>
      <family val="2"/>
    </font>
    <font>
      <b/>
      <i/>
      <sz val="12"/>
      <color theme="4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63"/>
      </left>
      <right/>
      <top style="thin">
        <color indexed="64"/>
      </top>
      <bottom style="thin">
        <color indexed="63"/>
      </bottom>
      <diagonal/>
    </border>
    <border>
      <left style="thin">
        <color indexed="64"/>
      </left>
      <right style="thin">
        <color indexed="63"/>
      </right>
      <top style="thin">
        <color indexed="63"/>
      </top>
      <bottom style="thin">
        <color indexed="64"/>
      </bottom>
      <diagonal/>
    </border>
    <border>
      <left style="thin">
        <color indexed="63"/>
      </left>
      <right/>
      <top style="thin">
        <color indexed="63"/>
      </top>
      <bottom style="thin">
        <color indexed="64"/>
      </bottom>
      <diagonal/>
    </border>
    <border>
      <left style="thin">
        <color indexed="64"/>
      </left>
      <right/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3"/>
      </bottom>
      <diagonal/>
    </border>
    <border>
      <left/>
      <right/>
      <top style="thin">
        <color indexed="63"/>
      </top>
      <bottom/>
      <diagonal/>
    </border>
    <border>
      <left style="thin">
        <color indexed="64"/>
      </left>
      <right style="thin">
        <color indexed="64"/>
      </right>
      <top style="thin">
        <color indexed="63"/>
      </top>
      <bottom/>
      <diagonal/>
    </border>
    <border>
      <left/>
      <right/>
      <top/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2" fillId="5" borderId="7" applyNumberFormat="0" applyProtection="0">
      <alignment horizontal="left" vertical="center" indent="1"/>
    </xf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7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2" borderId="0" xfId="0" quotePrefix="1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8" fillId="0" borderId="0" xfId="1" applyFont="1"/>
    <xf numFmtId="43" fontId="8" fillId="0" borderId="0" xfId="2" applyFont="1"/>
    <xf numFmtId="0" fontId="6" fillId="0" borderId="0" xfId="1" applyFont="1"/>
    <xf numFmtId="0" fontId="6" fillId="0" borderId="0" xfId="1" applyFont="1" applyAlignment="1">
      <alignment horizontal="left"/>
    </xf>
    <xf numFmtId="1" fontId="9" fillId="4" borderId="3" xfId="1" applyNumberFormat="1" applyFont="1" applyFill="1" applyBorder="1" applyAlignment="1">
      <alignment horizontal="center" wrapText="1"/>
    </xf>
    <xf numFmtId="0" fontId="2" fillId="0" borderId="0" xfId="1" applyFont="1" applyAlignment="1">
      <alignment horizontal="left"/>
    </xf>
    <xf numFmtId="0" fontId="2" fillId="0" borderId="0" xfId="1" applyFont="1" applyAlignment="1"/>
    <xf numFmtId="2" fontId="9" fillId="4" borderId="4" xfId="1" applyNumberFormat="1" applyFont="1" applyFill="1" applyBorder="1" applyAlignment="1">
      <alignment horizontal="center"/>
    </xf>
    <xf numFmtId="2" fontId="9" fillId="4" borderId="5" xfId="1" applyNumberFormat="1" applyFont="1" applyFill="1" applyBorder="1" applyAlignment="1">
      <alignment horizontal="center"/>
    </xf>
    <xf numFmtId="2" fontId="9" fillId="4" borderId="2" xfId="1" applyNumberFormat="1" applyFont="1" applyFill="1" applyBorder="1" applyAlignment="1">
      <alignment horizontal="center"/>
    </xf>
    <xf numFmtId="1" fontId="9" fillId="4" borderId="6" xfId="1" applyNumberFormat="1" applyFont="1" applyFill="1" applyBorder="1" applyAlignment="1">
      <alignment horizontal="center" wrapText="1"/>
    </xf>
    <xf numFmtId="16" fontId="8" fillId="0" borderId="0" xfId="1" applyNumberFormat="1" applyFont="1"/>
    <xf numFmtId="0" fontId="6" fillId="0" borderId="0" xfId="1" applyFont="1" applyBorder="1" applyAlignment="1"/>
    <xf numFmtId="0" fontId="6" fillId="0" borderId="0" xfId="1" applyFont="1" applyAlignment="1"/>
    <xf numFmtId="0" fontId="8" fillId="0" borderId="0" xfId="1" applyFont="1" applyAlignment="1">
      <alignment horizontal="center"/>
    </xf>
    <xf numFmtId="1" fontId="8" fillId="0" borderId="0" xfId="1" applyNumberFormat="1" applyFont="1"/>
    <xf numFmtId="0" fontId="3" fillId="5" borderId="1" xfId="3" quotePrefix="1" applyNumberFormat="1" applyFont="1" applyBorder="1" applyAlignment="1" applyProtection="1">
      <alignment horizontal="left" vertical="center"/>
      <protection locked="0"/>
    </xf>
    <xf numFmtId="0" fontId="3" fillId="5" borderId="1" xfId="3" quotePrefix="1" applyFont="1" applyBorder="1" applyAlignment="1" applyProtection="1">
      <alignment vertical="center"/>
      <protection locked="0"/>
    </xf>
    <xf numFmtId="0" fontId="10" fillId="5" borderId="1" xfId="3" applyFont="1" applyBorder="1" applyAlignment="1" applyProtection="1">
      <alignment horizontal="left" vertical="center"/>
      <protection locked="0"/>
    </xf>
    <xf numFmtId="1" fontId="3" fillId="0" borderId="0" xfId="1" applyNumberFormat="1" applyFont="1" applyAlignment="1">
      <alignment horizontal="center"/>
    </xf>
    <xf numFmtId="2" fontId="3" fillId="0" borderId="0" xfId="1" applyNumberFormat="1" applyFont="1" applyAlignment="1">
      <alignment horizontal="center"/>
    </xf>
    <xf numFmtId="9" fontId="8" fillId="0" borderId="0" xfId="4" applyFont="1"/>
    <xf numFmtId="0" fontId="3" fillId="0" borderId="0" xfId="1" applyFont="1" applyAlignment="1">
      <alignment horizontal="left"/>
    </xf>
    <xf numFmtId="0" fontId="3" fillId="0" borderId="0" xfId="1" applyFont="1" applyAlignment="1"/>
    <xf numFmtId="0" fontId="10" fillId="0" borderId="0" xfId="1" applyFont="1" applyAlignment="1">
      <alignment horizontal="left"/>
    </xf>
    <xf numFmtId="0" fontId="3" fillId="5" borderId="7" xfId="3" quotePrefix="1" applyNumberFormat="1" applyFont="1" applyAlignment="1" applyProtection="1">
      <alignment horizontal="left" vertical="center"/>
      <protection locked="0"/>
    </xf>
    <xf numFmtId="0" fontId="3" fillId="5" borderId="8" xfId="3" quotePrefix="1" applyFont="1" applyBorder="1" applyAlignment="1" applyProtection="1">
      <alignment vertical="center"/>
      <protection locked="0"/>
    </xf>
    <xf numFmtId="0" fontId="3" fillId="5" borderId="1" xfId="3" applyFont="1" applyBorder="1" applyAlignment="1" applyProtection="1">
      <alignment vertical="center"/>
      <protection locked="0"/>
    </xf>
    <xf numFmtId="0" fontId="3" fillId="5" borderId="9" xfId="3" quotePrefix="1" applyNumberFormat="1" applyFont="1" applyBorder="1" applyAlignment="1" applyProtection="1">
      <alignment horizontal="left" vertical="center"/>
      <protection locked="0"/>
    </xf>
    <xf numFmtId="0" fontId="3" fillId="5" borderId="10" xfId="3" quotePrefix="1" applyFont="1" applyBorder="1" applyAlignment="1" applyProtection="1">
      <alignment vertical="center"/>
      <protection locked="0"/>
    </xf>
    <xf numFmtId="0" fontId="3" fillId="5" borderId="11" xfId="3" quotePrefix="1" applyNumberFormat="1" applyFont="1" applyBorder="1" applyAlignment="1" applyProtection="1">
      <alignment horizontal="left" vertical="center"/>
      <protection locked="0"/>
    </xf>
    <xf numFmtId="0" fontId="3" fillId="5" borderId="12" xfId="3" quotePrefix="1" applyFont="1" applyBorder="1" applyAlignment="1" applyProtection="1">
      <alignment vertical="center"/>
      <protection locked="0"/>
    </xf>
    <xf numFmtId="0" fontId="3" fillId="5" borderId="13" xfId="3" quotePrefix="1" applyNumberFormat="1" applyFont="1" applyBorder="1" applyAlignment="1" applyProtection="1">
      <alignment horizontal="left" vertical="center"/>
      <protection locked="0"/>
    </xf>
    <xf numFmtId="0" fontId="11" fillId="5" borderId="14" xfId="3" applyFont="1" applyBorder="1" applyAlignment="1" applyProtection="1">
      <alignment vertical="center"/>
      <protection locked="0"/>
    </xf>
    <xf numFmtId="0" fontId="10" fillId="5" borderId="15" xfId="3" applyFont="1" applyBorder="1" applyAlignment="1" applyProtection="1">
      <alignment horizontal="left" vertical="center"/>
      <protection locked="0"/>
    </xf>
    <xf numFmtId="0" fontId="11" fillId="5" borderId="14" xfId="3" quotePrefix="1" applyFont="1" applyBorder="1" applyAlignment="1" applyProtection="1">
      <alignment vertical="center"/>
      <protection locked="0"/>
    </xf>
    <xf numFmtId="0" fontId="3" fillId="5" borderId="16" xfId="3" quotePrefix="1" applyNumberFormat="1" applyFont="1" applyBorder="1" applyAlignment="1" applyProtection="1">
      <alignment horizontal="left" vertical="center"/>
      <protection locked="0"/>
    </xf>
    <xf numFmtId="0" fontId="11" fillId="5" borderId="17" xfId="3" quotePrefix="1" applyFont="1" applyBorder="1" applyAlignment="1" applyProtection="1">
      <alignment vertical="center"/>
      <protection locked="0"/>
    </xf>
    <xf numFmtId="0" fontId="12" fillId="0" borderId="0" xfId="1" applyFont="1"/>
    <xf numFmtId="0" fontId="13" fillId="0" borderId="0" xfId="1" applyFont="1"/>
    <xf numFmtId="0" fontId="3" fillId="5" borderId="18" xfId="3" quotePrefix="1" applyNumberFormat="1" applyFont="1" applyBorder="1" applyAlignment="1" applyProtection="1">
      <alignment horizontal="left" vertical="center"/>
      <protection locked="0"/>
    </xf>
    <xf numFmtId="0" fontId="3" fillId="5" borderId="19" xfId="3" quotePrefix="1" applyFont="1" applyBorder="1" applyAlignment="1" applyProtection="1">
      <alignment vertical="center"/>
      <protection locked="0"/>
    </xf>
    <xf numFmtId="0" fontId="3" fillId="5" borderId="14" xfId="3" quotePrefix="1" applyNumberFormat="1" applyFont="1" applyBorder="1" applyAlignment="1" applyProtection="1">
      <alignment horizontal="left" vertical="center"/>
      <protection locked="0"/>
    </xf>
    <xf numFmtId="0" fontId="3" fillId="5" borderId="20" xfId="3" quotePrefix="1" applyFont="1" applyBorder="1" applyAlignment="1" applyProtection="1">
      <alignment vertical="center"/>
      <protection locked="0"/>
    </xf>
    <xf numFmtId="0" fontId="3" fillId="5" borderId="21" xfId="3" quotePrefix="1" applyNumberFormat="1" applyFont="1" applyBorder="1" applyAlignment="1" applyProtection="1">
      <alignment horizontal="left" vertical="center"/>
      <protection locked="0"/>
    </xf>
    <xf numFmtId="0" fontId="3" fillId="5" borderId="22" xfId="3" quotePrefix="1" applyFont="1" applyBorder="1" applyAlignment="1" applyProtection="1">
      <alignment vertical="center"/>
      <protection locked="0"/>
    </xf>
    <xf numFmtId="0" fontId="3" fillId="5" borderId="23" xfId="3" quotePrefix="1" applyFont="1" applyBorder="1" applyAlignment="1" applyProtection="1">
      <alignment vertical="center"/>
      <protection locked="0"/>
    </xf>
    <xf numFmtId="0" fontId="3" fillId="5" borderId="17" xfId="3" quotePrefix="1" applyNumberFormat="1" applyFont="1" applyBorder="1" applyAlignment="1" applyProtection="1">
      <alignment horizontal="left" vertical="center"/>
      <protection locked="0"/>
    </xf>
    <xf numFmtId="0" fontId="3" fillId="5" borderId="1" xfId="3" quotePrefix="1" applyFont="1" applyBorder="1" applyAlignment="1" applyProtection="1">
      <alignment horizontal="left" vertical="center"/>
      <protection locked="0"/>
    </xf>
    <xf numFmtId="0" fontId="11" fillId="5" borderId="1" xfId="3" applyFont="1" applyBorder="1" applyAlignment="1" applyProtection="1">
      <alignment vertical="center"/>
      <protection locked="0"/>
    </xf>
    <xf numFmtId="0" fontId="11" fillId="5" borderId="1" xfId="3" quotePrefix="1" applyFont="1" applyBorder="1" applyAlignment="1" applyProtection="1">
      <alignment vertical="center"/>
      <protection locked="0"/>
    </xf>
    <xf numFmtId="0" fontId="3" fillId="5" borderId="1" xfId="3" quotePrefix="1" applyFont="1" applyBorder="1" applyAlignment="1">
      <alignment horizontal="left" vertical="center"/>
    </xf>
    <xf numFmtId="0" fontId="3" fillId="5" borderId="1" xfId="3" applyFont="1" applyBorder="1" applyAlignment="1">
      <alignment vertical="center"/>
    </xf>
    <xf numFmtId="0" fontId="3" fillId="5" borderId="8" xfId="3" applyFont="1" applyBorder="1" applyAlignment="1" applyProtection="1">
      <alignment vertical="center"/>
      <protection locked="0"/>
    </xf>
    <xf numFmtId="0" fontId="3" fillId="5" borderId="8" xfId="3" quotePrefix="1" applyNumberFormat="1" applyFont="1" applyBorder="1" applyAlignment="1" applyProtection="1">
      <alignment horizontal="left" vertical="center"/>
      <protection locked="0"/>
    </xf>
    <xf numFmtId="164" fontId="6" fillId="3" borderId="0" xfId="0" applyNumberFormat="1" applyFont="1" applyFill="1" applyBorder="1" applyAlignment="1">
      <alignment horizontal="center" vertical="center" wrapText="1"/>
    </xf>
    <xf numFmtId="164" fontId="7" fillId="2" borderId="0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Border="1" applyAlignment="1">
      <alignment horizontal="center" vertical="center" wrapText="1"/>
    </xf>
    <xf numFmtId="164" fontId="6" fillId="6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0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4" borderId="0" xfId="0" applyFill="1"/>
    <xf numFmtId="0" fontId="0" fillId="7" borderId="24" xfId="0" applyFill="1" applyBorder="1"/>
    <xf numFmtId="0" fontId="0" fillId="7" borderId="25" xfId="0" applyFill="1" applyBorder="1"/>
    <xf numFmtId="0" fontId="0" fillId="7" borderId="26" xfId="0" applyFill="1" applyBorder="1"/>
    <xf numFmtId="0" fontId="0" fillId="7" borderId="27" xfId="0" applyFill="1" applyBorder="1"/>
    <xf numFmtId="0" fontId="0" fillId="7" borderId="28" xfId="0" applyFill="1" applyBorder="1"/>
    <xf numFmtId="0" fontId="0" fillId="7" borderId="29" xfId="0" applyFill="1" applyBorder="1"/>
    <xf numFmtId="0" fontId="0" fillId="7" borderId="30" xfId="0" applyFill="1" applyBorder="1"/>
    <xf numFmtId="0" fontId="0" fillId="7" borderId="31" xfId="0" applyFill="1" applyBorder="1"/>
    <xf numFmtId="0" fontId="0" fillId="2" borderId="0" xfId="0" applyFill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/>
    </xf>
    <xf numFmtId="0" fontId="0" fillId="2" borderId="2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4" fillId="2" borderId="27" xfId="0" applyFont="1" applyFill="1" applyBorder="1" applyAlignment="1">
      <alignment horizontal="center" vertical="center"/>
    </xf>
    <xf numFmtId="164" fontId="4" fillId="2" borderId="28" xfId="0" applyNumberFormat="1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center"/>
    </xf>
    <xf numFmtId="165" fontId="7" fillId="2" borderId="0" xfId="0" applyNumberFormat="1" applyFont="1" applyFill="1" applyBorder="1" applyAlignment="1">
      <alignment horizontal="center" vertical="center"/>
    </xf>
    <xf numFmtId="0" fontId="7" fillId="9" borderId="0" xfId="0" applyFont="1" applyFill="1" applyBorder="1" applyAlignment="1">
      <alignment horizontal="center" vertical="center"/>
    </xf>
    <xf numFmtId="0" fontId="7" fillId="9" borderId="0" xfId="0" applyFont="1" applyFill="1" applyBorder="1" applyAlignment="1">
      <alignment horizontal="center" vertical="center" wrapText="1"/>
    </xf>
    <xf numFmtId="0" fontId="7" fillId="9" borderId="0" xfId="0" quotePrefix="1" applyFont="1" applyFill="1" applyBorder="1" applyAlignment="1">
      <alignment horizontal="center" vertical="center" wrapText="1"/>
    </xf>
    <xf numFmtId="164" fontId="7" fillId="9" borderId="0" xfId="0" applyNumberFormat="1" applyFont="1" applyFill="1" applyBorder="1" applyAlignment="1">
      <alignment horizontal="center" vertical="center"/>
    </xf>
    <xf numFmtId="164" fontId="7" fillId="9" borderId="0" xfId="0" applyNumberFormat="1" applyFont="1" applyFill="1" applyBorder="1" applyAlignment="1">
      <alignment horizontal="center" vertical="center" wrapText="1"/>
    </xf>
    <xf numFmtId="0" fontId="7" fillId="10" borderId="0" xfId="0" applyFont="1" applyFill="1" applyBorder="1" applyAlignment="1">
      <alignment horizontal="center" vertical="center"/>
    </xf>
    <xf numFmtId="0" fontId="7" fillId="10" borderId="0" xfId="0" applyFont="1" applyFill="1" applyBorder="1" applyAlignment="1">
      <alignment horizontal="center" vertical="center" wrapText="1"/>
    </xf>
    <xf numFmtId="164" fontId="7" fillId="10" borderId="0" xfId="0" applyNumberFormat="1" applyFont="1" applyFill="1" applyBorder="1" applyAlignment="1">
      <alignment horizontal="center" vertical="center"/>
    </xf>
    <xf numFmtId="164" fontId="7" fillId="10" borderId="0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Border="1" applyAlignment="1">
      <alignment horizontal="center" vertical="center"/>
    </xf>
    <xf numFmtId="165" fontId="7" fillId="10" borderId="0" xfId="0" applyNumberFormat="1" applyFont="1" applyFill="1" applyBorder="1" applyAlignment="1">
      <alignment horizontal="center" vertical="center"/>
    </xf>
    <xf numFmtId="165" fontId="7" fillId="10" borderId="0" xfId="0" applyNumberFormat="1" applyFont="1" applyFill="1" applyBorder="1" applyAlignment="1">
      <alignment horizontal="center" vertical="center" wrapText="1"/>
    </xf>
    <xf numFmtId="165" fontId="7" fillId="8" borderId="0" xfId="0" applyNumberFormat="1" applyFont="1" applyFill="1" applyBorder="1" applyAlignment="1">
      <alignment horizontal="center" vertical="center"/>
    </xf>
    <xf numFmtId="165" fontId="7" fillId="2" borderId="0" xfId="0" quotePrefix="1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Border="1" applyAlignment="1">
      <alignment horizontal="center" vertical="center" wrapText="1"/>
    </xf>
    <xf numFmtId="0" fontId="19" fillId="4" borderId="0" xfId="0" applyFont="1" applyFill="1"/>
    <xf numFmtId="0" fontId="18" fillId="2" borderId="0" xfId="0" applyFont="1" applyFill="1" applyBorder="1" applyAlignment="1">
      <alignment horizontal="center"/>
    </xf>
    <xf numFmtId="0" fontId="4" fillId="4" borderId="24" xfId="0" applyFont="1" applyFill="1" applyBorder="1" applyAlignment="1">
      <alignment horizontal="center" vertical="center"/>
    </xf>
    <xf numFmtId="0" fontId="4" fillId="4" borderId="25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29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7" borderId="24" xfId="0" applyFont="1" applyFill="1" applyBorder="1" applyAlignment="1">
      <alignment horizontal="center" vertical="center"/>
    </xf>
    <xf numFmtId="0" fontId="4" fillId="7" borderId="25" xfId="0" applyFont="1" applyFill="1" applyBorder="1" applyAlignment="1">
      <alignment horizontal="center" vertical="center"/>
    </xf>
    <xf numFmtId="0" fontId="4" fillId="7" borderId="27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29" xfId="0" applyFont="1" applyFill="1" applyBorder="1" applyAlignment="1">
      <alignment horizontal="center" vertical="center"/>
    </xf>
    <xf numFmtId="0" fontId="4" fillId="7" borderId="30" xfId="0" applyFont="1" applyFill="1" applyBorder="1" applyAlignment="1">
      <alignment horizontal="center" vertical="center"/>
    </xf>
    <xf numFmtId="164" fontId="15" fillId="7" borderId="26" xfId="0" applyNumberFormat="1" applyFont="1" applyFill="1" applyBorder="1" applyAlignment="1">
      <alignment horizontal="center" vertical="center"/>
    </xf>
    <xf numFmtId="0" fontId="15" fillId="7" borderId="28" xfId="0" applyFont="1" applyFill="1" applyBorder="1" applyAlignment="1">
      <alignment horizontal="center" vertical="center"/>
    </xf>
    <xf numFmtId="0" fontId="15" fillId="7" borderId="31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/>
    </xf>
    <xf numFmtId="0" fontId="17" fillId="2" borderId="27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7" fillId="2" borderId="28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14" fillId="2" borderId="32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 wrapText="1"/>
    </xf>
  </cellXfs>
  <cellStyles count="5">
    <cellStyle name="Millares 2" xfId="2"/>
    <cellStyle name="Normal" xfId="0" builtinId="0"/>
    <cellStyle name="Normal 2" xfId="1"/>
    <cellStyle name="Porcentaje 2" xfId="4"/>
    <cellStyle name="SAPBEXstdItem" xfId="3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281667</xdr:colOff>
      <xdr:row>5</xdr:row>
      <xdr:rowOff>145597</xdr:rowOff>
    </xdr:from>
    <xdr:to>
      <xdr:col>3</xdr:col>
      <xdr:colOff>2635704</xdr:colOff>
      <xdr:row>10</xdr:row>
      <xdr:rowOff>63954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08" t="21989" r="87077" b="70753"/>
        <a:stretch/>
      </xdr:blipFill>
      <xdr:spPr>
        <a:xfrm>
          <a:off x="1996167" y="964747"/>
          <a:ext cx="2354037" cy="7279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671"/>
  <sheetViews>
    <sheetView tabSelected="1" topLeftCell="A4" zoomScaleNormal="100" workbookViewId="0">
      <selection activeCell="C3" sqref="C3:E3"/>
    </sheetView>
  </sheetViews>
  <sheetFormatPr baseColWidth="10" defaultRowHeight="12.75" x14ac:dyDescent="0.2"/>
  <cols>
    <col min="1" max="1" width="2.85546875" style="77" customWidth="1"/>
    <col min="2" max="3" width="11.42578125" style="77"/>
    <col min="4" max="4" width="43.7109375" style="77" customWidth="1"/>
    <col min="5" max="7" width="11.42578125" style="77"/>
    <col min="8" max="9" width="11.42578125" style="113"/>
    <col min="10" max="10" width="0" style="113" hidden="1" customWidth="1"/>
    <col min="11" max="11" width="43.85546875" style="113" hidden="1" customWidth="1"/>
    <col min="12" max="16" width="11.42578125" style="113"/>
    <col min="17" max="16384" width="11.42578125" style="77"/>
  </cols>
  <sheetData>
    <row r="1" spans="2:11" ht="13.5" thickBot="1" x14ac:dyDescent="0.25"/>
    <row r="2" spans="2:11" x14ac:dyDescent="0.2">
      <c r="B2" s="68"/>
      <c r="C2" s="69"/>
      <c r="D2" s="69"/>
      <c r="E2" s="69"/>
      <c r="F2" s="70"/>
      <c r="K2" s="113" t="s">
        <v>603</v>
      </c>
    </row>
    <row r="3" spans="2:11" ht="15" customHeight="1" x14ac:dyDescent="0.2">
      <c r="B3" s="71"/>
      <c r="C3" s="114" t="s">
        <v>604</v>
      </c>
      <c r="D3" s="114"/>
      <c r="E3" s="114"/>
      <c r="F3" s="73"/>
      <c r="K3" s="113" t="str">
        <f>+'Base Vehiculos'!A2</f>
        <v>Alfa Romeo 147 - 2.0  (Naftero)</v>
      </c>
    </row>
    <row r="4" spans="2:11" x14ac:dyDescent="0.2">
      <c r="B4" s="71"/>
      <c r="C4" s="72"/>
      <c r="D4" s="72"/>
      <c r="E4" s="72"/>
      <c r="F4" s="73"/>
      <c r="K4" s="113" t="str">
        <f>+'Base Vehiculos'!A3</f>
        <v>Alfa Romeo 159 - 1.8  (Naftero)</v>
      </c>
    </row>
    <row r="5" spans="2:11" x14ac:dyDescent="0.2">
      <c r="B5" s="71"/>
      <c r="C5" s="72"/>
      <c r="D5" s="72"/>
      <c r="E5" s="72"/>
      <c r="F5" s="73"/>
      <c r="K5" s="113" t="str">
        <f>+'Base Vehiculos'!A4</f>
        <v>Alfa Romeo 159 - 2.2  (Naftero)</v>
      </c>
    </row>
    <row r="6" spans="2:11" x14ac:dyDescent="0.2">
      <c r="B6" s="71"/>
      <c r="C6" s="72"/>
      <c r="D6" s="72"/>
      <c r="E6" s="72"/>
      <c r="F6" s="73"/>
      <c r="K6" s="113" t="str">
        <f>+'Base Vehiculos'!A5</f>
        <v>Alfa Romeo 159 - 3.2  (Naftero)</v>
      </c>
    </row>
    <row r="7" spans="2:11" x14ac:dyDescent="0.2">
      <c r="B7" s="71"/>
      <c r="C7" s="72"/>
      <c r="D7" s="72"/>
      <c r="E7" s="72"/>
      <c r="F7" s="73"/>
      <c r="K7" s="113" t="str">
        <f>+'Base Vehiculos'!A6</f>
        <v>Alfa Romeo Brera - 1.8  (Naftero)</v>
      </c>
    </row>
    <row r="8" spans="2:11" x14ac:dyDescent="0.2">
      <c r="B8" s="71"/>
      <c r="C8" s="72"/>
      <c r="D8" s="72"/>
      <c r="E8" s="72"/>
      <c r="F8" s="73"/>
      <c r="K8" s="113" t="str">
        <f>+'Base Vehiculos'!A7</f>
        <v>Alfa Romeo Brera - 2.2  (Naftero)</v>
      </c>
    </row>
    <row r="9" spans="2:11" x14ac:dyDescent="0.2">
      <c r="B9" s="71"/>
      <c r="C9" s="72"/>
      <c r="D9" s="72"/>
      <c r="E9" s="72"/>
      <c r="F9" s="73"/>
      <c r="K9" s="113" t="str">
        <f>+'Base Vehiculos'!A8</f>
        <v>Alfa Romeo Brera - 3.2  (Naftero)</v>
      </c>
    </row>
    <row r="10" spans="2:11" x14ac:dyDescent="0.2">
      <c r="B10" s="71"/>
      <c r="C10" s="72"/>
      <c r="D10" s="72"/>
      <c r="E10" s="72"/>
      <c r="F10" s="73"/>
      <c r="K10" s="113" t="str">
        <f>+'Base Vehiculos'!A9</f>
        <v>Alfa Romeo Mito - 1.4  (Naftero)</v>
      </c>
    </row>
    <row r="11" spans="2:11" x14ac:dyDescent="0.2">
      <c r="B11" s="71"/>
      <c r="C11" s="72"/>
      <c r="D11" s="72"/>
      <c r="E11" s="72"/>
      <c r="F11" s="73"/>
      <c r="K11" s="113" t="str">
        <f>+'Base Vehiculos'!A10</f>
        <v>Alfa Romeo Spider - 1.8  (Naftero)</v>
      </c>
    </row>
    <row r="12" spans="2:11" x14ac:dyDescent="0.2">
      <c r="B12" s="131" t="s">
        <v>561</v>
      </c>
      <c r="C12" s="132"/>
      <c r="D12" s="132"/>
      <c r="E12" s="132"/>
      <c r="F12" s="133"/>
      <c r="K12" s="113" t="str">
        <f>+'Base Vehiculos'!A11</f>
        <v>Alfa Romeo Spider - 2.2  (Naftero)</v>
      </c>
    </row>
    <row r="13" spans="2:11" x14ac:dyDescent="0.2">
      <c r="B13" s="131"/>
      <c r="C13" s="132"/>
      <c r="D13" s="132"/>
      <c r="E13" s="132"/>
      <c r="F13" s="133"/>
      <c r="K13" s="113" t="str">
        <f>+'Base Vehiculos'!A12</f>
        <v>Alfa Romeo Spider - 3.2  (Naftero)</v>
      </c>
    </row>
    <row r="14" spans="2:11" x14ac:dyDescent="0.2">
      <c r="B14" s="71"/>
      <c r="C14" s="72"/>
      <c r="D14" s="72"/>
      <c r="E14" s="72"/>
      <c r="F14" s="73"/>
      <c r="K14" s="113" t="str">
        <f>+'Base Vehiculos'!A13</f>
        <v>Audi A1 - 1.2  (Naftero)</v>
      </c>
    </row>
    <row r="15" spans="2:11" x14ac:dyDescent="0.2">
      <c r="B15" s="71"/>
      <c r="C15" s="72"/>
      <c r="D15" s="72"/>
      <c r="E15" s="72"/>
      <c r="F15" s="73"/>
      <c r="K15" s="113" t="str">
        <f>+'Base Vehiculos'!A14</f>
        <v>Audi A1 - 1.4  (Naftero)</v>
      </c>
    </row>
    <row r="16" spans="2:11" ht="13.5" thickBot="1" x14ac:dyDescent="0.25">
      <c r="B16" s="71"/>
      <c r="C16" s="72"/>
      <c r="D16" s="72"/>
      <c r="E16" s="72"/>
      <c r="F16" s="73"/>
      <c r="K16" s="113" t="str">
        <f>+'Base Vehiculos'!A15</f>
        <v>Audi A1 - 1.6  (Diesel)</v>
      </c>
    </row>
    <row r="17" spans="2:11" x14ac:dyDescent="0.2">
      <c r="B17" s="71"/>
      <c r="C17" s="78"/>
      <c r="D17" s="79"/>
      <c r="E17" s="80"/>
      <c r="F17" s="73"/>
      <c r="K17" s="113" t="str">
        <f>+'Base Vehiculos'!A16</f>
        <v>Audi A1 -DPF - 1.6  (Diesel)</v>
      </c>
    </row>
    <row r="18" spans="2:11" x14ac:dyDescent="0.2">
      <c r="B18" s="71"/>
      <c r="C18" s="81"/>
      <c r="D18" s="134" t="str">
        <f>VLOOKUP(C3,'Base Vehiculos'!A:Q,4,0)</f>
        <v>Elaion F30</v>
      </c>
      <c r="E18" s="82"/>
      <c r="F18" s="73"/>
      <c r="K18" s="113" t="str">
        <f>+'Base Vehiculos'!A17</f>
        <v>Audi A3 - 1.2  (Naftero)</v>
      </c>
    </row>
    <row r="19" spans="2:11" x14ac:dyDescent="0.2">
      <c r="B19" s="71"/>
      <c r="C19" s="81"/>
      <c r="D19" s="134"/>
      <c r="E19" s="82"/>
      <c r="F19" s="73"/>
      <c r="K19" s="113" t="str">
        <f>+'Base Vehiculos'!A18</f>
        <v>Audi A3 - 1.6  (Diesel)</v>
      </c>
    </row>
    <row r="20" spans="2:11" x14ac:dyDescent="0.2">
      <c r="B20" s="71"/>
      <c r="C20" s="81"/>
      <c r="D20" s="134"/>
      <c r="E20" s="82"/>
      <c r="F20" s="73"/>
      <c r="K20" s="113" t="str">
        <f>+'Base Vehiculos'!A19</f>
        <v>Audi A3 -DPF - 1.6  (Diesel)</v>
      </c>
    </row>
    <row r="21" spans="2:11" ht="13.5" thickBot="1" x14ac:dyDescent="0.25">
      <c r="B21" s="71"/>
      <c r="C21" s="83"/>
      <c r="D21" s="84"/>
      <c r="E21" s="85"/>
      <c r="F21" s="73"/>
      <c r="K21" s="113" t="str">
        <f>+'Base Vehiculos'!A20</f>
        <v>Audi A3 Sportback - 1.4  (Naftero)</v>
      </c>
    </row>
    <row r="22" spans="2:11" x14ac:dyDescent="0.2">
      <c r="B22" s="71"/>
      <c r="C22" s="72"/>
      <c r="D22" s="72"/>
      <c r="E22" s="72"/>
      <c r="F22" s="73"/>
      <c r="K22" s="113" t="str">
        <f>+'Base Vehiculos'!A21</f>
        <v>Audi A3 Sportback - 1.6  (Naftero)</v>
      </c>
    </row>
    <row r="23" spans="2:11" x14ac:dyDescent="0.2">
      <c r="B23" s="71"/>
      <c r="C23" s="72"/>
      <c r="D23" s="72"/>
      <c r="E23" s="72"/>
      <c r="F23" s="73"/>
      <c r="K23" s="113" t="str">
        <f>+'Base Vehiculos'!A22</f>
        <v>Audi A3 Sportback - 1.8  (Naftero)</v>
      </c>
    </row>
    <row r="24" spans="2:11" ht="13.5" thickBot="1" x14ac:dyDescent="0.25">
      <c r="B24" s="71"/>
      <c r="C24" s="72"/>
      <c r="D24" s="72"/>
      <c r="E24" s="72"/>
      <c r="F24" s="73"/>
      <c r="K24" s="113" t="str">
        <f>+'Base Vehiculos'!A23</f>
        <v>Audi A3 Sportback - 1.9  (Diesel)</v>
      </c>
    </row>
    <row r="25" spans="2:11" x14ac:dyDescent="0.2">
      <c r="B25" s="71"/>
      <c r="C25" s="72"/>
      <c r="D25" s="135" t="s">
        <v>556</v>
      </c>
      <c r="E25" s="72"/>
      <c r="F25" s="73"/>
      <c r="K25" s="113" t="str">
        <f>+'Base Vehiculos'!A24</f>
        <v>Audi A3 Sportback - 2.0  (Diesel)</v>
      </c>
    </row>
    <row r="26" spans="2:11" ht="13.5" thickBot="1" x14ac:dyDescent="0.25">
      <c r="B26" s="71"/>
      <c r="C26" s="72"/>
      <c r="D26" s="136"/>
      <c r="E26" s="72"/>
      <c r="F26" s="73"/>
      <c r="K26" s="113" t="str">
        <f>+'Base Vehiculos'!A25</f>
        <v>Audi A3 Sportback - 3.2  (Naftero)</v>
      </c>
    </row>
    <row r="27" spans="2:11" x14ac:dyDescent="0.2">
      <c r="B27" s="71"/>
      <c r="C27" s="72"/>
      <c r="D27" s="137">
        <f>VLOOKUP(C3,'Base Vehiculos'!A:Q,7,0)</f>
        <v>5.2</v>
      </c>
      <c r="E27" s="72"/>
      <c r="F27" s="73"/>
      <c r="K27" s="113" t="str">
        <f>+'Base Vehiculos'!A26</f>
        <v>Audi A3 Sportback -DPF - 1.9  (Diesel)</v>
      </c>
    </row>
    <row r="28" spans="2:11" x14ac:dyDescent="0.2">
      <c r="B28" s="71"/>
      <c r="C28" s="72"/>
      <c r="D28" s="138"/>
      <c r="E28" s="72"/>
      <c r="F28" s="73"/>
      <c r="K28" s="113" t="str">
        <f>+'Base Vehiculos'!A27</f>
        <v>Audi A3 Sportback -DPF - 2.0  (Diesel)</v>
      </c>
    </row>
    <row r="29" spans="2:11" ht="13.5" thickBot="1" x14ac:dyDescent="0.25">
      <c r="B29" s="71"/>
      <c r="C29" s="72"/>
      <c r="D29" s="139"/>
      <c r="E29" s="72"/>
      <c r="F29" s="73"/>
      <c r="K29" s="113" t="str">
        <f>+'Base Vehiculos'!A28</f>
        <v>Audi A4 - 1.8  (Naftero)</v>
      </c>
    </row>
    <row r="30" spans="2:11" ht="13.5" thickBot="1" x14ac:dyDescent="0.25">
      <c r="B30" s="71"/>
      <c r="C30" s="72"/>
      <c r="D30" s="72"/>
      <c r="E30" s="72"/>
      <c r="F30" s="73"/>
      <c r="K30" s="113" t="str">
        <f>+'Base Vehiculos'!A29</f>
        <v>Audi A4 - 2.0  (Diesel)</v>
      </c>
    </row>
    <row r="31" spans="2:11" x14ac:dyDescent="0.2">
      <c r="B31" s="71"/>
      <c r="C31" s="115" t="s">
        <v>555</v>
      </c>
      <c r="D31" s="116"/>
      <c r="E31" s="117"/>
      <c r="F31" s="73"/>
      <c r="K31" s="113" t="str">
        <f>+'Base Vehiculos'!A30</f>
        <v>Audi A4 Allroad - 2.0  (Naftero)</v>
      </c>
    </row>
    <row r="32" spans="2:11" ht="13.5" thickBot="1" x14ac:dyDescent="0.25">
      <c r="B32" s="71"/>
      <c r="C32" s="118"/>
      <c r="D32" s="119"/>
      <c r="E32" s="120"/>
      <c r="F32" s="73"/>
      <c r="K32" s="113" t="str">
        <f>+'Base Vehiculos'!A31</f>
        <v>Audi A4 Allroad - 2.7  (Diesel)</v>
      </c>
    </row>
    <row r="33" spans="2:11" x14ac:dyDescent="0.2">
      <c r="B33" s="71"/>
      <c r="C33" s="89"/>
      <c r="D33" s="86"/>
      <c r="E33" s="90"/>
      <c r="F33" s="73"/>
      <c r="K33" s="113" t="str">
        <f>+'Base Vehiculos'!A32</f>
        <v>Audi A4 Allroad -DPF - 2.7  (Diesel)</v>
      </c>
    </row>
    <row r="34" spans="2:11" x14ac:dyDescent="0.2">
      <c r="B34" s="71"/>
      <c r="C34" s="91">
        <f>VLOOKUP(C3,'Base Vehiculos'!A:Q,10,0)</f>
        <v>1</v>
      </c>
      <c r="D34" s="87" t="s">
        <v>557</v>
      </c>
      <c r="E34" s="92">
        <f>VLOOKUP(C3,'Base Vehiculos'!A:R,16,0)</f>
        <v>355.21</v>
      </c>
      <c r="F34" s="73"/>
      <c r="K34" s="113" t="str">
        <f>+'Base Vehiculos'!A33</f>
        <v>Audi A4 Avant - 3.0  (Diesel)</v>
      </c>
    </row>
    <row r="35" spans="2:11" x14ac:dyDescent="0.2">
      <c r="B35" s="71"/>
      <c r="C35" s="93"/>
      <c r="D35" s="88"/>
      <c r="E35" s="94"/>
      <c r="F35" s="73"/>
      <c r="K35" s="113" t="str">
        <f>+'Base Vehiculos'!A34</f>
        <v>Audi A4 Avant - 3.2  (Naftero)</v>
      </c>
    </row>
    <row r="36" spans="2:11" x14ac:dyDescent="0.2">
      <c r="B36" s="71"/>
      <c r="C36" s="91">
        <f>VLOOKUP(C3,'Base Vehiculos'!A:Q,12,0)</f>
        <v>2</v>
      </c>
      <c r="D36" s="87" t="s">
        <v>558</v>
      </c>
      <c r="E36" s="92">
        <f>VLOOKUP(C3,'Base Vehiculos'!A:R,17,0)</f>
        <v>180.24</v>
      </c>
      <c r="F36" s="73"/>
      <c r="K36" s="113" t="str">
        <f>+'Base Vehiculos'!A35</f>
        <v>Audi A4 Avant -DPF - 3.0  (Diesel)</v>
      </c>
    </row>
    <row r="37" spans="2:11" ht="13.5" thickBot="1" x14ac:dyDescent="0.25">
      <c r="B37" s="71"/>
      <c r="C37" s="93"/>
      <c r="D37" s="88"/>
      <c r="E37" s="94"/>
      <c r="F37" s="73"/>
      <c r="K37" s="113" t="str">
        <f>+'Base Vehiculos'!A36</f>
        <v>Audi A4 -DPF - 2.0  (Diesel)</v>
      </c>
    </row>
    <row r="38" spans="2:11" x14ac:dyDescent="0.2">
      <c r="B38" s="71"/>
      <c r="C38" s="121" t="s">
        <v>559</v>
      </c>
      <c r="D38" s="122"/>
      <c r="E38" s="127">
        <f>+E34+E36</f>
        <v>535.45000000000005</v>
      </c>
      <c r="F38" s="73"/>
      <c r="K38" s="113" t="str">
        <f>+'Base Vehiculos'!A37</f>
        <v>Audi A5 - 1.8  (Naftero)</v>
      </c>
    </row>
    <row r="39" spans="2:11" x14ac:dyDescent="0.2">
      <c r="B39" s="71"/>
      <c r="C39" s="123"/>
      <c r="D39" s="124"/>
      <c r="E39" s="128"/>
      <c r="F39" s="73"/>
      <c r="K39" s="113" t="str">
        <f>+'Base Vehiculos'!A38</f>
        <v>Audi A5 - 2.7  (Diesel)</v>
      </c>
    </row>
    <row r="40" spans="2:11" ht="13.5" thickBot="1" x14ac:dyDescent="0.25">
      <c r="B40" s="71"/>
      <c r="C40" s="125"/>
      <c r="D40" s="126"/>
      <c r="E40" s="129"/>
      <c r="F40" s="73"/>
      <c r="K40" s="113" t="str">
        <f>+'Base Vehiculos'!A39</f>
        <v>Audi A5 - 3.0  (Diesel)</v>
      </c>
    </row>
    <row r="41" spans="2:11" x14ac:dyDescent="0.2">
      <c r="B41" s="71"/>
      <c r="C41" s="72"/>
      <c r="D41" s="72"/>
      <c r="E41" s="72"/>
      <c r="F41" s="73"/>
      <c r="K41" s="113" t="str">
        <f>+'Base Vehiculos'!A40</f>
        <v>Audi A5 - 3.2  (Naftero)</v>
      </c>
    </row>
    <row r="42" spans="2:11" x14ac:dyDescent="0.2">
      <c r="B42" s="71"/>
      <c r="C42" s="72"/>
      <c r="D42" s="72"/>
      <c r="E42" s="72"/>
      <c r="F42" s="73"/>
      <c r="K42" s="113" t="str">
        <f>+'Base Vehiculos'!A41</f>
        <v>Audi A5 -DPF - 2.7  (Diesel)</v>
      </c>
    </row>
    <row r="43" spans="2:11" x14ac:dyDescent="0.2">
      <c r="B43" s="71"/>
      <c r="C43" s="130" t="s">
        <v>560</v>
      </c>
      <c r="D43" s="130"/>
      <c r="E43" s="95">
        <f>VLOOKUP(C3,'Base Vehiculos'!A:Q,13,0)</f>
        <v>0.79999999999999982</v>
      </c>
      <c r="F43" s="73"/>
      <c r="K43" s="113" t="str">
        <f>+'Base Vehiculos'!A42</f>
        <v>Audi A5 -DPF - 3.0  (Diesel)</v>
      </c>
    </row>
    <row r="44" spans="2:11" x14ac:dyDescent="0.2">
      <c r="B44" s="71"/>
      <c r="C44" s="72"/>
      <c r="D44" s="72"/>
      <c r="E44" s="72"/>
      <c r="F44" s="73"/>
      <c r="K44" s="113" t="str">
        <f>+'Base Vehiculos'!A43</f>
        <v>Audi A6 - 4cil  (Diesel)</v>
      </c>
    </row>
    <row r="45" spans="2:11" x14ac:dyDescent="0.2">
      <c r="B45" s="71"/>
      <c r="C45" s="72"/>
      <c r="D45" s="72"/>
      <c r="E45" s="72"/>
      <c r="F45" s="73"/>
      <c r="K45" s="113" t="str">
        <f>+'Base Vehiculos'!A44</f>
        <v>Audi A6 - 4cil  (Naftero)</v>
      </c>
    </row>
    <row r="46" spans="2:11" ht="13.5" thickBot="1" x14ac:dyDescent="0.25">
      <c r="B46" s="74"/>
      <c r="C46" s="75"/>
      <c r="D46" s="75"/>
      <c r="E46" s="75"/>
      <c r="F46" s="76"/>
      <c r="K46" s="113" t="str">
        <f>+'Base Vehiculos'!A45</f>
        <v>Audi A6 - 6cil  (Diesel)</v>
      </c>
    </row>
    <row r="47" spans="2:11" x14ac:dyDescent="0.2">
      <c r="K47" s="113" t="str">
        <f>+'Base Vehiculos'!A46</f>
        <v>Audi A6 - 6cil  (Naftero)</v>
      </c>
    </row>
    <row r="48" spans="2:11" x14ac:dyDescent="0.2">
      <c r="K48" s="113" t="str">
        <f>+'Base Vehiculos'!A47</f>
        <v>Audi A6 - 8cil  (Naftero)</v>
      </c>
    </row>
    <row r="49" spans="11:11" x14ac:dyDescent="0.2">
      <c r="K49" s="113" t="str">
        <f>+'Base Vehiculos'!A48</f>
        <v>Audi A6 -DPF - 4cil  (Diesel)</v>
      </c>
    </row>
    <row r="50" spans="11:11" x14ac:dyDescent="0.2">
      <c r="K50" s="113" t="str">
        <f>+'Base Vehiculos'!A49</f>
        <v>Audi A6 -DPF - 6cil  (Diesel)</v>
      </c>
    </row>
    <row r="51" spans="11:11" x14ac:dyDescent="0.2">
      <c r="K51" s="113" t="str">
        <f>+'Base Vehiculos'!A50</f>
        <v>Audi A8 - 2.8  (Naftero)</v>
      </c>
    </row>
    <row r="52" spans="11:11" x14ac:dyDescent="0.2">
      <c r="K52" s="113" t="str">
        <f>+'Base Vehiculos'!A51</f>
        <v>Audi A8 - 3.0  (Diesel)</v>
      </c>
    </row>
    <row r="53" spans="11:11" x14ac:dyDescent="0.2">
      <c r="K53" s="113" t="str">
        <f>+'Base Vehiculos'!A52</f>
        <v>Audi A8 - 3.2  (Naftero)</v>
      </c>
    </row>
    <row r="54" spans="11:11" x14ac:dyDescent="0.2">
      <c r="K54" s="113" t="str">
        <f>+'Base Vehiculos'!A53</f>
        <v>Audi A8 - 4.2  (Diesel)</v>
      </c>
    </row>
    <row r="55" spans="11:11" x14ac:dyDescent="0.2">
      <c r="K55" s="113" t="str">
        <f>+'Base Vehiculos'!A54</f>
        <v>Audi A8 - 4.2  (Naftero)</v>
      </c>
    </row>
    <row r="56" spans="11:11" x14ac:dyDescent="0.2">
      <c r="K56" s="113" t="str">
        <f>+'Base Vehiculos'!A55</f>
        <v>Audi A8 - W12  (Naftero)</v>
      </c>
    </row>
    <row r="57" spans="11:11" x14ac:dyDescent="0.2">
      <c r="K57" s="113" t="str">
        <f>+'Base Vehiculos'!A56</f>
        <v>Audi A8 -DPF - 3.0  (Diesel)</v>
      </c>
    </row>
    <row r="58" spans="11:11" x14ac:dyDescent="0.2">
      <c r="K58" s="113" t="str">
        <f>+'Base Vehiculos'!A57</f>
        <v>Audi A8 -DPF - 4.2  (Diesel)</v>
      </c>
    </row>
    <row r="59" spans="11:11" x14ac:dyDescent="0.2">
      <c r="K59" s="113" t="str">
        <f>+'Base Vehiculos'!A58</f>
        <v>Audi Q5 - 2.0  (Diesel)</v>
      </c>
    </row>
    <row r="60" spans="11:11" x14ac:dyDescent="0.2">
      <c r="K60" s="113" t="str">
        <f>+'Base Vehiculos'!A59</f>
        <v>Audi Q5 - 2.0  (Naftero)</v>
      </c>
    </row>
    <row r="61" spans="11:11" x14ac:dyDescent="0.2">
      <c r="K61" s="113" t="str">
        <f>+'Base Vehiculos'!A60</f>
        <v>Audi Q5 - 3.0  (Diesel)</v>
      </c>
    </row>
    <row r="62" spans="11:11" x14ac:dyDescent="0.2">
      <c r="K62" s="113" t="str">
        <f>+'Base Vehiculos'!A61</f>
        <v>Audi Q5 - 3.2  (Naftero)</v>
      </c>
    </row>
    <row r="63" spans="11:11" x14ac:dyDescent="0.2">
      <c r="K63" s="113" t="str">
        <f>+'Base Vehiculos'!A62</f>
        <v>Audi Q5 -DPF - 2.0  (Diesel)</v>
      </c>
    </row>
    <row r="64" spans="11:11" x14ac:dyDescent="0.2">
      <c r="K64" s="113" t="str">
        <f>+'Base Vehiculos'!A63</f>
        <v>Audi Q5 -DPF - 3.0  (Diesel)</v>
      </c>
    </row>
    <row r="65" spans="11:11" x14ac:dyDescent="0.2">
      <c r="K65" s="113" t="str">
        <f>+'Base Vehiculos'!A64</f>
        <v>Audi Q7 - 3.0  (Diesel)</v>
      </c>
    </row>
    <row r="66" spans="11:11" x14ac:dyDescent="0.2">
      <c r="K66" s="113" t="str">
        <f>+'Base Vehiculos'!A65</f>
        <v>Audi Q7 - 3.6  (Naftero)</v>
      </c>
    </row>
    <row r="67" spans="11:11" x14ac:dyDescent="0.2">
      <c r="K67" s="113" t="str">
        <f>+'Base Vehiculos'!A66</f>
        <v>Audi Q7 - 4.2  (Diesel)</v>
      </c>
    </row>
    <row r="68" spans="11:11" x14ac:dyDescent="0.2">
      <c r="K68" s="113" t="str">
        <f>+'Base Vehiculos'!A67</f>
        <v>Audi Q7 - 4.2  (Naftero)</v>
      </c>
    </row>
    <row r="69" spans="11:11" x14ac:dyDescent="0.2">
      <c r="K69" s="113" t="str">
        <f>+'Base Vehiculos'!A68</f>
        <v>Audi Q7 - 6.0  (Diesel)</v>
      </c>
    </row>
    <row r="70" spans="11:11" x14ac:dyDescent="0.2">
      <c r="K70" s="113" t="str">
        <f>+'Base Vehiculos'!A69</f>
        <v>Audi Q7 -DPF - 3.0  (Diesel)</v>
      </c>
    </row>
    <row r="71" spans="11:11" x14ac:dyDescent="0.2">
      <c r="K71" s="113" t="str">
        <f>+'Base Vehiculos'!A70</f>
        <v>Audi Q7 -DPF - 4.2  (Diesel)</v>
      </c>
    </row>
    <row r="72" spans="11:11" x14ac:dyDescent="0.2">
      <c r="K72" s="113" t="str">
        <f>+'Base Vehiculos'!A71</f>
        <v>Audi Q7 -DPF - 6.0  (Diesel)</v>
      </c>
    </row>
    <row r="73" spans="11:11" x14ac:dyDescent="0.2">
      <c r="K73" s="113" t="str">
        <f>+'Base Vehiculos'!A72</f>
        <v>Audi R8 - 4.2  (Naftero)</v>
      </c>
    </row>
    <row r="74" spans="11:11" x14ac:dyDescent="0.2">
      <c r="K74" s="113" t="str">
        <f>+'Base Vehiculos'!A73</f>
        <v>Audi S3 - 2.0  (Naftero)</v>
      </c>
    </row>
    <row r="75" spans="11:11" x14ac:dyDescent="0.2">
      <c r="K75" s="113" t="str">
        <f>+'Base Vehiculos'!A74</f>
        <v>Audi S3 Sportback - 2.0  (Naftero)</v>
      </c>
    </row>
    <row r="76" spans="11:11" x14ac:dyDescent="0.2">
      <c r="K76" s="113" t="str">
        <f>+'Base Vehiculos'!A75</f>
        <v>Audi S4 - 3.0  (Naftero)</v>
      </c>
    </row>
    <row r="77" spans="11:11" x14ac:dyDescent="0.2">
      <c r="K77" s="113" t="str">
        <f>+'Base Vehiculos'!A76</f>
        <v>Audi S5 - 4.2  (Naftero)</v>
      </c>
    </row>
    <row r="78" spans="11:11" x14ac:dyDescent="0.2">
      <c r="K78" s="113" t="str">
        <f>+'Base Vehiculos'!A77</f>
        <v>Audi TT Coupé - 4cil  (Naftero)</v>
      </c>
    </row>
    <row r="79" spans="11:11" x14ac:dyDescent="0.2">
      <c r="K79" s="113" t="str">
        <f>+'Base Vehiculos'!A78</f>
        <v>Audi TT Coupé - 6cil  (Naftero)</v>
      </c>
    </row>
    <row r="80" spans="11:11" x14ac:dyDescent="0.2">
      <c r="K80" s="113" t="str">
        <f>+'Base Vehiculos'!A79</f>
        <v>Audi TT Roadster - 2.0  (Naftero)</v>
      </c>
    </row>
    <row r="81" spans="11:11" x14ac:dyDescent="0.2">
      <c r="K81" s="113" t="str">
        <f>+'Base Vehiculos'!A80</f>
        <v>Audi TT Roadster - 3.2  (Naftero)</v>
      </c>
    </row>
    <row r="82" spans="11:11" x14ac:dyDescent="0.2">
      <c r="K82" s="113" t="str">
        <f>+'Base Vehiculos'!A81</f>
        <v>BMW 116i -   (N/E)</v>
      </c>
    </row>
    <row r="83" spans="11:11" x14ac:dyDescent="0.2">
      <c r="K83" s="113" t="str">
        <f>+'Base Vehiculos'!A82</f>
        <v>BMW 120d -   (N/E)</v>
      </c>
    </row>
    <row r="84" spans="11:11" x14ac:dyDescent="0.2">
      <c r="K84" s="113" t="str">
        <f>+'Base Vehiculos'!A83</f>
        <v>BMW 120i -   (N/E)</v>
      </c>
    </row>
    <row r="85" spans="11:11" x14ac:dyDescent="0.2">
      <c r="K85" s="113" t="str">
        <f>+'Base Vehiculos'!A84</f>
        <v>BMW 130i -   (N/E)</v>
      </c>
    </row>
    <row r="86" spans="11:11" x14ac:dyDescent="0.2">
      <c r="K86" s="113" t="str">
        <f>+'Base Vehiculos'!A85</f>
        <v>BMW 320d sedán -   (N/E)</v>
      </c>
    </row>
    <row r="87" spans="11:11" x14ac:dyDescent="0.2">
      <c r="K87" s="113" t="str">
        <f>+'Base Vehiculos'!A86</f>
        <v>BMW 320d touring -   (N/E)</v>
      </c>
    </row>
    <row r="88" spans="11:11" x14ac:dyDescent="0.2">
      <c r="K88" s="113" t="str">
        <f>+'Base Vehiculos'!A87</f>
        <v>BMW 320i sedán -   (N/E)</v>
      </c>
    </row>
    <row r="89" spans="11:11" x14ac:dyDescent="0.2">
      <c r="K89" s="113" t="str">
        <f>+'Base Vehiculos'!A88</f>
        <v>BMW 323i sedán -   (N/E)</v>
      </c>
    </row>
    <row r="90" spans="11:11" x14ac:dyDescent="0.2">
      <c r="K90" s="113" t="str">
        <f>+'Base Vehiculos'!A89</f>
        <v>BMW 325i coupé -   (N/E)</v>
      </c>
    </row>
    <row r="91" spans="11:11" x14ac:dyDescent="0.2">
      <c r="K91" s="113" t="str">
        <f>+'Base Vehiculos'!A90</f>
        <v>BMW 330d sedán -   (N/E)</v>
      </c>
    </row>
    <row r="92" spans="11:11" x14ac:dyDescent="0.2">
      <c r="K92" s="113" t="str">
        <f>+'Base Vehiculos'!A91</f>
        <v>BMW 330i CC -   (N/E)</v>
      </c>
    </row>
    <row r="93" spans="11:11" x14ac:dyDescent="0.2">
      <c r="K93" s="113" t="str">
        <f>+'Base Vehiculos'!A92</f>
        <v>BMW 330i sedán -   (N/E)</v>
      </c>
    </row>
    <row r="94" spans="11:11" x14ac:dyDescent="0.2">
      <c r="K94" s="113" t="str">
        <f>+'Base Vehiculos'!A93</f>
        <v>BMW 335i coupé -   (N/E)</v>
      </c>
    </row>
    <row r="95" spans="11:11" x14ac:dyDescent="0.2">
      <c r="K95" s="113" t="str">
        <f>+'Base Vehiculos'!A94</f>
        <v>BMW 335i sedán -   (N/E)</v>
      </c>
    </row>
    <row r="96" spans="11:11" x14ac:dyDescent="0.2">
      <c r="K96" s="113" t="str">
        <f>+'Base Vehiculos'!A95</f>
        <v>BMW 530d -   (N/E)</v>
      </c>
    </row>
    <row r="97" spans="11:11" x14ac:dyDescent="0.2">
      <c r="K97" s="113" t="str">
        <f>+'Base Vehiculos'!A96</f>
        <v>BMW 530i -   (N/E)</v>
      </c>
    </row>
    <row r="98" spans="11:11" x14ac:dyDescent="0.2">
      <c r="K98" s="113" t="str">
        <f>+'Base Vehiculos'!A97</f>
        <v>BMW 550i -   (N/E)</v>
      </c>
    </row>
    <row r="99" spans="11:11" x14ac:dyDescent="0.2">
      <c r="K99" s="113" t="str">
        <f>+'Base Vehiculos'!A98</f>
        <v>BMW 650i -   (N/E)</v>
      </c>
    </row>
    <row r="100" spans="11:11" x14ac:dyDescent="0.2">
      <c r="K100" s="113" t="str">
        <f>+'Base Vehiculos'!A99</f>
        <v>BMW 750i -   (N/E)</v>
      </c>
    </row>
    <row r="101" spans="11:11" x14ac:dyDescent="0.2">
      <c r="K101" s="113" t="str">
        <f>+'Base Vehiculos'!A100</f>
        <v>BMW M3 -   (N/E)</v>
      </c>
    </row>
    <row r="102" spans="11:11" x14ac:dyDescent="0.2">
      <c r="K102" s="113" t="str">
        <f>+'Base Vehiculos'!A101</f>
        <v>BMW M5 -   (N/E)</v>
      </c>
    </row>
    <row r="103" spans="11:11" x14ac:dyDescent="0.2">
      <c r="K103" s="113" t="str">
        <f>+'Base Vehiculos'!A102</f>
        <v>BMW M6 -   (N/E)</v>
      </c>
    </row>
    <row r="104" spans="11:11" x14ac:dyDescent="0.2">
      <c r="K104" s="113" t="str">
        <f>+'Base Vehiculos'!A103</f>
        <v>BMW X3 -   (N/E)</v>
      </c>
    </row>
    <row r="105" spans="11:11" x14ac:dyDescent="0.2">
      <c r="K105" s="113" t="str">
        <f>+'Base Vehiculos'!A104</f>
        <v>BMW X5 -   (N/E)</v>
      </c>
    </row>
    <row r="106" spans="11:11" x14ac:dyDescent="0.2">
      <c r="K106" s="113" t="str">
        <f>+'Base Vehiculos'!A105</f>
        <v>BMW X6 xdrive 35 y 50 -   (N/E)</v>
      </c>
    </row>
    <row r="107" spans="11:11" x14ac:dyDescent="0.2">
      <c r="K107" s="113" t="str">
        <f>+'Base Vehiculos'!A106</f>
        <v>BMW Z4 -   (N/E)</v>
      </c>
    </row>
    <row r="108" spans="11:11" x14ac:dyDescent="0.2">
      <c r="K108" s="113" t="str">
        <f>+'Base Vehiculos'!A107</f>
        <v>Chery A1 -   (Naftero)</v>
      </c>
    </row>
    <row r="109" spans="11:11" x14ac:dyDescent="0.2">
      <c r="K109" s="113" t="str">
        <f>+'Base Vehiculos'!A108</f>
        <v>Chery A1 -   (Naftero)</v>
      </c>
    </row>
    <row r="110" spans="11:11" x14ac:dyDescent="0.2">
      <c r="K110" s="113" t="str">
        <f>+'Base Vehiculos'!A109</f>
        <v>Chery A1 -   (Naftero)</v>
      </c>
    </row>
    <row r="111" spans="11:11" x14ac:dyDescent="0.2">
      <c r="K111" s="113" t="str">
        <f>+'Base Vehiculos'!A110</f>
        <v>Chery Face -   (Naftero)</v>
      </c>
    </row>
    <row r="112" spans="11:11" x14ac:dyDescent="0.2">
      <c r="K112" s="113" t="str">
        <f>+'Base Vehiculos'!A111</f>
        <v>Chery Face -   (Naftero)</v>
      </c>
    </row>
    <row r="113" spans="11:11" x14ac:dyDescent="0.2">
      <c r="K113" s="113" t="str">
        <f>+'Base Vehiculos'!A112</f>
        <v>Chery Face -   (Naftero)</v>
      </c>
    </row>
    <row r="114" spans="11:11" x14ac:dyDescent="0.2">
      <c r="K114" s="113" t="str">
        <f>+'Base Vehiculos'!A113</f>
        <v>Chery QQ -   (Naftero)</v>
      </c>
    </row>
    <row r="115" spans="11:11" x14ac:dyDescent="0.2">
      <c r="K115" s="113" t="str">
        <f>+'Base Vehiculos'!A114</f>
        <v>Chery QQ -   (Naftero)</v>
      </c>
    </row>
    <row r="116" spans="11:11" x14ac:dyDescent="0.2">
      <c r="K116" s="113" t="str">
        <f>+'Base Vehiculos'!A115</f>
        <v>Chery QQ -   (Naftero)</v>
      </c>
    </row>
    <row r="117" spans="11:11" x14ac:dyDescent="0.2">
      <c r="K117" s="113" t="str">
        <f>+'Base Vehiculos'!A116</f>
        <v>Chery Tiggo -   (Naftero)</v>
      </c>
    </row>
    <row r="118" spans="11:11" x14ac:dyDescent="0.2">
      <c r="K118" s="113" t="str">
        <f>+'Base Vehiculos'!A117</f>
        <v>Chevrolet Agile - 1.4  (Naftero)</v>
      </c>
    </row>
    <row r="119" spans="11:11" x14ac:dyDescent="0.2">
      <c r="K119" s="113" t="str">
        <f>+'Base Vehiculos'!A118</f>
        <v>Chevrolet Astra - 1.7  (Diesel)</v>
      </c>
    </row>
    <row r="120" spans="11:11" x14ac:dyDescent="0.2">
      <c r="K120" s="113" t="str">
        <f>+'Base Vehiculos'!A119</f>
        <v>Chevrolet Astra - 2.0  (Naftero)</v>
      </c>
    </row>
    <row r="121" spans="11:11" x14ac:dyDescent="0.2">
      <c r="K121" s="113" t="str">
        <f>+'Base Vehiculos'!A120</f>
        <v>Chevrolet Astra - 2.4  (Naftero)</v>
      </c>
    </row>
    <row r="122" spans="11:11" x14ac:dyDescent="0.2">
      <c r="K122" s="113" t="str">
        <f>+'Base Vehiculos'!A121</f>
        <v>Chevrolet Aveo - 1.4  (Naftero)</v>
      </c>
    </row>
    <row r="123" spans="11:11" x14ac:dyDescent="0.2">
      <c r="K123" s="113" t="str">
        <f>+'Base Vehiculos'!A122</f>
        <v>Chevrolet Captiva - 2.0  (Diesel)</v>
      </c>
    </row>
    <row r="124" spans="11:11" x14ac:dyDescent="0.2">
      <c r="K124" s="113" t="str">
        <f>+'Base Vehiculos'!A123</f>
        <v>Chevrolet Captiva - 3.6  (Naftero)</v>
      </c>
    </row>
    <row r="125" spans="11:11" x14ac:dyDescent="0.2">
      <c r="K125" s="113" t="str">
        <f>+'Base Vehiculos'!A124</f>
        <v>Chevrolet Classic - 1.4  (Naftero)</v>
      </c>
    </row>
    <row r="126" spans="11:11" x14ac:dyDescent="0.2">
      <c r="K126" s="113" t="str">
        <f>+'Base Vehiculos'!A125</f>
        <v>Chevrolet Classic - 1.6  (Naftero)</v>
      </c>
    </row>
    <row r="127" spans="11:11" x14ac:dyDescent="0.2">
      <c r="K127" s="113" t="str">
        <f>+'Base Vehiculos'!A126</f>
        <v>Chevrolet Cruze - 2.0  (Diesel)</v>
      </c>
    </row>
    <row r="128" spans="11:11" x14ac:dyDescent="0.2">
      <c r="K128" s="113" t="str">
        <f>+'Base Vehiculos'!A127</f>
        <v>Chevrolet Cruze - 2.0 24v  (Naftero)</v>
      </c>
    </row>
    <row r="129" spans="11:11" x14ac:dyDescent="0.2">
      <c r="K129" s="113" t="str">
        <f>+'Base Vehiculos'!A128</f>
        <v>Chevrolet Meriva - 1,7  (Diesel)</v>
      </c>
    </row>
    <row r="130" spans="11:11" x14ac:dyDescent="0.2">
      <c r="K130" s="113" t="str">
        <f>+'Base Vehiculos'!A129</f>
        <v>Chevrolet Meriva - 1.8  (Naftero)</v>
      </c>
    </row>
    <row r="131" spans="11:11" x14ac:dyDescent="0.2">
      <c r="K131" s="113" t="str">
        <f>+'Base Vehiculos'!A130</f>
        <v>Chevrolet Montana -   (Naftero)</v>
      </c>
    </row>
    <row r="132" spans="11:11" x14ac:dyDescent="0.2">
      <c r="K132" s="113" t="str">
        <f>+'Base Vehiculos'!A131</f>
        <v>Chevrolet Prisma - 1.4  (Naftero)</v>
      </c>
    </row>
    <row r="133" spans="11:11" x14ac:dyDescent="0.2">
      <c r="K133" s="113" t="str">
        <f>+'Base Vehiculos'!A132</f>
        <v>Chevrolet S-10 -   (Diesel)</v>
      </c>
    </row>
    <row r="134" spans="11:11" x14ac:dyDescent="0.2">
      <c r="K134" s="113" t="str">
        <f>+'Base Vehiculos'!A133</f>
        <v>Chevrolet S-10 -   (Naftero)</v>
      </c>
    </row>
    <row r="135" spans="11:11" x14ac:dyDescent="0.2">
      <c r="K135" s="113" t="str">
        <f>+'Base Vehiculos'!A134</f>
        <v>Chevrolet Sonic - 2.0 24v  (Naftero)</v>
      </c>
    </row>
    <row r="136" spans="11:11" x14ac:dyDescent="0.2">
      <c r="K136" s="113" t="str">
        <f>+'Base Vehiculos'!A135</f>
        <v>Chevrolet Spark - 1.2  (Naftero)</v>
      </c>
    </row>
    <row r="137" spans="11:11" x14ac:dyDescent="0.2">
      <c r="K137" s="113" t="str">
        <f>+'Base Vehiculos'!A136</f>
        <v>Chevrolet Vectra -   (Naftero)</v>
      </c>
    </row>
    <row r="138" spans="11:11" x14ac:dyDescent="0.2">
      <c r="K138" s="113" t="str">
        <f>+'Base Vehiculos'!A137</f>
        <v>Chevrolet Vectra GT -   (Naftero)</v>
      </c>
    </row>
    <row r="139" spans="11:11" x14ac:dyDescent="0.2">
      <c r="K139" s="113" t="str">
        <f>+'Base Vehiculos'!A138</f>
        <v>Chevrolet Zafira - 2.0  (Naftero)</v>
      </c>
    </row>
    <row r="140" spans="11:11" x14ac:dyDescent="0.2">
      <c r="K140" s="113" t="str">
        <f>+'Base Vehiculos'!A139</f>
        <v>Chrysler 300 C -   (Naftero)</v>
      </c>
    </row>
    <row r="141" spans="11:11" x14ac:dyDescent="0.2">
      <c r="K141" s="113" t="str">
        <f>+'Base Vehiculos'!A140</f>
        <v>Chrysler Cherokee -   (Diesel)</v>
      </c>
    </row>
    <row r="142" spans="11:11" x14ac:dyDescent="0.2">
      <c r="K142" s="113" t="str">
        <f>+'Base Vehiculos'!A141</f>
        <v>Chrysler Cherokee -   (Naftero)</v>
      </c>
    </row>
    <row r="143" spans="11:11" x14ac:dyDescent="0.2">
      <c r="K143" s="113" t="str">
        <f>+'Base Vehiculos'!A142</f>
        <v>Chrysler Cherokee -DPF -   (Diesel)</v>
      </c>
    </row>
    <row r="144" spans="11:11" x14ac:dyDescent="0.2">
      <c r="K144" s="113" t="str">
        <f>+'Base Vehiculos'!A143</f>
        <v>Chrysler Compass -   (Naftero)</v>
      </c>
    </row>
    <row r="145" spans="11:11" x14ac:dyDescent="0.2">
      <c r="K145" s="113" t="str">
        <f>+'Base Vehiculos'!A144</f>
        <v>Chrysler Grand Cherokee -   (Diesel)</v>
      </c>
    </row>
    <row r="146" spans="11:11" x14ac:dyDescent="0.2">
      <c r="K146" s="113" t="str">
        <f>+'Base Vehiculos'!A145</f>
        <v>Chrysler Grand Cherokee -   (Naftero)</v>
      </c>
    </row>
    <row r="147" spans="11:11" x14ac:dyDescent="0.2">
      <c r="K147" s="113" t="str">
        <f>+'Base Vehiculos'!A146</f>
        <v>Chrysler Grand Cherokee -DPF -   (Diesel)</v>
      </c>
    </row>
    <row r="148" spans="11:11" x14ac:dyDescent="0.2">
      <c r="K148" s="113" t="str">
        <f>+'Base Vehiculos'!A147</f>
        <v>Chrysler Jeep Wrangler -   (Diesel)</v>
      </c>
    </row>
    <row r="149" spans="11:11" x14ac:dyDescent="0.2">
      <c r="K149" s="113" t="str">
        <f>+'Base Vehiculos'!A148</f>
        <v>Chrysler Jeep Wrangler -   (Naftero)</v>
      </c>
    </row>
    <row r="150" spans="11:11" x14ac:dyDescent="0.2">
      <c r="K150" s="113" t="str">
        <f>+'Base Vehiculos'!A149</f>
        <v>Chrysler Jeep Wrangler -DPF -   (Diesel)</v>
      </c>
    </row>
    <row r="151" spans="11:11" x14ac:dyDescent="0.2">
      <c r="K151" s="113" t="str">
        <f>+'Base Vehiculos'!A150</f>
        <v>Chrysler Patriot -   (Naftero)</v>
      </c>
    </row>
    <row r="152" spans="11:11" x14ac:dyDescent="0.2">
      <c r="K152" s="113" t="str">
        <f>+'Base Vehiculos'!A151</f>
        <v>Chrysler PT Cruiser -   (Diesel)</v>
      </c>
    </row>
    <row r="153" spans="11:11" x14ac:dyDescent="0.2">
      <c r="K153" s="113" t="str">
        <f>+'Base Vehiculos'!A152</f>
        <v>Chrysler PT Cruiser -   (Naftero)</v>
      </c>
    </row>
    <row r="154" spans="11:11" x14ac:dyDescent="0.2">
      <c r="K154" s="113" t="str">
        <f>+'Base Vehiculos'!A153</f>
        <v>Citroen Berlingo -   (Diesel)</v>
      </c>
    </row>
    <row r="155" spans="11:11" x14ac:dyDescent="0.2">
      <c r="K155" s="113" t="str">
        <f>+'Base Vehiculos'!A154</f>
        <v>Citroen Berlingo -   (Diesel)</v>
      </c>
    </row>
    <row r="156" spans="11:11" x14ac:dyDescent="0.2">
      <c r="K156" s="113" t="str">
        <f>+'Base Vehiculos'!A155</f>
        <v>Citroen Berlingo -   (Naftero)</v>
      </c>
    </row>
    <row r="157" spans="11:11" x14ac:dyDescent="0.2">
      <c r="K157" s="113" t="str">
        <f>+'Base Vehiculos'!A156</f>
        <v>Citroen Berlingo -   (Naftero)</v>
      </c>
    </row>
    <row r="158" spans="11:11" x14ac:dyDescent="0.2">
      <c r="K158" s="113" t="str">
        <f>+'Base Vehiculos'!A157</f>
        <v>Citroen C3 -   (Diesel)</v>
      </c>
    </row>
    <row r="159" spans="11:11" x14ac:dyDescent="0.2">
      <c r="K159" s="113" t="str">
        <f>+'Base Vehiculos'!A158</f>
        <v>Citroen C3 -   (Diesel)</v>
      </c>
    </row>
    <row r="160" spans="11:11" x14ac:dyDescent="0.2">
      <c r="K160" s="113" t="str">
        <f>+'Base Vehiculos'!A159</f>
        <v>Citroen C3 -   (Naftero)</v>
      </c>
    </row>
    <row r="161" spans="11:11" x14ac:dyDescent="0.2">
      <c r="K161" s="113" t="str">
        <f>+'Base Vehiculos'!A160</f>
        <v>Citroen C3 -   (Naftero)</v>
      </c>
    </row>
    <row r="162" spans="11:11" x14ac:dyDescent="0.2">
      <c r="K162" s="113" t="str">
        <f>+'Base Vehiculos'!A161</f>
        <v>Citroen C4 -   (Diesel)</v>
      </c>
    </row>
    <row r="163" spans="11:11" x14ac:dyDescent="0.2">
      <c r="K163" s="113" t="str">
        <f>+'Base Vehiculos'!A162</f>
        <v>Citroen C4 -   (Diesel)</v>
      </c>
    </row>
    <row r="164" spans="11:11" x14ac:dyDescent="0.2">
      <c r="K164" s="113" t="str">
        <f>+'Base Vehiculos'!A163</f>
        <v>Citroen C4 -   (Naftero)</v>
      </c>
    </row>
    <row r="165" spans="11:11" x14ac:dyDescent="0.2">
      <c r="K165" s="113" t="str">
        <f>+'Base Vehiculos'!A164</f>
        <v>Citroen C4 -   (Naftero)</v>
      </c>
    </row>
    <row r="166" spans="11:11" x14ac:dyDescent="0.2">
      <c r="K166" s="113" t="str">
        <f>+'Base Vehiculos'!A165</f>
        <v>Citroen C4 Grand Picasso -   (Diesel)</v>
      </c>
    </row>
    <row r="167" spans="11:11" x14ac:dyDescent="0.2">
      <c r="K167" s="113" t="str">
        <f>+'Base Vehiculos'!A166</f>
        <v>Citroen C4 Grand Picasso - 138cv  (Diesel)</v>
      </c>
    </row>
    <row r="168" spans="11:11" x14ac:dyDescent="0.2">
      <c r="K168" s="113" t="str">
        <f>+'Base Vehiculos'!A167</f>
        <v>Citroen C4 Grand Picasso - 5.0  (Naftero)</v>
      </c>
    </row>
    <row r="169" spans="11:11" x14ac:dyDescent="0.2">
      <c r="K169" s="113" t="str">
        <f>+'Base Vehiculos'!A168</f>
        <v>Citroen C4 Picasso -   (Diesel)</v>
      </c>
    </row>
    <row r="170" spans="11:11" x14ac:dyDescent="0.2">
      <c r="K170" s="113" t="str">
        <f>+'Base Vehiculos'!A169</f>
        <v>Citroen C4 Picasso - 110cv  (Diesel)</v>
      </c>
    </row>
    <row r="171" spans="11:11" x14ac:dyDescent="0.2">
      <c r="K171" s="113" t="str">
        <f>+'Base Vehiculos'!A170</f>
        <v>Citroen C4 Picasso - 5.0  (Naftero)</v>
      </c>
    </row>
    <row r="172" spans="11:11" x14ac:dyDescent="0.2">
      <c r="K172" s="113" t="str">
        <f>+'Base Vehiculos'!A171</f>
        <v>Citroen C5 -   (Diesel)</v>
      </c>
    </row>
    <row r="173" spans="11:11" x14ac:dyDescent="0.2">
      <c r="K173" s="113" t="str">
        <f>+'Base Vehiculos'!A172</f>
        <v>Citroen C5 -   (Diesel)</v>
      </c>
    </row>
    <row r="174" spans="11:11" x14ac:dyDescent="0.2">
      <c r="K174" s="113" t="str">
        <f>+'Base Vehiculos'!A173</f>
        <v>Citroen C5 - 5.0  (Naftero)</v>
      </c>
    </row>
    <row r="175" spans="11:11" x14ac:dyDescent="0.2">
      <c r="K175" s="113" t="str">
        <f>+'Base Vehiculos'!A174</f>
        <v>Citroen C5 - 5.0  (Naftero)</v>
      </c>
    </row>
    <row r="176" spans="11:11" x14ac:dyDescent="0.2">
      <c r="K176" s="113" t="str">
        <f>+'Base Vehiculos'!A175</f>
        <v>Citroen C6 -   (Diesel)</v>
      </c>
    </row>
    <row r="177" spans="11:11" x14ac:dyDescent="0.2">
      <c r="K177" s="113" t="str">
        <f>+'Base Vehiculos'!A176</f>
        <v>Citroen C6 -   (Diesel)</v>
      </c>
    </row>
    <row r="178" spans="11:11" x14ac:dyDescent="0.2">
      <c r="K178" s="113" t="str">
        <f>+'Base Vehiculos'!A177</f>
        <v>Citroen C6 -   (Naftero)</v>
      </c>
    </row>
    <row r="179" spans="11:11" x14ac:dyDescent="0.2">
      <c r="K179" s="113" t="str">
        <f>+'Base Vehiculos'!A178</f>
        <v>Citroen C6 -   (Naftero)</v>
      </c>
    </row>
    <row r="180" spans="11:11" x14ac:dyDescent="0.2">
      <c r="K180" s="113" t="str">
        <f>+'Base Vehiculos'!A179</f>
        <v>Citroen Jumper -   (Diesel)</v>
      </c>
    </row>
    <row r="181" spans="11:11" x14ac:dyDescent="0.2">
      <c r="K181" s="113" t="str">
        <f>+'Base Vehiculos'!A180</f>
        <v>Citroen Jumper -   (Diesel)</v>
      </c>
    </row>
    <row r="182" spans="11:11" x14ac:dyDescent="0.2">
      <c r="K182" s="113" t="str">
        <f>+'Base Vehiculos'!A181</f>
        <v>Citroen Jumper -   (Naftero)</v>
      </c>
    </row>
    <row r="183" spans="11:11" x14ac:dyDescent="0.2">
      <c r="K183" s="113" t="str">
        <f>+'Base Vehiculos'!A182</f>
        <v>Citroen Jumper -   (Naftero)</v>
      </c>
    </row>
    <row r="184" spans="11:11" x14ac:dyDescent="0.2">
      <c r="K184" s="113" t="str">
        <f>+'Base Vehiculos'!A183</f>
        <v>Citroen Xsara Picasso -   (Naftero)</v>
      </c>
    </row>
    <row r="185" spans="11:11" x14ac:dyDescent="0.2">
      <c r="K185" s="113" t="str">
        <f>+'Base Vehiculos'!A184</f>
        <v>Citroen Xsara Picasso -   (Naftero)</v>
      </c>
    </row>
    <row r="186" spans="11:11" x14ac:dyDescent="0.2">
      <c r="K186" s="113" t="str">
        <f>+'Base Vehiculos'!A185</f>
        <v>Ferrari 599 GTB  -   (Naftero)</v>
      </c>
    </row>
    <row r="187" spans="11:11" x14ac:dyDescent="0.2">
      <c r="K187" s="113" t="str">
        <f>+'Base Vehiculos'!A186</f>
        <v>Ferrari California -   (Naftero)</v>
      </c>
    </row>
    <row r="188" spans="11:11" x14ac:dyDescent="0.2">
      <c r="K188" s="113" t="str">
        <f>+'Base Vehiculos'!A187</f>
        <v>Ferrari F 430 -   (Naftero)</v>
      </c>
    </row>
    <row r="189" spans="11:11" x14ac:dyDescent="0.2">
      <c r="K189" s="113" t="str">
        <f>+'Base Vehiculos'!A188</f>
        <v>Ferrari Fiorano -   (Naftero)</v>
      </c>
    </row>
    <row r="190" spans="11:11" x14ac:dyDescent="0.2">
      <c r="K190" s="113" t="str">
        <f>+'Base Vehiculos'!A189</f>
        <v>Fiat 500 - 1.2  (Naftero)</v>
      </c>
    </row>
    <row r="191" spans="11:11" x14ac:dyDescent="0.2">
      <c r="K191" s="113" t="str">
        <f>+'Base Vehiculos'!A190</f>
        <v>Fiat 500 - 1.3  (Diesel)</v>
      </c>
    </row>
    <row r="192" spans="11:11" x14ac:dyDescent="0.2">
      <c r="K192" s="113" t="str">
        <f>+'Base Vehiculos'!A191</f>
        <v>Fiat 500 - 1.4  (Naftero)</v>
      </c>
    </row>
    <row r="193" spans="11:11" x14ac:dyDescent="0.2">
      <c r="K193" s="113" t="str">
        <f>+'Base Vehiculos'!A192</f>
        <v>Fiat Ducato -   (Diesel)</v>
      </c>
    </row>
    <row r="194" spans="11:11" x14ac:dyDescent="0.2">
      <c r="K194" s="113" t="str">
        <f>+'Base Vehiculos'!A193</f>
        <v>Fiat Ducato -   (Diesel)</v>
      </c>
    </row>
    <row r="195" spans="11:11" x14ac:dyDescent="0.2">
      <c r="K195" s="113" t="str">
        <f>+'Base Vehiculos'!A194</f>
        <v>Fiat Fiorino -   (Diesel)</v>
      </c>
    </row>
    <row r="196" spans="11:11" x14ac:dyDescent="0.2">
      <c r="K196" s="113" t="str">
        <f>+'Base Vehiculos'!A195</f>
        <v>Fiat Fiorino -   (Diesel)</v>
      </c>
    </row>
    <row r="197" spans="11:11" x14ac:dyDescent="0.2">
      <c r="K197" s="113" t="str">
        <f>+'Base Vehiculos'!A196</f>
        <v>Fiat Fiorino -   (Naftero)</v>
      </c>
    </row>
    <row r="198" spans="11:11" x14ac:dyDescent="0.2">
      <c r="K198" s="113" t="str">
        <f>+'Base Vehiculos'!A197</f>
        <v>Fiat Fiorino -   (Naftero)</v>
      </c>
    </row>
    <row r="199" spans="11:11" x14ac:dyDescent="0.2">
      <c r="K199" s="113" t="str">
        <f>+'Base Vehiculos'!A198</f>
        <v>Fiat Idea - 1.4  (Naftero)</v>
      </c>
    </row>
    <row r="200" spans="11:11" x14ac:dyDescent="0.2">
      <c r="K200" s="113" t="str">
        <f>+'Base Vehiculos'!A199</f>
        <v>Fiat Idea - 1.4  (Naftero)</v>
      </c>
    </row>
    <row r="201" spans="11:11" x14ac:dyDescent="0.2">
      <c r="K201" s="113" t="str">
        <f>+'Base Vehiculos'!A200</f>
        <v>Fiat Idea - 1.8  (Naftero)</v>
      </c>
    </row>
    <row r="202" spans="11:11" x14ac:dyDescent="0.2">
      <c r="K202" s="113" t="str">
        <f>+'Base Vehiculos'!A201</f>
        <v>Fiat Idea - 1.8  (Naftero)</v>
      </c>
    </row>
    <row r="203" spans="11:11" x14ac:dyDescent="0.2">
      <c r="K203" s="113" t="str">
        <f>+'Base Vehiculos'!A202</f>
        <v>Fiat Idea Adventure -   (Naftero)</v>
      </c>
    </row>
    <row r="204" spans="11:11" x14ac:dyDescent="0.2">
      <c r="K204" s="113" t="str">
        <f>+'Base Vehiculos'!A203</f>
        <v>Fiat Idea Adventure -   (Naftero)</v>
      </c>
    </row>
    <row r="205" spans="11:11" x14ac:dyDescent="0.2">
      <c r="K205" s="113" t="str">
        <f>+'Base Vehiculos'!A204</f>
        <v>Fiat Línea -   (Naftero)</v>
      </c>
    </row>
    <row r="206" spans="11:11" x14ac:dyDescent="0.2">
      <c r="K206" s="113" t="str">
        <f>+'Base Vehiculos'!A205</f>
        <v>Fiat Línea -   (Naftero)</v>
      </c>
    </row>
    <row r="207" spans="11:11" x14ac:dyDescent="0.2">
      <c r="K207" s="113" t="str">
        <f>+'Base Vehiculos'!A206</f>
        <v>Fiat Palio - 1.3  (Diesel)</v>
      </c>
    </row>
    <row r="208" spans="11:11" x14ac:dyDescent="0.2">
      <c r="K208" s="113" t="str">
        <f>+'Base Vehiculos'!A207</f>
        <v>Fiat Palio - 1.4  (Naftero)</v>
      </c>
    </row>
    <row r="209" spans="11:11" x14ac:dyDescent="0.2">
      <c r="K209" s="113" t="str">
        <f>+'Base Vehiculos'!A208</f>
        <v>Fiat Palio - 1.4  (Naftero)</v>
      </c>
    </row>
    <row r="210" spans="11:11" x14ac:dyDescent="0.2">
      <c r="K210" s="113" t="str">
        <f>+'Base Vehiculos'!A209</f>
        <v>Fiat Palio - 1.8  (Naftero)</v>
      </c>
    </row>
    <row r="211" spans="11:11" x14ac:dyDescent="0.2">
      <c r="K211" s="113" t="str">
        <f>+'Base Vehiculos'!A210</f>
        <v>Fiat Palio - 1.8  (Naftero)</v>
      </c>
    </row>
    <row r="212" spans="11:11" x14ac:dyDescent="0.2">
      <c r="K212" s="113" t="str">
        <f>+'Base Vehiculos'!A211</f>
        <v>Fiat Palio Fire -   (Naftero)</v>
      </c>
    </row>
    <row r="213" spans="11:11" x14ac:dyDescent="0.2">
      <c r="K213" s="113" t="str">
        <f>+'Base Vehiculos'!A212</f>
        <v>Fiat Palio Fire -   (Naftero)</v>
      </c>
    </row>
    <row r="214" spans="11:11" x14ac:dyDescent="0.2">
      <c r="K214" s="113" t="str">
        <f>+'Base Vehiculos'!A213</f>
        <v>Fiat Palio Weekend - 1.3  (Diesel)</v>
      </c>
    </row>
    <row r="215" spans="11:11" x14ac:dyDescent="0.2">
      <c r="K215" s="113" t="str">
        <f>+'Base Vehiculos'!A214</f>
        <v>Fiat Palio Weekend - 1.4  (Naftero)</v>
      </c>
    </row>
    <row r="216" spans="11:11" x14ac:dyDescent="0.2">
      <c r="K216" s="113" t="str">
        <f>+'Base Vehiculos'!A215</f>
        <v>Fiat Palio Weekend - 1.4  (Naftero)</v>
      </c>
    </row>
    <row r="217" spans="11:11" x14ac:dyDescent="0.2">
      <c r="K217" s="113" t="str">
        <f>+'Base Vehiculos'!A216</f>
        <v>Fiat Palio Weekend - 1.8  (Naftero)</v>
      </c>
    </row>
    <row r="218" spans="11:11" x14ac:dyDescent="0.2">
      <c r="K218" s="113" t="str">
        <f>+'Base Vehiculos'!A217</f>
        <v>Fiat Palio Weekend - 1.8  (Naftero)</v>
      </c>
    </row>
    <row r="219" spans="11:11" x14ac:dyDescent="0.2">
      <c r="K219" s="113" t="str">
        <f>+'Base Vehiculos'!A218</f>
        <v>Fiat Punto - 1.3  (Diesel)</v>
      </c>
    </row>
    <row r="220" spans="11:11" x14ac:dyDescent="0.2">
      <c r="K220" s="113" t="str">
        <f>+'Base Vehiculos'!A219</f>
        <v>Fiat Punto - 1.4  (Naftero)</v>
      </c>
    </row>
    <row r="221" spans="11:11" x14ac:dyDescent="0.2">
      <c r="K221" s="113" t="str">
        <f>+'Base Vehiculos'!A220</f>
        <v>Fiat Punto - 1.8  (Naftero)</v>
      </c>
    </row>
    <row r="222" spans="11:11" x14ac:dyDescent="0.2">
      <c r="K222" s="113" t="str">
        <f>+'Base Vehiculos'!A221</f>
        <v>Fiat Punto - 1.8  (Naftero)</v>
      </c>
    </row>
    <row r="223" spans="11:11" x14ac:dyDescent="0.2">
      <c r="K223" s="113" t="str">
        <f>+'Base Vehiculos'!A222</f>
        <v>Fiat Siena - 1.3  (Diesel)</v>
      </c>
    </row>
    <row r="224" spans="11:11" x14ac:dyDescent="0.2">
      <c r="K224" s="113" t="str">
        <f>+'Base Vehiculos'!A223</f>
        <v>Fiat Siena - 1.4  (Naftero)</v>
      </c>
    </row>
    <row r="225" spans="11:11" x14ac:dyDescent="0.2">
      <c r="K225" s="113" t="str">
        <f>+'Base Vehiculos'!A224</f>
        <v>Fiat Siena - 1.4  (Naftero)</v>
      </c>
    </row>
    <row r="226" spans="11:11" x14ac:dyDescent="0.2">
      <c r="K226" s="113" t="str">
        <f>+'Base Vehiculos'!A225</f>
        <v>Fiat Siena - 1.4  (Naftero)</v>
      </c>
    </row>
    <row r="227" spans="11:11" x14ac:dyDescent="0.2">
      <c r="K227" s="113" t="str">
        <f>+'Base Vehiculos'!A226</f>
        <v>Fiat Siena - 1.8  (Naftero)</v>
      </c>
    </row>
    <row r="228" spans="11:11" x14ac:dyDescent="0.2">
      <c r="K228" s="113" t="str">
        <f>+'Base Vehiculos'!A227</f>
        <v>Fiat Siena - 1.8  (Naftero)</v>
      </c>
    </row>
    <row r="229" spans="11:11" x14ac:dyDescent="0.2">
      <c r="K229" s="113" t="str">
        <f>+'Base Vehiculos'!A228</f>
        <v>Fiat Siena - 1.8  (Naftero)</v>
      </c>
    </row>
    <row r="230" spans="11:11" x14ac:dyDescent="0.2">
      <c r="K230" s="113" t="str">
        <f>+'Base Vehiculos'!A229</f>
        <v>Fiat Siena Fire -   (Naftero)</v>
      </c>
    </row>
    <row r="231" spans="11:11" x14ac:dyDescent="0.2">
      <c r="K231" s="113" t="str">
        <f>+'Base Vehiculos'!A230</f>
        <v>Fiat Siena Fire -   (Naftero)</v>
      </c>
    </row>
    <row r="232" spans="11:11" x14ac:dyDescent="0.2">
      <c r="K232" s="113" t="str">
        <f>+'Base Vehiculos'!A231</f>
        <v>Fiat Stilo -   (Naftero)</v>
      </c>
    </row>
    <row r="233" spans="11:11" x14ac:dyDescent="0.2">
      <c r="K233" s="113" t="str">
        <f>+'Base Vehiculos'!A232</f>
        <v>Fiat Strada - 1.3  (Diesel)</v>
      </c>
    </row>
    <row r="234" spans="11:11" x14ac:dyDescent="0.2">
      <c r="K234" s="113" t="str">
        <f>+'Base Vehiculos'!A233</f>
        <v>Fiat Strada - 1.4  (Naftero)</v>
      </c>
    </row>
    <row r="235" spans="11:11" x14ac:dyDescent="0.2">
      <c r="K235" s="113" t="str">
        <f>+'Base Vehiculos'!A234</f>
        <v>Fiat Strada - 1.4  (Naftero)</v>
      </c>
    </row>
    <row r="236" spans="11:11" x14ac:dyDescent="0.2">
      <c r="K236" s="113" t="str">
        <f>+'Base Vehiculos'!A235</f>
        <v>Fiat Strada - 1.8  (Naftero)</v>
      </c>
    </row>
    <row r="237" spans="11:11" x14ac:dyDescent="0.2">
      <c r="K237" s="113" t="str">
        <f>+'Base Vehiculos'!A236</f>
        <v>Fiat Strada - 1.8  (Naftero)</v>
      </c>
    </row>
    <row r="238" spans="11:11" x14ac:dyDescent="0.2">
      <c r="K238" s="113" t="str">
        <f>+'Base Vehiculos'!A237</f>
        <v>Fiat Uno -   (Diesel)</v>
      </c>
    </row>
    <row r="239" spans="11:11" x14ac:dyDescent="0.2">
      <c r="K239" s="113" t="str">
        <f>+'Base Vehiculos'!A238</f>
        <v>Fiat Uno -   (Diesel)</v>
      </c>
    </row>
    <row r="240" spans="11:11" x14ac:dyDescent="0.2">
      <c r="K240" s="113" t="str">
        <f>+'Base Vehiculos'!A239</f>
        <v>Fiat Uno -   (Diesel)</v>
      </c>
    </row>
    <row r="241" spans="11:11" x14ac:dyDescent="0.2">
      <c r="K241" s="113" t="str">
        <f>+'Base Vehiculos'!A240</f>
        <v>Fiat Uno -   (Naftero)</v>
      </c>
    </row>
    <row r="242" spans="11:11" x14ac:dyDescent="0.2">
      <c r="K242" s="113" t="str">
        <f>+'Base Vehiculos'!A241</f>
        <v>Fiat Uno -   (Naftero)</v>
      </c>
    </row>
    <row r="243" spans="11:11" x14ac:dyDescent="0.2">
      <c r="K243" s="113" t="str">
        <f>+'Base Vehiculos'!A242</f>
        <v>Ford Courier - 1.6  (Naftero)</v>
      </c>
    </row>
    <row r="244" spans="11:11" x14ac:dyDescent="0.2">
      <c r="K244" s="113" t="str">
        <f>+'Base Vehiculos'!A243</f>
        <v>Ford Courier - 1.8  (Diesel)</v>
      </c>
    </row>
    <row r="245" spans="11:11" x14ac:dyDescent="0.2">
      <c r="K245" s="113" t="str">
        <f>+'Base Vehiculos'!A244</f>
        <v>Ford EcoSport - 1.4  (Diesel)</v>
      </c>
    </row>
    <row r="246" spans="11:11" x14ac:dyDescent="0.2">
      <c r="K246" s="113" t="str">
        <f>+'Base Vehiculos'!A245</f>
        <v>Ford EcoSport - 1.6  (Naftero)</v>
      </c>
    </row>
    <row r="247" spans="11:11" x14ac:dyDescent="0.2">
      <c r="K247" s="113" t="str">
        <f>+'Base Vehiculos'!A246</f>
        <v>Ford EcoSport - 2.0  (Naftero)</v>
      </c>
    </row>
    <row r="248" spans="11:11" x14ac:dyDescent="0.2">
      <c r="K248" s="113" t="str">
        <f>+'Base Vehiculos'!A247</f>
        <v>Ford F 100 120CV - 3.9  (Diesel)</v>
      </c>
    </row>
    <row r="249" spans="11:11" x14ac:dyDescent="0.2">
      <c r="K249" s="113" t="str">
        <f>+'Base Vehiculos'!A248</f>
        <v>Ford F 100 200CV - 3.9  (Diesel)</v>
      </c>
    </row>
    <row r="250" spans="11:11" x14ac:dyDescent="0.2">
      <c r="K250" s="113" t="str">
        <f>+'Base Vehiculos'!A249</f>
        <v>Ford Fiesta - 1.4  (Diesel)</v>
      </c>
    </row>
    <row r="251" spans="11:11" x14ac:dyDescent="0.2">
      <c r="K251" s="113" t="str">
        <f>+'Base Vehiculos'!A250</f>
        <v>Ford Fiesta - 1.6  (Naftero)</v>
      </c>
    </row>
    <row r="252" spans="11:11" x14ac:dyDescent="0.2">
      <c r="K252" s="113" t="str">
        <f>+'Base Vehiculos'!A251</f>
        <v>Ford Focus One - 1.6  (Naftero)</v>
      </c>
    </row>
    <row r="253" spans="11:11" x14ac:dyDescent="0.2">
      <c r="K253" s="113" t="str">
        <f>+'Base Vehiculos'!A252</f>
        <v>Ford Ka - 1.0  (Naftero)</v>
      </c>
    </row>
    <row r="254" spans="11:11" x14ac:dyDescent="0.2">
      <c r="K254" s="113" t="str">
        <f>+'Base Vehiculos'!A253</f>
        <v>Ford Ka - 1.6  (Diesel)</v>
      </c>
    </row>
    <row r="255" spans="11:11" x14ac:dyDescent="0.2">
      <c r="K255" s="113" t="str">
        <f>+'Base Vehiculos'!A254</f>
        <v>Ford Kuga - 2.5  (Naftero)</v>
      </c>
    </row>
    <row r="256" spans="11:11" x14ac:dyDescent="0.2">
      <c r="K256" s="113" t="str">
        <f>+'Base Vehiculos'!A255</f>
        <v>Ford Mondeo - 2.0  (Diesel)</v>
      </c>
    </row>
    <row r="257" spans="11:11" x14ac:dyDescent="0.2">
      <c r="K257" s="113" t="str">
        <f>+'Base Vehiculos'!A256</f>
        <v>Ford Mondeo - 2.3  (Naftero)</v>
      </c>
    </row>
    <row r="258" spans="11:11" x14ac:dyDescent="0.2">
      <c r="K258" s="113" t="str">
        <f>+'Base Vehiculos'!A257</f>
        <v>Ford Mondeo - 2.5  (Naftero)</v>
      </c>
    </row>
    <row r="259" spans="11:11" x14ac:dyDescent="0.2">
      <c r="K259" s="113" t="str">
        <f>+'Base Vehiculos'!A258</f>
        <v>Ford New Focus - 1.6  (Naftero)</v>
      </c>
    </row>
    <row r="260" spans="11:11" x14ac:dyDescent="0.2">
      <c r="K260" s="113" t="str">
        <f>+'Base Vehiculos'!A259</f>
        <v>Ford New Focus - 1.8  (Diesel)</v>
      </c>
    </row>
    <row r="261" spans="11:11" x14ac:dyDescent="0.2">
      <c r="K261" s="113" t="str">
        <f>+'Base Vehiculos'!A260</f>
        <v>Ford New Focus - 2.0  (Naftero)</v>
      </c>
    </row>
    <row r="262" spans="11:11" x14ac:dyDescent="0.2">
      <c r="K262" s="113" t="str">
        <f>+'Base Vehiculos'!A261</f>
        <v>Ford Ranger - 2.2D  (Naftero)</v>
      </c>
    </row>
    <row r="263" spans="11:11" x14ac:dyDescent="0.2">
      <c r="K263" s="113" t="str">
        <f>+'Base Vehiculos'!A262</f>
        <v>Ford Ranger - 2.3  (Naftero)</v>
      </c>
    </row>
    <row r="264" spans="11:11" x14ac:dyDescent="0.2">
      <c r="K264" s="113" t="str">
        <f>+'Base Vehiculos'!A263</f>
        <v>Ford Ranger - 2.5N  (Naftero)</v>
      </c>
    </row>
    <row r="265" spans="11:11" x14ac:dyDescent="0.2">
      <c r="K265" s="113" t="str">
        <f>+'Base Vehiculos'!A264</f>
        <v>Ford Ranger - 3.0  (Diesel)</v>
      </c>
    </row>
    <row r="266" spans="11:11" x14ac:dyDescent="0.2">
      <c r="K266" s="113" t="str">
        <f>+'Base Vehiculos'!A265</f>
        <v>Ford Ranger - 3.2D  (Naftero)</v>
      </c>
    </row>
    <row r="267" spans="11:11" x14ac:dyDescent="0.2">
      <c r="K267" s="113" t="str">
        <f>+'Base Vehiculos'!A266</f>
        <v>Ford Smax - 1.8  (Diesel)</v>
      </c>
    </row>
    <row r="268" spans="11:11" x14ac:dyDescent="0.2">
      <c r="K268" s="113" t="str">
        <f>+'Base Vehiculos'!A267</f>
        <v>Ford Smax - 2.3  (Naftero)</v>
      </c>
    </row>
    <row r="269" spans="11:11" x14ac:dyDescent="0.2">
      <c r="K269" s="113" t="str">
        <f>+'Base Vehiculos'!A268</f>
        <v>Honda Accord -   (Naftero)</v>
      </c>
    </row>
    <row r="270" spans="11:11" x14ac:dyDescent="0.2">
      <c r="K270" s="113" t="str">
        <f>+'Base Vehiculos'!A269</f>
        <v>Honda Accord -   (Naftero)</v>
      </c>
    </row>
    <row r="271" spans="11:11" x14ac:dyDescent="0.2">
      <c r="K271" s="113" t="str">
        <f>+'Base Vehiculos'!A270</f>
        <v>Honda Accord - 2.0  (N/E)</v>
      </c>
    </row>
    <row r="272" spans="11:11" x14ac:dyDescent="0.2">
      <c r="K272" s="113" t="str">
        <f>+'Base Vehiculos'!A271</f>
        <v>Honda Accord - 2.4  (N/E)</v>
      </c>
    </row>
    <row r="273" spans="11:11" x14ac:dyDescent="0.2">
      <c r="K273" s="113" t="str">
        <f>+'Base Vehiculos'!A272</f>
        <v>Honda City -   (Naftero)</v>
      </c>
    </row>
    <row r="274" spans="11:11" x14ac:dyDescent="0.2">
      <c r="K274" s="113" t="str">
        <f>+'Base Vehiculos'!A273</f>
        <v>Honda Civic -   (Naftero)</v>
      </c>
    </row>
    <row r="275" spans="11:11" x14ac:dyDescent="0.2">
      <c r="K275" s="113" t="str">
        <f>+'Base Vehiculos'!A274</f>
        <v>Honda CRV - 2.0  (N/E)</v>
      </c>
    </row>
    <row r="276" spans="11:11" x14ac:dyDescent="0.2">
      <c r="K276" s="113" t="str">
        <f>+'Base Vehiculos'!A275</f>
        <v>Honda CRV - 2.4  (N/E)</v>
      </c>
    </row>
    <row r="277" spans="11:11" x14ac:dyDescent="0.2">
      <c r="K277" s="113" t="str">
        <f>+'Base Vehiculos'!A276</f>
        <v>Honda Fit -   (Naftero)</v>
      </c>
    </row>
    <row r="278" spans="11:11" x14ac:dyDescent="0.2">
      <c r="K278" s="113" t="str">
        <f>+'Base Vehiculos'!A277</f>
        <v>Honda Pilot -   (Naftero)</v>
      </c>
    </row>
    <row r="279" spans="11:11" x14ac:dyDescent="0.2">
      <c r="K279" s="113" t="str">
        <f>+'Base Vehiculos'!A278</f>
        <v>Hyundai Genesis -   (Naftero)</v>
      </c>
    </row>
    <row r="280" spans="11:11" x14ac:dyDescent="0.2">
      <c r="K280" s="113" t="str">
        <f>+'Base Vehiculos'!A279</f>
        <v>Hyundai H-1 -   (Diesel)</v>
      </c>
    </row>
    <row r="281" spans="11:11" x14ac:dyDescent="0.2">
      <c r="K281" s="113" t="str">
        <f>+'Base Vehiculos'!A280</f>
        <v>Hyundai H-1 -   (Diesel)</v>
      </c>
    </row>
    <row r="282" spans="11:11" x14ac:dyDescent="0.2">
      <c r="K282" s="113" t="str">
        <f>+'Base Vehiculos'!A281</f>
        <v>Hyundai H-1 -   (Diesel)</v>
      </c>
    </row>
    <row r="283" spans="11:11" x14ac:dyDescent="0.2">
      <c r="K283" s="113" t="str">
        <f>+'Base Vehiculos'!A282</f>
        <v>Hyundai H-100 -   (Diesel)</v>
      </c>
    </row>
    <row r="284" spans="11:11" x14ac:dyDescent="0.2">
      <c r="K284" s="113" t="str">
        <f>+'Base Vehiculos'!A283</f>
        <v>Hyundai H-100 -   (Diesel)</v>
      </c>
    </row>
    <row r="285" spans="11:11" x14ac:dyDescent="0.2">
      <c r="K285" s="113" t="str">
        <f>+'Base Vehiculos'!A284</f>
        <v>Hyundai H-100 -   (Diesel)</v>
      </c>
    </row>
    <row r="286" spans="11:11" x14ac:dyDescent="0.2">
      <c r="K286" s="113" t="str">
        <f>+'Base Vehiculos'!A285</f>
        <v>Hyundai HD 78 -   (Diesel)</v>
      </c>
    </row>
    <row r="287" spans="11:11" x14ac:dyDescent="0.2">
      <c r="K287" s="113" t="str">
        <f>+'Base Vehiculos'!A286</f>
        <v>Hyundai HD 78 -   (Diesel)</v>
      </c>
    </row>
    <row r="288" spans="11:11" x14ac:dyDescent="0.2">
      <c r="K288" s="113" t="str">
        <f>+'Base Vehiculos'!A287</f>
        <v>Hyundai HD 78 -   (Diesel)</v>
      </c>
    </row>
    <row r="289" spans="11:11" x14ac:dyDescent="0.2">
      <c r="K289" s="113" t="str">
        <f>+'Base Vehiculos'!A288</f>
        <v>Hyundai i10 -   (Naftero)</v>
      </c>
    </row>
    <row r="290" spans="11:11" x14ac:dyDescent="0.2">
      <c r="K290" s="113" t="str">
        <f>+'Base Vehiculos'!A289</f>
        <v>Hyundai i30 -   (Naftero)</v>
      </c>
    </row>
    <row r="291" spans="11:11" x14ac:dyDescent="0.2">
      <c r="K291" s="113" t="str">
        <f>+'Base Vehiculos'!A290</f>
        <v>Hyundai Santa Fe -   (Diesel)</v>
      </c>
    </row>
    <row r="292" spans="11:11" x14ac:dyDescent="0.2">
      <c r="K292" s="113" t="str">
        <f>+'Base Vehiculos'!A291</f>
        <v>Hyundai Santa Fe -   (Naftero)</v>
      </c>
    </row>
    <row r="293" spans="11:11" x14ac:dyDescent="0.2">
      <c r="K293" s="113" t="str">
        <f>+'Base Vehiculos'!A292</f>
        <v>Hyundai Terracan -   (Diesel)</v>
      </c>
    </row>
    <row r="294" spans="11:11" x14ac:dyDescent="0.2">
      <c r="K294" s="113" t="str">
        <f>+'Base Vehiculos'!A293</f>
        <v>Hyundai Terracan -   (Naftero)</v>
      </c>
    </row>
    <row r="295" spans="11:11" x14ac:dyDescent="0.2">
      <c r="K295" s="113" t="str">
        <f>+'Base Vehiculos'!A294</f>
        <v>Hyundai Trajet -   (Diesel)</v>
      </c>
    </row>
    <row r="296" spans="11:11" x14ac:dyDescent="0.2">
      <c r="K296" s="113" t="str">
        <f>+'Base Vehiculos'!A295</f>
        <v>Hyundai Trajet -   (Naftero)</v>
      </c>
    </row>
    <row r="297" spans="11:11" x14ac:dyDescent="0.2">
      <c r="K297" s="113" t="str">
        <f>+'Base Vehiculos'!A296</f>
        <v>Hyundai Tucson -   (Diesel)</v>
      </c>
    </row>
    <row r="298" spans="11:11" x14ac:dyDescent="0.2">
      <c r="K298" s="113" t="str">
        <f>+'Base Vehiculos'!A297</f>
        <v>Hyundai Tucson -   (Naftero)</v>
      </c>
    </row>
    <row r="299" spans="11:11" x14ac:dyDescent="0.2">
      <c r="K299" s="113" t="str">
        <f>+'Base Vehiculos'!A298</f>
        <v>Hyundai Veracruz -   (Diesel)</v>
      </c>
    </row>
    <row r="300" spans="11:11" x14ac:dyDescent="0.2">
      <c r="K300" s="113" t="str">
        <f>+'Base Vehiculos'!A299</f>
        <v>Hyundai Veracruz -   (Naftero)</v>
      </c>
    </row>
    <row r="301" spans="11:11" x14ac:dyDescent="0.2">
      <c r="K301" s="113" t="str">
        <f>+'Base Vehiculos'!A300</f>
        <v>Hyundai Veracruz -DPF -   (Diesel)</v>
      </c>
    </row>
    <row r="302" spans="11:11" x14ac:dyDescent="0.2">
      <c r="K302" s="113" t="str">
        <f>+'Base Vehiculos'!A301</f>
        <v>Jaguar XF -   (Diesel)</v>
      </c>
    </row>
    <row r="303" spans="11:11" x14ac:dyDescent="0.2">
      <c r="K303" s="113" t="str">
        <f>+'Base Vehiculos'!A302</f>
        <v>Jaguar XF - V6  (Naftero)</v>
      </c>
    </row>
    <row r="304" spans="11:11" x14ac:dyDescent="0.2">
      <c r="K304" s="113" t="str">
        <f>+'Base Vehiculos'!A303</f>
        <v>Jaguar XF - V8  (Naftero)</v>
      </c>
    </row>
    <row r="305" spans="11:11" x14ac:dyDescent="0.2">
      <c r="K305" s="113" t="str">
        <f>+'Base Vehiculos'!A304</f>
        <v>Jaguar XK -   (Naftero)</v>
      </c>
    </row>
    <row r="306" spans="11:11" x14ac:dyDescent="0.2">
      <c r="K306" s="113" t="str">
        <f>+'Base Vehiculos'!A305</f>
        <v>Kia Carnival -   (Naftero)</v>
      </c>
    </row>
    <row r="307" spans="11:11" x14ac:dyDescent="0.2">
      <c r="K307" s="113" t="str">
        <f>+'Base Vehiculos'!A306</f>
        <v>Kia Carnival -   (Naftero)</v>
      </c>
    </row>
    <row r="308" spans="11:11" x14ac:dyDescent="0.2">
      <c r="K308" s="113" t="str">
        <f>+'Base Vehiculos'!A307</f>
        <v>Kia Carnival -   (Naftero)</v>
      </c>
    </row>
    <row r="309" spans="11:11" x14ac:dyDescent="0.2">
      <c r="K309" s="113" t="str">
        <f>+'Base Vehiculos'!A308</f>
        <v>Kia Carnival -   (Naftero)</v>
      </c>
    </row>
    <row r="310" spans="11:11" x14ac:dyDescent="0.2">
      <c r="K310" s="113" t="str">
        <f>+'Base Vehiculos'!A309</f>
        <v>Kia Cerato - 1.6  (Naftero)</v>
      </c>
    </row>
    <row r="311" spans="11:11" x14ac:dyDescent="0.2">
      <c r="K311" s="113" t="str">
        <f>+'Base Vehiculos'!A310</f>
        <v>Kia Cerato - 1.6  (Naftero)</v>
      </c>
    </row>
    <row r="312" spans="11:11" x14ac:dyDescent="0.2">
      <c r="K312" s="113" t="str">
        <f>+'Base Vehiculos'!A311</f>
        <v>Kia Cerato - 1.6  (Naftero)</v>
      </c>
    </row>
    <row r="313" spans="11:11" x14ac:dyDescent="0.2">
      <c r="K313" s="113" t="str">
        <f>+'Base Vehiculos'!A312</f>
        <v>Kia Cerato - 1.6  (Naftero)</v>
      </c>
    </row>
    <row r="314" spans="11:11" x14ac:dyDescent="0.2">
      <c r="K314" s="113" t="str">
        <f>+'Base Vehiculos'!A313</f>
        <v>Kia Cerato - 2.0  (Naftero)</v>
      </c>
    </row>
    <row r="315" spans="11:11" x14ac:dyDescent="0.2">
      <c r="K315" s="113" t="str">
        <f>+'Base Vehiculos'!A314</f>
        <v>Kia Cerato - 2.0  (Naftero)</v>
      </c>
    </row>
    <row r="316" spans="11:11" x14ac:dyDescent="0.2">
      <c r="K316" s="113" t="str">
        <f>+'Base Vehiculos'!A315</f>
        <v>Kia Cerato - 2.0  (Naftero)</v>
      </c>
    </row>
    <row r="317" spans="11:11" x14ac:dyDescent="0.2">
      <c r="K317" s="113" t="str">
        <f>+'Base Vehiculos'!A316</f>
        <v>Kia Cerato - 2.0  (Naftero)</v>
      </c>
    </row>
    <row r="318" spans="11:11" x14ac:dyDescent="0.2">
      <c r="K318" s="113" t="str">
        <f>+'Base Vehiculos'!A317</f>
        <v>Kia K2500 -   (Diesel)</v>
      </c>
    </row>
    <row r="319" spans="11:11" x14ac:dyDescent="0.2">
      <c r="K319" s="113" t="str">
        <f>+'Base Vehiculos'!A318</f>
        <v>Kia K2700 -   (Diesel)</v>
      </c>
    </row>
    <row r="320" spans="11:11" x14ac:dyDescent="0.2">
      <c r="K320" s="113" t="str">
        <f>+'Base Vehiculos'!A319</f>
        <v>Kia Picanto -   (Naftero)</v>
      </c>
    </row>
    <row r="321" spans="11:11" x14ac:dyDescent="0.2">
      <c r="K321" s="113" t="str">
        <f>+'Base Vehiculos'!A320</f>
        <v>Kia Picanto -   (Naftero)</v>
      </c>
    </row>
    <row r="322" spans="11:11" x14ac:dyDescent="0.2">
      <c r="K322" s="113" t="str">
        <f>+'Base Vehiculos'!A321</f>
        <v>Kia Picanto -   (Naftero)</v>
      </c>
    </row>
    <row r="323" spans="11:11" x14ac:dyDescent="0.2">
      <c r="K323" s="113" t="str">
        <f>+'Base Vehiculos'!A322</f>
        <v>Kia Picanto -   (Naftero)</v>
      </c>
    </row>
    <row r="324" spans="11:11" x14ac:dyDescent="0.2">
      <c r="K324" s="113" t="str">
        <f>+'Base Vehiculos'!A323</f>
        <v>Kia Rondo -   (Diesel)</v>
      </c>
    </row>
    <row r="325" spans="11:11" x14ac:dyDescent="0.2">
      <c r="K325" s="113" t="str">
        <f>+'Base Vehiculos'!A324</f>
        <v>Kia Rondo -   (Diesel)</v>
      </c>
    </row>
    <row r="326" spans="11:11" x14ac:dyDescent="0.2">
      <c r="K326" s="113" t="str">
        <f>+'Base Vehiculos'!A325</f>
        <v>Kia Rondo -   (Diesel)</v>
      </c>
    </row>
    <row r="327" spans="11:11" x14ac:dyDescent="0.2">
      <c r="K327" s="113" t="str">
        <f>+'Base Vehiculos'!A326</f>
        <v>Kia Sorento -   (Diesel)</v>
      </c>
    </row>
    <row r="328" spans="11:11" x14ac:dyDescent="0.2">
      <c r="K328" s="113" t="str">
        <f>+'Base Vehiculos'!A327</f>
        <v>Kia Sorento -   (Naftero)</v>
      </c>
    </row>
    <row r="329" spans="11:11" x14ac:dyDescent="0.2">
      <c r="K329" s="113" t="str">
        <f>+'Base Vehiculos'!A328</f>
        <v>Kia Sportage -   (Naftero)</v>
      </c>
    </row>
    <row r="330" spans="11:11" x14ac:dyDescent="0.2">
      <c r="K330" s="113" t="str">
        <f>+'Base Vehiculos'!A329</f>
        <v>Land Rover Defender -   (Diesel)</v>
      </c>
    </row>
    <row r="331" spans="11:11" x14ac:dyDescent="0.2">
      <c r="K331" s="113" t="str">
        <f>+'Base Vehiculos'!A330</f>
        <v>Land Rover Defender -   (Naftero)</v>
      </c>
    </row>
    <row r="332" spans="11:11" x14ac:dyDescent="0.2">
      <c r="K332" s="113" t="str">
        <f>+'Base Vehiculos'!A331</f>
        <v>Land Rover Discovery 4 -   (Diesel)</v>
      </c>
    </row>
    <row r="333" spans="11:11" x14ac:dyDescent="0.2">
      <c r="K333" s="113" t="str">
        <f>+'Base Vehiculos'!A332</f>
        <v>Land Rover Discovery 4 - V6  (Naftero)</v>
      </c>
    </row>
    <row r="334" spans="11:11" x14ac:dyDescent="0.2">
      <c r="K334" s="113" t="str">
        <f>+'Base Vehiculos'!A333</f>
        <v>Land Rover Discovery 4 - V8  (Naftero)</v>
      </c>
    </row>
    <row r="335" spans="11:11" x14ac:dyDescent="0.2">
      <c r="K335" s="113" t="str">
        <f>+'Base Vehiculos'!A334</f>
        <v>Land Rover Freelander 2 -   (Diesel)</v>
      </c>
    </row>
    <row r="336" spans="11:11" x14ac:dyDescent="0.2">
      <c r="K336" s="113" t="str">
        <f>+'Base Vehiculos'!A335</f>
        <v>Land Rover Freelander 2 -   (Naftero)</v>
      </c>
    </row>
    <row r="337" spans="11:11" x14ac:dyDescent="0.2">
      <c r="K337" s="113" t="str">
        <f>+'Base Vehiculos'!A336</f>
        <v>Land Rover Range Rover Sport - V6  (Diesel)</v>
      </c>
    </row>
    <row r="338" spans="11:11" x14ac:dyDescent="0.2">
      <c r="K338" s="113" t="str">
        <f>+'Base Vehiculos'!A337</f>
        <v>Land Rover Range Rover Sport - V8  (Naftero)</v>
      </c>
    </row>
    <row r="339" spans="11:11" x14ac:dyDescent="0.2">
      <c r="K339" s="113" t="str">
        <f>+'Base Vehiculos'!A338</f>
        <v>Maserati Quattroporte -   (Naftero)</v>
      </c>
    </row>
    <row r="340" spans="11:11" x14ac:dyDescent="0.2">
      <c r="K340" s="113" t="str">
        <f>+'Base Vehiculos'!A339</f>
        <v>Mercedes Benz A 160 -   (N/E)</v>
      </c>
    </row>
    <row r="341" spans="11:11" x14ac:dyDescent="0.2">
      <c r="K341" s="113" t="str">
        <f>+'Base Vehiculos'!A340</f>
        <v>Mercedes Benz A 160 -   (N/E)</v>
      </c>
    </row>
    <row r="342" spans="11:11" x14ac:dyDescent="0.2">
      <c r="K342" s="113" t="str">
        <f>+'Base Vehiculos'!A341</f>
        <v>Mercedes Benz A 190 -   (N/E)</v>
      </c>
    </row>
    <row r="343" spans="11:11" x14ac:dyDescent="0.2">
      <c r="K343" s="113" t="str">
        <f>+'Base Vehiculos'!A342</f>
        <v>Mercedes Benz A 190 -   (N/E)</v>
      </c>
    </row>
    <row r="344" spans="11:11" x14ac:dyDescent="0.2">
      <c r="K344" s="113" t="str">
        <f>+'Base Vehiculos'!A343</f>
        <v>Mercedes Benz B 170 -   (N/E)</v>
      </c>
    </row>
    <row r="345" spans="11:11" x14ac:dyDescent="0.2">
      <c r="K345" s="113" t="str">
        <f>+'Base Vehiculos'!A344</f>
        <v>Mercedes Benz B 170 -   (N/E)</v>
      </c>
    </row>
    <row r="346" spans="11:11" x14ac:dyDescent="0.2">
      <c r="K346" s="113" t="str">
        <f>+'Base Vehiculos'!A345</f>
        <v>Mercedes Benz B 200 -   (N/E)</v>
      </c>
    </row>
    <row r="347" spans="11:11" x14ac:dyDescent="0.2">
      <c r="K347" s="113" t="str">
        <f>+'Base Vehiculos'!A346</f>
        <v>Mercedes Benz B 200 -   (N/E)</v>
      </c>
    </row>
    <row r="348" spans="11:11" x14ac:dyDescent="0.2">
      <c r="K348" s="113" t="str">
        <f>+'Base Vehiculos'!A347</f>
        <v>Mercedes Benz B 200 CDI -   (N/E)</v>
      </c>
    </row>
    <row r="349" spans="11:11" x14ac:dyDescent="0.2">
      <c r="K349" s="113" t="str">
        <f>+'Base Vehiculos'!A348</f>
        <v>Mercedes Benz B 200 CDI -   (N/E)</v>
      </c>
    </row>
    <row r="350" spans="11:11" x14ac:dyDescent="0.2">
      <c r="K350" s="113" t="str">
        <f>+'Base Vehiculos'!A349</f>
        <v>Mercedes Benz B 200 Turbo -   (N/E)</v>
      </c>
    </row>
    <row r="351" spans="11:11" x14ac:dyDescent="0.2">
      <c r="K351" s="113" t="str">
        <f>+'Base Vehiculos'!A350</f>
        <v>Mercedes Benz B 200 Turbo -   (N/E)</v>
      </c>
    </row>
    <row r="352" spans="11:11" x14ac:dyDescent="0.2">
      <c r="K352" s="113" t="str">
        <f>+'Base Vehiculos'!A351</f>
        <v>Mercedes Benz C 200 Kompressor -   (N/E)</v>
      </c>
    </row>
    <row r="353" spans="11:11" x14ac:dyDescent="0.2">
      <c r="K353" s="113" t="str">
        <f>+'Base Vehiculos'!A352</f>
        <v>Mercedes Benz C 220 CDI -   (N/E)</v>
      </c>
    </row>
    <row r="354" spans="11:11" x14ac:dyDescent="0.2">
      <c r="K354" s="113" t="str">
        <f>+'Base Vehiculos'!A353</f>
        <v>Mercedes Benz C 220 CDI T -   (N/E)</v>
      </c>
    </row>
    <row r="355" spans="11:11" x14ac:dyDescent="0.2">
      <c r="K355" s="113" t="str">
        <f>+'Base Vehiculos'!A354</f>
        <v>Mercedes Benz C 230 6zyl  -   (N/E)</v>
      </c>
    </row>
    <row r="356" spans="11:11" x14ac:dyDescent="0.2">
      <c r="K356" s="113" t="str">
        <f>+'Base Vehiculos'!A355</f>
        <v>Mercedes Benz C 230 6zyl  -   (N/E)</v>
      </c>
    </row>
    <row r="357" spans="11:11" x14ac:dyDescent="0.2">
      <c r="K357" s="113" t="str">
        <f>+'Base Vehiculos'!A356</f>
        <v>Mercedes Benz C 230 Kompressor -   (N/E)</v>
      </c>
    </row>
    <row r="358" spans="11:11" x14ac:dyDescent="0.2">
      <c r="K358" s="113" t="str">
        <f>+'Base Vehiculos'!A357</f>
        <v>Mercedes Benz C 240 -   (N/E)</v>
      </c>
    </row>
    <row r="359" spans="11:11" x14ac:dyDescent="0.2">
      <c r="K359" s="113" t="str">
        <f>+'Base Vehiculos'!A358</f>
        <v>Mercedes Benz C 240 -   (N/E)</v>
      </c>
    </row>
    <row r="360" spans="11:11" x14ac:dyDescent="0.2">
      <c r="K360" s="113" t="str">
        <f>+'Base Vehiculos'!A359</f>
        <v>Mercedes Benz C 270 CDI -   (N/E)</v>
      </c>
    </row>
    <row r="361" spans="11:11" x14ac:dyDescent="0.2">
      <c r="K361" s="113" t="str">
        <f>+'Base Vehiculos'!A360</f>
        <v>Mercedes Benz C 270 CDI -   (N/E)</v>
      </c>
    </row>
    <row r="362" spans="11:11" x14ac:dyDescent="0.2">
      <c r="K362" s="113" t="str">
        <f>+'Base Vehiculos'!A361</f>
        <v>Mercedes Benz C 320 -   (N/E)</v>
      </c>
    </row>
    <row r="363" spans="11:11" x14ac:dyDescent="0.2">
      <c r="K363" s="113" t="str">
        <f>+'Base Vehiculos'!A362</f>
        <v>Mercedes Benz C 320 -   (N/E)</v>
      </c>
    </row>
    <row r="364" spans="11:11" x14ac:dyDescent="0.2">
      <c r="K364" s="113" t="str">
        <f>+'Base Vehiculos'!A363</f>
        <v>Mercedes Benz C 320 CDI -   (N/E)</v>
      </c>
    </row>
    <row r="365" spans="11:11" x14ac:dyDescent="0.2">
      <c r="K365" s="113" t="str">
        <f>+'Base Vehiculos'!A364</f>
        <v>Mercedes Benz CL -   (N/E)</v>
      </c>
    </row>
    <row r="366" spans="11:11" x14ac:dyDescent="0.2">
      <c r="K366" s="113" t="str">
        <f>+'Base Vehiculos'!A365</f>
        <v>Mercedes Benz CL -   (N/E)</v>
      </c>
    </row>
    <row r="367" spans="11:11" x14ac:dyDescent="0.2">
      <c r="K367" s="113" t="str">
        <f>+'Base Vehiculos'!A366</f>
        <v>Mercedes Benz CLK 320 -   (N/E)</v>
      </c>
    </row>
    <row r="368" spans="11:11" x14ac:dyDescent="0.2">
      <c r="K368" s="113" t="str">
        <f>+'Base Vehiculos'!A367</f>
        <v>Mercedes Benz CLK 320 -   (N/E)</v>
      </c>
    </row>
    <row r="369" spans="11:11" x14ac:dyDescent="0.2">
      <c r="K369" s="113" t="str">
        <f>+'Base Vehiculos'!A368</f>
        <v>Mercedes Benz CLK 320 -   (N/E)</v>
      </c>
    </row>
    <row r="370" spans="11:11" x14ac:dyDescent="0.2">
      <c r="K370" s="113" t="str">
        <f>+'Base Vehiculos'!A369</f>
        <v>Mercedes Benz CLK 320 Cabriolet -   (N/E)</v>
      </c>
    </row>
    <row r="371" spans="11:11" x14ac:dyDescent="0.2">
      <c r="K371" s="113" t="str">
        <f>+'Base Vehiculos'!A370</f>
        <v>Mercedes Benz CLK 350 -   (N/E)</v>
      </c>
    </row>
    <row r="372" spans="11:11" x14ac:dyDescent="0.2">
      <c r="K372" s="113" t="str">
        <f>+'Base Vehiculos'!A371</f>
        <v>Mercedes Benz CLK 350 -   (N/E)</v>
      </c>
    </row>
    <row r="373" spans="11:11" x14ac:dyDescent="0.2">
      <c r="K373" s="113" t="str">
        <f>+'Base Vehiculos'!A372</f>
        <v>Mercedes Benz CLK 350 -   (N/E)</v>
      </c>
    </row>
    <row r="374" spans="11:11" x14ac:dyDescent="0.2">
      <c r="K374" s="113" t="str">
        <f>+'Base Vehiculos'!A373</f>
        <v>Mercedes Benz CLK 350 Cabriolet -   (N/E)</v>
      </c>
    </row>
    <row r="375" spans="11:11" x14ac:dyDescent="0.2">
      <c r="K375" s="113" t="str">
        <f>+'Base Vehiculos'!A374</f>
        <v>Mercedes Benz CLK 500 -   (N/E)</v>
      </c>
    </row>
    <row r="376" spans="11:11" x14ac:dyDescent="0.2">
      <c r="K376" s="113" t="str">
        <f>+'Base Vehiculos'!A375</f>
        <v>Mercedes Benz CLK 500 -   (N/E)</v>
      </c>
    </row>
    <row r="377" spans="11:11" x14ac:dyDescent="0.2">
      <c r="K377" s="113" t="str">
        <f>+'Base Vehiculos'!A376</f>
        <v>Mercedes Benz CLK 500 -   (N/E)</v>
      </c>
    </row>
    <row r="378" spans="11:11" x14ac:dyDescent="0.2">
      <c r="K378" s="113" t="str">
        <f>+'Base Vehiculos'!A377</f>
        <v>Mercedes Benz CLK 55 AMG -   (N/E)</v>
      </c>
    </row>
    <row r="379" spans="11:11" x14ac:dyDescent="0.2">
      <c r="K379" s="113" t="str">
        <f>+'Base Vehiculos'!A378</f>
        <v>Mercedes Benz CLK 55 AMG Cabriolet -   (N/E)</v>
      </c>
    </row>
    <row r="380" spans="11:11" x14ac:dyDescent="0.2">
      <c r="K380" s="113" t="str">
        <f>+'Base Vehiculos'!A379</f>
        <v>Mercedes Benz CLS 350 -   (N/E)</v>
      </c>
    </row>
    <row r="381" spans="11:11" x14ac:dyDescent="0.2">
      <c r="K381" s="113" t="str">
        <f>+'Base Vehiculos'!A380</f>
        <v>Mercedes Benz CLS 350 -   (N/E)</v>
      </c>
    </row>
    <row r="382" spans="11:11" x14ac:dyDescent="0.2">
      <c r="K382" s="113" t="str">
        <f>+'Base Vehiculos'!A381</f>
        <v>Mercedes Benz CLS 500 -   (N/E)</v>
      </c>
    </row>
    <row r="383" spans="11:11" x14ac:dyDescent="0.2">
      <c r="K383" s="113" t="str">
        <f>+'Base Vehiculos'!A382</f>
        <v>Mercedes Benz CLS 500 -   (N/E)</v>
      </c>
    </row>
    <row r="384" spans="11:11" x14ac:dyDescent="0.2">
      <c r="K384" s="113" t="str">
        <f>+'Base Vehiculos'!A383</f>
        <v>Mercedes Benz E 240 -   (N/E)</v>
      </c>
    </row>
    <row r="385" spans="11:11" x14ac:dyDescent="0.2">
      <c r="K385" s="113" t="str">
        <f>+'Base Vehiculos'!A384</f>
        <v>Mercedes Benz E 240 -   (N/E)</v>
      </c>
    </row>
    <row r="386" spans="11:11" x14ac:dyDescent="0.2">
      <c r="K386" s="113" t="str">
        <f>+'Base Vehiculos'!A385</f>
        <v>Mercedes Benz E 270 CDI -   (N/E)</v>
      </c>
    </row>
    <row r="387" spans="11:11" x14ac:dyDescent="0.2">
      <c r="K387" s="113" t="str">
        <f>+'Base Vehiculos'!A386</f>
        <v>Mercedes Benz E 320 -   (N/E)</v>
      </c>
    </row>
    <row r="388" spans="11:11" x14ac:dyDescent="0.2">
      <c r="K388" s="113" t="str">
        <f>+'Base Vehiculos'!A387</f>
        <v>Mercedes Benz E 320 -   (N/E)</v>
      </c>
    </row>
    <row r="389" spans="11:11" x14ac:dyDescent="0.2">
      <c r="K389" s="113" t="str">
        <f>+'Base Vehiculos'!A388</f>
        <v>Mercedes Benz E 320 CDI -   (N/E)</v>
      </c>
    </row>
    <row r="390" spans="11:11" x14ac:dyDescent="0.2">
      <c r="K390" s="113" t="str">
        <f>+'Base Vehiculos'!A389</f>
        <v>Mercedes Benz E 350 -   (N/E)</v>
      </c>
    </row>
    <row r="391" spans="11:11" x14ac:dyDescent="0.2">
      <c r="K391" s="113" t="str">
        <f>+'Base Vehiculos'!A390</f>
        <v>Mercedes Benz E 350 -   (N/E)</v>
      </c>
    </row>
    <row r="392" spans="11:11" x14ac:dyDescent="0.2">
      <c r="K392" s="113" t="str">
        <f>+'Base Vehiculos'!A391</f>
        <v>Mercedes Benz E 500 -   (N/E)</v>
      </c>
    </row>
    <row r="393" spans="11:11" x14ac:dyDescent="0.2">
      <c r="K393" s="113" t="str">
        <f>+'Base Vehiculos'!A392</f>
        <v>Mercedes Benz E 500 -   (N/E)</v>
      </c>
    </row>
    <row r="394" spans="11:11" x14ac:dyDescent="0.2">
      <c r="K394" s="113" t="str">
        <f>+'Base Vehiculos'!A393</f>
        <v>Mercedes Benz E 55 AMG Kompressor -   (N/E)</v>
      </c>
    </row>
    <row r="395" spans="11:11" x14ac:dyDescent="0.2">
      <c r="K395" s="113" t="str">
        <f>+'Base Vehiculos'!A394</f>
        <v>Mercedes Benz ML 270 CDI -   (N/E)</v>
      </c>
    </row>
    <row r="396" spans="11:11" x14ac:dyDescent="0.2">
      <c r="K396" s="113" t="str">
        <f>+'Base Vehiculos'!A395</f>
        <v>Mercedes Benz ML 320 CDI -   (N/E)</v>
      </c>
    </row>
    <row r="397" spans="11:11" x14ac:dyDescent="0.2">
      <c r="K397" s="113" t="str">
        <f>+'Base Vehiculos'!A396</f>
        <v>Mercedes Benz ML 350 / 500 -   (N/E)</v>
      </c>
    </row>
    <row r="398" spans="11:11" x14ac:dyDescent="0.2">
      <c r="K398" s="113" t="str">
        <f>+'Base Vehiculos'!A397</f>
        <v>Mercedes Benz ML 400 CDI -   (N/E)</v>
      </c>
    </row>
    <row r="399" spans="11:11" x14ac:dyDescent="0.2">
      <c r="K399" s="113" t="str">
        <f>+'Base Vehiculos'!A398</f>
        <v>Mercedes Benz ML 63 AMG -   (N/E)</v>
      </c>
    </row>
    <row r="400" spans="11:11" x14ac:dyDescent="0.2">
      <c r="K400" s="113" t="str">
        <f>+'Base Vehiculos'!A399</f>
        <v>Mercedes Benz S 400 CDI -   (N/E)</v>
      </c>
    </row>
    <row r="401" spans="11:11" x14ac:dyDescent="0.2">
      <c r="K401" s="113" t="str">
        <f>+'Base Vehiculos'!A400</f>
        <v>Mercedes Benz S 400 CDI -   (N/E)</v>
      </c>
    </row>
    <row r="402" spans="11:11" x14ac:dyDescent="0.2">
      <c r="K402" s="113" t="str">
        <f>+'Base Vehiculos'!A401</f>
        <v>Mercedes Benz S 500 -   (N/E)</v>
      </c>
    </row>
    <row r="403" spans="11:11" x14ac:dyDescent="0.2">
      <c r="K403" s="113" t="str">
        <f>+'Base Vehiculos'!A402</f>
        <v>Mercedes Benz S 500 L -   (N/E)</v>
      </c>
    </row>
    <row r="404" spans="11:11" x14ac:dyDescent="0.2">
      <c r="K404" s="113" t="str">
        <f>+'Base Vehiculos'!A403</f>
        <v>Mercedes Benz SL 500 -   (N/E)</v>
      </c>
    </row>
    <row r="405" spans="11:11" x14ac:dyDescent="0.2">
      <c r="K405" s="113" t="str">
        <f>+'Base Vehiculos'!A404</f>
        <v>Mercedes Benz SL 500 -   (N/E)</v>
      </c>
    </row>
    <row r="406" spans="11:11" x14ac:dyDescent="0.2">
      <c r="K406" s="113" t="str">
        <f>+'Base Vehiculos'!A405</f>
        <v>Mercedes Benz SL 55 AMG Kompressor -   (N/E)</v>
      </c>
    </row>
    <row r="407" spans="11:11" x14ac:dyDescent="0.2">
      <c r="K407" s="113" t="str">
        <f>+'Base Vehiculos'!A406</f>
        <v>Mercedes Benz SLK 200 Kompressor -   (N/E)</v>
      </c>
    </row>
    <row r="408" spans="11:11" x14ac:dyDescent="0.2">
      <c r="K408" s="113" t="str">
        <f>+'Base Vehiculos'!A407</f>
        <v>Mercedes Benz SLK 350 -   (N/E)</v>
      </c>
    </row>
    <row r="409" spans="11:11" x14ac:dyDescent="0.2">
      <c r="K409" s="113" t="str">
        <f>+'Base Vehiculos'!A408</f>
        <v>Mercedes Benz SLK 350 -   (N/E)</v>
      </c>
    </row>
    <row r="410" spans="11:11" x14ac:dyDescent="0.2">
      <c r="K410" s="113" t="str">
        <f>+'Base Vehiculos'!A409</f>
        <v>Mercedes Benz SLK 55 AMG -   (N/E)</v>
      </c>
    </row>
    <row r="411" spans="11:11" x14ac:dyDescent="0.2">
      <c r="K411" s="113" t="str">
        <f>+'Base Vehiculos'!A410</f>
        <v>Mercedes Benz Viano -   (N/E)</v>
      </c>
    </row>
    <row r="412" spans="11:11" x14ac:dyDescent="0.2">
      <c r="K412" s="113" t="str">
        <f>+'Base Vehiculos'!A411</f>
        <v>Mercedes Benz Vito -   (N/E)</v>
      </c>
    </row>
    <row r="413" spans="11:11" x14ac:dyDescent="0.2">
      <c r="K413" s="113" t="str">
        <f>+'Base Vehiculos'!A412</f>
        <v>Mercedes Benz Vito -   (N/E)</v>
      </c>
    </row>
    <row r="414" spans="11:11" x14ac:dyDescent="0.2">
      <c r="K414" s="113" t="str">
        <f>+'Base Vehiculos'!A413</f>
        <v>Mini Cooper - 1.6  (Naftero)</v>
      </c>
    </row>
    <row r="415" spans="11:11" x14ac:dyDescent="0.2">
      <c r="K415" s="113" t="str">
        <f>+'Base Vehiculos'!A414</f>
        <v>Mini Cooper S - 1.6 t  (Naftero)</v>
      </c>
    </row>
    <row r="416" spans="11:11" x14ac:dyDescent="0.2">
      <c r="K416" s="113" t="str">
        <f>+'Base Vehiculos'!A415</f>
        <v>Mitsubishi L200 - 2.5  (Naftero)</v>
      </c>
    </row>
    <row r="417" spans="11:11" x14ac:dyDescent="0.2">
      <c r="K417" s="113" t="str">
        <f>+'Base Vehiculos'!A416</f>
        <v>Mitsubishi Lancer - 1.5  (Naftero)</v>
      </c>
    </row>
    <row r="418" spans="11:11" x14ac:dyDescent="0.2">
      <c r="K418" s="113" t="str">
        <f>+'Base Vehiculos'!A417</f>
        <v>Mitsubishi Lancer - 2.0  (Naftero)</v>
      </c>
    </row>
    <row r="419" spans="11:11" x14ac:dyDescent="0.2">
      <c r="K419" s="113" t="str">
        <f>+'Base Vehiculos'!A418</f>
        <v>Mitsubishi Lancer - 2.0  (Naftero)</v>
      </c>
    </row>
    <row r="420" spans="11:11" x14ac:dyDescent="0.2">
      <c r="K420" s="113" t="str">
        <f>+'Base Vehiculos'!A419</f>
        <v>Mitsubishi Lancer - 2.0  (Naftero)</v>
      </c>
    </row>
    <row r="421" spans="11:11" x14ac:dyDescent="0.2">
      <c r="K421" s="113" t="str">
        <f>+'Base Vehiculos'!A420</f>
        <v>Mitsubishi Montero - 3.0  (Naftero)</v>
      </c>
    </row>
    <row r="422" spans="11:11" x14ac:dyDescent="0.2">
      <c r="K422" s="113" t="str">
        <f>+'Base Vehiculos'!A421</f>
        <v>Mitsubishi Montero - 3.2 td  (Diesel)</v>
      </c>
    </row>
    <row r="423" spans="11:11" x14ac:dyDescent="0.2">
      <c r="K423" s="113" t="str">
        <f>+'Base Vehiculos'!A422</f>
        <v>Mitsubishi Outlander - 2.4  (Naftero)</v>
      </c>
    </row>
    <row r="424" spans="11:11" x14ac:dyDescent="0.2">
      <c r="K424" s="113" t="str">
        <f>+'Base Vehiculos'!A423</f>
        <v>Mitsubishi Outlander - 3.0  (Naftero)</v>
      </c>
    </row>
    <row r="425" spans="11:11" x14ac:dyDescent="0.2">
      <c r="K425" s="113" t="str">
        <f>+'Base Vehiculos'!A424</f>
        <v>Nissan 370 Z - 3.7 V6  (Naftero)</v>
      </c>
    </row>
    <row r="426" spans="11:11" x14ac:dyDescent="0.2">
      <c r="K426" s="113" t="str">
        <f>+'Base Vehiculos'!A425</f>
        <v>Nissan Frontier (QR25DE) 4x4 - 2.5  (Naftero)</v>
      </c>
    </row>
    <row r="427" spans="11:11" x14ac:dyDescent="0.2">
      <c r="K427" s="113" t="str">
        <f>+'Base Vehiculos'!A426</f>
        <v>Nissan Frontier (YD22DDT) - 2.2  (Diesel)</v>
      </c>
    </row>
    <row r="428" spans="11:11" x14ac:dyDescent="0.2">
      <c r="K428" s="113" t="str">
        <f>+'Base Vehiculos'!A427</f>
        <v>Nissan Frontier (YD22DDT) -DPF - 2.2  (Diesel)</v>
      </c>
    </row>
    <row r="429" spans="11:11" x14ac:dyDescent="0.2">
      <c r="K429" s="113" t="str">
        <f>+'Base Vehiculos'!A428</f>
        <v>Nissan Murano (VQ35DE) - 3.5  (Naftero)</v>
      </c>
    </row>
    <row r="430" spans="11:11" x14ac:dyDescent="0.2">
      <c r="K430" s="113" t="str">
        <f>+'Base Vehiculos'!A429</f>
        <v>Nissan NP 300 (KA24DE) - 2.4  (Naftero)</v>
      </c>
    </row>
    <row r="431" spans="11:11" x14ac:dyDescent="0.2">
      <c r="K431" s="113" t="str">
        <f>+'Base Vehiculos'!A430</f>
        <v>Nissan NP 300 (YD25DDT) - 2.4 4x4  (Diesel)</v>
      </c>
    </row>
    <row r="432" spans="11:11" x14ac:dyDescent="0.2">
      <c r="K432" s="113" t="str">
        <f>+'Base Vehiculos'!A431</f>
        <v>Nissan NP 300 (YD25DDT) - 2.5 4x2  (Diesel)</v>
      </c>
    </row>
    <row r="433" spans="11:11" x14ac:dyDescent="0.2">
      <c r="K433" s="113" t="str">
        <f>+'Base Vehiculos'!A432</f>
        <v>Nissan Sentra (MR20DE) - 2.0  (Naftero)</v>
      </c>
    </row>
    <row r="434" spans="11:11" x14ac:dyDescent="0.2">
      <c r="K434" s="113" t="str">
        <f>+'Base Vehiculos'!A433</f>
        <v>Nissan Sentra (QR25DE) - 2.5  (Naftero)</v>
      </c>
    </row>
    <row r="435" spans="11:11" x14ac:dyDescent="0.2">
      <c r="K435" s="113" t="str">
        <f>+'Base Vehiculos'!A434</f>
        <v>Nissan Teana (VQ25DE) - 2.5  (Naftero)</v>
      </c>
    </row>
    <row r="436" spans="11:11" x14ac:dyDescent="0.2">
      <c r="K436" s="113" t="str">
        <f>+'Base Vehiculos'!A435</f>
        <v>Nissan Tiida (MR18DE) - 1.8  (Naftero)</v>
      </c>
    </row>
    <row r="437" spans="11:11" x14ac:dyDescent="0.2">
      <c r="K437" s="113" t="str">
        <f>+'Base Vehiculos'!A436</f>
        <v>Nissan X-Trail (M9R) - 2.0  (Diesel)</v>
      </c>
    </row>
    <row r="438" spans="11:11" x14ac:dyDescent="0.2">
      <c r="K438" s="113" t="str">
        <f>+'Base Vehiculos'!A437</f>
        <v>Nissan X-Trail (MR20DE) - 2.0  (Naftero)</v>
      </c>
    </row>
    <row r="439" spans="11:11" x14ac:dyDescent="0.2">
      <c r="K439" s="113" t="str">
        <f>+'Base Vehiculos'!A438</f>
        <v>Nissan X-Trail (QR25DE) - 2.5  (Naftero)</v>
      </c>
    </row>
    <row r="440" spans="11:11" x14ac:dyDescent="0.2">
      <c r="K440" s="113" t="str">
        <f>+'Base Vehiculos'!A439</f>
        <v>Peugeot 206 - 1.1  (Naftero)</v>
      </c>
    </row>
    <row r="441" spans="11:11" x14ac:dyDescent="0.2">
      <c r="K441" s="113" t="str">
        <f>+'Base Vehiculos'!A440</f>
        <v>Peugeot 206 - 1.1  (Naftero)</v>
      </c>
    </row>
    <row r="442" spans="11:11" x14ac:dyDescent="0.2">
      <c r="K442" s="113" t="str">
        <f>+'Base Vehiculos'!A441</f>
        <v>Peugeot 206 - 1.4  (Naftero)</v>
      </c>
    </row>
    <row r="443" spans="11:11" x14ac:dyDescent="0.2">
      <c r="K443" s="113" t="str">
        <f>+'Base Vehiculos'!A442</f>
        <v>Peugeot 206 - 1.4  (Naftero)</v>
      </c>
    </row>
    <row r="444" spans="11:11" x14ac:dyDescent="0.2">
      <c r="K444" s="113" t="str">
        <f>+'Base Vehiculos'!A443</f>
        <v>Peugeot 206 - 1.4 hdi  (Diesel)</v>
      </c>
    </row>
    <row r="445" spans="11:11" x14ac:dyDescent="0.2">
      <c r="K445" s="113" t="str">
        <f>+'Base Vehiculos'!A444</f>
        <v>Peugeot 206 - 1.6  (Naftero)</v>
      </c>
    </row>
    <row r="446" spans="11:11" x14ac:dyDescent="0.2">
      <c r="K446" s="113" t="str">
        <f>+'Base Vehiculos'!A445</f>
        <v>Peugeot 206 - 1.6  (Naftero)</v>
      </c>
    </row>
    <row r="447" spans="11:11" x14ac:dyDescent="0.2">
      <c r="K447" s="113" t="str">
        <f>+'Base Vehiculos'!A446</f>
        <v>Peugeot 206 - 1.9  (Diesel)</v>
      </c>
    </row>
    <row r="448" spans="11:11" x14ac:dyDescent="0.2">
      <c r="K448" s="113" t="str">
        <f>+'Base Vehiculos'!A447</f>
        <v>Peugeot 206 - 2.0 gti  (Naftero)</v>
      </c>
    </row>
    <row r="449" spans="11:11" x14ac:dyDescent="0.2">
      <c r="K449" s="113" t="str">
        <f>+'Base Vehiculos'!A448</f>
        <v>Peugeot 206 - 2.0 hdi  (Diesel)</v>
      </c>
    </row>
    <row r="450" spans="11:11" x14ac:dyDescent="0.2">
      <c r="K450" s="113" t="str">
        <f>+'Base Vehiculos'!A449</f>
        <v>Peugeot 207 - 1.4  (Naftero)</v>
      </c>
    </row>
    <row r="451" spans="11:11" x14ac:dyDescent="0.2">
      <c r="K451" s="113" t="str">
        <f>+'Base Vehiculos'!A450</f>
        <v>Peugeot 207 - 1.4  (Naftero)</v>
      </c>
    </row>
    <row r="452" spans="11:11" x14ac:dyDescent="0.2">
      <c r="K452" s="113" t="str">
        <f>+'Base Vehiculos'!A451</f>
        <v>Peugeot 207 - 1.6  (Naftero)</v>
      </c>
    </row>
    <row r="453" spans="11:11" x14ac:dyDescent="0.2">
      <c r="K453" s="113" t="str">
        <f>+'Base Vehiculos'!A452</f>
        <v>Peugeot 207 - 1.6  (Naftero)</v>
      </c>
    </row>
    <row r="454" spans="11:11" x14ac:dyDescent="0.2">
      <c r="K454" s="113" t="str">
        <f>+'Base Vehiculos'!A453</f>
        <v>Peugeot 207 - 1.9  (Diesel)</v>
      </c>
    </row>
    <row r="455" spans="11:11" x14ac:dyDescent="0.2">
      <c r="K455" s="113" t="str">
        <f>+'Base Vehiculos'!A454</f>
        <v>Peugeot 207 - 1.9  (Diesel)</v>
      </c>
    </row>
    <row r="456" spans="11:11" x14ac:dyDescent="0.2">
      <c r="K456" s="113" t="str">
        <f>+'Base Vehiculos'!A455</f>
        <v>Peugeot 207 - 2.0  (Diesel)</v>
      </c>
    </row>
    <row r="457" spans="11:11" x14ac:dyDescent="0.2">
      <c r="K457" s="113" t="str">
        <f>+'Base Vehiculos'!A456</f>
        <v>Peugeot 207 - 2.0  (Diesel)</v>
      </c>
    </row>
    <row r="458" spans="11:11" x14ac:dyDescent="0.2">
      <c r="K458" s="113" t="str">
        <f>+'Base Vehiculos'!A457</f>
        <v>Peugeot 307 - 1.4  (Naftero)</v>
      </c>
    </row>
    <row r="459" spans="11:11" x14ac:dyDescent="0.2">
      <c r="K459" s="113" t="str">
        <f>+'Base Vehiculos'!A458</f>
        <v>Peugeot 307 - 1.4  (Naftero)</v>
      </c>
    </row>
    <row r="460" spans="11:11" x14ac:dyDescent="0.2">
      <c r="K460" s="113" t="str">
        <f>+'Base Vehiculos'!A459</f>
        <v>Peugeot 307 - 1.6  (Diesel)</v>
      </c>
    </row>
    <row r="461" spans="11:11" x14ac:dyDescent="0.2">
      <c r="K461" s="113" t="str">
        <f>+'Base Vehiculos'!A460</f>
        <v>Peugeot 307 - 1.6  (Diesel)</v>
      </c>
    </row>
    <row r="462" spans="11:11" x14ac:dyDescent="0.2">
      <c r="K462" s="113" t="str">
        <f>+'Base Vehiculos'!A461</f>
        <v>Peugeot 307 - 1.6  (Naftero)</v>
      </c>
    </row>
    <row r="463" spans="11:11" x14ac:dyDescent="0.2">
      <c r="K463" s="113" t="str">
        <f>+'Base Vehiculos'!A462</f>
        <v>Peugeot 307 - 1.6  (Naftero)</v>
      </c>
    </row>
    <row r="464" spans="11:11" x14ac:dyDescent="0.2">
      <c r="K464" s="113" t="str">
        <f>+'Base Vehiculos'!A463</f>
        <v>Peugeot 307 - 2.0  (Diesel)</v>
      </c>
    </row>
    <row r="465" spans="11:11" x14ac:dyDescent="0.2">
      <c r="K465" s="113" t="str">
        <f>+'Base Vehiculos'!A464</f>
        <v>Peugeot 307 - 2.0  (Diesel)</v>
      </c>
    </row>
    <row r="466" spans="11:11" x14ac:dyDescent="0.2">
      <c r="K466" s="113" t="str">
        <f>+'Base Vehiculos'!A465</f>
        <v>Peugeot 307 - 2.0  (Naftero)</v>
      </c>
    </row>
    <row r="467" spans="11:11" x14ac:dyDescent="0.2">
      <c r="K467" s="113" t="str">
        <f>+'Base Vehiculos'!A466</f>
        <v>Peugeot 307 - 2.0 t  (Diesel)</v>
      </c>
    </row>
    <row r="468" spans="11:11" x14ac:dyDescent="0.2">
      <c r="K468" s="113" t="str">
        <f>+'Base Vehiculos'!A467</f>
        <v>Peugeot 307 - 2.0 t  (Diesel)</v>
      </c>
    </row>
    <row r="469" spans="11:11" x14ac:dyDescent="0.2">
      <c r="K469" s="113" t="str">
        <f>+'Base Vehiculos'!A468</f>
        <v>Peugeot 407 - 1.6  (Diesel)</v>
      </c>
    </row>
    <row r="470" spans="11:11" x14ac:dyDescent="0.2">
      <c r="K470" s="113" t="str">
        <f>+'Base Vehiculos'!A469</f>
        <v>Peugeot 407 - 1.6  (Diesel)</v>
      </c>
    </row>
    <row r="471" spans="11:11" x14ac:dyDescent="0.2">
      <c r="K471" s="113" t="str">
        <f>+'Base Vehiculos'!A470</f>
        <v>Peugeot 407 - 1.8  (Naftero)</v>
      </c>
    </row>
    <row r="472" spans="11:11" x14ac:dyDescent="0.2">
      <c r="K472" s="113" t="str">
        <f>+'Base Vehiculos'!A471</f>
        <v>Peugeot 407 - 1.8  (Naftero)</v>
      </c>
    </row>
    <row r="473" spans="11:11" x14ac:dyDescent="0.2">
      <c r="K473" s="113" t="str">
        <f>+'Base Vehiculos'!A472</f>
        <v>Peugeot 407 - 2.0  (Diesel)</v>
      </c>
    </row>
    <row r="474" spans="11:11" x14ac:dyDescent="0.2">
      <c r="K474" s="113" t="str">
        <f>+'Base Vehiculos'!A473</f>
        <v>Peugeot 407 - 2.0  (Diesel)</v>
      </c>
    </row>
    <row r="475" spans="11:11" x14ac:dyDescent="0.2">
      <c r="K475" s="113" t="str">
        <f>+'Base Vehiculos'!A474</f>
        <v>Peugeot 407 - 2.0  (Naftero)</v>
      </c>
    </row>
    <row r="476" spans="11:11" x14ac:dyDescent="0.2">
      <c r="K476" s="113" t="str">
        <f>+'Base Vehiculos'!A475</f>
        <v>Peugeot 407 - 2.2  (Diesel)</v>
      </c>
    </row>
    <row r="477" spans="11:11" x14ac:dyDescent="0.2">
      <c r="K477" s="113" t="str">
        <f>+'Base Vehiculos'!A476</f>
        <v>Peugeot 407 - 2.2  (Diesel)</v>
      </c>
    </row>
    <row r="478" spans="11:11" x14ac:dyDescent="0.2">
      <c r="K478" s="113" t="str">
        <f>+'Base Vehiculos'!A477</f>
        <v>Peugeot 407 - 2.2  (Naftero)</v>
      </c>
    </row>
    <row r="479" spans="11:11" x14ac:dyDescent="0.2">
      <c r="K479" s="113" t="str">
        <f>+'Base Vehiculos'!A478</f>
        <v>Peugeot 407 - 2.2  (Naftero)</v>
      </c>
    </row>
    <row r="480" spans="11:11" x14ac:dyDescent="0.2">
      <c r="K480" s="113" t="str">
        <f>+'Base Vehiculos'!A479</f>
        <v>Peugeot 407 - 2.7  (Diesel)</v>
      </c>
    </row>
    <row r="481" spans="11:11" x14ac:dyDescent="0.2">
      <c r="K481" s="113" t="str">
        <f>+'Base Vehiculos'!A480</f>
        <v>Peugeot 407 - 2.7  (Diesel)</v>
      </c>
    </row>
    <row r="482" spans="11:11" x14ac:dyDescent="0.2">
      <c r="K482" s="113" t="str">
        <f>+'Base Vehiculos'!A481</f>
        <v>Peugeot 407 - 3.0  (Naftero)</v>
      </c>
    </row>
    <row r="483" spans="11:11" x14ac:dyDescent="0.2">
      <c r="K483" s="113" t="str">
        <f>+'Base Vehiculos'!A482</f>
        <v>Peugeot 407 - 3.0  (Naftero)</v>
      </c>
    </row>
    <row r="484" spans="11:11" x14ac:dyDescent="0.2">
      <c r="K484" s="113" t="str">
        <f>+'Base Vehiculos'!A483</f>
        <v>Peugeot 807 - 2.0  (Naftero)</v>
      </c>
    </row>
    <row r="485" spans="11:11" x14ac:dyDescent="0.2">
      <c r="K485" s="113" t="str">
        <f>+'Base Vehiculos'!A484</f>
        <v>Peugeot 807 - 2.0 hdi  (Diesel)</v>
      </c>
    </row>
    <row r="486" spans="11:11" x14ac:dyDescent="0.2">
      <c r="K486" s="113" t="str">
        <f>+'Base Vehiculos'!A485</f>
        <v>Peugeot Boxer - 2.8  (Diesel)</v>
      </c>
    </row>
    <row r="487" spans="11:11" x14ac:dyDescent="0.2">
      <c r="K487" s="113" t="str">
        <f>+'Base Vehiculos'!A486</f>
        <v>Peugeot Expert - 1.6 hdi  (Diesel)</v>
      </c>
    </row>
    <row r="488" spans="11:11" x14ac:dyDescent="0.2">
      <c r="K488" s="113" t="str">
        <f>+'Base Vehiculos'!A487</f>
        <v>Peugeot Expert - 2.0 hdi  (Diesel)</v>
      </c>
    </row>
    <row r="489" spans="11:11" x14ac:dyDescent="0.2">
      <c r="K489" s="113" t="str">
        <f>+'Base Vehiculos'!A488</f>
        <v>Porsche 911 Carrera - 3.6  (Naftero)</v>
      </c>
    </row>
    <row r="490" spans="11:11" x14ac:dyDescent="0.2">
      <c r="K490" s="113" t="str">
        <f>+'Base Vehiculos'!A489</f>
        <v>Porsche 911 Turbo - 3.6  (Naftero)</v>
      </c>
    </row>
    <row r="491" spans="11:11" x14ac:dyDescent="0.2">
      <c r="K491" s="113" t="str">
        <f>+'Base Vehiculos'!A490</f>
        <v>Porsche Boxster - 2.5  (Naftero)</v>
      </c>
    </row>
    <row r="492" spans="11:11" x14ac:dyDescent="0.2">
      <c r="K492" s="113" t="str">
        <f>+'Base Vehiculos'!A491</f>
        <v>Porsche Boxster S - 2.7  (Naftero)</v>
      </c>
    </row>
    <row r="493" spans="11:11" x14ac:dyDescent="0.2">
      <c r="K493" s="113" t="str">
        <f>+'Base Vehiculos'!A492</f>
        <v>Porsche Boxster Spider - 3.2  (Naftero)</v>
      </c>
    </row>
    <row r="494" spans="11:11" x14ac:dyDescent="0.2">
      <c r="K494" s="113" t="str">
        <f>+'Base Vehiculos'!A493</f>
        <v>Porsche Cayenne - 3.0  (Diesel)</v>
      </c>
    </row>
    <row r="495" spans="11:11" x14ac:dyDescent="0.2">
      <c r="K495" s="113" t="str">
        <f>+'Base Vehiculos'!A494</f>
        <v>Porsche Cayenne - 3.6  (Naftero)</v>
      </c>
    </row>
    <row r="496" spans="11:11" x14ac:dyDescent="0.2">
      <c r="K496" s="113" t="str">
        <f>+'Base Vehiculos'!A495</f>
        <v>Porsche Cayenne Turbo - 4.8  (Naftero)</v>
      </c>
    </row>
    <row r="497" spans="11:11" x14ac:dyDescent="0.2">
      <c r="K497" s="113" t="str">
        <f>+'Base Vehiculos'!A496</f>
        <v>Porsche Cayman - 2.7  (Naftero)</v>
      </c>
    </row>
    <row r="498" spans="11:11" x14ac:dyDescent="0.2">
      <c r="K498" s="113" t="str">
        <f>+'Base Vehiculos'!A497</f>
        <v>Porsche Cayman S - 3.4  (Naftero)</v>
      </c>
    </row>
    <row r="499" spans="11:11" x14ac:dyDescent="0.2">
      <c r="K499" s="113" t="str">
        <f>+'Base Vehiculos'!A498</f>
        <v>Porsche Panemera - 3.6  (Naftero)</v>
      </c>
    </row>
    <row r="500" spans="11:11" x14ac:dyDescent="0.2">
      <c r="K500" s="113" t="str">
        <f>+'Base Vehiculos'!A499</f>
        <v>Renault Clio - 1.6  (Naftero)</v>
      </c>
    </row>
    <row r="501" spans="11:11" x14ac:dyDescent="0.2">
      <c r="K501" s="113" t="str">
        <f>+'Base Vehiculos'!A500</f>
        <v>Renault Clio - 1.9  (Diesel)</v>
      </c>
    </row>
    <row r="502" spans="11:11" x14ac:dyDescent="0.2">
      <c r="K502" s="113" t="str">
        <f>+'Base Vehiculos'!A501</f>
        <v>Renault Clio II - 1.2  (Naftero)</v>
      </c>
    </row>
    <row r="503" spans="11:11" x14ac:dyDescent="0.2">
      <c r="K503" s="113" t="str">
        <f>+'Base Vehiculos'!A502</f>
        <v>Renault Clio II - 1.5 dsi  (Diesel)</v>
      </c>
    </row>
    <row r="504" spans="11:11" x14ac:dyDescent="0.2">
      <c r="K504" s="113" t="str">
        <f>+'Base Vehiculos'!A503</f>
        <v>Renault Clio II - 1.6  (Naftero)</v>
      </c>
    </row>
    <row r="505" spans="11:11" x14ac:dyDescent="0.2">
      <c r="K505" s="113" t="str">
        <f>+'Base Vehiculos'!A504</f>
        <v>Renault Grand Scenic - 1.5 dsi  (Diesel)</v>
      </c>
    </row>
    <row r="506" spans="11:11" x14ac:dyDescent="0.2">
      <c r="K506" s="113" t="str">
        <f>+'Base Vehiculos'!A505</f>
        <v>Renault Grand Scenic - 2.0  (Naftero)</v>
      </c>
    </row>
    <row r="507" spans="11:11" x14ac:dyDescent="0.2">
      <c r="K507" s="113" t="str">
        <f>+'Base Vehiculos'!A506</f>
        <v>Renault Grand Scenic -DPF -   (Diesel)</v>
      </c>
    </row>
    <row r="508" spans="11:11" x14ac:dyDescent="0.2">
      <c r="K508" s="113" t="str">
        <f>+'Base Vehiculos'!A507</f>
        <v>Renault Kangoo - 1.5 dsi  (Diesel)</v>
      </c>
    </row>
    <row r="509" spans="11:11" x14ac:dyDescent="0.2">
      <c r="K509" s="113" t="str">
        <f>+'Base Vehiculos'!A508</f>
        <v>Renault Kangoo - 1.6  (Naftero)</v>
      </c>
    </row>
    <row r="510" spans="11:11" x14ac:dyDescent="0.2">
      <c r="K510" s="113" t="str">
        <f>+'Base Vehiculos'!A509</f>
        <v>Renault Kangoo -DPF -   (Diesel)</v>
      </c>
    </row>
    <row r="511" spans="11:11" x14ac:dyDescent="0.2">
      <c r="K511" s="113" t="str">
        <f>+'Base Vehiculos'!A510</f>
        <v>Renault Laguna - 1.9 dsi  (Diesel)</v>
      </c>
    </row>
    <row r="512" spans="11:11" x14ac:dyDescent="0.2">
      <c r="K512" s="113" t="str">
        <f>+'Base Vehiculos'!A511</f>
        <v>Renault Laguna - 2.0  (Naftero)</v>
      </c>
    </row>
    <row r="513" spans="11:11" x14ac:dyDescent="0.2">
      <c r="K513" s="113" t="str">
        <f>+'Base Vehiculos'!A512</f>
        <v>Renault Laguna - 3.0  (Naftero)</v>
      </c>
    </row>
    <row r="514" spans="11:11" x14ac:dyDescent="0.2">
      <c r="K514" s="113" t="str">
        <f>+'Base Vehiculos'!A513</f>
        <v>Renault Laguna -DPF -   (Diesel)</v>
      </c>
    </row>
    <row r="515" spans="11:11" x14ac:dyDescent="0.2">
      <c r="K515" s="113" t="str">
        <f>+'Base Vehiculos'!A514</f>
        <v>Renault Logan - 1.5 dsi  (Diesel)</v>
      </c>
    </row>
    <row r="516" spans="11:11" x14ac:dyDescent="0.2">
      <c r="K516" s="113" t="str">
        <f>+'Base Vehiculos'!A515</f>
        <v>Renault Logan - 1.6  (Naftero)</v>
      </c>
    </row>
    <row r="517" spans="11:11" x14ac:dyDescent="0.2">
      <c r="K517" s="113" t="str">
        <f>+'Base Vehiculos'!A516</f>
        <v>Renault Logan -DPF -   (Diesel)</v>
      </c>
    </row>
    <row r="518" spans="11:11" x14ac:dyDescent="0.2">
      <c r="K518" s="113" t="str">
        <f>+'Base Vehiculos'!A517</f>
        <v>Renault Master - 2.5 dsi  (Diesel)</v>
      </c>
    </row>
    <row r="519" spans="11:11" x14ac:dyDescent="0.2">
      <c r="K519" s="113" t="str">
        <f>+'Base Vehiculos'!A518</f>
        <v>Renault Megane - 1.6  (Naftero)</v>
      </c>
    </row>
    <row r="520" spans="11:11" x14ac:dyDescent="0.2">
      <c r="K520" s="113" t="str">
        <f>+'Base Vehiculos'!A519</f>
        <v>Renault Megane - 1.9 dti  (Diesel)</v>
      </c>
    </row>
    <row r="521" spans="11:11" x14ac:dyDescent="0.2">
      <c r="K521" s="113" t="str">
        <f>+'Base Vehiculos'!A520</f>
        <v>Renault Megane - 2.0  (Naftero)</v>
      </c>
    </row>
    <row r="522" spans="11:11" x14ac:dyDescent="0.2">
      <c r="K522" s="113" t="str">
        <f>+'Base Vehiculos'!A521</f>
        <v>Renault Megane II - 1.5 dsi  (Diesel)</v>
      </c>
    </row>
    <row r="523" spans="11:11" x14ac:dyDescent="0.2">
      <c r="K523" s="113" t="str">
        <f>+'Base Vehiculos'!A522</f>
        <v>Renault Megane II - 1.6  (Naftero)</v>
      </c>
    </row>
    <row r="524" spans="11:11" x14ac:dyDescent="0.2">
      <c r="K524" s="113" t="str">
        <f>+'Base Vehiculos'!A523</f>
        <v>Renault Megane II - 2.0  (Naftero)</v>
      </c>
    </row>
    <row r="525" spans="11:11" x14ac:dyDescent="0.2">
      <c r="K525" s="113" t="str">
        <f>+'Base Vehiculos'!A524</f>
        <v>Renault Megane II -DPF -   (Diesel)</v>
      </c>
    </row>
    <row r="526" spans="11:11" x14ac:dyDescent="0.2">
      <c r="K526" s="113" t="str">
        <f>+'Base Vehiculos'!A525</f>
        <v>Renault Sandero - 1.5 dsi  (Diesel)</v>
      </c>
    </row>
    <row r="527" spans="11:11" x14ac:dyDescent="0.2">
      <c r="K527" s="113" t="str">
        <f>+'Base Vehiculos'!A526</f>
        <v>Renault Sandero - 1.6  (Naftero)</v>
      </c>
    </row>
    <row r="528" spans="11:11" x14ac:dyDescent="0.2">
      <c r="K528" s="113" t="str">
        <f>+'Base Vehiculos'!A527</f>
        <v>Seat Altea -   (Diesel)</v>
      </c>
    </row>
    <row r="529" spans="11:11" x14ac:dyDescent="0.2">
      <c r="K529" s="113" t="str">
        <f>+'Base Vehiculos'!A528</f>
        <v>Seat Altea -   (Naftero)</v>
      </c>
    </row>
    <row r="530" spans="11:11" x14ac:dyDescent="0.2">
      <c r="K530" s="113" t="str">
        <f>+'Base Vehiculos'!A529</f>
        <v>Seat Altea -   (Naftero)</v>
      </c>
    </row>
    <row r="531" spans="11:11" x14ac:dyDescent="0.2">
      <c r="K531" s="113" t="str">
        <f>+'Base Vehiculos'!A530</f>
        <v>Seat Córdoba - 1.6  (Naftero)</v>
      </c>
    </row>
    <row r="532" spans="11:11" x14ac:dyDescent="0.2">
      <c r="K532" s="113" t="str">
        <f>+'Base Vehiculos'!A531</f>
        <v>Seat Córdoba - 1.8  (Naftero)</v>
      </c>
    </row>
    <row r="533" spans="11:11" x14ac:dyDescent="0.2">
      <c r="K533" s="113" t="str">
        <f>+'Base Vehiculos'!A532</f>
        <v>Seat Córdoba - 1.9 tdi  (Diesel)</v>
      </c>
    </row>
    <row r="534" spans="11:11" x14ac:dyDescent="0.2">
      <c r="K534" s="113" t="str">
        <f>+'Base Vehiculos'!A533</f>
        <v>Seat Ibiza - 1.6  (Naftero)</v>
      </c>
    </row>
    <row r="535" spans="11:11" x14ac:dyDescent="0.2">
      <c r="K535" s="113" t="str">
        <f>+'Base Vehiculos'!A534</f>
        <v>Seat Ibiza - 1.8  (Naftero)</v>
      </c>
    </row>
    <row r="536" spans="11:11" x14ac:dyDescent="0.2">
      <c r="K536" s="113" t="str">
        <f>+'Base Vehiculos'!A535</f>
        <v>Seat Ibiza - 1.9 sd  (Diesel)</v>
      </c>
    </row>
    <row r="537" spans="11:11" x14ac:dyDescent="0.2">
      <c r="K537" s="113" t="str">
        <f>+'Base Vehiculos'!A536</f>
        <v>Seat Ibiza - 1.9 tdi  (Diesel)</v>
      </c>
    </row>
    <row r="538" spans="11:11" x14ac:dyDescent="0.2">
      <c r="K538" s="113" t="str">
        <f>+'Base Vehiculos'!A537</f>
        <v>Seat León - 1.6  (Naftero)</v>
      </c>
    </row>
    <row r="539" spans="11:11" x14ac:dyDescent="0.2">
      <c r="K539" s="113" t="str">
        <f>+'Base Vehiculos'!A538</f>
        <v>Seat León - 1.9 tdi  (Diesel)</v>
      </c>
    </row>
    <row r="540" spans="11:11" x14ac:dyDescent="0.2">
      <c r="K540" s="113" t="str">
        <f>+'Base Vehiculos'!A539</f>
        <v>Seat Toledo - 1.6  (Naftero)</v>
      </c>
    </row>
    <row r="541" spans="11:11" x14ac:dyDescent="0.2">
      <c r="K541" s="113" t="str">
        <f>+'Base Vehiculos'!A540</f>
        <v>Seat Toledo - 1.9 sd  (Diesel)</v>
      </c>
    </row>
    <row r="542" spans="11:11" x14ac:dyDescent="0.2">
      <c r="K542" s="113" t="str">
        <f>+'Base Vehiculos'!A541</f>
        <v>Seat Toledo - 1.9 tdi  (Diesel)</v>
      </c>
    </row>
    <row r="543" spans="11:11" x14ac:dyDescent="0.2">
      <c r="K543" s="113" t="str">
        <f>+'Base Vehiculos'!A542</f>
        <v>Seat Toledo - 2.0  (Naftero)</v>
      </c>
    </row>
    <row r="544" spans="11:11" x14ac:dyDescent="0.2">
      <c r="K544" s="113" t="str">
        <f>+'Base Vehiculos'!A543</f>
        <v>Subaru Forester - 2.0  (Naftero)</v>
      </c>
    </row>
    <row r="545" spans="11:11" x14ac:dyDescent="0.2">
      <c r="K545" s="113" t="str">
        <f>+'Base Vehiculos'!A544</f>
        <v>Subaru Impreza - 2.0  (Naftero)</v>
      </c>
    </row>
    <row r="546" spans="11:11" x14ac:dyDescent="0.2">
      <c r="K546" s="113" t="str">
        <f>+'Base Vehiculos'!A545</f>
        <v>Subaru Legacy -   (Diesel)</v>
      </c>
    </row>
    <row r="547" spans="11:11" x14ac:dyDescent="0.2">
      <c r="K547" s="113" t="str">
        <f>+'Base Vehiculos'!A546</f>
        <v>Subaru Legacy - 2.0  (Naftero)</v>
      </c>
    </row>
    <row r="548" spans="11:11" x14ac:dyDescent="0.2">
      <c r="K548" s="113" t="str">
        <f>+'Base Vehiculos'!A547</f>
        <v>Subaru Outback -   (Diesel)</v>
      </c>
    </row>
    <row r="549" spans="11:11" x14ac:dyDescent="0.2">
      <c r="K549" s="113" t="str">
        <f>+'Base Vehiculos'!A548</f>
        <v>Subaru Outback - 2.0  (Naftero)</v>
      </c>
    </row>
    <row r="550" spans="11:11" x14ac:dyDescent="0.2">
      <c r="K550" s="113" t="str">
        <f>+'Base Vehiculos'!A549</f>
        <v>Subaru Tribeca - 3.0  (Naftero)</v>
      </c>
    </row>
    <row r="551" spans="11:11" x14ac:dyDescent="0.2">
      <c r="K551" s="113" t="str">
        <f>+'Base Vehiculos'!A550</f>
        <v>Suzuki Fun - 1.0  (Naftero)</v>
      </c>
    </row>
    <row r="552" spans="11:11" x14ac:dyDescent="0.2">
      <c r="K552" s="113" t="str">
        <f>+'Base Vehiculos'!A551</f>
        <v>Suzuki Fun - 1.4  (Naftero)</v>
      </c>
    </row>
    <row r="553" spans="11:11" x14ac:dyDescent="0.2">
      <c r="K553" s="113" t="str">
        <f>+'Base Vehiculos'!A552</f>
        <v>Suzuki Grand Vitara - 1.6  (Naftero)</v>
      </c>
    </row>
    <row r="554" spans="11:11" x14ac:dyDescent="0.2">
      <c r="K554" s="113" t="str">
        <f>+'Base Vehiculos'!A553</f>
        <v>Suzuki Grand Vitara - 1.9  (Diesel)</v>
      </c>
    </row>
    <row r="555" spans="11:11" x14ac:dyDescent="0.2">
      <c r="K555" s="113" t="str">
        <f>+'Base Vehiculos'!A554</f>
        <v>Suzuki Grand Vitara XL7 - 2.0 tdi  (Naftero)</v>
      </c>
    </row>
    <row r="556" spans="11:11" x14ac:dyDescent="0.2">
      <c r="K556" s="113" t="str">
        <f>+'Base Vehiculos'!A555</f>
        <v>Suzuki Grand Vitara XL7 - 2.7 V6  (Naftero)</v>
      </c>
    </row>
    <row r="557" spans="11:11" x14ac:dyDescent="0.2">
      <c r="K557" s="113" t="str">
        <f>+'Base Vehiculos'!A556</f>
        <v>Suzuki Swift - 1.5  (Naftero)</v>
      </c>
    </row>
    <row r="558" spans="11:11" x14ac:dyDescent="0.2">
      <c r="K558" s="113" t="str">
        <f>+'Base Vehiculos'!A557</f>
        <v>Suzuki Vitara J III - 2.4  (Naftero)</v>
      </c>
    </row>
    <row r="559" spans="11:11" x14ac:dyDescent="0.2">
      <c r="K559" s="113" t="str">
        <f>+'Base Vehiculos'!A558</f>
        <v>Toyota Camry - 2.4  (Naftero)</v>
      </c>
    </row>
    <row r="560" spans="11:11" x14ac:dyDescent="0.2">
      <c r="K560" s="113" t="str">
        <f>+'Base Vehiculos'!A559</f>
        <v>Toyota Corolla - 1.8  (Naftero)</v>
      </c>
    </row>
    <row r="561" spans="11:11" x14ac:dyDescent="0.2">
      <c r="K561" s="113" t="str">
        <f>+'Base Vehiculos'!A560</f>
        <v>Toyota Corolla - 2.0 td  (Diesel)</v>
      </c>
    </row>
    <row r="562" spans="11:11" x14ac:dyDescent="0.2">
      <c r="K562" s="113" t="str">
        <f>+'Base Vehiculos'!A561</f>
        <v>Toyota Hilux (4x2) - 2.8 tdi  (Diesel)</v>
      </c>
    </row>
    <row r="563" spans="11:11" x14ac:dyDescent="0.2">
      <c r="K563" s="113" t="str">
        <f>+'Base Vehiculos'!A562</f>
        <v>Toyota Hilux SW4 - 3.0 tdi  (Diesel)</v>
      </c>
    </row>
    <row r="564" spans="11:11" x14ac:dyDescent="0.2">
      <c r="K564" s="113" t="str">
        <f>+'Base Vehiculos'!A563</f>
        <v>Toyota Land Cruiser 200 - 4.5 V8 D4D  (Diesel)</v>
      </c>
    </row>
    <row r="565" spans="11:11" x14ac:dyDescent="0.2">
      <c r="K565" s="113" t="str">
        <f>+'Base Vehiculos'!A564</f>
        <v>Toyota Land Cruiser 200 - 4.7 V8  (Naftero)</v>
      </c>
    </row>
    <row r="566" spans="11:11" x14ac:dyDescent="0.2">
      <c r="K566" s="113" t="str">
        <f>+'Base Vehiculos'!A565</f>
        <v>Toyota Land Cruiser Prado -   (Diesel)</v>
      </c>
    </row>
    <row r="567" spans="11:11" x14ac:dyDescent="0.2">
      <c r="K567" s="113" t="str">
        <f>+'Base Vehiculos'!A566</f>
        <v>Toyota Land Cruiser Prado -   (Diesel)</v>
      </c>
    </row>
    <row r="568" spans="11:11" x14ac:dyDescent="0.2">
      <c r="K568" s="113" t="str">
        <f>+'Base Vehiculos'!A567</f>
        <v>Toyota Prius - 1.8 hibrido  (Naftero)</v>
      </c>
    </row>
    <row r="569" spans="11:11" x14ac:dyDescent="0.2">
      <c r="K569" s="113" t="str">
        <f>+'Base Vehiculos'!A568</f>
        <v>Toyota RAV4 - 2.0  (Naftero)</v>
      </c>
    </row>
    <row r="570" spans="11:11" x14ac:dyDescent="0.2">
      <c r="K570" s="113" t="str">
        <f>+'Base Vehiculos'!A569</f>
        <v>Toyota RAV4 - 2.4  (Naftero)</v>
      </c>
    </row>
    <row r="571" spans="11:11" x14ac:dyDescent="0.2">
      <c r="K571" s="113" t="str">
        <f>+'Base Vehiculos'!A570</f>
        <v>Volkswagen Amarok - 2.0 tdi  (Diesel)</v>
      </c>
    </row>
    <row r="572" spans="11:11" x14ac:dyDescent="0.2">
      <c r="K572" s="113" t="str">
        <f>+'Base Vehiculos'!A571</f>
        <v>Volkswagen Beetle - 1.8 t  (Naftero)</v>
      </c>
    </row>
    <row r="573" spans="11:11" x14ac:dyDescent="0.2">
      <c r="K573" s="113" t="str">
        <f>+'Base Vehiculos'!A572</f>
        <v>Volkswagen Beetle - 2.0  (Naftero)</v>
      </c>
    </row>
    <row r="574" spans="11:11" x14ac:dyDescent="0.2">
      <c r="K574" s="113" t="str">
        <f>+'Base Vehiculos'!A573</f>
        <v>Volkswagen Bora - 1.8 t  (Naftero)</v>
      </c>
    </row>
    <row r="575" spans="11:11" x14ac:dyDescent="0.2">
      <c r="K575" s="113" t="str">
        <f>+'Base Vehiculos'!A574</f>
        <v>Volkswagen Bora - 1.9 tdi  (Diesel)</v>
      </c>
    </row>
    <row r="576" spans="11:11" x14ac:dyDescent="0.2">
      <c r="K576" s="113" t="str">
        <f>+'Base Vehiculos'!A575</f>
        <v>Volkswagen Bora - 2.0  (Naftero)</v>
      </c>
    </row>
    <row r="577" spans="11:11" x14ac:dyDescent="0.2">
      <c r="K577" s="113" t="str">
        <f>+'Base Vehiculos'!A576</f>
        <v>Volkswagen Caddy - 1.6  (Naftero)</v>
      </c>
    </row>
    <row r="578" spans="11:11" x14ac:dyDescent="0.2">
      <c r="K578" s="113" t="str">
        <f>+'Base Vehiculos'!A577</f>
        <v>Volkswagen Caddy - 1.9  (Diesel)</v>
      </c>
    </row>
    <row r="579" spans="11:11" x14ac:dyDescent="0.2">
      <c r="K579" s="113" t="str">
        <f>+'Base Vehiculos'!A578</f>
        <v>Volkswagen Crossfox - 1.6  (Naftero)</v>
      </c>
    </row>
    <row r="580" spans="11:11" x14ac:dyDescent="0.2">
      <c r="K580" s="113" t="str">
        <f>+'Base Vehiculos'!A579</f>
        <v>Volkswagen Fox - 1.6  (Naftero)</v>
      </c>
    </row>
    <row r="581" spans="11:11" x14ac:dyDescent="0.2">
      <c r="K581" s="113" t="str">
        <f>+'Base Vehiculos'!A580</f>
        <v>Volkswagen Fox - 1.9  (Naftero)</v>
      </c>
    </row>
    <row r="582" spans="11:11" x14ac:dyDescent="0.2">
      <c r="K582" s="113" t="str">
        <f>+'Base Vehiculos'!A581</f>
        <v>Volkswagen Gol - 1.0  (Naftero)</v>
      </c>
    </row>
    <row r="583" spans="11:11" x14ac:dyDescent="0.2">
      <c r="K583" s="113" t="str">
        <f>+'Base Vehiculos'!A582</f>
        <v>Volkswagen Gol - 1.6  (Naftero)</v>
      </c>
    </row>
    <row r="584" spans="11:11" x14ac:dyDescent="0.2">
      <c r="K584" s="113" t="str">
        <f>+'Base Vehiculos'!A583</f>
        <v>Volkswagen Gol - 1.6 sd  (Diesel)</v>
      </c>
    </row>
    <row r="585" spans="11:11" x14ac:dyDescent="0.2">
      <c r="K585" s="113" t="str">
        <f>+'Base Vehiculos'!A584</f>
        <v>Volkswagen Gol - 1.9 sd  (Diesel)</v>
      </c>
    </row>
    <row r="586" spans="11:11" x14ac:dyDescent="0.2">
      <c r="K586" s="113" t="str">
        <f>+'Base Vehiculos'!A585</f>
        <v>Volkswagen Gol Country - 1.6  (Naftero)</v>
      </c>
    </row>
    <row r="587" spans="11:11" x14ac:dyDescent="0.2">
      <c r="K587" s="113" t="str">
        <f>+'Base Vehiculos'!A586</f>
        <v>Volkswagen Gol Country - 1.9 sd  (Diesel)</v>
      </c>
    </row>
    <row r="588" spans="11:11" x14ac:dyDescent="0.2">
      <c r="K588" s="113" t="str">
        <f>+'Base Vehiculos'!A587</f>
        <v>Volkswagen Gol Power - 1.4  (Naftero)</v>
      </c>
    </row>
    <row r="589" spans="11:11" x14ac:dyDescent="0.2">
      <c r="K589" s="113" t="str">
        <f>+'Base Vehiculos'!A588</f>
        <v>Volkswagen Gol Trend - 1.6  (Naftero)</v>
      </c>
    </row>
    <row r="590" spans="11:11" x14ac:dyDescent="0.2">
      <c r="K590" s="113" t="str">
        <f>+'Base Vehiculos'!A589</f>
        <v>Volkswagen Golf - 1.6  (Naftero)</v>
      </c>
    </row>
    <row r="591" spans="11:11" x14ac:dyDescent="0.2">
      <c r="K591" s="113" t="str">
        <f>+'Base Vehiculos'!A590</f>
        <v>Volkswagen Golf - 1.8  (Naftero)</v>
      </c>
    </row>
    <row r="592" spans="11:11" x14ac:dyDescent="0.2">
      <c r="K592" s="113" t="str">
        <f>+'Base Vehiculos'!A591</f>
        <v>Volkswagen Golf - 1.8 t  (Naftero)</v>
      </c>
    </row>
    <row r="593" spans="11:11" x14ac:dyDescent="0.2">
      <c r="K593" s="113" t="str">
        <f>+'Base Vehiculos'!A592</f>
        <v>Volkswagen Golf - 1.9 tdi  (Diesel)</v>
      </c>
    </row>
    <row r="594" spans="11:11" x14ac:dyDescent="0.2">
      <c r="K594" s="113" t="str">
        <f>+'Base Vehiculos'!A593</f>
        <v>Volkswagen Golf - 2.0  (Naftero)</v>
      </c>
    </row>
    <row r="595" spans="11:11" x14ac:dyDescent="0.2">
      <c r="K595" s="113" t="str">
        <f>+'Base Vehiculos'!A594</f>
        <v>Volkswagen Passat - 1.8 t  (Naftero)</v>
      </c>
    </row>
    <row r="596" spans="11:11" x14ac:dyDescent="0.2">
      <c r="K596" s="113" t="str">
        <f>+'Base Vehiculos'!A595</f>
        <v>Volkswagen Passat - 1.9 tdi  (Diesel)</v>
      </c>
    </row>
    <row r="597" spans="11:11" x14ac:dyDescent="0.2">
      <c r="K597" s="113" t="str">
        <f>+'Base Vehiculos'!A596</f>
        <v>Volkswagen Passat - 2.0 tdi  (Diesel)</v>
      </c>
    </row>
    <row r="598" spans="11:11" x14ac:dyDescent="0.2">
      <c r="K598" s="113" t="str">
        <f>+'Base Vehiculos'!A597</f>
        <v>Volkswagen Passat - 2.8 VR6  (Naftero)</v>
      </c>
    </row>
    <row r="599" spans="11:11" x14ac:dyDescent="0.2">
      <c r="K599" s="113" t="str">
        <f>+'Base Vehiculos'!A598</f>
        <v>Volkswagen Polo Classic - 1.6  (Naftero)</v>
      </c>
    </row>
    <row r="600" spans="11:11" x14ac:dyDescent="0.2">
      <c r="K600" s="113" t="str">
        <f>+'Base Vehiculos'!A599</f>
        <v>Volkswagen Polo Classic - 1.8  (Naftero)</v>
      </c>
    </row>
    <row r="601" spans="11:11" x14ac:dyDescent="0.2">
      <c r="K601" s="113" t="str">
        <f>+'Base Vehiculos'!A600</f>
        <v>Volkswagen Polo Classic - 1.9  (Diesel)</v>
      </c>
    </row>
    <row r="602" spans="11:11" x14ac:dyDescent="0.2">
      <c r="K602" s="113" t="str">
        <f>+'Base Vehiculos'!A601</f>
        <v>Volkswagen Polo Classic - 1.9 tdi  (Diesel)</v>
      </c>
    </row>
    <row r="603" spans="11:11" x14ac:dyDescent="0.2">
      <c r="K603" s="113" t="str">
        <f>+'Base Vehiculos'!A602</f>
        <v>Volkswagen Santana - 2.0  (Naftero)</v>
      </c>
    </row>
    <row r="604" spans="11:11" x14ac:dyDescent="0.2">
      <c r="K604" s="113" t="str">
        <f>+'Base Vehiculos'!A603</f>
        <v>Volkswagen Sharan - 1.8 t  (Naftero)</v>
      </c>
    </row>
    <row r="605" spans="11:11" x14ac:dyDescent="0.2">
      <c r="K605" s="113" t="str">
        <f>+'Base Vehiculos'!A604</f>
        <v>Volkswagen Sharan - 1.9 tdi  (Diesel)</v>
      </c>
    </row>
    <row r="606" spans="11:11" x14ac:dyDescent="0.2">
      <c r="K606" s="113" t="str">
        <f>+'Base Vehiculos'!A605</f>
        <v>Volkswagen Suran - 1.6  (Naftero)</v>
      </c>
    </row>
    <row r="607" spans="11:11" x14ac:dyDescent="0.2">
      <c r="K607" s="113" t="str">
        <f>+'Base Vehiculos'!A606</f>
        <v>Volkswagen Suran - 1.9  (Diesel)</v>
      </c>
    </row>
    <row r="608" spans="11:11" x14ac:dyDescent="0.2">
      <c r="K608" s="113" t="str">
        <f>+'Base Vehiculos'!A607</f>
        <v>Volkswagen Tiguan - 2.0 tdi  (Diesel)</v>
      </c>
    </row>
    <row r="609" spans="11:11" x14ac:dyDescent="0.2">
      <c r="K609" s="113" t="str">
        <f>+'Base Vehiculos'!A608</f>
        <v>Volkswagen Tiguan - 2.0 tsi  (Naftero)</v>
      </c>
    </row>
    <row r="610" spans="11:11" x14ac:dyDescent="0.2">
      <c r="K610" s="113" t="str">
        <f>+'Base Vehiculos'!A609</f>
        <v>Volkswagen Touareg - 206kw  (Naftero)</v>
      </c>
    </row>
    <row r="611" spans="11:11" x14ac:dyDescent="0.2">
      <c r="K611" s="113" t="str">
        <f>+'Base Vehiculos'!A610</f>
        <v>Volkswagen Touareg - 257kw  (Naftero)</v>
      </c>
    </row>
    <row r="612" spans="11:11" x14ac:dyDescent="0.2">
      <c r="K612" s="113" t="str">
        <f>+'Base Vehiculos'!A611</f>
        <v>Volkswagen Touareg - 3.2 V6  (Naftero)</v>
      </c>
    </row>
    <row r="613" spans="11:11" x14ac:dyDescent="0.2">
      <c r="K613" s="113" t="str">
        <f>+'Base Vehiculos'!A612</f>
        <v>Volkswagen Touareg - 3.6  (Naftero)</v>
      </c>
    </row>
    <row r="614" spans="11:11" x14ac:dyDescent="0.2">
      <c r="K614" s="113" t="str">
        <f>+'Base Vehiculos'!A613</f>
        <v>Volkswagen Touareg - 331kw  (Naftero)</v>
      </c>
    </row>
    <row r="615" spans="11:11" x14ac:dyDescent="0.2">
      <c r="K615" s="113" t="str">
        <f>+'Base Vehiculos'!A614</f>
        <v>Volkswagen Touareg - 4.2  (Naftero)</v>
      </c>
    </row>
    <row r="616" spans="11:11" x14ac:dyDescent="0.2">
      <c r="K616" s="113" t="str">
        <f>+'Base Vehiculos'!A615</f>
        <v>Volkswagen Touareg - 5.0 tdi  (Diesel)</v>
      </c>
    </row>
    <row r="617" spans="11:11" x14ac:dyDescent="0.2">
      <c r="K617" s="113" t="str">
        <f>+'Base Vehiculos'!A616</f>
        <v>Volkswagen Vento - 1.9 tdi  (Diesel)</v>
      </c>
    </row>
    <row r="618" spans="11:11" x14ac:dyDescent="0.2">
      <c r="K618" s="113" t="str">
        <f>+'Base Vehiculos'!A617</f>
        <v>Volkswagen Vento - 2.0 tdi  (Diesel)</v>
      </c>
    </row>
    <row r="619" spans="11:11" x14ac:dyDescent="0.2">
      <c r="K619" s="113" t="str">
        <f>+'Base Vehiculos'!A618</f>
        <v>Volkswagen Vento - 2.0 tsi  (Naftero)</v>
      </c>
    </row>
    <row r="620" spans="11:11" x14ac:dyDescent="0.2">
      <c r="K620" s="113" t="str">
        <f>+'Base Vehiculos'!A619</f>
        <v>Volkswagen Vento - 2.5  (Naftero)</v>
      </c>
    </row>
    <row r="621" spans="11:11" x14ac:dyDescent="0.2">
      <c r="K621" s="113" t="str">
        <f>+'Base Vehiculos'!A620</f>
        <v>Volkswagen Voyage - 1.6  (Naftero)</v>
      </c>
    </row>
    <row r="622" spans="11:11" x14ac:dyDescent="0.2">
      <c r="K622" s="113" t="str">
        <f>+'Base Vehiculos'!A621</f>
        <v>Volvo C30 - 1.6  (Naftero)</v>
      </c>
    </row>
    <row r="623" spans="11:11" x14ac:dyDescent="0.2">
      <c r="K623" s="113" t="str">
        <f>+'Base Vehiculos'!A622</f>
        <v>Volvo C30 - 1.6D  (Diesel)</v>
      </c>
    </row>
    <row r="624" spans="11:11" x14ac:dyDescent="0.2">
      <c r="K624" s="113" t="str">
        <f>+'Base Vehiculos'!A623</f>
        <v>Volvo C30 - 1.8  (Naftero)</v>
      </c>
    </row>
    <row r="625" spans="11:11" x14ac:dyDescent="0.2">
      <c r="K625" s="113" t="str">
        <f>+'Base Vehiculos'!A624</f>
        <v>Volvo C30 - 1.8F  (Naftero)</v>
      </c>
    </row>
    <row r="626" spans="11:11" x14ac:dyDescent="0.2">
      <c r="K626" s="113" t="str">
        <f>+'Base Vehiculos'!A625</f>
        <v>Volvo C30 - 2.0  (Naftero)</v>
      </c>
    </row>
    <row r="627" spans="11:11" x14ac:dyDescent="0.2">
      <c r="K627" s="113" t="str">
        <f>+'Base Vehiculos'!A626</f>
        <v>Volvo C30 - 2.0D  (Diesel)</v>
      </c>
    </row>
    <row r="628" spans="11:11" x14ac:dyDescent="0.2">
      <c r="K628" s="113" t="str">
        <f>+'Base Vehiculos'!A627</f>
        <v>Volvo C30 - 2.4i  (Naftero)</v>
      </c>
    </row>
    <row r="629" spans="11:11" x14ac:dyDescent="0.2">
      <c r="K629" s="113" t="str">
        <f>+'Base Vehiculos'!A628</f>
        <v>Volvo C30 - D5  (Diesel)</v>
      </c>
    </row>
    <row r="630" spans="11:11" x14ac:dyDescent="0.2">
      <c r="K630" s="113" t="str">
        <f>+'Base Vehiculos'!A629</f>
        <v>Volvo C30 - T5  (Naftero)</v>
      </c>
    </row>
    <row r="631" spans="11:11" x14ac:dyDescent="0.2">
      <c r="K631" s="113" t="str">
        <f>+'Base Vehiculos'!A630</f>
        <v>Volvo C70 - 2.0D  (Diesel)</v>
      </c>
    </row>
    <row r="632" spans="11:11" x14ac:dyDescent="0.2">
      <c r="K632" s="113" t="str">
        <f>+'Base Vehiculos'!A631</f>
        <v>Volvo C70 - 2.4  (Naftero)</v>
      </c>
    </row>
    <row r="633" spans="11:11" x14ac:dyDescent="0.2">
      <c r="K633" s="113" t="str">
        <f>+'Base Vehiculos'!A632</f>
        <v>Volvo C70 - 2.4i  (Naftero)</v>
      </c>
    </row>
    <row r="634" spans="11:11" x14ac:dyDescent="0.2">
      <c r="K634" s="113" t="str">
        <f>+'Base Vehiculos'!A633</f>
        <v>Volvo C70 - D5  (Diesel)</v>
      </c>
    </row>
    <row r="635" spans="11:11" x14ac:dyDescent="0.2">
      <c r="K635" s="113" t="str">
        <f>+'Base Vehiculos'!A634</f>
        <v>Volvo C70 - T5  (Naftero)</v>
      </c>
    </row>
    <row r="636" spans="11:11" x14ac:dyDescent="0.2">
      <c r="K636" s="113" t="str">
        <f>+'Base Vehiculos'!A635</f>
        <v>Volvo S40 - 1.6  (Naftero)</v>
      </c>
    </row>
    <row r="637" spans="11:11" x14ac:dyDescent="0.2">
      <c r="K637" s="113" t="str">
        <f>+'Base Vehiculos'!A636</f>
        <v>Volvo S40 - 1.6D  (Diesel)</v>
      </c>
    </row>
    <row r="638" spans="11:11" x14ac:dyDescent="0.2">
      <c r="K638" s="113" t="str">
        <f>+'Base Vehiculos'!A637</f>
        <v>Volvo S40 - 1.8  (Naftero)</v>
      </c>
    </row>
    <row r="639" spans="11:11" x14ac:dyDescent="0.2">
      <c r="K639" s="113" t="str">
        <f>+'Base Vehiculos'!A638</f>
        <v>Volvo S40 - 1.8F  (Naftero)</v>
      </c>
    </row>
    <row r="640" spans="11:11" x14ac:dyDescent="0.2">
      <c r="K640" s="113" t="str">
        <f>+'Base Vehiculos'!A639</f>
        <v>Volvo S40 - 2.0  (Naftero)</v>
      </c>
    </row>
    <row r="641" spans="11:11" x14ac:dyDescent="0.2">
      <c r="K641" s="113" t="str">
        <f>+'Base Vehiculos'!A640</f>
        <v>Volvo S40 - 2.0D  (Diesel)</v>
      </c>
    </row>
    <row r="642" spans="11:11" x14ac:dyDescent="0.2">
      <c r="K642" s="113" t="str">
        <f>+'Base Vehiculos'!A641</f>
        <v>Volvo S40 - 2.4  (Naftero)</v>
      </c>
    </row>
    <row r="643" spans="11:11" x14ac:dyDescent="0.2">
      <c r="K643" s="113" t="str">
        <f>+'Base Vehiculos'!A642</f>
        <v>Volvo S40 - 2.4i  (Naftero)</v>
      </c>
    </row>
    <row r="644" spans="11:11" x14ac:dyDescent="0.2">
      <c r="K644" s="113" t="str">
        <f>+'Base Vehiculos'!A643</f>
        <v>Volvo S40 - D5  (Diesel)</v>
      </c>
    </row>
    <row r="645" spans="11:11" x14ac:dyDescent="0.2">
      <c r="K645" s="113" t="str">
        <f>+'Base Vehiculos'!A644</f>
        <v>Volvo S40 - T5  (Naftero)</v>
      </c>
    </row>
    <row r="646" spans="11:11" x14ac:dyDescent="0.2">
      <c r="K646" s="113" t="str">
        <f>+'Base Vehiculos'!A645</f>
        <v>Volvo S60 - 2.0T  (Naftero)</v>
      </c>
    </row>
    <row r="647" spans="11:11" x14ac:dyDescent="0.2">
      <c r="K647" s="113" t="str">
        <f>+'Base Vehiculos'!A646</f>
        <v>Volvo S60 - 2.4  (Naftero)</v>
      </c>
    </row>
    <row r="648" spans="11:11" x14ac:dyDescent="0.2">
      <c r="K648" s="113" t="str">
        <f>+'Base Vehiculos'!A647</f>
        <v>Volvo S60 - 2.4D  (Diesel)</v>
      </c>
    </row>
    <row r="649" spans="11:11" x14ac:dyDescent="0.2">
      <c r="K649" s="113" t="str">
        <f>+'Base Vehiculos'!A648</f>
        <v>Volvo S60 - D5  (Diesel)</v>
      </c>
    </row>
    <row r="650" spans="11:11" x14ac:dyDescent="0.2">
      <c r="K650" s="113" t="str">
        <f>+'Base Vehiculos'!A649</f>
        <v>Volvo S60 - D5  (Diesel)</v>
      </c>
    </row>
    <row r="651" spans="11:11" x14ac:dyDescent="0.2">
      <c r="K651" s="113" t="str">
        <f>+'Base Vehiculos'!A650</f>
        <v>Volvo S60 - T5  (Naftero)</v>
      </c>
    </row>
    <row r="652" spans="11:11" x14ac:dyDescent="0.2">
      <c r="K652" s="113" t="str">
        <f>+'Base Vehiculos'!A651</f>
        <v>Volvo S80 - 2.4D  (Diesel)</v>
      </c>
    </row>
    <row r="653" spans="11:11" x14ac:dyDescent="0.2">
      <c r="K653" s="113" t="str">
        <f>+'Base Vehiculos'!A652</f>
        <v>Volvo S80 - 2.5T  (Naftero)</v>
      </c>
    </row>
    <row r="654" spans="11:11" x14ac:dyDescent="0.2">
      <c r="K654" s="113" t="str">
        <f>+'Base Vehiculos'!A653</f>
        <v>Volvo S80 - 3.2T  (Naftero)</v>
      </c>
    </row>
    <row r="655" spans="11:11" x14ac:dyDescent="0.2">
      <c r="K655" s="113" t="str">
        <f>+'Base Vehiculos'!A654</f>
        <v>Volvo S80 - 4.4i V8  (Naftero)</v>
      </c>
    </row>
    <row r="656" spans="11:11" x14ac:dyDescent="0.2">
      <c r="K656" s="113" t="str">
        <f>+'Base Vehiculos'!A655</f>
        <v>Volvo S80 - D5  (Diesel)</v>
      </c>
    </row>
    <row r="657" spans="11:11" x14ac:dyDescent="0.2">
      <c r="K657" s="113" t="str">
        <f>+'Base Vehiculos'!A656</f>
        <v>Volvo S80 - T6  (Naftero)</v>
      </c>
    </row>
    <row r="658" spans="11:11" x14ac:dyDescent="0.2">
      <c r="K658" s="113" t="str">
        <f>+'Base Vehiculos'!A657</f>
        <v>Volvo V50 - 1.6  (Naftero)</v>
      </c>
    </row>
    <row r="659" spans="11:11" x14ac:dyDescent="0.2">
      <c r="K659" s="113" t="str">
        <f>+'Base Vehiculos'!A658</f>
        <v>Volvo V50 - 1.6D  (Diesel)</v>
      </c>
    </row>
    <row r="660" spans="11:11" x14ac:dyDescent="0.2">
      <c r="K660" s="113" t="str">
        <f>+'Base Vehiculos'!A659</f>
        <v>Volvo V50 - 1.8  (Naftero)</v>
      </c>
    </row>
    <row r="661" spans="11:11" x14ac:dyDescent="0.2">
      <c r="K661" s="113" t="str">
        <f>+'Base Vehiculos'!A660</f>
        <v>Volvo V50 - 1.8F  (Naftero)</v>
      </c>
    </row>
    <row r="662" spans="11:11" x14ac:dyDescent="0.2">
      <c r="K662" s="113" t="str">
        <f>+'Base Vehiculos'!A661</f>
        <v>Volvo V50 - 2.0  (Naftero)</v>
      </c>
    </row>
    <row r="663" spans="11:11" x14ac:dyDescent="0.2">
      <c r="K663" s="113" t="str">
        <f>+'Base Vehiculos'!A662</f>
        <v>Volvo V50 - 2.0D  (Diesel)</v>
      </c>
    </row>
    <row r="664" spans="11:11" x14ac:dyDescent="0.2">
      <c r="K664" s="113" t="str">
        <f>+'Base Vehiculos'!A663</f>
        <v>Volvo V50 - 2.4  (Naftero)</v>
      </c>
    </row>
    <row r="665" spans="11:11" x14ac:dyDescent="0.2">
      <c r="K665" s="113" t="str">
        <f>+'Base Vehiculos'!A664</f>
        <v>Volvo V50 - 2.4i  (Naftero)</v>
      </c>
    </row>
    <row r="666" spans="11:11" x14ac:dyDescent="0.2">
      <c r="K666" s="113" t="str">
        <f>+'Base Vehiculos'!A665</f>
        <v>Volvo V50 - D5  (Diesel)</v>
      </c>
    </row>
    <row r="667" spans="11:11" x14ac:dyDescent="0.2">
      <c r="K667" s="113" t="str">
        <f>+'Base Vehiculos'!A666</f>
        <v>Volvo V50 - T5  (Naftero)</v>
      </c>
    </row>
    <row r="668" spans="11:11" x14ac:dyDescent="0.2">
      <c r="K668" s="113" t="str">
        <f>+'Base Vehiculos'!A667</f>
        <v>Volvo XC90 - 2.5T  (Naftero)</v>
      </c>
    </row>
    <row r="669" spans="11:11" x14ac:dyDescent="0.2">
      <c r="K669" s="113" t="str">
        <f>+'Base Vehiculos'!A668</f>
        <v>Volvo XC90 - 3.2T  (Naftero)</v>
      </c>
    </row>
    <row r="670" spans="11:11" x14ac:dyDescent="0.2">
      <c r="K670" s="113" t="str">
        <f>+'Base Vehiculos'!A669</f>
        <v>Volvo XC90 - 4.4i V8  (Naftero)</v>
      </c>
    </row>
    <row r="671" spans="11:11" x14ac:dyDescent="0.2">
      <c r="K671" s="113" t="str">
        <f>+'Base Vehiculos'!A670</f>
        <v>Volvo XC90 - D5  (Diesel)</v>
      </c>
    </row>
  </sheetData>
  <mergeCells count="9">
    <mergeCell ref="C3:E3"/>
    <mergeCell ref="C31:E32"/>
    <mergeCell ref="C38:D40"/>
    <mergeCell ref="E38:E40"/>
    <mergeCell ref="C43:D43"/>
    <mergeCell ref="B12:F13"/>
    <mergeCell ref="D18:D20"/>
    <mergeCell ref="D25:D26"/>
    <mergeCell ref="D27:D29"/>
  </mergeCells>
  <dataValidations count="1">
    <dataValidation type="list" allowBlank="1" showInputMessage="1" showErrorMessage="1" sqref="C3:E3">
      <formula1>$K$2:$K$671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A670"/>
    </sheetView>
  </sheetViews>
  <sheetFormatPr baseColWidth="10" defaultRowHeight="15" customHeight="1" x14ac:dyDescent="0.2"/>
  <cols>
    <col min="1" max="1" width="40" style="2" bestFit="1" customWidth="1"/>
    <col min="2" max="2" width="18.42578125" style="1" customWidth="1"/>
    <col min="3" max="3" width="31.85546875" style="1" customWidth="1"/>
    <col min="4" max="4" width="18" style="1" customWidth="1"/>
    <col min="5" max="5" width="23.28515625" style="1" customWidth="1"/>
    <col min="6" max="6" width="11.7109375" style="1" bestFit="1" customWidth="1"/>
    <col min="7" max="7" width="11.42578125" style="1" bestFit="1" customWidth="1"/>
    <col min="8" max="8" width="19.28515625" style="1" bestFit="1" customWidth="1"/>
    <col min="9" max="9" width="5" style="1" bestFit="1" customWidth="1"/>
    <col min="10" max="12" width="7.85546875" style="1" bestFit="1" customWidth="1"/>
    <col min="13" max="13" width="20.7109375" style="1" bestFit="1" customWidth="1"/>
    <col min="14" max="15" width="18.5703125" style="65" bestFit="1" customWidth="1"/>
    <col min="16" max="17" width="15" style="65" bestFit="1" customWidth="1"/>
    <col min="18" max="18" width="10.7109375" style="65" bestFit="1" customWidth="1"/>
    <col min="19" max="19" width="8.85546875" style="1" customWidth="1"/>
    <col min="20" max="20" width="22.5703125" style="1" customWidth="1"/>
    <col min="21" max="16384" width="11.42578125" style="1"/>
  </cols>
  <sheetData>
    <row r="1" spans="1:18" ht="15" customHeight="1" x14ac:dyDescent="0.2">
      <c r="A1" s="4" t="s">
        <v>554</v>
      </c>
      <c r="B1" s="4" t="s">
        <v>361</v>
      </c>
      <c r="C1" s="4" t="s">
        <v>72</v>
      </c>
      <c r="D1" s="4" t="s">
        <v>362</v>
      </c>
      <c r="E1" s="4" t="s">
        <v>39</v>
      </c>
      <c r="F1" s="4" t="s">
        <v>392</v>
      </c>
      <c r="G1" s="4" t="s">
        <v>549</v>
      </c>
      <c r="H1" s="4" t="s">
        <v>548</v>
      </c>
      <c r="I1" s="4"/>
      <c r="J1" s="4"/>
      <c r="K1" s="4"/>
      <c r="L1" s="4"/>
      <c r="M1" s="4" t="s">
        <v>550</v>
      </c>
      <c r="N1" s="63" t="s">
        <v>546</v>
      </c>
      <c r="O1" s="63" t="s">
        <v>547</v>
      </c>
      <c r="P1" s="66" t="s">
        <v>551</v>
      </c>
      <c r="Q1" s="66" t="s">
        <v>552</v>
      </c>
      <c r="R1" s="66" t="s">
        <v>553</v>
      </c>
    </row>
    <row r="2" spans="1:18" ht="15" customHeight="1" x14ac:dyDescent="0.2">
      <c r="A2" s="5" t="str">
        <f>CONCATENATE(B2," ",C2,," - ",F2,"  (",E2,")")</f>
        <v>Alfa Romeo 147 - 2.0  (Naftero)</v>
      </c>
      <c r="B2" s="1" t="s">
        <v>3</v>
      </c>
      <c r="C2" s="5">
        <v>147</v>
      </c>
      <c r="D2" s="5" t="s">
        <v>258</v>
      </c>
      <c r="E2" s="5" t="s">
        <v>363</v>
      </c>
      <c r="F2" s="5" t="s">
        <v>328</v>
      </c>
      <c r="G2" s="96">
        <v>4.4000000000000004</v>
      </c>
      <c r="H2" s="5">
        <f t="shared" ref="H2:H33" si="0">ROUNDUP(G2,0)</f>
        <v>5</v>
      </c>
      <c r="I2" s="5">
        <f t="shared" ref="I2:I33" si="1">+H2/4</f>
        <v>1.25</v>
      </c>
      <c r="J2" s="5">
        <f t="shared" ref="J2:J33" si="2">TRUNC(I2,0)</f>
        <v>1</v>
      </c>
      <c r="K2" s="5">
        <f t="shared" ref="K2:K33" si="3">+I2-J2</f>
        <v>0.25</v>
      </c>
      <c r="L2" s="5">
        <f t="shared" ref="L2:L33" si="4">+K2*4</f>
        <v>1</v>
      </c>
      <c r="M2" s="5">
        <f t="shared" ref="M2:M33" si="5">+H2-G2</f>
        <v>0.59999999999999964</v>
      </c>
      <c r="N2" s="64">
        <f>IF(ISERROR(VLOOKUP(D2,'Base Precios'!$B:$E,4,0)),0,VLOOKUP(D2,'Base Precios'!$B:$E,4,0))</f>
        <v>491.51</v>
      </c>
      <c r="O2" s="64">
        <f>IF(ISERROR(VLOOKUP(D2,'Base Precios'!$B:$E,3,0)),0,VLOOKUP(D2,'Base Precios'!$B:$E,3,0))</f>
        <v>125.93</v>
      </c>
      <c r="P2" s="64">
        <f t="shared" ref="P2:P33" si="6">IFERROR(J2*N2,0)</f>
        <v>491.51</v>
      </c>
      <c r="Q2" s="64">
        <f t="shared" ref="Q2:Q33" si="7">IFERROR(L2*O2,0)</f>
        <v>125.93</v>
      </c>
      <c r="R2" s="65">
        <f t="shared" ref="R2:R33" si="8">+P2+Q2</f>
        <v>617.44000000000005</v>
      </c>
    </row>
    <row r="3" spans="1:18" ht="15" customHeight="1" x14ac:dyDescent="0.2">
      <c r="A3" s="5" t="str">
        <f t="shared" ref="A3:A66" si="9">CONCATENATE(B3," ",C3,," - ",F3,"  (",E3,")")</f>
        <v>Alfa Romeo 159 - 1.8  (Naftero)</v>
      </c>
      <c r="B3" s="1" t="s">
        <v>3</v>
      </c>
      <c r="C3" s="5">
        <v>159</v>
      </c>
      <c r="D3" s="5" t="s">
        <v>258</v>
      </c>
      <c r="E3" s="5" t="s">
        <v>363</v>
      </c>
      <c r="F3" s="5" t="s">
        <v>351</v>
      </c>
      <c r="G3" s="96">
        <v>4.5</v>
      </c>
      <c r="H3" s="5">
        <f t="shared" si="0"/>
        <v>5</v>
      </c>
      <c r="I3" s="5">
        <f t="shared" si="1"/>
        <v>1.25</v>
      </c>
      <c r="J3" s="5">
        <f t="shared" si="2"/>
        <v>1</v>
      </c>
      <c r="K3" s="5">
        <f t="shared" si="3"/>
        <v>0.25</v>
      </c>
      <c r="L3" s="5">
        <f t="shared" si="4"/>
        <v>1</v>
      </c>
      <c r="M3" s="5">
        <f t="shared" si="5"/>
        <v>0.5</v>
      </c>
      <c r="N3" s="64">
        <f>IF(ISERROR(VLOOKUP(D3,'Base Precios'!$B:$E,4,0)),0,VLOOKUP(D3,'Base Precios'!$B:$E,4,0))</f>
        <v>491.51</v>
      </c>
      <c r="O3" s="64">
        <f>IF(ISERROR(VLOOKUP(D3,'Base Precios'!$B:$E,3,0)),0,VLOOKUP(D3,'Base Precios'!$B:$E,3,0))</f>
        <v>125.93</v>
      </c>
      <c r="P3" s="64">
        <f t="shared" si="6"/>
        <v>491.51</v>
      </c>
      <c r="Q3" s="64">
        <f t="shared" si="7"/>
        <v>125.93</v>
      </c>
      <c r="R3" s="65">
        <f t="shared" si="8"/>
        <v>617.44000000000005</v>
      </c>
    </row>
    <row r="4" spans="1:18" ht="15" customHeight="1" x14ac:dyDescent="0.2">
      <c r="A4" s="5" t="str">
        <f t="shared" si="9"/>
        <v>Alfa Romeo 159 - 2.2  (Naftero)</v>
      </c>
      <c r="B4" s="1" t="s">
        <v>3</v>
      </c>
      <c r="C4" s="5">
        <v>159</v>
      </c>
      <c r="D4" s="5" t="s">
        <v>258</v>
      </c>
      <c r="E4" s="5" t="s">
        <v>363</v>
      </c>
      <c r="F4" s="5" t="s">
        <v>364</v>
      </c>
      <c r="G4" s="96">
        <v>5.4</v>
      </c>
      <c r="H4" s="5">
        <f t="shared" si="0"/>
        <v>6</v>
      </c>
      <c r="I4" s="5">
        <f t="shared" si="1"/>
        <v>1.5</v>
      </c>
      <c r="J4" s="5">
        <f t="shared" si="2"/>
        <v>1</v>
      </c>
      <c r="K4" s="5">
        <f t="shared" si="3"/>
        <v>0.5</v>
      </c>
      <c r="L4" s="5">
        <f t="shared" si="4"/>
        <v>2</v>
      </c>
      <c r="M4" s="5">
        <f t="shared" si="5"/>
        <v>0.59999999999999964</v>
      </c>
      <c r="N4" s="64">
        <f>IF(ISERROR(VLOOKUP(D4,'Base Precios'!$B:$E,4,0)),0,VLOOKUP(D4,'Base Precios'!$B:$E,4,0))</f>
        <v>491.51</v>
      </c>
      <c r="O4" s="64">
        <f>IF(ISERROR(VLOOKUP(D4,'Base Precios'!$B:$E,3,0)),0,VLOOKUP(D4,'Base Precios'!$B:$E,3,0))</f>
        <v>125.93</v>
      </c>
      <c r="P4" s="64">
        <f t="shared" si="6"/>
        <v>491.51</v>
      </c>
      <c r="Q4" s="64">
        <f t="shared" si="7"/>
        <v>251.86</v>
      </c>
      <c r="R4" s="65">
        <f t="shared" si="8"/>
        <v>743.37</v>
      </c>
    </row>
    <row r="5" spans="1:18" ht="15" customHeight="1" x14ac:dyDescent="0.2">
      <c r="A5" s="5" t="str">
        <f t="shared" si="9"/>
        <v>Alfa Romeo 159 - 3.2  (Naftero)</v>
      </c>
      <c r="B5" s="1" t="s">
        <v>3</v>
      </c>
      <c r="C5" s="5">
        <v>159</v>
      </c>
      <c r="D5" s="5" t="s">
        <v>258</v>
      </c>
      <c r="E5" s="5" t="s">
        <v>363</v>
      </c>
      <c r="F5" s="5" t="s">
        <v>365</v>
      </c>
      <c r="G5" s="96">
        <v>5.4</v>
      </c>
      <c r="H5" s="5">
        <f t="shared" si="0"/>
        <v>6</v>
      </c>
      <c r="I5" s="5">
        <f t="shared" si="1"/>
        <v>1.5</v>
      </c>
      <c r="J5" s="5">
        <f t="shared" si="2"/>
        <v>1</v>
      </c>
      <c r="K5" s="5">
        <f t="shared" si="3"/>
        <v>0.5</v>
      </c>
      <c r="L5" s="5">
        <f t="shared" si="4"/>
        <v>2</v>
      </c>
      <c r="M5" s="5">
        <f t="shared" si="5"/>
        <v>0.59999999999999964</v>
      </c>
      <c r="N5" s="64">
        <f>IF(ISERROR(VLOOKUP(D5,'Base Precios'!$B:$E,4,0)),0,VLOOKUP(D5,'Base Precios'!$B:$E,4,0))</f>
        <v>491.51</v>
      </c>
      <c r="O5" s="64">
        <f>IF(ISERROR(VLOOKUP(D5,'Base Precios'!$B:$E,3,0)),0,VLOOKUP(D5,'Base Precios'!$B:$E,3,0))</f>
        <v>125.93</v>
      </c>
      <c r="P5" s="64">
        <f t="shared" si="6"/>
        <v>491.51</v>
      </c>
      <c r="Q5" s="64">
        <f t="shared" si="7"/>
        <v>251.86</v>
      </c>
      <c r="R5" s="65">
        <f t="shared" si="8"/>
        <v>743.37</v>
      </c>
    </row>
    <row r="6" spans="1:18" ht="15" customHeight="1" x14ac:dyDescent="0.2">
      <c r="A6" s="5" t="str">
        <f t="shared" si="9"/>
        <v>Alfa Romeo Brera - 1.8  (Naftero)</v>
      </c>
      <c r="B6" s="1" t="s">
        <v>3</v>
      </c>
      <c r="C6" s="5" t="s">
        <v>180</v>
      </c>
      <c r="D6" s="5" t="s">
        <v>258</v>
      </c>
      <c r="E6" s="5" t="s">
        <v>363</v>
      </c>
      <c r="F6" s="5" t="s">
        <v>351</v>
      </c>
      <c r="G6" s="96">
        <v>4.5</v>
      </c>
      <c r="H6" s="5">
        <f t="shared" si="0"/>
        <v>5</v>
      </c>
      <c r="I6" s="5">
        <f t="shared" si="1"/>
        <v>1.25</v>
      </c>
      <c r="J6" s="5">
        <f t="shared" si="2"/>
        <v>1</v>
      </c>
      <c r="K6" s="5">
        <f t="shared" si="3"/>
        <v>0.25</v>
      </c>
      <c r="L6" s="5">
        <f t="shared" si="4"/>
        <v>1</v>
      </c>
      <c r="M6" s="5">
        <f t="shared" si="5"/>
        <v>0.5</v>
      </c>
      <c r="N6" s="64">
        <f>IF(ISERROR(VLOOKUP(D6,'Base Precios'!$B:$E,4,0)),0,VLOOKUP(D6,'Base Precios'!$B:$E,4,0))</f>
        <v>491.51</v>
      </c>
      <c r="O6" s="64">
        <f>IF(ISERROR(VLOOKUP(D6,'Base Precios'!$B:$E,3,0)),0,VLOOKUP(D6,'Base Precios'!$B:$E,3,0))</f>
        <v>125.93</v>
      </c>
      <c r="P6" s="64">
        <f t="shared" si="6"/>
        <v>491.51</v>
      </c>
      <c r="Q6" s="64">
        <f t="shared" si="7"/>
        <v>125.93</v>
      </c>
      <c r="R6" s="65">
        <f t="shared" si="8"/>
        <v>617.44000000000005</v>
      </c>
    </row>
    <row r="7" spans="1:18" ht="15" customHeight="1" x14ac:dyDescent="0.2">
      <c r="A7" s="5" t="str">
        <f t="shared" si="9"/>
        <v>Alfa Romeo Brera - 2.2  (Naftero)</v>
      </c>
      <c r="B7" s="1" t="s">
        <v>3</v>
      </c>
      <c r="C7" s="5" t="s">
        <v>180</v>
      </c>
      <c r="D7" s="5" t="s">
        <v>258</v>
      </c>
      <c r="E7" s="5" t="s">
        <v>363</v>
      </c>
      <c r="F7" s="5" t="s">
        <v>364</v>
      </c>
      <c r="G7" s="96">
        <v>5.4</v>
      </c>
      <c r="H7" s="5">
        <f t="shared" si="0"/>
        <v>6</v>
      </c>
      <c r="I7" s="5">
        <f t="shared" si="1"/>
        <v>1.5</v>
      </c>
      <c r="J7" s="5">
        <f t="shared" si="2"/>
        <v>1</v>
      </c>
      <c r="K7" s="5">
        <f t="shared" si="3"/>
        <v>0.5</v>
      </c>
      <c r="L7" s="5">
        <f t="shared" si="4"/>
        <v>2</v>
      </c>
      <c r="M7" s="5">
        <f t="shared" si="5"/>
        <v>0.59999999999999964</v>
      </c>
      <c r="N7" s="64">
        <f>IF(ISERROR(VLOOKUP(D7,'Base Precios'!$B:$E,4,0)),0,VLOOKUP(D7,'Base Precios'!$B:$E,4,0))</f>
        <v>491.51</v>
      </c>
      <c r="O7" s="64">
        <f>IF(ISERROR(VLOOKUP(D7,'Base Precios'!$B:$E,3,0)),0,VLOOKUP(D7,'Base Precios'!$B:$E,3,0))</f>
        <v>125.93</v>
      </c>
      <c r="P7" s="64">
        <f t="shared" si="6"/>
        <v>491.51</v>
      </c>
      <c r="Q7" s="64">
        <f t="shared" si="7"/>
        <v>251.86</v>
      </c>
      <c r="R7" s="65">
        <f t="shared" si="8"/>
        <v>743.37</v>
      </c>
    </row>
    <row r="8" spans="1:18" ht="15" customHeight="1" x14ac:dyDescent="0.2">
      <c r="A8" s="5" t="str">
        <f t="shared" si="9"/>
        <v>Alfa Romeo Brera - 3.2  (Naftero)</v>
      </c>
      <c r="B8" s="1" t="s">
        <v>3</v>
      </c>
      <c r="C8" s="5" t="s">
        <v>180</v>
      </c>
      <c r="D8" s="5" t="s">
        <v>258</v>
      </c>
      <c r="E8" s="5" t="s">
        <v>363</v>
      </c>
      <c r="F8" s="5" t="s">
        <v>365</v>
      </c>
      <c r="G8" s="96">
        <v>5.4</v>
      </c>
      <c r="H8" s="5">
        <f t="shared" si="0"/>
        <v>6</v>
      </c>
      <c r="I8" s="5">
        <f t="shared" si="1"/>
        <v>1.5</v>
      </c>
      <c r="J8" s="5">
        <f t="shared" si="2"/>
        <v>1</v>
      </c>
      <c r="K8" s="5">
        <f t="shared" si="3"/>
        <v>0.5</v>
      </c>
      <c r="L8" s="5">
        <f t="shared" si="4"/>
        <v>2</v>
      </c>
      <c r="M8" s="5">
        <f t="shared" si="5"/>
        <v>0.59999999999999964</v>
      </c>
      <c r="N8" s="64">
        <f>IF(ISERROR(VLOOKUP(D8,'Base Precios'!$B:$E,4,0)),0,VLOOKUP(D8,'Base Precios'!$B:$E,4,0))</f>
        <v>491.51</v>
      </c>
      <c r="O8" s="64">
        <f>IF(ISERROR(VLOOKUP(D8,'Base Precios'!$B:$E,3,0)),0,VLOOKUP(D8,'Base Precios'!$B:$E,3,0))</f>
        <v>125.93</v>
      </c>
      <c r="P8" s="64">
        <f t="shared" si="6"/>
        <v>491.51</v>
      </c>
      <c r="Q8" s="64">
        <f t="shared" si="7"/>
        <v>251.86</v>
      </c>
      <c r="R8" s="65">
        <f t="shared" si="8"/>
        <v>743.37</v>
      </c>
    </row>
    <row r="9" spans="1:18" ht="15" customHeight="1" x14ac:dyDescent="0.2">
      <c r="A9" s="5" t="str">
        <f t="shared" si="9"/>
        <v>Alfa Romeo Mito - 1.4  (Naftero)</v>
      </c>
      <c r="B9" s="1" t="s">
        <v>3</v>
      </c>
      <c r="C9" s="5" t="s">
        <v>203</v>
      </c>
      <c r="D9" s="5" t="s">
        <v>258</v>
      </c>
      <c r="E9" s="5" t="s">
        <v>363</v>
      </c>
      <c r="F9" s="5" t="s">
        <v>366</v>
      </c>
      <c r="G9" s="96">
        <v>3.3</v>
      </c>
      <c r="H9" s="5">
        <f t="shared" si="0"/>
        <v>4</v>
      </c>
      <c r="I9" s="5">
        <f t="shared" si="1"/>
        <v>1</v>
      </c>
      <c r="J9" s="5">
        <f t="shared" si="2"/>
        <v>1</v>
      </c>
      <c r="K9" s="5">
        <f t="shared" si="3"/>
        <v>0</v>
      </c>
      <c r="L9" s="5">
        <f t="shared" si="4"/>
        <v>0</v>
      </c>
      <c r="M9" s="5">
        <f t="shared" si="5"/>
        <v>0.70000000000000018</v>
      </c>
      <c r="N9" s="64">
        <f>IF(ISERROR(VLOOKUP(D9,'Base Precios'!$B:$E,4,0)),0,VLOOKUP(D9,'Base Precios'!$B:$E,4,0))</f>
        <v>491.51</v>
      </c>
      <c r="O9" s="64">
        <f>IF(ISERROR(VLOOKUP(D9,'Base Precios'!$B:$E,3,0)),0,VLOOKUP(D9,'Base Precios'!$B:$E,3,0))</f>
        <v>125.93</v>
      </c>
      <c r="P9" s="64">
        <f t="shared" si="6"/>
        <v>491.51</v>
      </c>
      <c r="Q9" s="64">
        <f t="shared" si="7"/>
        <v>0</v>
      </c>
      <c r="R9" s="65">
        <f t="shared" si="8"/>
        <v>491.51</v>
      </c>
    </row>
    <row r="10" spans="1:18" ht="15" customHeight="1" x14ac:dyDescent="0.2">
      <c r="A10" s="5" t="str">
        <f t="shared" si="9"/>
        <v>Alfa Romeo Spider - 1.8  (Naftero)</v>
      </c>
      <c r="B10" s="1" t="s">
        <v>3</v>
      </c>
      <c r="C10" s="5" t="s">
        <v>181</v>
      </c>
      <c r="D10" s="5" t="s">
        <v>258</v>
      </c>
      <c r="E10" s="5" t="s">
        <v>363</v>
      </c>
      <c r="F10" s="5" t="s">
        <v>351</v>
      </c>
      <c r="G10" s="96">
        <v>4.5</v>
      </c>
      <c r="H10" s="5">
        <f t="shared" si="0"/>
        <v>5</v>
      </c>
      <c r="I10" s="5">
        <f t="shared" si="1"/>
        <v>1.25</v>
      </c>
      <c r="J10" s="5">
        <f t="shared" si="2"/>
        <v>1</v>
      </c>
      <c r="K10" s="5">
        <f t="shared" si="3"/>
        <v>0.25</v>
      </c>
      <c r="L10" s="5">
        <f t="shared" si="4"/>
        <v>1</v>
      </c>
      <c r="M10" s="5">
        <f t="shared" si="5"/>
        <v>0.5</v>
      </c>
      <c r="N10" s="64">
        <f>IF(ISERROR(VLOOKUP(D10,'Base Precios'!$B:$E,4,0)),0,VLOOKUP(D10,'Base Precios'!$B:$E,4,0))</f>
        <v>491.51</v>
      </c>
      <c r="O10" s="64">
        <f>IF(ISERROR(VLOOKUP(D10,'Base Precios'!$B:$E,3,0)),0,VLOOKUP(D10,'Base Precios'!$B:$E,3,0))</f>
        <v>125.93</v>
      </c>
      <c r="P10" s="64">
        <f t="shared" si="6"/>
        <v>491.51</v>
      </c>
      <c r="Q10" s="64">
        <f t="shared" si="7"/>
        <v>125.93</v>
      </c>
      <c r="R10" s="65">
        <f t="shared" si="8"/>
        <v>617.44000000000005</v>
      </c>
    </row>
    <row r="11" spans="1:18" ht="15" customHeight="1" x14ac:dyDescent="0.2">
      <c r="A11" s="5" t="str">
        <f t="shared" si="9"/>
        <v>Alfa Romeo Spider - 2.2  (Naftero)</v>
      </c>
      <c r="B11" s="1" t="s">
        <v>3</v>
      </c>
      <c r="C11" s="5" t="s">
        <v>181</v>
      </c>
      <c r="D11" s="5" t="s">
        <v>258</v>
      </c>
      <c r="E11" s="5" t="s">
        <v>363</v>
      </c>
      <c r="F11" s="5" t="s">
        <v>364</v>
      </c>
      <c r="G11" s="96">
        <v>5.4</v>
      </c>
      <c r="H11" s="5">
        <f t="shared" si="0"/>
        <v>6</v>
      </c>
      <c r="I11" s="5">
        <f t="shared" si="1"/>
        <v>1.5</v>
      </c>
      <c r="J11" s="5">
        <f t="shared" si="2"/>
        <v>1</v>
      </c>
      <c r="K11" s="5">
        <f t="shared" si="3"/>
        <v>0.5</v>
      </c>
      <c r="L11" s="5">
        <f t="shared" si="4"/>
        <v>2</v>
      </c>
      <c r="M11" s="5">
        <f t="shared" si="5"/>
        <v>0.59999999999999964</v>
      </c>
      <c r="N11" s="64">
        <f>IF(ISERROR(VLOOKUP(D11,'Base Precios'!$B:$E,4,0)),0,VLOOKUP(D11,'Base Precios'!$B:$E,4,0))</f>
        <v>491.51</v>
      </c>
      <c r="O11" s="64">
        <f>IF(ISERROR(VLOOKUP(D11,'Base Precios'!$B:$E,3,0)),0,VLOOKUP(D11,'Base Precios'!$B:$E,3,0))</f>
        <v>125.93</v>
      </c>
      <c r="P11" s="64">
        <f t="shared" si="6"/>
        <v>491.51</v>
      </c>
      <c r="Q11" s="64">
        <f t="shared" si="7"/>
        <v>251.86</v>
      </c>
      <c r="R11" s="65">
        <f t="shared" si="8"/>
        <v>743.37</v>
      </c>
    </row>
    <row r="12" spans="1:18" ht="15" customHeight="1" x14ac:dyDescent="0.2">
      <c r="A12" s="5" t="str">
        <f t="shared" si="9"/>
        <v>Alfa Romeo Spider - 3.2  (Naftero)</v>
      </c>
      <c r="B12" s="1" t="s">
        <v>3</v>
      </c>
      <c r="C12" s="5" t="s">
        <v>181</v>
      </c>
      <c r="D12" s="5" t="s">
        <v>258</v>
      </c>
      <c r="E12" s="5" t="s">
        <v>363</v>
      </c>
      <c r="F12" s="5" t="s">
        <v>365</v>
      </c>
      <c r="G12" s="96">
        <v>5.4</v>
      </c>
      <c r="H12" s="5">
        <f t="shared" si="0"/>
        <v>6</v>
      </c>
      <c r="I12" s="5">
        <f t="shared" si="1"/>
        <v>1.5</v>
      </c>
      <c r="J12" s="5">
        <f t="shared" si="2"/>
        <v>1</v>
      </c>
      <c r="K12" s="5">
        <f t="shared" si="3"/>
        <v>0.5</v>
      </c>
      <c r="L12" s="5">
        <f t="shared" si="4"/>
        <v>2</v>
      </c>
      <c r="M12" s="5">
        <f t="shared" si="5"/>
        <v>0.59999999999999964</v>
      </c>
      <c r="N12" s="64">
        <f>IF(ISERROR(VLOOKUP(D12,'Base Precios'!$B:$E,4,0)),0,VLOOKUP(D12,'Base Precios'!$B:$E,4,0))</f>
        <v>491.51</v>
      </c>
      <c r="O12" s="64">
        <f>IF(ISERROR(VLOOKUP(D12,'Base Precios'!$B:$E,3,0)),0,VLOOKUP(D12,'Base Precios'!$B:$E,3,0))</f>
        <v>125.93</v>
      </c>
      <c r="P12" s="64">
        <f t="shared" si="6"/>
        <v>491.51</v>
      </c>
      <c r="Q12" s="64">
        <f t="shared" si="7"/>
        <v>251.86</v>
      </c>
      <c r="R12" s="65">
        <f t="shared" si="8"/>
        <v>743.37</v>
      </c>
    </row>
    <row r="13" spans="1:18" ht="15" customHeight="1" x14ac:dyDescent="0.2">
      <c r="A13" s="5" t="str">
        <f t="shared" si="9"/>
        <v>Audi A1 - 1.2  (Naftero)</v>
      </c>
      <c r="B13" s="1" t="s">
        <v>5</v>
      </c>
      <c r="C13" s="5" t="s">
        <v>204</v>
      </c>
      <c r="D13" s="5" t="s">
        <v>258</v>
      </c>
      <c r="E13" s="5" t="s">
        <v>363</v>
      </c>
      <c r="F13" s="5" t="s">
        <v>267</v>
      </c>
      <c r="G13" s="96">
        <v>3.6</v>
      </c>
      <c r="H13" s="5">
        <f t="shared" si="0"/>
        <v>4</v>
      </c>
      <c r="I13" s="5">
        <f t="shared" si="1"/>
        <v>1</v>
      </c>
      <c r="J13" s="5">
        <f t="shared" si="2"/>
        <v>1</v>
      </c>
      <c r="K13" s="5">
        <f t="shared" si="3"/>
        <v>0</v>
      </c>
      <c r="L13" s="5">
        <f t="shared" si="4"/>
        <v>0</v>
      </c>
      <c r="M13" s="5">
        <f t="shared" si="5"/>
        <v>0.39999999999999991</v>
      </c>
      <c r="N13" s="64">
        <f>IF(ISERROR(VLOOKUP(D13,'Base Precios'!$B:$E,4,0)),0,VLOOKUP(D13,'Base Precios'!$B:$E,4,0))</f>
        <v>491.51</v>
      </c>
      <c r="O13" s="64">
        <f>IF(ISERROR(VLOOKUP(D13,'Base Precios'!$B:$E,3,0)),0,VLOOKUP(D13,'Base Precios'!$B:$E,3,0))</f>
        <v>125.93</v>
      </c>
      <c r="P13" s="64">
        <f t="shared" si="6"/>
        <v>491.51</v>
      </c>
      <c r="Q13" s="64">
        <f t="shared" si="7"/>
        <v>0</v>
      </c>
      <c r="R13" s="65">
        <f t="shared" si="8"/>
        <v>491.51</v>
      </c>
    </row>
    <row r="14" spans="1:18" ht="15" customHeight="1" x14ac:dyDescent="0.2">
      <c r="A14" s="5" t="str">
        <f t="shared" si="9"/>
        <v>Audi A1 - 1.4  (Naftero)</v>
      </c>
      <c r="B14" s="1" t="s">
        <v>5</v>
      </c>
      <c r="C14" s="5" t="s">
        <v>204</v>
      </c>
      <c r="D14" s="5" t="s">
        <v>258</v>
      </c>
      <c r="E14" s="5" t="s">
        <v>363</v>
      </c>
      <c r="F14" s="5" t="s">
        <v>366</v>
      </c>
      <c r="G14" s="96">
        <v>3.6</v>
      </c>
      <c r="H14" s="5">
        <f t="shared" si="0"/>
        <v>4</v>
      </c>
      <c r="I14" s="5">
        <f t="shared" si="1"/>
        <v>1</v>
      </c>
      <c r="J14" s="5">
        <f t="shared" si="2"/>
        <v>1</v>
      </c>
      <c r="K14" s="5">
        <f t="shared" si="3"/>
        <v>0</v>
      </c>
      <c r="L14" s="5">
        <f t="shared" si="4"/>
        <v>0</v>
      </c>
      <c r="M14" s="5">
        <f t="shared" si="5"/>
        <v>0.39999999999999991</v>
      </c>
      <c r="N14" s="64">
        <f>IF(ISERROR(VLOOKUP(D14,'Base Precios'!$B:$E,4,0)),0,VLOOKUP(D14,'Base Precios'!$B:$E,4,0))</f>
        <v>491.51</v>
      </c>
      <c r="O14" s="64">
        <f>IF(ISERROR(VLOOKUP(D14,'Base Precios'!$B:$E,3,0)),0,VLOOKUP(D14,'Base Precios'!$B:$E,3,0))</f>
        <v>125.93</v>
      </c>
      <c r="P14" s="64">
        <f t="shared" si="6"/>
        <v>491.51</v>
      </c>
      <c r="Q14" s="64">
        <f t="shared" si="7"/>
        <v>0</v>
      </c>
      <c r="R14" s="65">
        <f t="shared" si="8"/>
        <v>491.51</v>
      </c>
    </row>
    <row r="15" spans="1:18" ht="15" customHeight="1" x14ac:dyDescent="0.2">
      <c r="A15" s="5" t="str">
        <f t="shared" si="9"/>
        <v>Audi A1 - 1.6  (Diesel)</v>
      </c>
      <c r="B15" s="1" t="s">
        <v>5</v>
      </c>
      <c r="C15" s="5" t="s">
        <v>204</v>
      </c>
      <c r="D15" s="5" t="s">
        <v>258</v>
      </c>
      <c r="E15" s="5" t="s">
        <v>104</v>
      </c>
      <c r="F15" s="5" t="s">
        <v>350</v>
      </c>
      <c r="G15" s="96">
        <v>4.3</v>
      </c>
      <c r="H15" s="5">
        <f t="shared" si="0"/>
        <v>5</v>
      </c>
      <c r="I15" s="5">
        <f t="shared" si="1"/>
        <v>1.25</v>
      </c>
      <c r="J15" s="5">
        <f t="shared" si="2"/>
        <v>1</v>
      </c>
      <c r="K15" s="5">
        <f t="shared" si="3"/>
        <v>0.25</v>
      </c>
      <c r="L15" s="5">
        <f t="shared" si="4"/>
        <v>1</v>
      </c>
      <c r="M15" s="5">
        <f t="shared" si="5"/>
        <v>0.70000000000000018</v>
      </c>
      <c r="N15" s="64">
        <f>IF(ISERROR(VLOOKUP(D15,'Base Precios'!$B:$E,4,0)),0,VLOOKUP(D15,'Base Precios'!$B:$E,4,0))</f>
        <v>491.51</v>
      </c>
      <c r="O15" s="64">
        <f>IF(ISERROR(VLOOKUP(D15,'Base Precios'!$B:$E,3,0)),0,VLOOKUP(D15,'Base Precios'!$B:$E,3,0))</f>
        <v>125.93</v>
      </c>
      <c r="P15" s="64">
        <f t="shared" si="6"/>
        <v>491.51</v>
      </c>
      <c r="Q15" s="64">
        <f t="shared" si="7"/>
        <v>125.93</v>
      </c>
      <c r="R15" s="65">
        <f t="shared" si="8"/>
        <v>617.44000000000005</v>
      </c>
    </row>
    <row r="16" spans="1:18" ht="15" customHeight="1" x14ac:dyDescent="0.2">
      <c r="A16" s="5" t="str">
        <f t="shared" si="9"/>
        <v>Audi A1 -DPF - 1.6  (Diesel)</v>
      </c>
      <c r="B16" s="98" t="s">
        <v>5</v>
      </c>
      <c r="C16" s="97" t="s">
        <v>312</v>
      </c>
      <c r="D16" s="97" t="s">
        <v>80</v>
      </c>
      <c r="E16" s="97" t="s">
        <v>104</v>
      </c>
      <c r="F16" s="97" t="s">
        <v>350</v>
      </c>
      <c r="G16" s="106">
        <v>4.3</v>
      </c>
      <c r="H16" s="97">
        <f t="shared" si="0"/>
        <v>5</v>
      </c>
      <c r="I16" s="97">
        <f t="shared" si="1"/>
        <v>1.25</v>
      </c>
      <c r="J16" s="97">
        <f t="shared" si="2"/>
        <v>1</v>
      </c>
      <c r="K16" s="97">
        <f t="shared" si="3"/>
        <v>0.25</v>
      </c>
      <c r="L16" s="97">
        <f t="shared" si="4"/>
        <v>1</v>
      </c>
      <c r="M16" s="97">
        <f t="shared" si="5"/>
        <v>0.70000000000000018</v>
      </c>
      <c r="N16" s="100">
        <f>IF(ISERROR(VLOOKUP(D16,'Base Precios'!$B:$E,4,0)),0,VLOOKUP(D16,'Base Precios'!$B:$E,4,0))</f>
        <v>0</v>
      </c>
      <c r="O16" s="100">
        <f>IF(ISERROR(VLOOKUP(D16,'Base Precios'!$B:$E,3,0)),0,VLOOKUP(D16,'Base Precios'!$B:$E,3,0))</f>
        <v>0</v>
      </c>
      <c r="P16" s="100">
        <f t="shared" si="6"/>
        <v>0</v>
      </c>
      <c r="Q16" s="100">
        <f t="shared" si="7"/>
        <v>0</v>
      </c>
      <c r="R16" s="101">
        <f t="shared" si="8"/>
        <v>0</v>
      </c>
    </row>
    <row r="17" spans="1:18" ht="15" customHeight="1" x14ac:dyDescent="0.2">
      <c r="A17" s="5" t="str">
        <f t="shared" si="9"/>
        <v>Audi A3 - 1.2  (Naftero)</v>
      </c>
      <c r="B17" s="1" t="s">
        <v>5</v>
      </c>
      <c r="C17" s="5" t="s">
        <v>6</v>
      </c>
      <c r="D17" s="5" t="s">
        <v>258</v>
      </c>
      <c r="E17" s="5" t="s">
        <v>363</v>
      </c>
      <c r="F17" s="5" t="s">
        <v>267</v>
      </c>
      <c r="G17" s="96">
        <v>3.7</v>
      </c>
      <c r="H17" s="5">
        <f t="shared" si="0"/>
        <v>4</v>
      </c>
      <c r="I17" s="5">
        <f t="shared" si="1"/>
        <v>1</v>
      </c>
      <c r="J17" s="5">
        <f t="shared" si="2"/>
        <v>1</v>
      </c>
      <c r="K17" s="5">
        <f t="shared" si="3"/>
        <v>0</v>
      </c>
      <c r="L17" s="5">
        <f t="shared" si="4"/>
        <v>0</v>
      </c>
      <c r="M17" s="5">
        <f t="shared" si="5"/>
        <v>0.29999999999999982</v>
      </c>
      <c r="N17" s="64">
        <f>IF(ISERROR(VLOOKUP(D17,'Base Precios'!$B:$E,4,0)),0,VLOOKUP(D17,'Base Precios'!$B:$E,4,0))</f>
        <v>491.51</v>
      </c>
      <c r="O17" s="64">
        <f>IF(ISERROR(VLOOKUP(D17,'Base Precios'!$B:$E,3,0)),0,VLOOKUP(D17,'Base Precios'!$B:$E,3,0))</f>
        <v>125.93</v>
      </c>
      <c r="P17" s="64">
        <f t="shared" si="6"/>
        <v>491.51</v>
      </c>
      <c r="Q17" s="64">
        <f t="shared" si="7"/>
        <v>0</v>
      </c>
      <c r="R17" s="65">
        <f t="shared" si="8"/>
        <v>491.51</v>
      </c>
    </row>
    <row r="18" spans="1:18" ht="15" customHeight="1" x14ac:dyDescent="0.2">
      <c r="A18" s="5" t="str">
        <f t="shared" si="9"/>
        <v>Audi A3 - 1.6  (Diesel)</v>
      </c>
      <c r="B18" s="1" t="s">
        <v>5</v>
      </c>
      <c r="C18" s="5" t="s">
        <v>6</v>
      </c>
      <c r="D18" s="5" t="s">
        <v>258</v>
      </c>
      <c r="E18" s="5" t="s">
        <v>104</v>
      </c>
      <c r="F18" s="5" t="s">
        <v>350</v>
      </c>
      <c r="G18" s="96">
        <v>4.3</v>
      </c>
      <c r="H18" s="5">
        <f t="shared" si="0"/>
        <v>5</v>
      </c>
      <c r="I18" s="5">
        <f t="shared" si="1"/>
        <v>1.25</v>
      </c>
      <c r="J18" s="5">
        <f t="shared" si="2"/>
        <v>1</v>
      </c>
      <c r="K18" s="5">
        <f t="shared" si="3"/>
        <v>0.25</v>
      </c>
      <c r="L18" s="5">
        <f t="shared" si="4"/>
        <v>1</v>
      </c>
      <c r="M18" s="5">
        <f t="shared" si="5"/>
        <v>0.70000000000000018</v>
      </c>
      <c r="N18" s="64">
        <f>IF(ISERROR(VLOOKUP(D18,'Base Precios'!$B:$E,4,0)),0,VLOOKUP(D18,'Base Precios'!$B:$E,4,0))</f>
        <v>491.51</v>
      </c>
      <c r="O18" s="64">
        <f>IF(ISERROR(VLOOKUP(D18,'Base Precios'!$B:$E,3,0)),0,VLOOKUP(D18,'Base Precios'!$B:$E,3,0))</f>
        <v>125.93</v>
      </c>
      <c r="P18" s="64">
        <f t="shared" si="6"/>
        <v>491.51</v>
      </c>
      <c r="Q18" s="64">
        <f t="shared" si="7"/>
        <v>125.93</v>
      </c>
      <c r="R18" s="65">
        <f t="shared" si="8"/>
        <v>617.44000000000005</v>
      </c>
    </row>
    <row r="19" spans="1:18" ht="15" customHeight="1" x14ac:dyDescent="0.2">
      <c r="A19" s="5" t="str">
        <f t="shared" si="9"/>
        <v>Audi A3 -DPF - 1.6  (Diesel)</v>
      </c>
      <c r="B19" s="98" t="s">
        <v>5</v>
      </c>
      <c r="C19" s="97" t="s">
        <v>313</v>
      </c>
      <c r="D19" s="97" t="s">
        <v>80</v>
      </c>
      <c r="E19" s="97" t="s">
        <v>104</v>
      </c>
      <c r="F19" s="97" t="s">
        <v>350</v>
      </c>
      <c r="G19" s="106">
        <v>4.3</v>
      </c>
      <c r="H19" s="97">
        <f t="shared" si="0"/>
        <v>5</v>
      </c>
      <c r="I19" s="97">
        <f t="shared" si="1"/>
        <v>1.25</v>
      </c>
      <c r="J19" s="97">
        <f t="shared" si="2"/>
        <v>1</v>
      </c>
      <c r="K19" s="97">
        <f t="shared" si="3"/>
        <v>0.25</v>
      </c>
      <c r="L19" s="97">
        <f t="shared" si="4"/>
        <v>1</v>
      </c>
      <c r="M19" s="97">
        <f t="shared" si="5"/>
        <v>0.70000000000000018</v>
      </c>
      <c r="N19" s="100">
        <f>IF(ISERROR(VLOOKUP(D19,'Base Precios'!$B:$E,4,0)),0,VLOOKUP(D19,'Base Precios'!$B:$E,4,0))</f>
        <v>0</v>
      </c>
      <c r="O19" s="100">
        <f>IF(ISERROR(VLOOKUP(D19,'Base Precios'!$B:$E,3,0)),0,VLOOKUP(D19,'Base Precios'!$B:$E,3,0))</f>
        <v>0</v>
      </c>
      <c r="P19" s="100">
        <f t="shared" si="6"/>
        <v>0</v>
      </c>
      <c r="Q19" s="100">
        <f t="shared" si="7"/>
        <v>0</v>
      </c>
      <c r="R19" s="101">
        <f t="shared" si="8"/>
        <v>0</v>
      </c>
    </row>
    <row r="20" spans="1:18" ht="15" customHeight="1" x14ac:dyDescent="0.2">
      <c r="A20" s="5" t="str">
        <f t="shared" si="9"/>
        <v>Audi A3 Sportback - 1.4  (Naftero)</v>
      </c>
      <c r="B20" s="1" t="s">
        <v>5</v>
      </c>
      <c r="C20" s="5" t="s">
        <v>188</v>
      </c>
      <c r="D20" s="5" t="s">
        <v>258</v>
      </c>
      <c r="E20" s="5" t="s">
        <v>363</v>
      </c>
      <c r="F20" s="5" t="s">
        <v>366</v>
      </c>
      <c r="G20" s="96">
        <v>3.6</v>
      </c>
      <c r="H20" s="5">
        <f t="shared" si="0"/>
        <v>4</v>
      </c>
      <c r="I20" s="5">
        <f t="shared" si="1"/>
        <v>1</v>
      </c>
      <c r="J20" s="5">
        <f t="shared" si="2"/>
        <v>1</v>
      </c>
      <c r="K20" s="5">
        <f t="shared" si="3"/>
        <v>0</v>
      </c>
      <c r="L20" s="5">
        <f t="shared" si="4"/>
        <v>0</v>
      </c>
      <c r="M20" s="5">
        <f t="shared" si="5"/>
        <v>0.39999999999999991</v>
      </c>
      <c r="N20" s="64">
        <f>IF(ISERROR(VLOOKUP(D20,'Base Precios'!$B:$E,4,0)),0,VLOOKUP(D20,'Base Precios'!$B:$E,4,0))</f>
        <v>491.51</v>
      </c>
      <c r="O20" s="64">
        <f>IF(ISERROR(VLOOKUP(D20,'Base Precios'!$B:$E,3,0)),0,VLOOKUP(D20,'Base Precios'!$B:$E,3,0))</f>
        <v>125.93</v>
      </c>
      <c r="P20" s="64">
        <f t="shared" si="6"/>
        <v>491.51</v>
      </c>
      <c r="Q20" s="64">
        <f t="shared" si="7"/>
        <v>0</v>
      </c>
      <c r="R20" s="65">
        <f t="shared" si="8"/>
        <v>491.51</v>
      </c>
    </row>
    <row r="21" spans="1:18" ht="15" customHeight="1" x14ac:dyDescent="0.2">
      <c r="A21" s="5" t="str">
        <f t="shared" si="9"/>
        <v>Audi A3 Sportback - 1.6  (Naftero)</v>
      </c>
      <c r="B21" s="1" t="s">
        <v>5</v>
      </c>
      <c r="C21" s="5" t="s">
        <v>188</v>
      </c>
      <c r="D21" s="5" t="s">
        <v>258</v>
      </c>
      <c r="E21" s="5" t="s">
        <v>363</v>
      </c>
      <c r="F21" s="5" t="s">
        <v>350</v>
      </c>
      <c r="G21" s="96">
        <v>4.5999999999999996</v>
      </c>
      <c r="H21" s="5">
        <f t="shared" si="0"/>
        <v>5</v>
      </c>
      <c r="I21" s="5">
        <f t="shared" si="1"/>
        <v>1.25</v>
      </c>
      <c r="J21" s="5">
        <f t="shared" si="2"/>
        <v>1</v>
      </c>
      <c r="K21" s="5">
        <f t="shared" si="3"/>
        <v>0.25</v>
      </c>
      <c r="L21" s="5">
        <f t="shared" si="4"/>
        <v>1</v>
      </c>
      <c r="M21" s="5">
        <f t="shared" si="5"/>
        <v>0.40000000000000036</v>
      </c>
      <c r="N21" s="64">
        <f>IF(ISERROR(VLOOKUP(D21,'Base Precios'!$B:$E,4,0)),0,VLOOKUP(D21,'Base Precios'!$B:$E,4,0))</f>
        <v>491.51</v>
      </c>
      <c r="O21" s="64">
        <f>IF(ISERROR(VLOOKUP(D21,'Base Precios'!$B:$E,3,0)),0,VLOOKUP(D21,'Base Precios'!$B:$E,3,0))</f>
        <v>125.93</v>
      </c>
      <c r="P21" s="64">
        <f t="shared" si="6"/>
        <v>491.51</v>
      </c>
      <c r="Q21" s="64">
        <f t="shared" si="7"/>
        <v>125.93</v>
      </c>
      <c r="R21" s="65">
        <f t="shared" si="8"/>
        <v>617.44000000000005</v>
      </c>
    </row>
    <row r="22" spans="1:18" ht="15" customHeight="1" x14ac:dyDescent="0.2">
      <c r="A22" s="5" t="str">
        <f t="shared" si="9"/>
        <v>Audi A3 Sportback - 1.8  (Naftero)</v>
      </c>
      <c r="B22" s="1" t="s">
        <v>5</v>
      </c>
      <c r="C22" s="5" t="s">
        <v>188</v>
      </c>
      <c r="D22" s="5" t="s">
        <v>258</v>
      </c>
      <c r="E22" s="5" t="s">
        <v>363</v>
      </c>
      <c r="F22" s="5" t="s">
        <v>351</v>
      </c>
      <c r="G22" s="96">
        <v>4.5999999999999996</v>
      </c>
      <c r="H22" s="5">
        <f t="shared" si="0"/>
        <v>5</v>
      </c>
      <c r="I22" s="5">
        <f t="shared" si="1"/>
        <v>1.25</v>
      </c>
      <c r="J22" s="5">
        <f t="shared" si="2"/>
        <v>1</v>
      </c>
      <c r="K22" s="5">
        <f t="shared" si="3"/>
        <v>0.25</v>
      </c>
      <c r="L22" s="5">
        <f t="shared" si="4"/>
        <v>1</v>
      </c>
      <c r="M22" s="5">
        <f t="shared" si="5"/>
        <v>0.40000000000000036</v>
      </c>
      <c r="N22" s="64">
        <f>IF(ISERROR(VLOOKUP(D22,'Base Precios'!$B:$E,4,0)),0,VLOOKUP(D22,'Base Precios'!$B:$E,4,0))</f>
        <v>491.51</v>
      </c>
      <c r="O22" s="64">
        <f>IF(ISERROR(VLOOKUP(D22,'Base Precios'!$B:$E,3,0)),0,VLOOKUP(D22,'Base Precios'!$B:$E,3,0))</f>
        <v>125.93</v>
      </c>
      <c r="P22" s="64">
        <f t="shared" si="6"/>
        <v>491.51</v>
      </c>
      <c r="Q22" s="64">
        <f t="shared" si="7"/>
        <v>125.93</v>
      </c>
      <c r="R22" s="65">
        <f t="shared" si="8"/>
        <v>617.44000000000005</v>
      </c>
    </row>
    <row r="23" spans="1:18" ht="15" customHeight="1" x14ac:dyDescent="0.2">
      <c r="A23" s="5" t="str">
        <f t="shared" si="9"/>
        <v>Audi A3 Sportback - 1.9  (Diesel)</v>
      </c>
      <c r="B23" s="1" t="s">
        <v>5</v>
      </c>
      <c r="C23" s="5" t="s">
        <v>188</v>
      </c>
      <c r="D23" s="5" t="s">
        <v>258</v>
      </c>
      <c r="E23" s="5" t="s">
        <v>104</v>
      </c>
      <c r="F23" s="5" t="s">
        <v>372</v>
      </c>
      <c r="G23" s="96">
        <v>4.3</v>
      </c>
      <c r="H23" s="5">
        <f t="shared" si="0"/>
        <v>5</v>
      </c>
      <c r="I23" s="5">
        <f t="shared" si="1"/>
        <v>1.25</v>
      </c>
      <c r="J23" s="5">
        <f t="shared" si="2"/>
        <v>1</v>
      </c>
      <c r="K23" s="5">
        <f t="shared" si="3"/>
        <v>0.25</v>
      </c>
      <c r="L23" s="5">
        <f t="shared" si="4"/>
        <v>1</v>
      </c>
      <c r="M23" s="5">
        <f t="shared" si="5"/>
        <v>0.70000000000000018</v>
      </c>
      <c r="N23" s="64">
        <f>IF(ISERROR(VLOOKUP(D23,'Base Precios'!$B:$E,4,0)),0,VLOOKUP(D23,'Base Precios'!$B:$E,4,0))</f>
        <v>491.51</v>
      </c>
      <c r="O23" s="64">
        <f>IF(ISERROR(VLOOKUP(D23,'Base Precios'!$B:$E,3,0)),0,VLOOKUP(D23,'Base Precios'!$B:$E,3,0))</f>
        <v>125.93</v>
      </c>
      <c r="P23" s="64">
        <f t="shared" si="6"/>
        <v>491.51</v>
      </c>
      <c r="Q23" s="64">
        <f t="shared" si="7"/>
        <v>125.93</v>
      </c>
      <c r="R23" s="65">
        <f t="shared" si="8"/>
        <v>617.44000000000005</v>
      </c>
    </row>
    <row r="24" spans="1:18" ht="15" customHeight="1" x14ac:dyDescent="0.2">
      <c r="A24" s="5" t="str">
        <f t="shared" si="9"/>
        <v>Audi A3 Sportback - 2.0  (Diesel)</v>
      </c>
      <c r="B24" s="1" t="s">
        <v>5</v>
      </c>
      <c r="C24" s="5" t="s">
        <v>188</v>
      </c>
      <c r="D24" s="5" t="s">
        <v>258</v>
      </c>
      <c r="E24" s="5" t="s">
        <v>104</v>
      </c>
      <c r="F24" s="5" t="s">
        <v>328</v>
      </c>
      <c r="G24" s="96">
        <v>4</v>
      </c>
      <c r="H24" s="5">
        <f t="shared" si="0"/>
        <v>4</v>
      </c>
      <c r="I24" s="5">
        <f t="shared" si="1"/>
        <v>1</v>
      </c>
      <c r="J24" s="5">
        <f t="shared" si="2"/>
        <v>1</v>
      </c>
      <c r="K24" s="5">
        <f t="shared" si="3"/>
        <v>0</v>
      </c>
      <c r="L24" s="5">
        <f t="shared" si="4"/>
        <v>0</v>
      </c>
      <c r="M24" s="5">
        <f t="shared" si="5"/>
        <v>0</v>
      </c>
      <c r="N24" s="64">
        <f>IF(ISERROR(VLOOKUP(D24,'Base Precios'!$B:$E,4,0)),0,VLOOKUP(D24,'Base Precios'!$B:$E,4,0))</f>
        <v>491.51</v>
      </c>
      <c r="O24" s="64">
        <f>IF(ISERROR(VLOOKUP(D24,'Base Precios'!$B:$E,3,0)),0,VLOOKUP(D24,'Base Precios'!$B:$E,3,0))</f>
        <v>125.93</v>
      </c>
      <c r="P24" s="64">
        <f t="shared" si="6"/>
        <v>491.51</v>
      </c>
      <c r="Q24" s="64">
        <f t="shared" si="7"/>
        <v>0</v>
      </c>
      <c r="R24" s="65">
        <f t="shared" si="8"/>
        <v>491.51</v>
      </c>
    </row>
    <row r="25" spans="1:18" ht="15" customHeight="1" x14ac:dyDescent="0.2">
      <c r="A25" s="5" t="str">
        <f t="shared" si="9"/>
        <v>Audi A3 Sportback - 3.2  (Naftero)</v>
      </c>
      <c r="B25" s="1" t="s">
        <v>5</v>
      </c>
      <c r="C25" s="5" t="s">
        <v>188</v>
      </c>
      <c r="D25" s="5" t="s">
        <v>258</v>
      </c>
      <c r="E25" s="5" t="s">
        <v>363</v>
      </c>
      <c r="F25" s="5" t="s">
        <v>365</v>
      </c>
      <c r="G25" s="96">
        <v>5.5</v>
      </c>
      <c r="H25" s="5">
        <f t="shared" si="0"/>
        <v>6</v>
      </c>
      <c r="I25" s="5">
        <f t="shared" si="1"/>
        <v>1.5</v>
      </c>
      <c r="J25" s="5">
        <f t="shared" si="2"/>
        <v>1</v>
      </c>
      <c r="K25" s="5">
        <f t="shared" si="3"/>
        <v>0.5</v>
      </c>
      <c r="L25" s="5">
        <f t="shared" si="4"/>
        <v>2</v>
      </c>
      <c r="M25" s="5">
        <f t="shared" si="5"/>
        <v>0.5</v>
      </c>
      <c r="N25" s="64">
        <f>IF(ISERROR(VLOOKUP(D25,'Base Precios'!$B:$E,4,0)),0,VLOOKUP(D25,'Base Precios'!$B:$E,4,0))</f>
        <v>491.51</v>
      </c>
      <c r="O25" s="64">
        <f>IF(ISERROR(VLOOKUP(D25,'Base Precios'!$B:$E,3,0)),0,VLOOKUP(D25,'Base Precios'!$B:$E,3,0))</f>
        <v>125.93</v>
      </c>
      <c r="P25" s="64">
        <f t="shared" si="6"/>
        <v>491.51</v>
      </c>
      <c r="Q25" s="64">
        <f t="shared" si="7"/>
        <v>251.86</v>
      </c>
      <c r="R25" s="65">
        <f t="shared" si="8"/>
        <v>743.37</v>
      </c>
    </row>
    <row r="26" spans="1:18" ht="15" customHeight="1" x14ac:dyDescent="0.2">
      <c r="A26" s="5" t="str">
        <f t="shared" si="9"/>
        <v>Audi A3 Sportback -DPF - 1.9  (Diesel)</v>
      </c>
      <c r="B26" s="98" t="s">
        <v>5</v>
      </c>
      <c r="C26" s="97" t="s">
        <v>314</v>
      </c>
      <c r="D26" s="97" t="s">
        <v>80</v>
      </c>
      <c r="E26" s="97" t="s">
        <v>104</v>
      </c>
      <c r="F26" s="97" t="s">
        <v>372</v>
      </c>
      <c r="G26" s="106">
        <v>4.3</v>
      </c>
      <c r="H26" s="97">
        <f t="shared" si="0"/>
        <v>5</v>
      </c>
      <c r="I26" s="97">
        <f t="shared" si="1"/>
        <v>1.25</v>
      </c>
      <c r="J26" s="97">
        <f t="shared" si="2"/>
        <v>1</v>
      </c>
      <c r="K26" s="97">
        <f t="shared" si="3"/>
        <v>0.25</v>
      </c>
      <c r="L26" s="97">
        <f t="shared" si="4"/>
        <v>1</v>
      </c>
      <c r="M26" s="97">
        <f t="shared" si="5"/>
        <v>0.70000000000000018</v>
      </c>
      <c r="N26" s="100">
        <f>IF(ISERROR(VLOOKUP(D26,'Base Precios'!$B:$E,4,0)),0,VLOOKUP(D26,'Base Precios'!$B:$E,4,0))</f>
        <v>0</v>
      </c>
      <c r="O26" s="100">
        <f>IF(ISERROR(VLOOKUP(D26,'Base Precios'!$B:$E,3,0)),0,VLOOKUP(D26,'Base Precios'!$B:$E,3,0))</f>
        <v>0</v>
      </c>
      <c r="P26" s="100">
        <f t="shared" si="6"/>
        <v>0</v>
      </c>
      <c r="Q26" s="100">
        <f t="shared" si="7"/>
        <v>0</v>
      </c>
      <c r="R26" s="101">
        <f t="shared" si="8"/>
        <v>0</v>
      </c>
    </row>
    <row r="27" spans="1:18" ht="15" customHeight="1" x14ac:dyDescent="0.2">
      <c r="A27" s="5" t="str">
        <f t="shared" si="9"/>
        <v>Audi A3 Sportback -DPF - 2.0  (Diesel)</v>
      </c>
      <c r="B27" s="98" t="s">
        <v>5</v>
      </c>
      <c r="C27" s="97" t="s">
        <v>314</v>
      </c>
      <c r="D27" s="97" t="s">
        <v>80</v>
      </c>
      <c r="E27" s="97" t="s">
        <v>104</v>
      </c>
      <c r="F27" s="97" t="s">
        <v>328</v>
      </c>
      <c r="G27" s="106">
        <v>4</v>
      </c>
      <c r="H27" s="97">
        <f t="shared" si="0"/>
        <v>4</v>
      </c>
      <c r="I27" s="97">
        <f t="shared" si="1"/>
        <v>1</v>
      </c>
      <c r="J27" s="97">
        <f t="shared" si="2"/>
        <v>1</v>
      </c>
      <c r="K27" s="97">
        <f t="shared" si="3"/>
        <v>0</v>
      </c>
      <c r="L27" s="97">
        <f t="shared" si="4"/>
        <v>0</v>
      </c>
      <c r="M27" s="97">
        <f t="shared" si="5"/>
        <v>0</v>
      </c>
      <c r="N27" s="100">
        <f>IF(ISERROR(VLOOKUP(D27,'Base Precios'!$B:$E,4,0)),0,VLOOKUP(D27,'Base Precios'!$B:$E,4,0))</f>
        <v>0</v>
      </c>
      <c r="O27" s="100">
        <f>IF(ISERROR(VLOOKUP(D27,'Base Precios'!$B:$E,3,0)),0,VLOOKUP(D27,'Base Precios'!$B:$E,3,0))</f>
        <v>0</v>
      </c>
      <c r="P27" s="100">
        <f t="shared" si="6"/>
        <v>0</v>
      </c>
      <c r="Q27" s="100">
        <f t="shared" si="7"/>
        <v>0</v>
      </c>
      <c r="R27" s="101">
        <f t="shared" si="8"/>
        <v>0</v>
      </c>
    </row>
    <row r="28" spans="1:18" ht="15" customHeight="1" x14ac:dyDescent="0.2">
      <c r="A28" s="5" t="str">
        <f t="shared" si="9"/>
        <v>Audi A4 - 1.8  (Naftero)</v>
      </c>
      <c r="B28" s="1" t="s">
        <v>5</v>
      </c>
      <c r="C28" s="5" t="s">
        <v>7</v>
      </c>
      <c r="D28" s="5" t="s">
        <v>258</v>
      </c>
      <c r="E28" s="5" t="s">
        <v>363</v>
      </c>
      <c r="F28" s="5" t="s">
        <v>351</v>
      </c>
      <c r="G28" s="96">
        <v>4.5999999999999996</v>
      </c>
      <c r="H28" s="5">
        <f t="shared" si="0"/>
        <v>5</v>
      </c>
      <c r="I28" s="5">
        <f t="shared" si="1"/>
        <v>1.25</v>
      </c>
      <c r="J28" s="5">
        <f t="shared" si="2"/>
        <v>1</v>
      </c>
      <c r="K28" s="5">
        <f t="shared" si="3"/>
        <v>0.25</v>
      </c>
      <c r="L28" s="5">
        <f t="shared" si="4"/>
        <v>1</v>
      </c>
      <c r="M28" s="5">
        <f t="shared" si="5"/>
        <v>0.40000000000000036</v>
      </c>
      <c r="N28" s="64">
        <f>IF(ISERROR(VLOOKUP(D28,'Base Precios'!$B:$E,4,0)),0,VLOOKUP(D28,'Base Precios'!$B:$E,4,0))</f>
        <v>491.51</v>
      </c>
      <c r="O28" s="64">
        <f>IF(ISERROR(VLOOKUP(D28,'Base Precios'!$B:$E,3,0)),0,VLOOKUP(D28,'Base Precios'!$B:$E,3,0))</f>
        <v>125.93</v>
      </c>
      <c r="P28" s="64">
        <f t="shared" si="6"/>
        <v>491.51</v>
      </c>
      <c r="Q28" s="64">
        <f t="shared" si="7"/>
        <v>125.93</v>
      </c>
      <c r="R28" s="65">
        <f t="shared" si="8"/>
        <v>617.44000000000005</v>
      </c>
    </row>
    <row r="29" spans="1:18" ht="15" customHeight="1" x14ac:dyDescent="0.2">
      <c r="A29" s="5" t="str">
        <f t="shared" si="9"/>
        <v>Audi A4 - 2.0  (Diesel)</v>
      </c>
      <c r="B29" s="1" t="s">
        <v>5</v>
      </c>
      <c r="C29" s="5" t="s">
        <v>7</v>
      </c>
      <c r="D29" s="5" t="s">
        <v>258</v>
      </c>
      <c r="E29" s="5" t="s">
        <v>104</v>
      </c>
      <c r="F29" s="5" t="s">
        <v>328</v>
      </c>
      <c r="G29" s="96">
        <v>5</v>
      </c>
      <c r="H29" s="5">
        <f t="shared" si="0"/>
        <v>5</v>
      </c>
      <c r="I29" s="5">
        <f t="shared" si="1"/>
        <v>1.25</v>
      </c>
      <c r="J29" s="5">
        <f t="shared" si="2"/>
        <v>1</v>
      </c>
      <c r="K29" s="5">
        <f t="shared" si="3"/>
        <v>0.25</v>
      </c>
      <c r="L29" s="5">
        <f t="shared" si="4"/>
        <v>1</v>
      </c>
      <c r="M29" s="5">
        <f t="shared" si="5"/>
        <v>0</v>
      </c>
      <c r="N29" s="64">
        <f>IF(ISERROR(VLOOKUP(D29,'Base Precios'!$B:$E,4,0)),0,VLOOKUP(D29,'Base Precios'!$B:$E,4,0))</f>
        <v>491.51</v>
      </c>
      <c r="O29" s="64">
        <f>IF(ISERROR(VLOOKUP(D29,'Base Precios'!$B:$E,3,0)),0,VLOOKUP(D29,'Base Precios'!$B:$E,3,0))</f>
        <v>125.93</v>
      </c>
      <c r="P29" s="64">
        <f t="shared" si="6"/>
        <v>491.51</v>
      </c>
      <c r="Q29" s="64">
        <f t="shared" si="7"/>
        <v>125.93</v>
      </c>
      <c r="R29" s="65">
        <f t="shared" si="8"/>
        <v>617.44000000000005</v>
      </c>
    </row>
    <row r="30" spans="1:18" ht="15" customHeight="1" x14ac:dyDescent="0.2">
      <c r="A30" s="5" t="str">
        <f t="shared" si="9"/>
        <v>Audi A4 Allroad - 2.0  (Naftero)</v>
      </c>
      <c r="B30" s="1" t="s">
        <v>5</v>
      </c>
      <c r="C30" s="5" t="s">
        <v>205</v>
      </c>
      <c r="D30" s="5" t="s">
        <v>258</v>
      </c>
      <c r="E30" s="5" t="s">
        <v>363</v>
      </c>
      <c r="F30" s="5" t="s">
        <v>328</v>
      </c>
      <c r="G30" s="96">
        <v>4.5999999999999996</v>
      </c>
      <c r="H30" s="5">
        <f t="shared" si="0"/>
        <v>5</v>
      </c>
      <c r="I30" s="5">
        <f t="shared" si="1"/>
        <v>1.25</v>
      </c>
      <c r="J30" s="5">
        <f t="shared" si="2"/>
        <v>1</v>
      </c>
      <c r="K30" s="5">
        <f t="shared" si="3"/>
        <v>0.25</v>
      </c>
      <c r="L30" s="5">
        <f t="shared" si="4"/>
        <v>1</v>
      </c>
      <c r="M30" s="5">
        <f t="shared" si="5"/>
        <v>0.40000000000000036</v>
      </c>
      <c r="N30" s="64">
        <f>IF(ISERROR(VLOOKUP(D30,'Base Precios'!$B:$E,4,0)),0,VLOOKUP(D30,'Base Precios'!$B:$E,4,0))</f>
        <v>491.51</v>
      </c>
      <c r="O30" s="64">
        <f>IF(ISERROR(VLOOKUP(D30,'Base Precios'!$B:$E,3,0)),0,VLOOKUP(D30,'Base Precios'!$B:$E,3,0))</f>
        <v>125.93</v>
      </c>
      <c r="P30" s="64">
        <f t="shared" si="6"/>
        <v>491.51</v>
      </c>
      <c r="Q30" s="64">
        <f t="shared" si="7"/>
        <v>125.93</v>
      </c>
      <c r="R30" s="65">
        <f t="shared" si="8"/>
        <v>617.44000000000005</v>
      </c>
    </row>
    <row r="31" spans="1:18" s="67" customFormat="1" ht="15" customHeight="1" x14ac:dyDescent="0.2">
      <c r="A31" s="5" t="str">
        <f t="shared" si="9"/>
        <v>Audi A4 Allroad - 2.7  (Diesel)</v>
      </c>
      <c r="B31" s="67" t="s">
        <v>5</v>
      </c>
      <c r="C31" s="5" t="s">
        <v>205</v>
      </c>
      <c r="D31" s="5" t="s">
        <v>258</v>
      </c>
      <c r="E31" s="5" t="s">
        <v>104</v>
      </c>
      <c r="F31" s="5" t="s">
        <v>373</v>
      </c>
      <c r="G31" s="96">
        <v>6.9</v>
      </c>
      <c r="H31" s="5">
        <f t="shared" si="0"/>
        <v>7</v>
      </c>
      <c r="I31" s="5">
        <f t="shared" si="1"/>
        <v>1.75</v>
      </c>
      <c r="J31" s="5">
        <f t="shared" si="2"/>
        <v>1</v>
      </c>
      <c r="K31" s="5">
        <f t="shared" si="3"/>
        <v>0.75</v>
      </c>
      <c r="L31" s="5">
        <f t="shared" si="4"/>
        <v>3</v>
      </c>
      <c r="M31" s="5">
        <f t="shared" si="5"/>
        <v>9.9999999999999645E-2</v>
      </c>
      <c r="N31" s="64">
        <f>IF(ISERROR(VLOOKUP(D31,'Base Precios'!$B:$E,4,0)),0,VLOOKUP(D31,'Base Precios'!$B:$E,4,0))</f>
        <v>491.51</v>
      </c>
      <c r="O31" s="64">
        <f>IF(ISERROR(VLOOKUP(D31,'Base Precios'!$B:$E,3,0)),0,VLOOKUP(D31,'Base Precios'!$B:$E,3,0))</f>
        <v>125.93</v>
      </c>
      <c r="P31" s="64">
        <f t="shared" si="6"/>
        <v>491.51</v>
      </c>
      <c r="Q31" s="64">
        <f t="shared" si="7"/>
        <v>377.79</v>
      </c>
      <c r="R31" s="65">
        <f t="shared" si="8"/>
        <v>869.3</v>
      </c>
    </row>
    <row r="32" spans="1:18" ht="15" customHeight="1" x14ac:dyDescent="0.2">
      <c r="A32" s="5" t="str">
        <f t="shared" si="9"/>
        <v>Audi A4 Allroad -DPF - 2.7  (Diesel)</v>
      </c>
      <c r="B32" s="98" t="s">
        <v>5</v>
      </c>
      <c r="C32" s="97" t="s">
        <v>317</v>
      </c>
      <c r="D32" s="97" t="s">
        <v>80</v>
      </c>
      <c r="E32" s="97" t="s">
        <v>104</v>
      </c>
      <c r="F32" s="97" t="s">
        <v>373</v>
      </c>
      <c r="G32" s="106">
        <v>6.9</v>
      </c>
      <c r="H32" s="97">
        <f t="shared" si="0"/>
        <v>7</v>
      </c>
      <c r="I32" s="97">
        <f t="shared" si="1"/>
        <v>1.75</v>
      </c>
      <c r="J32" s="97">
        <f t="shared" si="2"/>
        <v>1</v>
      </c>
      <c r="K32" s="97">
        <f t="shared" si="3"/>
        <v>0.75</v>
      </c>
      <c r="L32" s="97">
        <f t="shared" si="4"/>
        <v>3</v>
      </c>
      <c r="M32" s="97">
        <f t="shared" si="5"/>
        <v>9.9999999999999645E-2</v>
      </c>
      <c r="N32" s="100">
        <f>IF(ISERROR(VLOOKUP(D32,'Base Precios'!$B:$E,4,0)),0,VLOOKUP(D32,'Base Precios'!$B:$E,4,0))</f>
        <v>0</v>
      </c>
      <c r="O32" s="100">
        <f>IF(ISERROR(VLOOKUP(D32,'Base Precios'!$B:$E,3,0)),0,VLOOKUP(D32,'Base Precios'!$B:$E,3,0))</f>
        <v>0</v>
      </c>
      <c r="P32" s="100">
        <f t="shared" si="6"/>
        <v>0</v>
      </c>
      <c r="Q32" s="100">
        <f t="shared" si="7"/>
        <v>0</v>
      </c>
      <c r="R32" s="101">
        <f t="shared" si="8"/>
        <v>0</v>
      </c>
    </row>
    <row r="33" spans="1:18" ht="15" customHeight="1" x14ac:dyDescent="0.2">
      <c r="A33" s="5" t="str">
        <f t="shared" si="9"/>
        <v>Audi A4 Avant - 3.0  (Diesel)</v>
      </c>
      <c r="B33" s="1" t="s">
        <v>5</v>
      </c>
      <c r="C33" s="5" t="s">
        <v>189</v>
      </c>
      <c r="D33" s="5" t="s">
        <v>258</v>
      </c>
      <c r="E33" s="5" t="s">
        <v>104</v>
      </c>
      <c r="F33" s="5" t="s">
        <v>371</v>
      </c>
      <c r="G33" s="96">
        <v>7.4</v>
      </c>
      <c r="H33" s="5">
        <f t="shared" si="0"/>
        <v>8</v>
      </c>
      <c r="I33" s="5">
        <f t="shared" si="1"/>
        <v>2</v>
      </c>
      <c r="J33" s="5">
        <f t="shared" si="2"/>
        <v>2</v>
      </c>
      <c r="K33" s="5">
        <f t="shared" si="3"/>
        <v>0</v>
      </c>
      <c r="L33" s="5">
        <f t="shared" si="4"/>
        <v>0</v>
      </c>
      <c r="M33" s="5">
        <f t="shared" si="5"/>
        <v>0.59999999999999964</v>
      </c>
      <c r="N33" s="64">
        <f>IF(ISERROR(VLOOKUP(D33,'Base Precios'!$B:$E,4,0)),0,VLOOKUP(D33,'Base Precios'!$B:$E,4,0))</f>
        <v>491.51</v>
      </c>
      <c r="O33" s="64">
        <f>IF(ISERROR(VLOOKUP(D33,'Base Precios'!$B:$E,3,0)),0,VLOOKUP(D33,'Base Precios'!$B:$E,3,0))</f>
        <v>125.93</v>
      </c>
      <c r="P33" s="64">
        <f t="shared" si="6"/>
        <v>983.02</v>
      </c>
      <c r="Q33" s="64">
        <f t="shared" si="7"/>
        <v>0</v>
      </c>
      <c r="R33" s="65">
        <f t="shared" si="8"/>
        <v>983.02</v>
      </c>
    </row>
    <row r="34" spans="1:18" ht="15" customHeight="1" x14ac:dyDescent="0.2">
      <c r="A34" s="5" t="str">
        <f t="shared" si="9"/>
        <v>Audi A4 Avant - 3.2  (Naftero)</v>
      </c>
      <c r="B34" s="1" t="s">
        <v>5</v>
      </c>
      <c r="C34" s="5" t="s">
        <v>189</v>
      </c>
      <c r="D34" s="5" t="s">
        <v>258</v>
      </c>
      <c r="E34" s="5" t="s">
        <v>363</v>
      </c>
      <c r="F34" s="5" t="s">
        <v>365</v>
      </c>
      <c r="G34" s="96">
        <v>6.2</v>
      </c>
      <c r="H34" s="5">
        <f t="shared" ref="H34:H65" si="10">ROUNDUP(G34,0)</f>
        <v>7</v>
      </c>
      <c r="I34" s="5">
        <f t="shared" ref="I34:I65" si="11">+H34/4</f>
        <v>1.75</v>
      </c>
      <c r="J34" s="5">
        <f t="shared" ref="J34:J65" si="12">TRUNC(I34,0)</f>
        <v>1</v>
      </c>
      <c r="K34" s="5">
        <f t="shared" ref="K34:K65" si="13">+I34-J34</f>
        <v>0.75</v>
      </c>
      <c r="L34" s="5">
        <f t="shared" ref="L34:L65" si="14">+K34*4</f>
        <v>3</v>
      </c>
      <c r="M34" s="5">
        <f t="shared" ref="M34:M65" si="15">+H34-G34</f>
        <v>0.79999999999999982</v>
      </c>
      <c r="N34" s="64">
        <f>IF(ISERROR(VLOOKUP(D34,'Base Precios'!$B:$E,4,0)),0,VLOOKUP(D34,'Base Precios'!$B:$E,4,0))</f>
        <v>491.51</v>
      </c>
      <c r="O34" s="64">
        <f>IF(ISERROR(VLOOKUP(D34,'Base Precios'!$B:$E,3,0)),0,VLOOKUP(D34,'Base Precios'!$B:$E,3,0))</f>
        <v>125.93</v>
      </c>
      <c r="P34" s="64">
        <f t="shared" ref="P34:P65" si="16">IFERROR(J34*N34,0)</f>
        <v>491.51</v>
      </c>
      <c r="Q34" s="64">
        <f t="shared" ref="Q34:Q65" si="17">IFERROR(L34*O34,0)</f>
        <v>377.79</v>
      </c>
      <c r="R34" s="65">
        <f t="shared" ref="R34:R65" si="18">+P34+Q34</f>
        <v>869.3</v>
      </c>
    </row>
    <row r="35" spans="1:18" ht="15" customHeight="1" x14ac:dyDescent="0.2">
      <c r="A35" s="5" t="str">
        <f t="shared" si="9"/>
        <v>Audi A4 Avant -DPF - 3.0  (Diesel)</v>
      </c>
      <c r="B35" s="98" t="s">
        <v>5</v>
      </c>
      <c r="C35" s="97" t="s">
        <v>318</v>
      </c>
      <c r="D35" s="97" t="s">
        <v>80</v>
      </c>
      <c r="E35" s="97" t="s">
        <v>104</v>
      </c>
      <c r="F35" s="97" t="s">
        <v>371</v>
      </c>
      <c r="G35" s="106">
        <v>7.4</v>
      </c>
      <c r="H35" s="97">
        <f t="shared" si="10"/>
        <v>8</v>
      </c>
      <c r="I35" s="97">
        <f t="shared" si="11"/>
        <v>2</v>
      </c>
      <c r="J35" s="97">
        <f t="shared" si="12"/>
        <v>2</v>
      </c>
      <c r="K35" s="97">
        <f t="shared" si="13"/>
        <v>0</v>
      </c>
      <c r="L35" s="97">
        <f t="shared" si="14"/>
        <v>0</v>
      </c>
      <c r="M35" s="97">
        <f t="shared" si="15"/>
        <v>0.59999999999999964</v>
      </c>
      <c r="N35" s="100">
        <f>IF(ISERROR(VLOOKUP(D35,'Base Precios'!$B:$E,4,0)),0,VLOOKUP(D35,'Base Precios'!$B:$E,4,0))</f>
        <v>0</v>
      </c>
      <c r="O35" s="100">
        <f>IF(ISERROR(VLOOKUP(D35,'Base Precios'!$B:$E,3,0)),0,VLOOKUP(D35,'Base Precios'!$B:$E,3,0))</f>
        <v>0</v>
      </c>
      <c r="P35" s="100">
        <f t="shared" si="16"/>
        <v>0</v>
      </c>
      <c r="Q35" s="100">
        <f t="shared" si="17"/>
        <v>0</v>
      </c>
      <c r="R35" s="101">
        <f t="shared" si="18"/>
        <v>0</v>
      </c>
    </row>
    <row r="36" spans="1:18" ht="15" customHeight="1" x14ac:dyDescent="0.2">
      <c r="A36" s="5" t="str">
        <f t="shared" si="9"/>
        <v>Audi A4 -DPF - 2.0  (Diesel)</v>
      </c>
      <c r="B36" s="98" t="s">
        <v>5</v>
      </c>
      <c r="C36" s="97" t="s">
        <v>316</v>
      </c>
      <c r="D36" s="97" t="s">
        <v>80</v>
      </c>
      <c r="E36" s="97" t="s">
        <v>104</v>
      </c>
      <c r="F36" s="97" t="s">
        <v>328</v>
      </c>
      <c r="G36" s="106">
        <v>5</v>
      </c>
      <c r="H36" s="97">
        <f t="shared" si="10"/>
        <v>5</v>
      </c>
      <c r="I36" s="97">
        <f t="shared" si="11"/>
        <v>1.25</v>
      </c>
      <c r="J36" s="97">
        <f t="shared" si="12"/>
        <v>1</v>
      </c>
      <c r="K36" s="97">
        <f t="shared" si="13"/>
        <v>0.25</v>
      </c>
      <c r="L36" s="97">
        <f t="shared" si="14"/>
        <v>1</v>
      </c>
      <c r="M36" s="97">
        <f t="shared" si="15"/>
        <v>0</v>
      </c>
      <c r="N36" s="100">
        <f>IF(ISERROR(VLOOKUP(D36,'Base Precios'!$B:$E,4,0)),0,VLOOKUP(D36,'Base Precios'!$B:$E,4,0))</f>
        <v>0</v>
      </c>
      <c r="O36" s="100">
        <f>IF(ISERROR(VLOOKUP(D36,'Base Precios'!$B:$E,3,0)),0,VLOOKUP(D36,'Base Precios'!$B:$E,3,0))</f>
        <v>0</v>
      </c>
      <c r="P36" s="100">
        <f t="shared" si="16"/>
        <v>0</v>
      </c>
      <c r="Q36" s="100">
        <f t="shared" si="17"/>
        <v>0</v>
      </c>
      <c r="R36" s="101">
        <f t="shared" si="18"/>
        <v>0</v>
      </c>
    </row>
    <row r="37" spans="1:18" ht="15" customHeight="1" x14ac:dyDescent="0.2">
      <c r="A37" s="5" t="str">
        <f t="shared" si="9"/>
        <v>Audi A5 - 1.8  (Naftero)</v>
      </c>
      <c r="B37" s="1" t="s">
        <v>5</v>
      </c>
      <c r="C37" s="5" t="s">
        <v>190</v>
      </c>
      <c r="D37" s="5" t="s">
        <v>258</v>
      </c>
      <c r="E37" s="5" t="s">
        <v>363</v>
      </c>
      <c r="F37" s="5" t="s">
        <v>351</v>
      </c>
      <c r="G37" s="96">
        <v>4.5999999999999996</v>
      </c>
      <c r="H37" s="5">
        <f t="shared" si="10"/>
        <v>5</v>
      </c>
      <c r="I37" s="5">
        <f t="shared" si="11"/>
        <v>1.25</v>
      </c>
      <c r="J37" s="5">
        <f t="shared" si="12"/>
        <v>1</v>
      </c>
      <c r="K37" s="5">
        <f t="shared" si="13"/>
        <v>0.25</v>
      </c>
      <c r="L37" s="5">
        <f t="shared" si="14"/>
        <v>1</v>
      </c>
      <c r="M37" s="5">
        <f t="shared" si="15"/>
        <v>0.40000000000000036</v>
      </c>
      <c r="N37" s="64">
        <f>IF(ISERROR(VLOOKUP(D37,'Base Precios'!$B:$E,4,0)),0,VLOOKUP(D37,'Base Precios'!$B:$E,4,0))</f>
        <v>491.51</v>
      </c>
      <c r="O37" s="64">
        <f>IF(ISERROR(VLOOKUP(D37,'Base Precios'!$B:$E,3,0)),0,VLOOKUP(D37,'Base Precios'!$B:$E,3,0))</f>
        <v>125.93</v>
      </c>
      <c r="P37" s="64">
        <f t="shared" si="16"/>
        <v>491.51</v>
      </c>
      <c r="Q37" s="64">
        <f t="shared" si="17"/>
        <v>125.93</v>
      </c>
      <c r="R37" s="65">
        <f t="shared" si="18"/>
        <v>617.44000000000005</v>
      </c>
    </row>
    <row r="38" spans="1:18" ht="15" customHeight="1" x14ac:dyDescent="0.2">
      <c r="A38" s="5" t="str">
        <f t="shared" si="9"/>
        <v>Audi A5 - 2.7  (Diesel)</v>
      </c>
      <c r="B38" s="1" t="s">
        <v>5</v>
      </c>
      <c r="C38" s="5" t="s">
        <v>190</v>
      </c>
      <c r="D38" s="5" t="s">
        <v>258</v>
      </c>
      <c r="E38" s="5" t="s">
        <v>104</v>
      </c>
      <c r="F38" s="5" t="s">
        <v>373</v>
      </c>
      <c r="G38" s="96">
        <v>6.9</v>
      </c>
      <c r="H38" s="5">
        <f t="shared" si="10"/>
        <v>7</v>
      </c>
      <c r="I38" s="5">
        <f t="shared" si="11"/>
        <v>1.75</v>
      </c>
      <c r="J38" s="5">
        <f t="shared" si="12"/>
        <v>1</v>
      </c>
      <c r="K38" s="5">
        <f t="shared" si="13"/>
        <v>0.75</v>
      </c>
      <c r="L38" s="5">
        <f t="shared" si="14"/>
        <v>3</v>
      </c>
      <c r="M38" s="5">
        <f t="shared" si="15"/>
        <v>9.9999999999999645E-2</v>
      </c>
      <c r="N38" s="64">
        <f>IF(ISERROR(VLOOKUP(D38,'Base Precios'!$B:$E,4,0)),0,VLOOKUP(D38,'Base Precios'!$B:$E,4,0))</f>
        <v>491.51</v>
      </c>
      <c r="O38" s="64">
        <f>IF(ISERROR(VLOOKUP(D38,'Base Precios'!$B:$E,3,0)),0,VLOOKUP(D38,'Base Precios'!$B:$E,3,0))</f>
        <v>125.93</v>
      </c>
      <c r="P38" s="64">
        <f t="shared" si="16"/>
        <v>491.51</v>
      </c>
      <c r="Q38" s="64">
        <f t="shared" si="17"/>
        <v>377.79</v>
      </c>
      <c r="R38" s="65">
        <f t="shared" si="18"/>
        <v>869.3</v>
      </c>
    </row>
    <row r="39" spans="1:18" ht="15" customHeight="1" x14ac:dyDescent="0.2">
      <c r="A39" s="5" t="str">
        <f t="shared" si="9"/>
        <v>Audi A5 - 3.0  (Diesel)</v>
      </c>
      <c r="B39" s="1" t="s">
        <v>5</v>
      </c>
      <c r="C39" s="5" t="s">
        <v>190</v>
      </c>
      <c r="D39" s="5" t="s">
        <v>258</v>
      </c>
      <c r="E39" s="5" t="s">
        <v>104</v>
      </c>
      <c r="F39" s="5" t="s">
        <v>371</v>
      </c>
      <c r="G39" s="96">
        <v>6.9</v>
      </c>
      <c r="H39" s="5">
        <f t="shared" si="10"/>
        <v>7</v>
      </c>
      <c r="I39" s="5">
        <f t="shared" si="11"/>
        <v>1.75</v>
      </c>
      <c r="J39" s="5">
        <f t="shared" si="12"/>
        <v>1</v>
      </c>
      <c r="K39" s="5">
        <f t="shared" si="13"/>
        <v>0.75</v>
      </c>
      <c r="L39" s="5">
        <f t="shared" si="14"/>
        <v>3</v>
      </c>
      <c r="M39" s="5">
        <f t="shared" si="15"/>
        <v>9.9999999999999645E-2</v>
      </c>
      <c r="N39" s="64">
        <f>IF(ISERROR(VLOOKUP(D39,'Base Precios'!$B:$E,4,0)),0,VLOOKUP(D39,'Base Precios'!$B:$E,4,0))</f>
        <v>491.51</v>
      </c>
      <c r="O39" s="64">
        <f>IF(ISERROR(VLOOKUP(D39,'Base Precios'!$B:$E,3,0)),0,VLOOKUP(D39,'Base Precios'!$B:$E,3,0))</f>
        <v>125.93</v>
      </c>
      <c r="P39" s="64">
        <f t="shared" si="16"/>
        <v>491.51</v>
      </c>
      <c r="Q39" s="64">
        <f t="shared" si="17"/>
        <v>377.79</v>
      </c>
      <c r="R39" s="65">
        <f t="shared" si="18"/>
        <v>869.3</v>
      </c>
    </row>
    <row r="40" spans="1:18" ht="15" customHeight="1" x14ac:dyDescent="0.2">
      <c r="A40" s="5" t="str">
        <f t="shared" si="9"/>
        <v>Audi A5 - 3.2  (Naftero)</v>
      </c>
      <c r="B40" s="1" t="s">
        <v>5</v>
      </c>
      <c r="C40" s="5" t="s">
        <v>190</v>
      </c>
      <c r="D40" s="5" t="s">
        <v>258</v>
      </c>
      <c r="E40" s="5" t="s">
        <v>363</v>
      </c>
      <c r="F40" s="5" t="s">
        <v>365</v>
      </c>
      <c r="G40" s="96">
        <v>6.2</v>
      </c>
      <c r="H40" s="5">
        <f t="shared" si="10"/>
        <v>7</v>
      </c>
      <c r="I40" s="5">
        <f t="shared" si="11"/>
        <v>1.75</v>
      </c>
      <c r="J40" s="5">
        <f t="shared" si="12"/>
        <v>1</v>
      </c>
      <c r="K40" s="5">
        <f t="shared" si="13"/>
        <v>0.75</v>
      </c>
      <c r="L40" s="5">
        <f t="shared" si="14"/>
        <v>3</v>
      </c>
      <c r="M40" s="5">
        <f t="shared" si="15"/>
        <v>0.79999999999999982</v>
      </c>
      <c r="N40" s="64">
        <f>IF(ISERROR(VLOOKUP(D40,'Base Precios'!$B:$E,4,0)),0,VLOOKUP(D40,'Base Precios'!$B:$E,4,0))</f>
        <v>491.51</v>
      </c>
      <c r="O40" s="64">
        <f>IF(ISERROR(VLOOKUP(D40,'Base Precios'!$B:$E,3,0)),0,VLOOKUP(D40,'Base Precios'!$B:$E,3,0))</f>
        <v>125.93</v>
      </c>
      <c r="P40" s="64">
        <f t="shared" si="16"/>
        <v>491.51</v>
      </c>
      <c r="Q40" s="64">
        <f t="shared" si="17"/>
        <v>377.79</v>
      </c>
      <c r="R40" s="65">
        <f t="shared" si="18"/>
        <v>869.3</v>
      </c>
    </row>
    <row r="41" spans="1:18" ht="15" customHeight="1" x14ac:dyDescent="0.2">
      <c r="A41" s="5" t="str">
        <f t="shared" si="9"/>
        <v>Audi A5 -DPF - 2.7  (Diesel)</v>
      </c>
      <c r="B41" s="98" t="s">
        <v>5</v>
      </c>
      <c r="C41" s="97" t="s">
        <v>319</v>
      </c>
      <c r="D41" s="97" t="s">
        <v>80</v>
      </c>
      <c r="E41" s="97" t="s">
        <v>104</v>
      </c>
      <c r="F41" s="97" t="s">
        <v>373</v>
      </c>
      <c r="G41" s="106">
        <v>6.9</v>
      </c>
      <c r="H41" s="97">
        <f t="shared" si="10"/>
        <v>7</v>
      </c>
      <c r="I41" s="97">
        <f t="shared" si="11"/>
        <v>1.75</v>
      </c>
      <c r="J41" s="97">
        <f t="shared" si="12"/>
        <v>1</v>
      </c>
      <c r="K41" s="97">
        <f t="shared" si="13"/>
        <v>0.75</v>
      </c>
      <c r="L41" s="97">
        <f t="shared" si="14"/>
        <v>3</v>
      </c>
      <c r="M41" s="97">
        <f t="shared" si="15"/>
        <v>9.9999999999999645E-2</v>
      </c>
      <c r="N41" s="100">
        <f>IF(ISERROR(VLOOKUP(D41,'Base Precios'!$B:$E,4,0)),0,VLOOKUP(D41,'Base Precios'!$B:$E,4,0))</f>
        <v>0</v>
      </c>
      <c r="O41" s="100">
        <f>IF(ISERROR(VLOOKUP(D41,'Base Precios'!$B:$E,3,0)),0,VLOOKUP(D41,'Base Precios'!$B:$E,3,0))</f>
        <v>0</v>
      </c>
      <c r="P41" s="100">
        <f t="shared" si="16"/>
        <v>0</v>
      </c>
      <c r="Q41" s="100">
        <f t="shared" si="17"/>
        <v>0</v>
      </c>
      <c r="R41" s="101">
        <f t="shared" si="18"/>
        <v>0</v>
      </c>
    </row>
    <row r="42" spans="1:18" ht="15" customHeight="1" x14ac:dyDescent="0.2">
      <c r="A42" s="5" t="str">
        <f t="shared" si="9"/>
        <v>Audi A5 -DPF - 3.0  (Diesel)</v>
      </c>
      <c r="B42" s="98" t="s">
        <v>5</v>
      </c>
      <c r="C42" s="97" t="s">
        <v>319</v>
      </c>
      <c r="D42" s="97" t="s">
        <v>80</v>
      </c>
      <c r="E42" s="97" t="s">
        <v>104</v>
      </c>
      <c r="F42" s="97" t="s">
        <v>371</v>
      </c>
      <c r="G42" s="106">
        <v>6.9</v>
      </c>
      <c r="H42" s="97">
        <f t="shared" si="10"/>
        <v>7</v>
      </c>
      <c r="I42" s="97">
        <f t="shared" si="11"/>
        <v>1.75</v>
      </c>
      <c r="J42" s="97">
        <f t="shared" si="12"/>
        <v>1</v>
      </c>
      <c r="K42" s="97">
        <f t="shared" si="13"/>
        <v>0.75</v>
      </c>
      <c r="L42" s="97">
        <f t="shared" si="14"/>
        <v>3</v>
      </c>
      <c r="M42" s="97">
        <f t="shared" si="15"/>
        <v>9.9999999999999645E-2</v>
      </c>
      <c r="N42" s="100">
        <f>IF(ISERROR(VLOOKUP(D42,'Base Precios'!$B:$E,4,0)),0,VLOOKUP(D42,'Base Precios'!$B:$E,4,0))</f>
        <v>0</v>
      </c>
      <c r="O42" s="100">
        <f>IF(ISERROR(VLOOKUP(D42,'Base Precios'!$B:$E,3,0)),0,VLOOKUP(D42,'Base Precios'!$B:$E,3,0))</f>
        <v>0</v>
      </c>
      <c r="P42" s="100">
        <f t="shared" si="16"/>
        <v>0</v>
      </c>
      <c r="Q42" s="100">
        <f t="shared" si="17"/>
        <v>0</v>
      </c>
      <c r="R42" s="101">
        <f t="shared" si="18"/>
        <v>0</v>
      </c>
    </row>
    <row r="43" spans="1:18" ht="15" customHeight="1" x14ac:dyDescent="0.2">
      <c r="A43" s="5" t="str">
        <f t="shared" si="9"/>
        <v>Audi A6 - 4cil  (Diesel)</v>
      </c>
      <c r="B43" s="1" t="s">
        <v>5</v>
      </c>
      <c r="C43" s="5" t="s">
        <v>206</v>
      </c>
      <c r="D43" s="5" t="s">
        <v>258</v>
      </c>
      <c r="E43" s="5" t="s">
        <v>104</v>
      </c>
      <c r="F43" s="5" t="s">
        <v>386</v>
      </c>
      <c r="G43" s="96">
        <v>3.8</v>
      </c>
      <c r="H43" s="5">
        <f t="shared" si="10"/>
        <v>4</v>
      </c>
      <c r="I43" s="5">
        <f t="shared" si="11"/>
        <v>1</v>
      </c>
      <c r="J43" s="5">
        <f t="shared" si="12"/>
        <v>1</v>
      </c>
      <c r="K43" s="5">
        <f t="shared" si="13"/>
        <v>0</v>
      </c>
      <c r="L43" s="5">
        <f t="shared" si="14"/>
        <v>0</v>
      </c>
      <c r="M43" s="5">
        <f t="shared" si="15"/>
        <v>0.20000000000000018</v>
      </c>
      <c r="N43" s="64">
        <f>IF(ISERROR(VLOOKUP(D43,'Base Precios'!$B:$E,4,0)),0,VLOOKUP(D43,'Base Precios'!$B:$E,4,0))</f>
        <v>491.51</v>
      </c>
      <c r="O43" s="64">
        <f>IF(ISERROR(VLOOKUP(D43,'Base Precios'!$B:$E,3,0)),0,VLOOKUP(D43,'Base Precios'!$B:$E,3,0))</f>
        <v>125.93</v>
      </c>
      <c r="P43" s="64">
        <f t="shared" si="16"/>
        <v>491.51</v>
      </c>
      <c r="Q43" s="64">
        <f t="shared" si="17"/>
        <v>0</v>
      </c>
      <c r="R43" s="65">
        <f t="shared" si="18"/>
        <v>491.51</v>
      </c>
    </row>
    <row r="44" spans="1:18" ht="15" customHeight="1" x14ac:dyDescent="0.2">
      <c r="A44" s="5" t="str">
        <f t="shared" si="9"/>
        <v>Audi A6 - 4cil  (Naftero)</v>
      </c>
      <c r="B44" s="1" t="s">
        <v>5</v>
      </c>
      <c r="C44" s="5" t="s">
        <v>206</v>
      </c>
      <c r="D44" s="5" t="s">
        <v>258</v>
      </c>
      <c r="E44" s="5" t="s">
        <v>363</v>
      </c>
      <c r="F44" s="5" t="s">
        <v>386</v>
      </c>
      <c r="G44" s="96">
        <v>4.5</v>
      </c>
      <c r="H44" s="5">
        <f t="shared" si="10"/>
        <v>5</v>
      </c>
      <c r="I44" s="5">
        <f t="shared" si="11"/>
        <v>1.25</v>
      </c>
      <c r="J44" s="5">
        <f t="shared" si="12"/>
        <v>1</v>
      </c>
      <c r="K44" s="5">
        <f t="shared" si="13"/>
        <v>0.25</v>
      </c>
      <c r="L44" s="5">
        <f t="shared" si="14"/>
        <v>1</v>
      </c>
      <c r="M44" s="5">
        <f t="shared" si="15"/>
        <v>0.5</v>
      </c>
      <c r="N44" s="64">
        <f>IF(ISERROR(VLOOKUP(D44,'Base Precios'!$B:$E,4,0)),0,VLOOKUP(D44,'Base Precios'!$B:$E,4,0))</f>
        <v>491.51</v>
      </c>
      <c r="O44" s="64">
        <f>IF(ISERROR(VLOOKUP(D44,'Base Precios'!$B:$E,3,0)),0,VLOOKUP(D44,'Base Precios'!$B:$E,3,0))</f>
        <v>125.93</v>
      </c>
      <c r="P44" s="64">
        <f t="shared" si="16"/>
        <v>491.51</v>
      </c>
      <c r="Q44" s="64">
        <f t="shared" si="17"/>
        <v>125.93</v>
      </c>
      <c r="R44" s="65">
        <f t="shared" si="18"/>
        <v>617.44000000000005</v>
      </c>
    </row>
    <row r="45" spans="1:18" ht="15" customHeight="1" x14ac:dyDescent="0.2">
      <c r="A45" s="5" t="str">
        <f t="shared" si="9"/>
        <v>Audi A6 - 6cil  (Diesel)</v>
      </c>
      <c r="B45" s="1" t="s">
        <v>5</v>
      </c>
      <c r="C45" s="5" t="s">
        <v>206</v>
      </c>
      <c r="D45" s="5" t="s">
        <v>258</v>
      </c>
      <c r="E45" s="5" t="s">
        <v>104</v>
      </c>
      <c r="F45" s="5" t="s">
        <v>387</v>
      </c>
      <c r="G45" s="96">
        <v>8.1999999999999993</v>
      </c>
      <c r="H45" s="5">
        <f t="shared" si="10"/>
        <v>9</v>
      </c>
      <c r="I45" s="5">
        <f t="shared" si="11"/>
        <v>2.25</v>
      </c>
      <c r="J45" s="5">
        <f t="shared" si="12"/>
        <v>2</v>
      </c>
      <c r="K45" s="5">
        <f t="shared" si="13"/>
        <v>0.25</v>
      </c>
      <c r="L45" s="5">
        <f t="shared" si="14"/>
        <v>1</v>
      </c>
      <c r="M45" s="5">
        <f t="shared" si="15"/>
        <v>0.80000000000000071</v>
      </c>
      <c r="N45" s="64">
        <f>IF(ISERROR(VLOOKUP(D45,'Base Precios'!$B:$E,4,0)),0,VLOOKUP(D45,'Base Precios'!$B:$E,4,0))</f>
        <v>491.51</v>
      </c>
      <c r="O45" s="64">
        <f>IF(ISERROR(VLOOKUP(D45,'Base Precios'!$B:$E,3,0)),0,VLOOKUP(D45,'Base Precios'!$B:$E,3,0))</f>
        <v>125.93</v>
      </c>
      <c r="P45" s="64">
        <f t="shared" si="16"/>
        <v>983.02</v>
      </c>
      <c r="Q45" s="64">
        <f t="shared" si="17"/>
        <v>125.93</v>
      </c>
      <c r="R45" s="65">
        <f t="shared" si="18"/>
        <v>1108.95</v>
      </c>
    </row>
    <row r="46" spans="1:18" s="98" customFormat="1" ht="15" customHeight="1" x14ac:dyDescent="0.2">
      <c r="A46" s="5" t="str">
        <f t="shared" si="9"/>
        <v>Audi A6 - 6cil  (Naftero)</v>
      </c>
      <c r="B46" s="67" t="s">
        <v>5</v>
      </c>
      <c r="C46" s="5" t="s">
        <v>206</v>
      </c>
      <c r="D46" s="5" t="s">
        <v>258</v>
      </c>
      <c r="E46" s="5" t="s">
        <v>363</v>
      </c>
      <c r="F46" s="5" t="s">
        <v>387</v>
      </c>
      <c r="G46" s="96">
        <v>6.5</v>
      </c>
      <c r="H46" s="5">
        <f t="shared" si="10"/>
        <v>7</v>
      </c>
      <c r="I46" s="5">
        <f t="shared" si="11"/>
        <v>1.75</v>
      </c>
      <c r="J46" s="5">
        <f t="shared" si="12"/>
        <v>1</v>
      </c>
      <c r="K46" s="5">
        <f t="shared" si="13"/>
        <v>0.75</v>
      </c>
      <c r="L46" s="5">
        <f t="shared" si="14"/>
        <v>3</v>
      </c>
      <c r="M46" s="5">
        <f t="shared" si="15"/>
        <v>0.5</v>
      </c>
      <c r="N46" s="64">
        <f>IF(ISERROR(VLOOKUP(D46,'Base Precios'!$B:$E,4,0)),0,VLOOKUP(D46,'Base Precios'!$B:$E,4,0))</f>
        <v>491.51</v>
      </c>
      <c r="O46" s="64">
        <f>IF(ISERROR(VLOOKUP(D46,'Base Precios'!$B:$E,3,0)),0,VLOOKUP(D46,'Base Precios'!$B:$E,3,0))</f>
        <v>125.93</v>
      </c>
      <c r="P46" s="64">
        <f t="shared" si="16"/>
        <v>491.51</v>
      </c>
      <c r="Q46" s="64">
        <f t="shared" si="17"/>
        <v>377.79</v>
      </c>
      <c r="R46" s="65">
        <f t="shared" si="18"/>
        <v>869.3</v>
      </c>
    </row>
    <row r="47" spans="1:18" ht="15" customHeight="1" x14ac:dyDescent="0.2">
      <c r="A47" s="5" t="str">
        <f t="shared" si="9"/>
        <v>Audi A6 - 8cil  (Naftero)</v>
      </c>
      <c r="B47" s="1" t="s">
        <v>5</v>
      </c>
      <c r="C47" s="5" t="s">
        <v>206</v>
      </c>
      <c r="D47" s="5" t="s">
        <v>258</v>
      </c>
      <c r="E47" s="5" t="s">
        <v>363</v>
      </c>
      <c r="F47" s="5" t="s">
        <v>388</v>
      </c>
      <c r="G47" s="96">
        <v>9.1</v>
      </c>
      <c r="H47" s="5">
        <f t="shared" si="10"/>
        <v>10</v>
      </c>
      <c r="I47" s="5">
        <f t="shared" si="11"/>
        <v>2.5</v>
      </c>
      <c r="J47" s="5">
        <f t="shared" si="12"/>
        <v>2</v>
      </c>
      <c r="K47" s="5">
        <f t="shared" si="13"/>
        <v>0.5</v>
      </c>
      <c r="L47" s="5">
        <f t="shared" si="14"/>
        <v>2</v>
      </c>
      <c r="M47" s="5">
        <f t="shared" si="15"/>
        <v>0.90000000000000036</v>
      </c>
      <c r="N47" s="64">
        <f>IF(ISERROR(VLOOKUP(D47,'Base Precios'!$B:$E,4,0)),0,VLOOKUP(D47,'Base Precios'!$B:$E,4,0))</f>
        <v>491.51</v>
      </c>
      <c r="O47" s="64">
        <f>IF(ISERROR(VLOOKUP(D47,'Base Precios'!$B:$E,3,0)),0,VLOOKUP(D47,'Base Precios'!$B:$E,3,0))</f>
        <v>125.93</v>
      </c>
      <c r="P47" s="64">
        <f t="shared" si="16"/>
        <v>983.02</v>
      </c>
      <c r="Q47" s="64">
        <f t="shared" si="17"/>
        <v>251.86</v>
      </c>
      <c r="R47" s="65">
        <f t="shared" si="18"/>
        <v>1234.8800000000001</v>
      </c>
    </row>
    <row r="48" spans="1:18" s="98" customFormat="1" ht="15" customHeight="1" x14ac:dyDescent="0.2">
      <c r="A48" s="5" t="str">
        <f t="shared" si="9"/>
        <v>Audi A6 -DPF - 4cil  (Diesel)</v>
      </c>
      <c r="B48" s="98" t="s">
        <v>5</v>
      </c>
      <c r="C48" s="97" t="s">
        <v>320</v>
      </c>
      <c r="D48" s="97" t="s">
        <v>80</v>
      </c>
      <c r="E48" s="97" t="s">
        <v>104</v>
      </c>
      <c r="F48" s="97" t="s">
        <v>386</v>
      </c>
      <c r="G48" s="106">
        <v>3.8</v>
      </c>
      <c r="H48" s="97">
        <f t="shared" si="10"/>
        <v>4</v>
      </c>
      <c r="I48" s="97">
        <f t="shared" si="11"/>
        <v>1</v>
      </c>
      <c r="J48" s="97">
        <f t="shared" si="12"/>
        <v>1</v>
      </c>
      <c r="K48" s="97">
        <f t="shared" si="13"/>
        <v>0</v>
      </c>
      <c r="L48" s="97">
        <f t="shared" si="14"/>
        <v>0</v>
      </c>
      <c r="M48" s="97">
        <f t="shared" si="15"/>
        <v>0.20000000000000018</v>
      </c>
      <c r="N48" s="100">
        <f>IF(ISERROR(VLOOKUP(D48,'Base Precios'!$B:$E,4,0)),0,VLOOKUP(D48,'Base Precios'!$B:$E,4,0))</f>
        <v>0</v>
      </c>
      <c r="O48" s="100">
        <f>IF(ISERROR(VLOOKUP(D48,'Base Precios'!$B:$E,3,0)),0,VLOOKUP(D48,'Base Precios'!$B:$E,3,0))</f>
        <v>0</v>
      </c>
      <c r="P48" s="100">
        <f t="shared" si="16"/>
        <v>0</v>
      </c>
      <c r="Q48" s="100">
        <f t="shared" si="17"/>
        <v>0</v>
      </c>
      <c r="R48" s="101">
        <f t="shared" si="18"/>
        <v>0</v>
      </c>
    </row>
    <row r="49" spans="1:18" ht="15" customHeight="1" x14ac:dyDescent="0.2">
      <c r="A49" s="5" t="str">
        <f t="shared" si="9"/>
        <v>Audi A6 -DPF - 6cil  (Diesel)</v>
      </c>
      <c r="B49" s="98" t="s">
        <v>5</v>
      </c>
      <c r="C49" s="97" t="s">
        <v>320</v>
      </c>
      <c r="D49" s="97" t="s">
        <v>80</v>
      </c>
      <c r="E49" s="97" t="s">
        <v>104</v>
      </c>
      <c r="F49" s="97" t="s">
        <v>387</v>
      </c>
      <c r="G49" s="106">
        <v>8.1999999999999993</v>
      </c>
      <c r="H49" s="97">
        <f t="shared" si="10"/>
        <v>9</v>
      </c>
      <c r="I49" s="97">
        <f t="shared" si="11"/>
        <v>2.25</v>
      </c>
      <c r="J49" s="97">
        <f t="shared" si="12"/>
        <v>2</v>
      </c>
      <c r="K49" s="97">
        <f t="shared" si="13"/>
        <v>0.25</v>
      </c>
      <c r="L49" s="97">
        <f t="shared" si="14"/>
        <v>1</v>
      </c>
      <c r="M49" s="97">
        <f t="shared" si="15"/>
        <v>0.80000000000000071</v>
      </c>
      <c r="N49" s="100">
        <f>IF(ISERROR(VLOOKUP(D49,'Base Precios'!$B:$E,4,0)),0,VLOOKUP(D49,'Base Precios'!$B:$E,4,0))</f>
        <v>0</v>
      </c>
      <c r="O49" s="100">
        <f>IF(ISERROR(VLOOKUP(D49,'Base Precios'!$B:$E,3,0)),0,VLOOKUP(D49,'Base Precios'!$B:$E,3,0))</f>
        <v>0</v>
      </c>
      <c r="P49" s="100">
        <f t="shared" si="16"/>
        <v>0</v>
      </c>
      <c r="Q49" s="100">
        <f t="shared" si="17"/>
        <v>0</v>
      </c>
      <c r="R49" s="101">
        <f t="shared" si="18"/>
        <v>0</v>
      </c>
    </row>
    <row r="50" spans="1:18" ht="15" customHeight="1" x14ac:dyDescent="0.2">
      <c r="A50" s="5" t="str">
        <f t="shared" si="9"/>
        <v>Audi A8 - 2.8  (Naftero)</v>
      </c>
      <c r="B50" s="1" t="s">
        <v>5</v>
      </c>
      <c r="C50" s="5" t="s">
        <v>191</v>
      </c>
      <c r="D50" s="5" t="s">
        <v>258</v>
      </c>
      <c r="E50" s="5" t="s">
        <v>363</v>
      </c>
      <c r="F50" s="5" t="s">
        <v>367</v>
      </c>
      <c r="G50" s="96">
        <v>6.2</v>
      </c>
      <c r="H50" s="5">
        <f t="shared" si="10"/>
        <v>7</v>
      </c>
      <c r="I50" s="5">
        <f t="shared" si="11"/>
        <v>1.75</v>
      </c>
      <c r="J50" s="5">
        <f t="shared" si="12"/>
        <v>1</v>
      </c>
      <c r="K50" s="5">
        <f t="shared" si="13"/>
        <v>0.75</v>
      </c>
      <c r="L50" s="5">
        <f t="shared" si="14"/>
        <v>3</v>
      </c>
      <c r="M50" s="5">
        <f t="shared" si="15"/>
        <v>0.79999999999999982</v>
      </c>
      <c r="N50" s="64">
        <f>IF(ISERROR(VLOOKUP(D50,'Base Precios'!$B:$E,4,0)),0,VLOOKUP(D50,'Base Precios'!$B:$E,4,0))</f>
        <v>491.51</v>
      </c>
      <c r="O50" s="64">
        <f>IF(ISERROR(VLOOKUP(D50,'Base Precios'!$B:$E,3,0)),0,VLOOKUP(D50,'Base Precios'!$B:$E,3,0))</f>
        <v>125.93</v>
      </c>
      <c r="P50" s="64">
        <f t="shared" si="16"/>
        <v>491.51</v>
      </c>
      <c r="Q50" s="64">
        <f t="shared" si="17"/>
        <v>377.79</v>
      </c>
      <c r="R50" s="65">
        <f t="shared" si="18"/>
        <v>869.3</v>
      </c>
    </row>
    <row r="51" spans="1:18" s="98" customFormat="1" ht="15" customHeight="1" x14ac:dyDescent="0.2">
      <c r="A51" s="5" t="str">
        <f t="shared" si="9"/>
        <v>Audi A8 - 3.0  (Diesel)</v>
      </c>
      <c r="B51" s="67" t="s">
        <v>5</v>
      </c>
      <c r="C51" s="5" t="s">
        <v>191</v>
      </c>
      <c r="D51" s="5" t="s">
        <v>258</v>
      </c>
      <c r="E51" s="5" t="s">
        <v>104</v>
      </c>
      <c r="F51" s="5" t="s">
        <v>371</v>
      </c>
      <c r="G51" s="96">
        <v>9.1999999999999993</v>
      </c>
      <c r="H51" s="5">
        <f t="shared" si="10"/>
        <v>10</v>
      </c>
      <c r="I51" s="5">
        <f t="shared" si="11"/>
        <v>2.5</v>
      </c>
      <c r="J51" s="5">
        <f t="shared" si="12"/>
        <v>2</v>
      </c>
      <c r="K51" s="5">
        <f t="shared" si="13"/>
        <v>0.5</v>
      </c>
      <c r="L51" s="5">
        <f t="shared" si="14"/>
        <v>2</v>
      </c>
      <c r="M51" s="5">
        <f t="shared" si="15"/>
        <v>0.80000000000000071</v>
      </c>
      <c r="N51" s="64">
        <f>IF(ISERROR(VLOOKUP(D51,'Base Precios'!$B:$E,4,0)),0,VLOOKUP(D51,'Base Precios'!$B:$E,4,0))</f>
        <v>491.51</v>
      </c>
      <c r="O51" s="64">
        <f>IF(ISERROR(VLOOKUP(D51,'Base Precios'!$B:$E,3,0)),0,VLOOKUP(D51,'Base Precios'!$B:$E,3,0))</f>
        <v>125.93</v>
      </c>
      <c r="P51" s="64">
        <f t="shared" si="16"/>
        <v>983.02</v>
      </c>
      <c r="Q51" s="64">
        <f t="shared" si="17"/>
        <v>251.86</v>
      </c>
      <c r="R51" s="65">
        <f t="shared" si="18"/>
        <v>1234.8800000000001</v>
      </c>
    </row>
    <row r="52" spans="1:18" s="98" customFormat="1" ht="15" customHeight="1" x14ac:dyDescent="0.2">
      <c r="A52" s="5" t="str">
        <f t="shared" si="9"/>
        <v>Audi A8 - 3.2  (Naftero)</v>
      </c>
      <c r="B52" s="67" t="s">
        <v>5</v>
      </c>
      <c r="C52" s="5" t="s">
        <v>191</v>
      </c>
      <c r="D52" s="5" t="s">
        <v>258</v>
      </c>
      <c r="E52" s="5" t="s">
        <v>363</v>
      </c>
      <c r="F52" s="5" t="s">
        <v>365</v>
      </c>
      <c r="G52" s="96">
        <v>6.5</v>
      </c>
      <c r="H52" s="5">
        <f t="shared" si="10"/>
        <v>7</v>
      </c>
      <c r="I52" s="5">
        <f t="shared" si="11"/>
        <v>1.75</v>
      </c>
      <c r="J52" s="5">
        <f t="shared" si="12"/>
        <v>1</v>
      </c>
      <c r="K52" s="5">
        <f t="shared" si="13"/>
        <v>0.75</v>
      </c>
      <c r="L52" s="5">
        <f t="shared" si="14"/>
        <v>3</v>
      </c>
      <c r="M52" s="5">
        <f t="shared" si="15"/>
        <v>0.5</v>
      </c>
      <c r="N52" s="64">
        <f>IF(ISERROR(VLOOKUP(D52,'Base Precios'!$B:$E,4,0)),0,VLOOKUP(D52,'Base Precios'!$B:$E,4,0))</f>
        <v>491.51</v>
      </c>
      <c r="O52" s="64">
        <f>IF(ISERROR(VLOOKUP(D52,'Base Precios'!$B:$E,3,0)),0,VLOOKUP(D52,'Base Precios'!$B:$E,3,0))</f>
        <v>125.93</v>
      </c>
      <c r="P52" s="64">
        <f t="shared" si="16"/>
        <v>491.51</v>
      </c>
      <c r="Q52" s="64">
        <f t="shared" si="17"/>
        <v>377.79</v>
      </c>
      <c r="R52" s="65">
        <f t="shared" si="18"/>
        <v>869.3</v>
      </c>
    </row>
    <row r="53" spans="1:18" ht="15" customHeight="1" x14ac:dyDescent="0.2">
      <c r="A53" s="5" t="str">
        <f t="shared" si="9"/>
        <v>Audi A8 - 4.2  (Diesel)</v>
      </c>
      <c r="B53" s="1" t="s">
        <v>5</v>
      </c>
      <c r="C53" s="5" t="s">
        <v>191</v>
      </c>
      <c r="D53" s="5" t="s">
        <v>258</v>
      </c>
      <c r="E53" s="5" t="s">
        <v>104</v>
      </c>
      <c r="F53" s="5" t="s">
        <v>368</v>
      </c>
      <c r="G53" s="96">
        <v>9.5</v>
      </c>
      <c r="H53" s="5">
        <f t="shared" si="10"/>
        <v>10</v>
      </c>
      <c r="I53" s="5">
        <f t="shared" si="11"/>
        <v>2.5</v>
      </c>
      <c r="J53" s="5">
        <f t="shared" si="12"/>
        <v>2</v>
      </c>
      <c r="K53" s="5">
        <f t="shared" si="13"/>
        <v>0.5</v>
      </c>
      <c r="L53" s="5">
        <f t="shared" si="14"/>
        <v>2</v>
      </c>
      <c r="M53" s="5">
        <f t="shared" si="15"/>
        <v>0.5</v>
      </c>
      <c r="N53" s="64">
        <f>IF(ISERROR(VLOOKUP(D53,'Base Precios'!$B:$E,4,0)),0,VLOOKUP(D53,'Base Precios'!$B:$E,4,0))</f>
        <v>491.51</v>
      </c>
      <c r="O53" s="64">
        <f>IF(ISERROR(VLOOKUP(D53,'Base Precios'!$B:$E,3,0)),0,VLOOKUP(D53,'Base Precios'!$B:$E,3,0))</f>
        <v>125.93</v>
      </c>
      <c r="P53" s="64">
        <f t="shared" si="16"/>
        <v>983.02</v>
      </c>
      <c r="Q53" s="64">
        <f t="shared" si="17"/>
        <v>251.86</v>
      </c>
      <c r="R53" s="65">
        <f t="shared" si="18"/>
        <v>1234.8800000000001</v>
      </c>
    </row>
    <row r="54" spans="1:18" s="98" customFormat="1" ht="15" customHeight="1" x14ac:dyDescent="0.2">
      <c r="A54" s="5" t="str">
        <f t="shared" si="9"/>
        <v>Audi A8 - 4.2  (Naftero)</v>
      </c>
      <c r="B54" s="67" t="s">
        <v>5</v>
      </c>
      <c r="C54" s="5" t="s">
        <v>191</v>
      </c>
      <c r="D54" s="5" t="s">
        <v>258</v>
      </c>
      <c r="E54" s="5" t="s">
        <v>363</v>
      </c>
      <c r="F54" s="5" t="s">
        <v>368</v>
      </c>
      <c r="G54" s="96">
        <v>8.8000000000000007</v>
      </c>
      <c r="H54" s="5">
        <f t="shared" si="10"/>
        <v>9</v>
      </c>
      <c r="I54" s="5">
        <f t="shared" si="11"/>
        <v>2.25</v>
      </c>
      <c r="J54" s="5">
        <f t="shared" si="12"/>
        <v>2</v>
      </c>
      <c r="K54" s="5">
        <f t="shared" si="13"/>
        <v>0.25</v>
      </c>
      <c r="L54" s="5">
        <f t="shared" si="14"/>
        <v>1</v>
      </c>
      <c r="M54" s="5">
        <f t="shared" si="15"/>
        <v>0.19999999999999929</v>
      </c>
      <c r="N54" s="64">
        <f>IF(ISERROR(VLOOKUP(D54,'Base Precios'!$B:$E,4,0)),0,VLOOKUP(D54,'Base Precios'!$B:$E,4,0))</f>
        <v>491.51</v>
      </c>
      <c r="O54" s="64">
        <f>IF(ISERROR(VLOOKUP(D54,'Base Precios'!$B:$E,3,0)),0,VLOOKUP(D54,'Base Precios'!$B:$E,3,0))</f>
        <v>125.93</v>
      </c>
      <c r="P54" s="64">
        <f t="shared" si="16"/>
        <v>983.02</v>
      </c>
      <c r="Q54" s="64">
        <f t="shared" si="17"/>
        <v>125.93</v>
      </c>
      <c r="R54" s="65">
        <f t="shared" si="18"/>
        <v>1108.95</v>
      </c>
    </row>
    <row r="55" spans="1:18" ht="15" customHeight="1" x14ac:dyDescent="0.2">
      <c r="A55" s="5" t="str">
        <f t="shared" si="9"/>
        <v>Audi A8 - W12  (Naftero)</v>
      </c>
      <c r="B55" s="1" t="s">
        <v>5</v>
      </c>
      <c r="C55" s="5" t="s">
        <v>191</v>
      </c>
      <c r="D55" s="5" t="s">
        <v>258</v>
      </c>
      <c r="E55" s="5" t="s">
        <v>363</v>
      </c>
      <c r="F55" s="5" t="s">
        <v>369</v>
      </c>
      <c r="G55" s="96">
        <v>12.5</v>
      </c>
      <c r="H55" s="5">
        <f t="shared" si="10"/>
        <v>13</v>
      </c>
      <c r="I55" s="5">
        <f t="shared" si="11"/>
        <v>3.25</v>
      </c>
      <c r="J55" s="5">
        <f t="shared" si="12"/>
        <v>3</v>
      </c>
      <c r="K55" s="5">
        <f t="shared" si="13"/>
        <v>0.25</v>
      </c>
      <c r="L55" s="5">
        <f t="shared" si="14"/>
        <v>1</v>
      </c>
      <c r="M55" s="5">
        <f t="shared" si="15"/>
        <v>0.5</v>
      </c>
      <c r="N55" s="64">
        <f>IF(ISERROR(VLOOKUP(D55,'Base Precios'!$B:$E,4,0)),0,VLOOKUP(D55,'Base Precios'!$B:$E,4,0))</f>
        <v>491.51</v>
      </c>
      <c r="O55" s="64">
        <f>IF(ISERROR(VLOOKUP(D55,'Base Precios'!$B:$E,3,0)),0,VLOOKUP(D55,'Base Precios'!$B:$E,3,0))</f>
        <v>125.93</v>
      </c>
      <c r="P55" s="64">
        <f t="shared" si="16"/>
        <v>1474.53</v>
      </c>
      <c r="Q55" s="64">
        <f t="shared" si="17"/>
        <v>125.93</v>
      </c>
      <c r="R55" s="65">
        <f t="shared" si="18"/>
        <v>1600.46</v>
      </c>
    </row>
    <row r="56" spans="1:18" s="98" customFormat="1" ht="15" customHeight="1" x14ac:dyDescent="0.2">
      <c r="A56" s="5" t="str">
        <f t="shared" si="9"/>
        <v>Audi A8 -DPF - 3.0  (Diesel)</v>
      </c>
      <c r="B56" s="98" t="s">
        <v>5</v>
      </c>
      <c r="C56" s="97" t="s">
        <v>321</v>
      </c>
      <c r="D56" s="97" t="s">
        <v>80</v>
      </c>
      <c r="E56" s="97" t="s">
        <v>104</v>
      </c>
      <c r="F56" s="97" t="s">
        <v>371</v>
      </c>
      <c r="G56" s="106">
        <v>9.1999999999999993</v>
      </c>
      <c r="H56" s="97">
        <f t="shared" si="10"/>
        <v>10</v>
      </c>
      <c r="I56" s="97">
        <f t="shared" si="11"/>
        <v>2.5</v>
      </c>
      <c r="J56" s="97">
        <f t="shared" si="12"/>
        <v>2</v>
      </c>
      <c r="K56" s="97">
        <f t="shared" si="13"/>
        <v>0.5</v>
      </c>
      <c r="L56" s="97">
        <f t="shared" si="14"/>
        <v>2</v>
      </c>
      <c r="M56" s="97">
        <f t="shared" si="15"/>
        <v>0.80000000000000071</v>
      </c>
      <c r="N56" s="100">
        <f>IF(ISERROR(VLOOKUP(D56,'Base Precios'!$B:$E,4,0)),0,VLOOKUP(D56,'Base Precios'!$B:$E,4,0))</f>
        <v>0</v>
      </c>
      <c r="O56" s="100">
        <f>IF(ISERROR(VLOOKUP(D56,'Base Precios'!$B:$E,3,0)),0,VLOOKUP(D56,'Base Precios'!$B:$E,3,0))</f>
        <v>0</v>
      </c>
      <c r="P56" s="100">
        <f t="shared" si="16"/>
        <v>0</v>
      </c>
      <c r="Q56" s="100">
        <f t="shared" si="17"/>
        <v>0</v>
      </c>
      <c r="R56" s="101">
        <f t="shared" si="18"/>
        <v>0</v>
      </c>
    </row>
    <row r="57" spans="1:18" ht="15" customHeight="1" x14ac:dyDescent="0.2">
      <c r="A57" s="5" t="str">
        <f t="shared" si="9"/>
        <v>Audi A8 -DPF - 4.2  (Diesel)</v>
      </c>
      <c r="B57" s="98" t="s">
        <v>5</v>
      </c>
      <c r="C57" s="97" t="s">
        <v>321</v>
      </c>
      <c r="D57" s="97" t="s">
        <v>80</v>
      </c>
      <c r="E57" s="97" t="s">
        <v>104</v>
      </c>
      <c r="F57" s="97" t="s">
        <v>368</v>
      </c>
      <c r="G57" s="106">
        <v>9.5</v>
      </c>
      <c r="H57" s="97">
        <f t="shared" si="10"/>
        <v>10</v>
      </c>
      <c r="I57" s="97">
        <f t="shared" si="11"/>
        <v>2.5</v>
      </c>
      <c r="J57" s="97">
        <f t="shared" si="12"/>
        <v>2</v>
      </c>
      <c r="K57" s="97">
        <f t="shared" si="13"/>
        <v>0.5</v>
      </c>
      <c r="L57" s="97">
        <f t="shared" si="14"/>
        <v>2</v>
      </c>
      <c r="M57" s="97">
        <f t="shared" si="15"/>
        <v>0.5</v>
      </c>
      <c r="N57" s="100">
        <f>IF(ISERROR(VLOOKUP(D57,'Base Precios'!$B:$E,4,0)),0,VLOOKUP(D57,'Base Precios'!$B:$E,4,0))</f>
        <v>0</v>
      </c>
      <c r="O57" s="100">
        <f>IF(ISERROR(VLOOKUP(D57,'Base Precios'!$B:$E,3,0)),0,VLOOKUP(D57,'Base Precios'!$B:$E,3,0))</f>
        <v>0</v>
      </c>
      <c r="P57" s="100">
        <f t="shared" si="16"/>
        <v>0</v>
      </c>
      <c r="Q57" s="100">
        <f t="shared" si="17"/>
        <v>0</v>
      </c>
      <c r="R57" s="101">
        <f t="shared" si="18"/>
        <v>0</v>
      </c>
    </row>
    <row r="58" spans="1:18" s="98" customFormat="1" ht="15" customHeight="1" x14ac:dyDescent="0.2">
      <c r="A58" s="5" t="str">
        <f t="shared" si="9"/>
        <v>Audi Q5 - 2.0  (Diesel)</v>
      </c>
      <c r="B58" s="67" t="s">
        <v>5</v>
      </c>
      <c r="C58" s="5" t="s">
        <v>192</v>
      </c>
      <c r="D58" s="5" t="s">
        <v>258</v>
      </c>
      <c r="E58" s="5" t="s">
        <v>104</v>
      </c>
      <c r="F58" s="5" t="s">
        <v>328</v>
      </c>
      <c r="G58" s="96">
        <v>5</v>
      </c>
      <c r="H58" s="5">
        <f t="shared" si="10"/>
        <v>5</v>
      </c>
      <c r="I58" s="5">
        <f t="shared" si="11"/>
        <v>1.25</v>
      </c>
      <c r="J58" s="5">
        <f t="shared" si="12"/>
        <v>1</v>
      </c>
      <c r="K58" s="5">
        <f t="shared" si="13"/>
        <v>0.25</v>
      </c>
      <c r="L58" s="5">
        <f t="shared" si="14"/>
        <v>1</v>
      </c>
      <c r="M58" s="5">
        <f t="shared" si="15"/>
        <v>0</v>
      </c>
      <c r="N58" s="64">
        <f>IF(ISERROR(VLOOKUP(D58,'Base Precios'!$B:$E,4,0)),0,VLOOKUP(D58,'Base Precios'!$B:$E,4,0))</f>
        <v>491.51</v>
      </c>
      <c r="O58" s="64">
        <f>IF(ISERROR(VLOOKUP(D58,'Base Precios'!$B:$E,3,0)),0,VLOOKUP(D58,'Base Precios'!$B:$E,3,0))</f>
        <v>125.93</v>
      </c>
      <c r="P58" s="64">
        <f t="shared" si="16"/>
        <v>491.51</v>
      </c>
      <c r="Q58" s="64">
        <f t="shared" si="17"/>
        <v>125.93</v>
      </c>
      <c r="R58" s="65">
        <f t="shared" si="18"/>
        <v>617.44000000000005</v>
      </c>
    </row>
    <row r="59" spans="1:18" ht="15" customHeight="1" x14ac:dyDescent="0.2">
      <c r="A59" s="5" t="str">
        <f t="shared" si="9"/>
        <v>Audi Q5 - 2.0  (Naftero)</v>
      </c>
      <c r="B59" s="1" t="s">
        <v>5</v>
      </c>
      <c r="C59" s="5" t="s">
        <v>192</v>
      </c>
      <c r="D59" s="5" t="s">
        <v>258</v>
      </c>
      <c r="E59" s="5" t="s">
        <v>363</v>
      </c>
      <c r="F59" s="5" t="s">
        <v>328</v>
      </c>
      <c r="G59" s="96">
        <v>4.5999999999999996</v>
      </c>
      <c r="H59" s="5">
        <f t="shared" si="10"/>
        <v>5</v>
      </c>
      <c r="I59" s="5">
        <f t="shared" si="11"/>
        <v>1.25</v>
      </c>
      <c r="J59" s="5">
        <f t="shared" si="12"/>
        <v>1</v>
      </c>
      <c r="K59" s="5">
        <f t="shared" si="13"/>
        <v>0.25</v>
      </c>
      <c r="L59" s="5">
        <f t="shared" si="14"/>
        <v>1</v>
      </c>
      <c r="M59" s="5">
        <f t="shared" si="15"/>
        <v>0.40000000000000036</v>
      </c>
      <c r="N59" s="64">
        <f>IF(ISERROR(VLOOKUP(D59,'Base Precios'!$B:$E,4,0)),0,VLOOKUP(D59,'Base Precios'!$B:$E,4,0))</f>
        <v>491.51</v>
      </c>
      <c r="O59" s="64">
        <f>IF(ISERROR(VLOOKUP(D59,'Base Precios'!$B:$E,3,0)),0,VLOOKUP(D59,'Base Precios'!$B:$E,3,0))</f>
        <v>125.93</v>
      </c>
      <c r="P59" s="64">
        <f t="shared" si="16"/>
        <v>491.51</v>
      </c>
      <c r="Q59" s="64">
        <f t="shared" si="17"/>
        <v>125.93</v>
      </c>
      <c r="R59" s="65">
        <f t="shared" si="18"/>
        <v>617.44000000000005</v>
      </c>
    </row>
    <row r="60" spans="1:18" ht="15" customHeight="1" x14ac:dyDescent="0.2">
      <c r="A60" s="5" t="str">
        <f t="shared" si="9"/>
        <v>Audi Q5 - 3.0  (Diesel)</v>
      </c>
      <c r="B60" s="1" t="s">
        <v>5</v>
      </c>
      <c r="C60" s="5" t="s">
        <v>192</v>
      </c>
      <c r="D60" s="5" t="s">
        <v>258</v>
      </c>
      <c r="E60" s="5" t="s">
        <v>104</v>
      </c>
      <c r="F60" s="5" t="s">
        <v>371</v>
      </c>
      <c r="G60" s="96">
        <v>6.9</v>
      </c>
      <c r="H60" s="5">
        <f t="shared" si="10"/>
        <v>7</v>
      </c>
      <c r="I60" s="5">
        <f t="shared" si="11"/>
        <v>1.75</v>
      </c>
      <c r="J60" s="5">
        <f t="shared" si="12"/>
        <v>1</v>
      </c>
      <c r="K60" s="5">
        <f t="shared" si="13"/>
        <v>0.75</v>
      </c>
      <c r="L60" s="5">
        <f t="shared" si="14"/>
        <v>3</v>
      </c>
      <c r="M60" s="5">
        <f t="shared" si="15"/>
        <v>9.9999999999999645E-2</v>
      </c>
      <c r="N60" s="64">
        <f>IF(ISERROR(VLOOKUP(D60,'Base Precios'!$B:$E,4,0)),0,VLOOKUP(D60,'Base Precios'!$B:$E,4,0))</f>
        <v>491.51</v>
      </c>
      <c r="O60" s="64">
        <f>IF(ISERROR(VLOOKUP(D60,'Base Precios'!$B:$E,3,0)),0,VLOOKUP(D60,'Base Precios'!$B:$E,3,0))</f>
        <v>125.93</v>
      </c>
      <c r="P60" s="64">
        <f t="shared" si="16"/>
        <v>491.51</v>
      </c>
      <c r="Q60" s="64">
        <f t="shared" si="17"/>
        <v>377.79</v>
      </c>
      <c r="R60" s="65">
        <f t="shared" si="18"/>
        <v>869.3</v>
      </c>
    </row>
    <row r="61" spans="1:18" s="98" customFormat="1" ht="15" customHeight="1" x14ac:dyDescent="0.2">
      <c r="A61" s="5" t="str">
        <f t="shared" si="9"/>
        <v>Audi Q5 - 3.2  (Naftero)</v>
      </c>
      <c r="B61" s="67" t="s">
        <v>5</v>
      </c>
      <c r="C61" s="5" t="s">
        <v>192</v>
      </c>
      <c r="D61" s="5" t="s">
        <v>258</v>
      </c>
      <c r="E61" s="5" t="s">
        <v>363</v>
      </c>
      <c r="F61" s="5" t="s">
        <v>365</v>
      </c>
      <c r="G61" s="96">
        <v>6.2</v>
      </c>
      <c r="H61" s="5">
        <f t="shared" si="10"/>
        <v>7</v>
      </c>
      <c r="I61" s="5">
        <f t="shared" si="11"/>
        <v>1.75</v>
      </c>
      <c r="J61" s="5">
        <f t="shared" si="12"/>
        <v>1</v>
      </c>
      <c r="K61" s="5">
        <f t="shared" si="13"/>
        <v>0.75</v>
      </c>
      <c r="L61" s="5">
        <f t="shared" si="14"/>
        <v>3</v>
      </c>
      <c r="M61" s="5">
        <f t="shared" si="15"/>
        <v>0.79999999999999982</v>
      </c>
      <c r="N61" s="64">
        <f>IF(ISERROR(VLOOKUP(D61,'Base Precios'!$B:$E,4,0)),0,VLOOKUP(D61,'Base Precios'!$B:$E,4,0))</f>
        <v>491.51</v>
      </c>
      <c r="O61" s="64">
        <f>IF(ISERROR(VLOOKUP(D61,'Base Precios'!$B:$E,3,0)),0,VLOOKUP(D61,'Base Precios'!$B:$E,3,0))</f>
        <v>125.93</v>
      </c>
      <c r="P61" s="64">
        <f t="shared" si="16"/>
        <v>491.51</v>
      </c>
      <c r="Q61" s="64">
        <f t="shared" si="17"/>
        <v>377.79</v>
      </c>
      <c r="R61" s="65">
        <f t="shared" si="18"/>
        <v>869.3</v>
      </c>
    </row>
    <row r="62" spans="1:18" s="98" customFormat="1" ht="15" customHeight="1" x14ac:dyDescent="0.2">
      <c r="A62" s="5" t="str">
        <f t="shared" si="9"/>
        <v>Audi Q5 -DPF - 2.0  (Diesel)</v>
      </c>
      <c r="B62" s="98" t="s">
        <v>5</v>
      </c>
      <c r="C62" s="97" t="s">
        <v>322</v>
      </c>
      <c r="D62" s="97" t="s">
        <v>80</v>
      </c>
      <c r="E62" s="97" t="s">
        <v>104</v>
      </c>
      <c r="F62" s="97" t="s">
        <v>328</v>
      </c>
      <c r="G62" s="106">
        <v>5</v>
      </c>
      <c r="H62" s="97">
        <f t="shared" si="10"/>
        <v>5</v>
      </c>
      <c r="I62" s="97">
        <f t="shared" si="11"/>
        <v>1.25</v>
      </c>
      <c r="J62" s="97">
        <f t="shared" si="12"/>
        <v>1</v>
      </c>
      <c r="K62" s="97">
        <f t="shared" si="13"/>
        <v>0.25</v>
      </c>
      <c r="L62" s="97">
        <f t="shared" si="14"/>
        <v>1</v>
      </c>
      <c r="M62" s="97">
        <f t="shared" si="15"/>
        <v>0</v>
      </c>
      <c r="N62" s="100">
        <f>IF(ISERROR(VLOOKUP(D62,'Base Precios'!$B:$E,4,0)),0,VLOOKUP(D62,'Base Precios'!$B:$E,4,0))</f>
        <v>0</v>
      </c>
      <c r="O62" s="100">
        <f>IF(ISERROR(VLOOKUP(D62,'Base Precios'!$B:$E,3,0)),0,VLOOKUP(D62,'Base Precios'!$B:$E,3,0))</f>
        <v>0</v>
      </c>
      <c r="P62" s="100">
        <f t="shared" si="16"/>
        <v>0</v>
      </c>
      <c r="Q62" s="100">
        <f t="shared" si="17"/>
        <v>0</v>
      </c>
      <c r="R62" s="101">
        <f t="shared" si="18"/>
        <v>0</v>
      </c>
    </row>
    <row r="63" spans="1:18" ht="15" customHeight="1" x14ac:dyDescent="0.2">
      <c r="A63" s="5" t="str">
        <f t="shared" si="9"/>
        <v>Audi Q5 -DPF - 3.0  (Diesel)</v>
      </c>
      <c r="B63" s="98" t="s">
        <v>5</v>
      </c>
      <c r="C63" s="97" t="s">
        <v>322</v>
      </c>
      <c r="D63" s="97" t="s">
        <v>80</v>
      </c>
      <c r="E63" s="97" t="s">
        <v>104</v>
      </c>
      <c r="F63" s="97" t="s">
        <v>371</v>
      </c>
      <c r="G63" s="106">
        <v>6.9</v>
      </c>
      <c r="H63" s="97">
        <f t="shared" si="10"/>
        <v>7</v>
      </c>
      <c r="I63" s="97">
        <f t="shared" si="11"/>
        <v>1.75</v>
      </c>
      <c r="J63" s="97">
        <f t="shared" si="12"/>
        <v>1</v>
      </c>
      <c r="K63" s="97">
        <f t="shared" si="13"/>
        <v>0.75</v>
      </c>
      <c r="L63" s="97">
        <f t="shared" si="14"/>
        <v>3</v>
      </c>
      <c r="M63" s="97">
        <f t="shared" si="15"/>
        <v>9.9999999999999645E-2</v>
      </c>
      <c r="N63" s="100">
        <f>IF(ISERROR(VLOOKUP(D63,'Base Precios'!$B:$E,4,0)),0,VLOOKUP(D63,'Base Precios'!$B:$E,4,0))</f>
        <v>0</v>
      </c>
      <c r="O63" s="100">
        <f>IF(ISERROR(VLOOKUP(D63,'Base Precios'!$B:$E,3,0)),0,VLOOKUP(D63,'Base Precios'!$B:$E,3,0))</f>
        <v>0</v>
      </c>
      <c r="P63" s="100">
        <f t="shared" si="16"/>
        <v>0</v>
      </c>
      <c r="Q63" s="100">
        <f t="shared" si="17"/>
        <v>0</v>
      </c>
      <c r="R63" s="101">
        <f t="shared" si="18"/>
        <v>0</v>
      </c>
    </row>
    <row r="64" spans="1:18" ht="15" customHeight="1" x14ac:dyDescent="0.2">
      <c r="A64" s="5" t="str">
        <f t="shared" si="9"/>
        <v>Audi Q7 - 3.0  (Diesel)</v>
      </c>
      <c r="B64" s="1" t="s">
        <v>5</v>
      </c>
      <c r="C64" s="5" t="s">
        <v>193</v>
      </c>
      <c r="D64" s="5" t="s">
        <v>258</v>
      </c>
      <c r="E64" s="5" t="s">
        <v>104</v>
      </c>
      <c r="F64" s="5" t="s">
        <v>371</v>
      </c>
      <c r="G64" s="96">
        <v>8.1999999999999993</v>
      </c>
      <c r="H64" s="5">
        <f t="shared" si="10"/>
        <v>9</v>
      </c>
      <c r="I64" s="5">
        <f t="shared" si="11"/>
        <v>2.25</v>
      </c>
      <c r="J64" s="5">
        <f t="shared" si="12"/>
        <v>2</v>
      </c>
      <c r="K64" s="5">
        <f t="shared" si="13"/>
        <v>0.25</v>
      </c>
      <c r="L64" s="5">
        <f t="shared" si="14"/>
        <v>1</v>
      </c>
      <c r="M64" s="5">
        <f t="shared" si="15"/>
        <v>0.80000000000000071</v>
      </c>
      <c r="N64" s="64">
        <f>IF(ISERROR(VLOOKUP(D64,'Base Precios'!$B:$E,4,0)),0,VLOOKUP(D64,'Base Precios'!$B:$E,4,0))</f>
        <v>491.51</v>
      </c>
      <c r="O64" s="64">
        <f>IF(ISERROR(VLOOKUP(D64,'Base Precios'!$B:$E,3,0)),0,VLOOKUP(D64,'Base Precios'!$B:$E,3,0))</f>
        <v>125.93</v>
      </c>
      <c r="P64" s="64">
        <f t="shared" si="16"/>
        <v>983.02</v>
      </c>
      <c r="Q64" s="64">
        <f t="shared" si="17"/>
        <v>125.93</v>
      </c>
      <c r="R64" s="65">
        <f t="shared" si="18"/>
        <v>1108.95</v>
      </c>
    </row>
    <row r="65" spans="1:18" s="98" customFormat="1" ht="15" customHeight="1" x14ac:dyDescent="0.2">
      <c r="A65" s="5" t="str">
        <f t="shared" si="9"/>
        <v>Audi Q7 - 3.6  (Naftero)</v>
      </c>
      <c r="B65" s="67" t="s">
        <v>5</v>
      </c>
      <c r="C65" s="5" t="s">
        <v>193</v>
      </c>
      <c r="D65" s="5" t="s">
        <v>258</v>
      </c>
      <c r="E65" s="5" t="s">
        <v>363</v>
      </c>
      <c r="F65" s="5" t="s">
        <v>370</v>
      </c>
      <c r="G65" s="96">
        <v>6.9</v>
      </c>
      <c r="H65" s="5">
        <f t="shared" si="10"/>
        <v>7</v>
      </c>
      <c r="I65" s="5">
        <f t="shared" si="11"/>
        <v>1.75</v>
      </c>
      <c r="J65" s="5">
        <f t="shared" si="12"/>
        <v>1</v>
      </c>
      <c r="K65" s="5">
        <f t="shared" si="13"/>
        <v>0.75</v>
      </c>
      <c r="L65" s="5">
        <f t="shared" si="14"/>
        <v>3</v>
      </c>
      <c r="M65" s="5">
        <f t="shared" si="15"/>
        <v>9.9999999999999645E-2</v>
      </c>
      <c r="N65" s="64">
        <f>IF(ISERROR(VLOOKUP(D65,'Base Precios'!$B:$E,4,0)),0,VLOOKUP(D65,'Base Precios'!$B:$E,4,0))</f>
        <v>491.51</v>
      </c>
      <c r="O65" s="64">
        <f>IF(ISERROR(VLOOKUP(D65,'Base Precios'!$B:$E,3,0)),0,VLOOKUP(D65,'Base Precios'!$B:$E,3,0))</f>
        <v>125.93</v>
      </c>
      <c r="P65" s="64">
        <f t="shared" si="16"/>
        <v>491.51</v>
      </c>
      <c r="Q65" s="64">
        <f t="shared" si="17"/>
        <v>377.79</v>
      </c>
      <c r="R65" s="65">
        <f t="shared" si="18"/>
        <v>869.3</v>
      </c>
    </row>
    <row r="66" spans="1:18" s="98" customFormat="1" ht="15" customHeight="1" x14ac:dyDescent="0.2">
      <c r="A66" s="5" t="str">
        <f t="shared" si="9"/>
        <v>Audi Q7 - 4.2  (Diesel)</v>
      </c>
      <c r="B66" s="67" t="s">
        <v>5</v>
      </c>
      <c r="C66" s="5" t="s">
        <v>193</v>
      </c>
      <c r="D66" s="5" t="s">
        <v>258</v>
      </c>
      <c r="E66" s="5" t="s">
        <v>104</v>
      </c>
      <c r="F66" s="5" t="s">
        <v>368</v>
      </c>
      <c r="G66" s="96">
        <v>11.3</v>
      </c>
      <c r="H66" s="5">
        <f t="shared" ref="H66:H97" si="19">ROUNDUP(G66,0)</f>
        <v>12</v>
      </c>
      <c r="I66" s="5">
        <f t="shared" ref="I66:I97" si="20">+H66/4</f>
        <v>3</v>
      </c>
      <c r="J66" s="5">
        <f t="shared" ref="J66:J97" si="21">TRUNC(I66,0)</f>
        <v>3</v>
      </c>
      <c r="K66" s="5">
        <f t="shared" ref="K66:K97" si="22">+I66-J66</f>
        <v>0</v>
      </c>
      <c r="L66" s="5">
        <f t="shared" ref="L66:L97" si="23">+K66*4</f>
        <v>0</v>
      </c>
      <c r="M66" s="5">
        <f t="shared" ref="M66:M97" si="24">+H66-G66</f>
        <v>0.69999999999999929</v>
      </c>
      <c r="N66" s="64">
        <f>IF(ISERROR(VLOOKUP(D66,'Base Precios'!$B:$E,4,0)),0,VLOOKUP(D66,'Base Precios'!$B:$E,4,0))</f>
        <v>491.51</v>
      </c>
      <c r="O66" s="64">
        <f>IF(ISERROR(VLOOKUP(D66,'Base Precios'!$B:$E,3,0)),0,VLOOKUP(D66,'Base Precios'!$B:$E,3,0))</f>
        <v>125.93</v>
      </c>
      <c r="P66" s="64">
        <f t="shared" ref="P66:P97" si="25">IFERROR(J66*N66,0)</f>
        <v>1474.53</v>
      </c>
      <c r="Q66" s="64">
        <f t="shared" ref="Q66:Q97" si="26">IFERROR(L66*O66,0)</f>
        <v>0</v>
      </c>
      <c r="R66" s="65">
        <f t="shared" ref="R66:R97" si="27">+P66+Q66</f>
        <v>1474.53</v>
      </c>
    </row>
    <row r="67" spans="1:18" ht="15" customHeight="1" x14ac:dyDescent="0.2">
      <c r="A67" s="5" t="str">
        <f t="shared" ref="A67:A130" si="28">CONCATENATE(B67," ",C67,," - ",F67,"  (",E67,")")</f>
        <v>Audi Q7 - 4.2  (Naftero)</v>
      </c>
      <c r="B67" s="1" t="s">
        <v>5</v>
      </c>
      <c r="C67" s="5" t="s">
        <v>193</v>
      </c>
      <c r="D67" s="5" t="s">
        <v>258</v>
      </c>
      <c r="E67" s="5" t="s">
        <v>363</v>
      </c>
      <c r="F67" s="5" t="s">
        <v>368</v>
      </c>
      <c r="G67" s="96">
        <v>9.1</v>
      </c>
      <c r="H67" s="5">
        <f t="shared" si="19"/>
        <v>10</v>
      </c>
      <c r="I67" s="5">
        <f t="shared" si="20"/>
        <v>2.5</v>
      </c>
      <c r="J67" s="5">
        <f t="shared" si="21"/>
        <v>2</v>
      </c>
      <c r="K67" s="5">
        <f t="shared" si="22"/>
        <v>0.5</v>
      </c>
      <c r="L67" s="5">
        <f t="shared" si="23"/>
        <v>2</v>
      </c>
      <c r="M67" s="5">
        <f t="shared" si="24"/>
        <v>0.90000000000000036</v>
      </c>
      <c r="N67" s="64">
        <f>IF(ISERROR(VLOOKUP(D67,'Base Precios'!$B:$E,4,0)),0,VLOOKUP(D67,'Base Precios'!$B:$E,4,0))</f>
        <v>491.51</v>
      </c>
      <c r="O67" s="64">
        <f>IF(ISERROR(VLOOKUP(D67,'Base Precios'!$B:$E,3,0)),0,VLOOKUP(D67,'Base Precios'!$B:$E,3,0))</f>
        <v>125.93</v>
      </c>
      <c r="P67" s="64">
        <f t="shared" si="25"/>
        <v>983.02</v>
      </c>
      <c r="Q67" s="64">
        <f t="shared" si="26"/>
        <v>251.86</v>
      </c>
      <c r="R67" s="65">
        <f t="shared" si="27"/>
        <v>1234.8800000000001</v>
      </c>
    </row>
    <row r="68" spans="1:18" ht="15" customHeight="1" x14ac:dyDescent="0.2">
      <c r="A68" s="5" t="str">
        <f t="shared" si="28"/>
        <v>Audi Q7 - 6.0  (Diesel)</v>
      </c>
      <c r="B68" s="1" t="s">
        <v>5</v>
      </c>
      <c r="C68" s="5" t="s">
        <v>193</v>
      </c>
      <c r="D68" s="5" t="s">
        <v>258</v>
      </c>
      <c r="E68" s="5" t="s">
        <v>104</v>
      </c>
      <c r="F68" s="5" t="s">
        <v>374</v>
      </c>
      <c r="G68" s="96">
        <v>12.5</v>
      </c>
      <c r="H68" s="5">
        <f t="shared" si="19"/>
        <v>13</v>
      </c>
      <c r="I68" s="5">
        <f t="shared" si="20"/>
        <v>3.25</v>
      </c>
      <c r="J68" s="5">
        <f t="shared" si="21"/>
        <v>3</v>
      </c>
      <c r="K68" s="5">
        <f t="shared" si="22"/>
        <v>0.25</v>
      </c>
      <c r="L68" s="5">
        <f t="shared" si="23"/>
        <v>1</v>
      </c>
      <c r="M68" s="5">
        <f t="shared" si="24"/>
        <v>0.5</v>
      </c>
      <c r="N68" s="64">
        <f>IF(ISERROR(VLOOKUP(D68,'Base Precios'!$B:$E,4,0)),0,VLOOKUP(D68,'Base Precios'!$B:$E,4,0))</f>
        <v>491.51</v>
      </c>
      <c r="O68" s="64">
        <f>IF(ISERROR(VLOOKUP(D68,'Base Precios'!$B:$E,3,0)),0,VLOOKUP(D68,'Base Precios'!$B:$E,3,0))</f>
        <v>125.93</v>
      </c>
      <c r="P68" s="64">
        <f t="shared" si="25"/>
        <v>1474.53</v>
      </c>
      <c r="Q68" s="64">
        <f t="shared" si="26"/>
        <v>125.93</v>
      </c>
      <c r="R68" s="65">
        <f t="shared" si="27"/>
        <v>1600.46</v>
      </c>
    </row>
    <row r="69" spans="1:18" s="98" customFormat="1" ht="15" customHeight="1" x14ac:dyDescent="0.2">
      <c r="A69" s="5" t="str">
        <f t="shared" si="28"/>
        <v>Audi Q7 -DPF - 3.0  (Diesel)</v>
      </c>
      <c r="B69" s="98" t="s">
        <v>5</v>
      </c>
      <c r="C69" s="97" t="s">
        <v>323</v>
      </c>
      <c r="D69" s="97" t="s">
        <v>80</v>
      </c>
      <c r="E69" s="97" t="s">
        <v>104</v>
      </c>
      <c r="F69" s="97" t="s">
        <v>371</v>
      </c>
      <c r="G69" s="106">
        <v>8.1999999999999993</v>
      </c>
      <c r="H69" s="97">
        <f t="shared" si="19"/>
        <v>9</v>
      </c>
      <c r="I69" s="97">
        <f t="shared" si="20"/>
        <v>2.25</v>
      </c>
      <c r="J69" s="97">
        <f t="shared" si="21"/>
        <v>2</v>
      </c>
      <c r="K69" s="97">
        <f t="shared" si="22"/>
        <v>0.25</v>
      </c>
      <c r="L69" s="97">
        <f t="shared" si="23"/>
        <v>1</v>
      </c>
      <c r="M69" s="97">
        <f t="shared" si="24"/>
        <v>0.80000000000000071</v>
      </c>
      <c r="N69" s="100">
        <f>IF(ISERROR(VLOOKUP(D69,'Base Precios'!$B:$E,4,0)),0,VLOOKUP(D69,'Base Precios'!$B:$E,4,0))</f>
        <v>0</v>
      </c>
      <c r="O69" s="100">
        <f>IF(ISERROR(VLOOKUP(D69,'Base Precios'!$B:$E,3,0)),0,VLOOKUP(D69,'Base Precios'!$B:$E,3,0))</f>
        <v>0</v>
      </c>
      <c r="P69" s="100">
        <f t="shared" si="25"/>
        <v>0</v>
      </c>
      <c r="Q69" s="100">
        <f t="shared" si="26"/>
        <v>0</v>
      </c>
      <c r="R69" s="101">
        <f t="shared" si="27"/>
        <v>0</v>
      </c>
    </row>
    <row r="70" spans="1:18" s="98" customFormat="1" ht="15" customHeight="1" x14ac:dyDescent="0.2">
      <c r="A70" s="5" t="str">
        <f t="shared" si="28"/>
        <v>Audi Q7 -DPF - 4.2  (Diesel)</v>
      </c>
      <c r="B70" s="98" t="s">
        <v>5</v>
      </c>
      <c r="C70" s="97" t="s">
        <v>323</v>
      </c>
      <c r="D70" s="97" t="s">
        <v>80</v>
      </c>
      <c r="E70" s="97" t="s">
        <v>104</v>
      </c>
      <c r="F70" s="97" t="s">
        <v>368</v>
      </c>
      <c r="G70" s="106">
        <v>11.3</v>
      </c>
      <c r="H70" s="97">
        <f t="shared" si="19"/>
        <v>12</v>
      </c>
      <c r="I70" s="97">
        <f t="shared" si="20"/>
        <v>3</v>
      </c>
      <c r="J70" s="97">
        <f t="shared" si="21"/>
        <v>3</v>
      </c>
      <c r="K70" s="97">
        <f t="shared" si="22"/>
        <v>0</v>
      </c>
      <c r="L70" s="97">
        <f t="shared" si="23"/>
        <v>0</v>
      </c>
      <c r="M70" s="97">
        <f t="shared" si="24"/>
        <v>0.69999999999999929</v>
      </c>
      <c r="N70" s="100">
        <f>IF(ISERROR(VLOOKUP(D70,'Base Precios'!$B:$E,4,0)),0,VLOOKUP(D70,'Base Precios'!$B:$E,4,0))</f>
        <v>0</v>
      </c>
      <c r="O70" s="100">
        <f>IF(ISERROR(VLOOKUP(D70,'Base Precios'!$B:$E,3,0)),0,VLOOKUP(D70,'Base Precios'!$B:$E,3,0))</f>
        <v>0</v>
      </c>
      <c r="P70" s="100">
        <f t="shared" si="25"/>
        <v>0</v>
      </c>
      <c r="Q70" s="100">
        <f t="shared" si="26"/>
        <v>0</v>
      </c>
      <c r="R70" s="101">
        <f t="shared" si="27"/>
        <v>0</v>
      </c>
    </row>
    <row r="71" spans="1:18" ht="15" customHeight="1" x14ac:dyDescent="0.2">
      <c r="A71" s="5" t="str">
        <f t="shared" si="28"/>
        <v>Audi Q7 -DPF - 6.0  (Diesel)</v>
      </c>
      <c r="B71" s="98" t="s">
        <v>5</v>
      </c>
      <c r="C71" s="97" t="s">
        <v>323</v>
      </c>
      <c r="D71" s="97" t="s">
        <v>80</v>
      </c>
      <c r="E71" s="97" t="s">
        <v>104</v>
      </c>
      <c r="F71" s="97" t="s">
        <v>374</v>
      </c>
      <c r="G71" s="106">
        <v>12.5</v>
      </c>
      <c r="H71" s="97">
        <f t="shared" si="19"/>
        <v>13</v>
      </c>
      <c r="I71" s="97">
        <f t="shared" si="20"/>
        <v>3.25</v>
      </c>
      <c r="J71" s="97">
        <f t="shared" si="21"/>
        <v>3</v>
      </c>
      <c r="K71" s="97">
        <f t="shared" si="22"/>
        <v>0.25</v>
      </c>
      <c r="L71" s="97">
        <f t="shared" si="23"/>
        <v>1</v>
      </c>
      <c r="M71" s="97">
        <f t="shared" si="24"/>
        <v>0.5</v>
      </c>
      <c r="N71" s="100">
        <f>IF(ISERROR(VLOOKUP(D71,'Base Precios'!$B:$E,4,0)),0,VLOOKUP(D71,'Base Precios'!$B:$E,4,0))</f>
        <v>0</v>
      </c>
      <c r="O71" s="100">
        <f>IF(ISERROR(VLOOKUP(D71,'Base Precios'!$B:$E,3,0)),0,VLOOKUP(D71,'Base Precios'!$B:$E,3,0))</f>
        <v>0</v>
      </c>
      <c r="P71" s="100">
        <f t="shared" si="25"/>
        <v>0</v>
      </c>
      <c r="Q71" s="100">
        <f t="shared" si="26"/>
        <v>0</v>
      </c>
      <c r="R71" s="101">
        <f t="shared" si="27"/>
        <v>0</v>
      </c>
    </row>
    <row r="72" spans="1:18" ht="15" customHeight="1" x14ac:dyDescent="0.2">
      <c r="A72" s="5" t="str">
        <f t="shared" si="28"/>
        <v>Audi R8 - 4.2  (Naftero)</v>
      </c>
      <c r="B72" s="1" t="s">
        <v>5</v>
      </c>
      <c r="C72" s="5" t="s">
        <v>196</v>
      </c>
      <c r="D72" s="5" t="s">
        <v>258</v>
      </c>
      <c r="E72" s="5" t="s">
        <v>363</v>
      </c>
      <c r="F72" s="5" t="s">
        <v>368</v>
      </c>
      <c r="G72" s="96">
        <v>10</v>
      </c>
      <c r="H72" s="5">
        <f t="shared" si="19"/>
        <v>10</v>
      </c>
      <c r="I72" s="5">
        <f t="shared" si="20"/>
        <v>2.5</v>
      </c>
      <c r="J72" s="5">
        <f t="shared" si="21"/>
        <v>2</v>
      </c>
      <c r="K72" s="5">
        <f t="shared" si="22"/>
        <v>0.5</v>
      </c>
      <c r="L72" s="5">
        <f t="shared" si="23"/>
        <v>2</v>
      </c>
      <c r="M72" s="5">
        <f t="shared" si="24"/>
        <v>0</v>
      </c>
      <c r="N72" s="64">
        <f>IF(ISERROR(VLOOKUP(D72,'Base Precios'!$B:$E,4,0)),0,VLOOKUP(D72,'Base Precios'!$B:$E,4,0))</f>
        <v>491.51</v>
      </c>
      <c r="O72" s="64">
        <f>IF(ISERROR(VLOOKUP(D72,'Base Precios'!$B:$E,3,0)),0,VLOOKUP(D72,'Base Precios'!$B:$E,3,0))</f>
        <v>125.93</v>
      </c>
      <c r="P72" s="64">
        <f t="shared" si="25"/>
        <v>983.02</v>
      </c>
      <c r="Q72" s="64">
        <f t="shared" si="26"/>
        <v>251.86</v>
      </c>
      <c r="R72" s="65">
        <f t="shared" si="27"/>
        <v>1234.8800000000001</v>
      </c>
    </row>
    <row r="73" spans="1:18" s="98" customFormat="1" ht="15" customHeight="1" x14ac:dyDescent="0.2">
      <c r="A73" s="5" t="str">
        <f t="shared" si="28"/>
        <v>Audi S3 - 2.0  (Naftero)</v>
      </c>
      <c r="B73" s="67" t="s">
        <v>5</v>
      </c>
      <c r="C73" s="5" t="s">
        <v>197</v>
      </c>
      <c r="D73" s="5" t="s">
        <v>258</v>
      </c>
      <c r="E73" s="5" t="s">
        <v>363</v>
      </c>
      <c r="F73" s="5" t="s">
        <v>328</v>
      </c>
      <c r="G73" s="96">
        <v>4.5</v>
      </c>
      <c r="H73" s="5">
        <f t="shared" si="19"/>
        <v>5</v>
      </c>
      <c r="I73" s="5">
        <f t="shared" si="20"/>
        <v>1.25</v>
      </c>
      <c r="J73" s="5">
        <f t="shared" si="21"/>
        <v>1</v>
      </c>
      <c r="K73" s="5">
        <f t="shared" si="22"/>
        <v>0.25</v>
      </c>
      <c r="L73" s="5">
        <f t="shared" si="23"/>
        <v>1</v>
      </c>
      <c r="M73" s="5">
        <f t="shared" si="24"/>
        <v>0.5</v>
      </c>
      <c r="N73" s="64">
        <f>IF(ISERROR(VLOOKUP(D73,'Base Precios'!$B:$E,4,0)),0,VLOOKUP(D73,'Base Precios'!$B:$E,4,0))</f>
        <v>491.51</v>
      </c>
      <c r="O73" s="64">
        <f>IF(ISERROR(VLOOKUP(D73,'Base Precios'!$B:$E,3,0)),0,VLOOKUP(D73,'Base Precios'!$B:$E,3,0))</f>
        <v>125.93</v>
      </c>
      <c r="P73" s="64">
        <f t="shared" si="25"/>
        <v>491.51</v>
      </c>
      <c r="Q73" s="64">
        <f t="shared" si="26"/>
        <v>125.93</v>
      </c>
      <c r="R73" s="65">
        <f t="shared" si="27"/>
        <v>617.44000000000005</v>
      </c>
    </row>
    <row r="74" spans="1:18" s="98" customFormat="1" ht="15" customHeight="1" x14ac:dyDescent="0.2">
      <c r="A74" s="5" t="str">
        <f t="shared" si="28"/>
        <v>Audi S3 Sportback - 2.0  (Naftero)</v>
      </c>
      <c r="B74" s="67" t="s">
        <v>5</v>
      </c>
      <c r="C74" s="5" t="s">
        <v>207</v>
      </c>
      <c r="D74" s="5" t="s">
        <v>258</v>
      </c>
      <c r="E74" s="5" t="s">
        <v>363</v>
      </c>
      <c r="F74" s="5" t="s">
        <v>328</v>
      </c>
      <c r="G74" s="96">
        <v>4.5</v>
      </c>
      <c r="H74" s="5">
        <f t="shared" si="19"/>
        <v>5</v>
      </c>
      <c r="I74" s="5">
        <f t="shared" si="20"/>
        <v>1.25</v>
      </c>
      <c r="J74" s="5">
        <f t="shared" si="21"/>
        <v>1</v>
      </c>
      <c r="K74" s="5">
        <f t="shared" si="22"/>
        <v>0.25</v>
      </c>
      <c r="L74" s="5">
        <f t="shared" si="23"/>
        <v>1</v>
      </c>
      <c r="M74" s="5">
        <f t="shared" si="24"/>
        <v>0.5</v>
      </c>
      <c r="N74" s="64">
        <f>IF(ISERROR(VLOOKUP(D74,'Base Precios'!$B:$E,4,0)),0,VLOOKUP(D74,'Base Precios'!$B:$E,4,0))</f>
        <v>491.51</v>
      </c>
      <c r="O74" s="64">
        <f>IF(ISERROR(VLOOKUP(D74,'Base Precios'!$B:$E,3,0)),0,VLOOKUP(D74,'Base Precios'!$B:$E,3,0))</f>
        <v>125.93</v>
      </c>
      <c r="P74" s="64">
        <f t="shared" si="25"/>
        <v>491.51</v>
      </c>
      <c r="Q74" s="64">
        <f t="shared" si="26"/>
        <v>125.93</v>
      </c>
      <c r="R74" s="65">
        <f t="shared" si="27"/>
        <v>617.44000000000005</v>
      </c>
    </row>
    <row r="75" spans="1:18" ht="15" customHeight="1" x14ac:dyDescent="0.2">
      <c r="A75" s="5" t="str">
        <f t="shared" si="28"/>
        <v>Audi S4 - 3.0  (Naftero)</v>
      </c>
      <c r="B75" s="1" t="s">
        <v>5</v>
      </c>
      <c r="C75" s="5" t="s">
        <v>208</v>
      </c>
      <c r="D75" s="5" t="s">
        <v>258</v>
      </c>
      <c r="E75" s="5" t="s">
        <v>363</v>
      </c>
      <c r="F75" s="5" t="s">
        <v>371</v>
      </c>
      <c r="G75" s="96">
        <v>6.2</v>
      </c>
      <c r="H75" s="5">
        <f t="shared" si="19"/>
        <v>7</v>
      </c>
      <c r="I75" s="5">
        <f t="shared" si="20"/>
        <v>1.75</v>
      </c>
      <c r="J75" s="5">
        <f t="shared" si="21"/>
        <v>1</v>
      </c>
      <c r="K75" s="5">
        <f t="shared" si="22"/>
        <v>0.75</v>
      </c>
      <c r="L75" s="5">
        <f t="shared" si="23"/>
        <v>3</v>
      </c>
      <c r="M75" s="5">
        <f t="shared" si="24"/>
        <v>0.79999999999999982</v>
      </c>
      <c r="N75" s="64">
        <f>IF(ISERROR(VLOOKUP(D75,'Base Precios'!$B:$E,4,0)),0,VLOOKUP(D75,'Base Precios'!$B:$E,4,0))</f>
        <v>491.51</v>
      </c>
      <c r="O75" s="64">
        <f>IF(ISERROR(VLOOKUP(D75,'Base Precios'!$B:$E,3,0)),0,VLOOKUP(D75,'Base Precios'!$B:$E,3,0))</f>
        <v>125.93</v>
      </c>
      <c r="P75" s="64">
        <f t="shared" si="25"/>
        <v>491.51</v>
      </c>
      <c r="Q75" s="64">
        <f t="shared" si="26"/>
        <v>377.79</v>
      </c>
      <c r="R75" s="65">
        <f t="shared" si="27"/>
        <v>869.3</v>
      </c>
    </row>
    <row r="76" spans="1:18" ht="15" customHeight="1" x14ac:dyDescent="0.2">
      <c r="A76" s="5" t="str">
        <f t="shared" si="28"/>
        <v>Audi S5 - 4.2  (Naftero)</v>
      </c>
      <c r="B76" s="1" t="s">
        <v>5</v>
      </c>
      <c r="C76" s="5" t="s">
        <v>209</v>
      </c>
      <c r="D76" s="5" t="s">
        <v>258</v>
      </c>
      <c r="E76" s="5" t="s">
        <v>363</v>
      </c>
      <c r="F76" s="5" t="s">
        <v>368</v>
      </c>
      <c r="G76" s="96">
        <v>8.8000000000000007</v>
      </c>
      <c r="H76" s="5">
        <f t="shared" si="19"/>
        <v>9</v>
      </c>
      <c r="I76" s="5">
        <f t="shared" si="20"/>
        <v>2.25</v>
      </c>
      <c r="J76" s="5">
        <f t="shared" si="21"/>
        <v>2</v>
      </c>
      <c r="K76" s="5">
        <f t="shared" si="22"/>
        <v>0.25</v>
      </c>
      <c r="L76" s="5">
        <f t="shared" si="23"/>
        <v>1</v>
      </c>
      <c r="M76" s="5">
        <f t="shared" si="24"/>
        <v>0.19999999999999929</v>
      </c>
      <c r="N76" s="64">
        <f>IF(ISERROR(VLOOKUP(D76,'Base Precios'!$B:$E,4,0)),0,VLOOKUP(D76,'Base Precios'!$B:$E,4,0))</f>
        <v>491.51</v>
      </c>
      <c r="O76" s="64">
        <f>IF(ISERROR(VLOOKUP(D76,'Base Precios'!$B:$E,3,0)),0,VLOOKUP(D76,'Base Precios'!$B:$E,3,0))</f>
        <v>125.93</v>
      </c>
      <c r="P76" s="64">
        <f t="shared" si="25"/>
        <v>983.02</v>
      </c>
      <c r="Q76" s="64">
        <f t="shared" si="26"/>
        <v>125.93</v>
      </c>
      <c r="R76" s="65">
        <f t="shared" si="27"/>
        <v>1108.95</v>
      </c>
    </row>
    <row r="77" spans="1:18" ht="15" customHeight="1" x14ac:dyDescent="0.2">
      <c r="A77" s="5" t="str">
        <f t="shared" si="28"/>
        <v>Audi TT Coupé - 4cil  (Naftero)</v>
      </c>
      <c r="B77" s="1" t="s">
        <v>5</v>
      </c>
      <c r="C77" s="5" t="s">
        <v>194</v>
      </c>
      <c r="D77" s="5" t="s">
        <v>258</v>
      </c>
      <c r="E77" s="5" t="s">
        <v>363</v>
      </c>
      <c r="F77" s="5" t="s">
        <v>386</v>
      </c>
      <c r="G77" s="96">
        <v>4.5</v>
      </c>
      <c r="H77" s="5">
        <f t="shared" si="19"/>
        <v>5</v>
      </c>
      <c r="I77" s="5">
        <f t="shared" si="20"/>
        <v>1.25</v>
      </c>
      <c r="J77" s="5">
        <f t="shared" si="21"/>
        <v>1</v>
      </c>
      <c r="K77" s="5">
        <f t="shared" si="22"/>
        <v>0.25</v>
      </c>
      <c r="L77" s="5">
        <f t="shared" si="23"/>
        <v>1</v>
      </c>
      <c r="M77" s="5">
        <f t="shared" si="24"/>
        <v>0.5</v>
      </c>
      <c r="N77" s="64">
        <f>IF(ISERROR(VLOOKUP(D77,'Base Precios'!$B:$E,4,0)),0,VLOOKUP(D77,'Base Precios'!$B:$E,4,0))</f>
        <v>491.51</v>
      </c>
      <c r="O77" s="64">
        <f>IF(ISERROR(VLOOKUP(D77,'Base Precios'!$B:$E,3,0)),0,VLOOKUP(D77,'Base Precios'!$B:$E,3,0))</f>
        <v>125.93</v>
      </c>
      <c r="P77" s="64">
        <f t="shared" si="25"/>
        <v>491.51</v>
      </c>
      <c r="Q77" s="64">
        <f t="shared" si="26"/>
        <v>125.93</v>
      </c>
      <c r="R77" s="65">
        <f t="shared" si="27"/>
        <v>617.44000000000005</v>
      </c>
    </row>
    <row r="78" spans="1:18" s="98" customFormat="1" ht="15" customHeight="1" x14ac:dyDescent="0.2">
      <c r="A78" s="5" t="str">
        <f t="shared" si="28"/>
        <v>Audi TT Coupé - 6cil  (Naftero)</v>
      </c>
      <c r="B78" s="67" t="s">
        <v>5</v>
      </c>
      <c r="C78" s="5" t="s">
        <v>194</v>
      </c>
      <c r="D78" s="5" t="s">
        <v>258</v>
      </c>
      <c r="E78" s="5" t="s">
        <v>363</v>
      </c>
      <c r="F78" s="5" t="s">
        <v>387</v>
      </c>
      <c r="G78" s="96">
        <v>5.5</v>
      </c>
      <c r="H78" s="5">
        <f t="shared" si="19"/>
        <v>6</v>
      </c>
      <c r="I78" s="5">
        <f t="shared" si="20"/>
        <v>1.5</v>
      </c>
      <c r="J78" s="5">
        <f t="shared" si="21"/>
        <v>1</v>
      </c>
      <c r="K78" s="5">
        <f t="shared" si="22"/>
        <v>0.5</v>
      </c>
      <c r="L78" s="5">
        <f t="shared" si="23"/>
        <v>2</v>
      </c>
      <c r="M78" s="5">
        <f t="shared" si="24"/>
        <v>0.5</v>
      </c>
      <c r="N78" s="64">
        <f>IF(ISERROR(VLOOKUP(D78,'Base Precios'!$B:$E,4,0)),0,VLOOKUP(D78,'Base Precios'!$B:$E,4,0))</f>
        <v>491.51</v>
      </c>
      <c r="O78" s="64">
        <f>IF(ISERROR(VLOOKUP(D78,'Base Precios'!$B:$E,3,0)),0,VLOOKUP(D78,'Base Precios'!$B:$E,3,0))</f>
        <v>125.93</v>
      </c>
      <c r="P78" s="64">
        <f t="shared" si="25"/>
        <v>491.51</v>
      </c>
      <c r="Q78" s="64">
        <f t="shared" si="26"/>
        <v>251.86</v>
      </c>
      <c r="R78" s="65">
        <f t="shared" si="27"/>
        <v>743.37</v>
      </c>
    </row>
    <row r="79" spans="1:18" s="98" customFormat="1" ht="15" customHeight="1" x14ac:dyDescent="0.2">
      <c r="A79" s="5" t="str">
        <f t="shared" si="28"/>
        <v>Audi TT Roadster - 2.0  (Naftero)</v>
      </c>
      <c r="B79" s="67" t="s">
        <v>5</v>
      </c>
      <c r="C79" s="5" t="s">
        <v>195</v>
      </c>
      <c r="D79" s="5" t="s">
        <v>258</v>
      </c>
      <c r="E79" s="5" t="s">
        <v>363</v>
      </c>
      <c r="F79" s="5" t="s">
        <v>328</v>
      </c>
      <c r="G79" s="96">
        <v>4.5</v>
      </c>
      <c r="H79" s="5">
        <f t="shared" si="19"/>
        <v>5</v>
      </c>
      <c r="I79" s="5">
        <f t="shared" si="20"/>
        <v>1.25</v>
      </c>
      <c r="J79" s="5">
        <f t="shared" si="21"/>
        <v>1</v>
      </c>
      <c r="K79" s="5">
        <f t="shared" si="22"/>
        <v>0.25</v>
      </c>
      <c r="L79" s="5">
        <f t="shared" si="23"/>
        <v>1</v>
      </c>
      <c r="M79" s="5">
        <f t="shared" si="24"/>
        <v>0.5</v>
      </c>
      <c r="N79" s="64">
        <f>IF(ISERROR(VLOOKUP(D79,'Base Precios'!$B:$E,4,0)),0,VLOOKUP(D79,'Base Precios'!$B:$E,4,0))</f>
        <v>491.51</v>
      </c>
      <c r="O79" s="64">
        <f>IF(ISERROR(VLOOKUP(D79,'Base Precios'!$B:$E,3,0)),0,VLOOKUP(D79,'Base Precios'!$B:$E,3,0))</f>
        <v>125.93</v>
      </c>
      <c r="P79" s="64">
        <f t="shared" si="25"/>
        <v>491.51</v>
      </c>
      <c r="Q79" s="64">
        <f t="shared" si="26"/>
        <v>125.93</v>
      </c>
      <c r="R79" s="65">
        <f t="shared" si="27"/>
        <v>617.44000000000005</v>
      </c>
    </row>
    <row r="80" spans="1:18" s="98" customFormat="1" ht="15" customHeight="1" x14ac:dyDescent="0.2">
      <c r="A80" s="5" t="str">
        <f t="shared" si="28"/>
        <v>Audi TT Roadster - 3.2  (Naftero)</v>
      </c>
      <c r="B80" s="67" t="s">
        <v>5</v>
      </c>
      <c r="C80" s="5" t="s">
        <v>195</v>
      </c>
      <c r="D80" s="5" t="s">
        <v>258</v>
      </c>
      <c r="E80" s="5" t="s">
        <v>363</v>
      </c>
      <c r="F80" s="5" t="s">
        <v>365</v>
      </c>
      <c r="G80" s="96">
        <v>5.5</v>
      </c>
      <c r="H80" s="5">
        <f t="shared" si="19"/>
        <v>6</v>
      </c>
      <c r="I80" s="5">
        <f t="shared" si="20"/>
        <v>1.5</v>
      </c>
      <c r="J80" s="5">
        <f t="shared" si="21"/>
        <v>1</v>
      </c>
      <c r="K80" s="5">
        <f t="shared" si="22"/>
        <v>0.5</v>
      </c>
      <c r="L80" s="5">
        <f t="shared" si="23"/>
        <v>2</v>
      </c>
      <c r="M80" s="5">
        <f t="shared" si="24"/>
        <v>0.5</v>
      </c>
      <c r="N80" s="64">
        <f>IF(ISERROR(VLOOKUP(D80,'Base Precios'!$B:$E,4,0)),0,VLOOKUP(D80,'Base Precios'!$B:$E,4,0))</f>
        <v>491.51</v>
      </c>
      <c r="O80" s="64">
        <f>IF(ISERROR(VLOOKUP(D80,'Base Precios'!$B:$E,3,0)),0,VLOOKUP(D80,'Base Precios'!$B:$E,3,0))</f>
        <v>125.93</v>
      </c>
      <c r="P80" s="64">
        <f t="shared" si="25"/>
        <v>491.51</v>
      </c>
      <c r="Q80" s="64">
        <f t="shared" si="26"/>
        <v>251.86</v>
      </c>
      <c r="R80" s="65">
        <f t="shared" si="27"/>
        <v>743.37</v>
      </c>
    </row>
    <row r="81" spans="1:18" s="103" customFormat="1" ht="15" customHeight="1" x14ac:dyDescent="0.2">
      <c r="A81" s="5" t="str">
        <f t="shared" si="28"/>
        <v>BMW 116i -   (N/E)</v>
      </c>
      <c r="B81" s="103" t="s">
        <v>8</v>
      </c>
      <c r="C81" s="102" t="s">
        <v>132</v>
      </c>
      <c r="D81" s="102" t="s">
        <v>258</v>
      </c>
      <c r="E81" s="102" t="s">
        <v>279</v>
      </c>
      <c r="F81" s="102"/>
      <c r="G81" s="107">
        <v>4.2</v>
      </c>
      <c r="H81" s="102">
        <f t="shared" si="19"/>
        <v>5</v>
      </c>
      <c r="I81" s="102">
        <f t="shared" si="20"/>
        <v>1.25</v>
      </c>
      <c r="J81" s="102">
        <f t="shared" si="21"/>
        <v>1</v>
      </c>
      <c r="K81" s="102">
        <f t="shared" si="22"/>
        <v>0.25</v>
      </c>
      <c r="L81" s="102">
        <f t="shared" si="23"/>
        <v>1</v>
      </c>
      <c r="M81" s="102">
        <f t="shared" si="24"/>
        <v>0.79999999999999982</v>
      </c>
      <c r="N81" s="104">
        <f>IF(ISERROR(VLOOKUP(D81,'Base Precios'!$B:$E,4,0)),0,VLOOKUP(D81,'Base Precios'!$B:$E,4,0))</f>
        <v>491.51</v>
      </c>
      <c r="O81" s="104">
        <f>IF(ISERROR(VLOOKUP(D81,'Base Precios'!$B:$E,3,0)),0,VLOOKUP(D81,'Base Precios'!$B:$E,3,0))</f>
        <v>125.93</v>
      </c>
      <c r="P81" s="104">
        <f t="shared" si="25"/>
        <v>491.51</v>
      </c>
      <c r="Q81" s="104">
        <f t="shared" si="26"/>
        <v>125.93</v>
      </c>
      <c r="R81" s="105">
        <f t="shared" si="27"/>
        <v>617.44000000000005</v>
      </c>
    </row>
    <row r="82" spans="1:18" s="103" customFormat="1" ht="15" customHeight="1" x14ac:dyDescent="0.2">
      <c r="A82" s="5" t="str">
        <f t="shared" si="28"/>
        <v>BMW 120d -   (N/E)</v>
      </c>
      <c r="B82" s="103" t="s">
        <v>8</v>
      </c>
      <c r="C82" s="102" t="s">
        <v>134</v>
      </c>
      <c r="D82" s="102" t="s">
        <v>258</v>
      </c>
      <c r="E82" s="102" t="s">
        <v>279</v>
      </c>
      <c r="F82" s="102"/>
      <c r="G82" s="107">
        <v>5.2</v>
      </c>
      <c r="H82" s="102">
        <f t="shared" si="19"/>
        <v>6</v>
      </c>
      <c r="I82" s="102">
        <f t="shared" si="20"/>
        <v>1.5</v>
      </c>
      <c r="J82" s="102">
        <f t="shared" si="21"/>
        <v>1</v>
      </c>
      <c r="K82" s="102">
        <f t="shared" si="22"/>
        <v>0.5</v>
      </c>
      <c r="L82" s="102">
        <f t="shared" si="23"/>
        <v>2</v>
      </c>
      <c r="M82" s="102">
        <f t="shared" si="24"/>
        <v>0.79999999999999982</v>
      </c>
      <c r="N82" s="104">
        <f>IF(ISERROR(VLOOKUP(D82,'Base Precios'!$B:$E,4,0)),0,VLOOKUP(D82,'Base Precios'!$B:$E,4,0))</f>
        <v>491.51</v>
      </c>
      <c r="O82" s="104">
        <f>IF(ISERROR(VLOOKUP(D82,'Base Precios'!$B:$E,3,0)),0,VLOOKUP(D82,'Base Precios'!$B:$E,3,0))</f>
        <v>125.93</v>
      </c>
      <c r="P82" s="104">
        <f t="shared" si="25"/>
        <v>491.51</v>
      </c>
      <c r="Q82" s="104">
        <f t="shared" si="26"/>
        <v>251.86</v>
      </c>
      <c r="R82" s="105">
        <f t="shared" si="27"/>
        <v>743.37</v>
      </c>
    </row>
    <row r="83" spans="1:18" s="103" customFormat="1" ht="15" customHeight="1" x14ac:dyDescent="0.2">
      <c r="A83" s="5" t="str">
        <f t="shared" si="28"/>
        <v>BMW 120i -   (N/E)</v>
      </c>
      <c r="B83" s="103" t="s">
        <v>8</v>
      </c>
      <c r="C83" s="102" t="s">
        <v>133</v>
      </c>
      <c r="D83" s="102" t="s">
        <v>258</v>
      </c>
      <c r="E83" s="102" t="s">
        <v>279</v>
      </c>
      <c r="F83" s="102"/>
      <c r="G83" s="107">
        <v>4.3</v>
      </c>
      <c r="H83" s="102">
        <f t="shared" si="19"/>
        <v>5</v>
      </c>
      <c r="I83" s="102">
        <f t="shared" si="20"/>
        <v>1.25</v>
      </c>
      <c r="J83" s="102">
        <f t="shared" si="21"/>
        <v>1</v>
      </c>
      <c r="K83" s="102">
        <f t="shared" si="22"/>
        <v>0.25</v>
      </c>
      <c r="L83" s="102">
        <f t="shared" si="23"/>
        <v>1</v>
      </c>
      <c r="M83" s="102">
        <f t="shared" si="24"/>
        <v>0.70000000000000018</v>
      </c>
      <c r="N83" s="104">
        <f>IF(ISERROR(VLOOKUP(D83,'Base Precios'!$B:$E,4,0)),0,VLOOKUP(D83,'Base Precios'!$B:$E,4,0))</f>
        <v>491.51</v>
      </c>
      <c r="O83" s="104">
        <f>IF(ISERROR(VLOOKUP(D83,'Base Precios'!$B:$E,3,0)),0,VLOOKUP(D83,'Base Precios'!$B:$E,3,0))</f>
        <v>125.93</v>
      </c>
      <c r="P83" s="104">
        <f t="shared" si="25"/>
        <v>491.51</v>
      </c>
      <c r="Q83" s="104">
        <f t="shared" si="26"/>
        <v>125.93</v>
      </c>
      <c r="R83" s="105">
        <f t="shared" si="27"/>
        <v>617.44000000000005</v>
      </c>
    </row>
    <row r="84" spans="1:18" s="103" customFormat="1" ht="15" customHeight="1" x14ac:dyDescent="0.2">
      <c r="A84" s="5" t="str">
        <f t="shared" si="28"/>
        <v>BMW 130i -   (N/E)</v>
      </c>
      <c r="B84" s="103" t="s">
        <v>8</v>
      </c>
      <c r="C84" s="102" t="s">
        <v>135</v>
      </c>
      <c r="D84" s="102" t="s">
        <v>258</v>
      </c>
      <c r="E84" s="102" t="s">
        <v>279</v>
      </c>
      <c r="F84" s="102"/>
      <c r="G84" s="107">
        <v>6.5</v>
      </c>
      <c r="H84" s="102">
        <f t="shared" si="19"/>
        <v>7</v>
      </c>
      <c r="I84" s="102">
        <f t="shared" si="20"/>
        <v>1.75</v>
      </c>
      <c r="J84" s="102">
        <f t="shared" si="21"/>
        <v>1</v>
      </c>
      <c r="K84" s="102">
        <f t="shared" si="22"/>
        <v>0.75</v>
      </c>
      <c r="L84" s="102">
        <f t="shared" si="23"/>
        <v>3</v>
      </c>
      <c r="M84" s="102">
        <f t="shared" si="24"/>
        <v>0.5</v>
      </c>
      <c r="N84" s="104">
        <f>IF(ISERROR(VLOOKUP(D84,'Base Precios'!$B:$E,4,0)),0,VLOOKUP(D84,'Base Precios'!$B:$E,4,0))</f>
        <v>491.51</v>
      </c>
      <c r="O84" s="104">
        <f>IF(ISERROR(VLOOKUP(D84,'Base Precios'!$B:$E,3,0)),0,VLOOKUP(D84,'Base Precios'!$B:$E,3,0))</f>
        <v>125.93</v>
      </c>
      <c r="P84" s="104">
        <f t="shared" si="25"/>
        <v>491.51</v>
      </c>
      <c r="Q84" s="104">
        <f t="shared" si="26"/>
        <v>377.79</v>
      </c>
      <c r="R84" s="105">
        <f t="shared" si="27"/>
        <v>869.3</v>
      </c>
    </row>
    <row r="85" spans="1:18" s="103" customFormat="1" ht="15" customHeight="1" x14ac:dyDescent="0.2">
      <c r="A85" s="5" t="str">
        <f t="shared" si="28"/>
        <v>BMW 320d sedán -   (N/E)</v>
      </c>
      <c r="B85" s="103" t="s">
        <v>8</v>
      </c>
      <c r="C85" s="102" t="s">
        <v>137</v>
      </c>
      <c r="D85" s="102" t="s">
        <v>258</v>
      </c>
      <c r="E85" s="102" t="s">
        <v>279</v>
      </c>
      <c r="F85" s="102"/>
      <c r="G85" s="107">
        <v>5.2</v>
      </c>
      <c r="H85" s="102">
        <f t="shared" si="19"/>
        <v>6</v>
      </c>
      <c r="I85" s="102">
        <f t="shared" si="20"/>
        <v>1.5</v>
      </c>
      <c r="J85" s="102">
        <f t="shared" si="21"/>
        <v>1</v>
      </c>
      <c r="K85" s="102">
        <f t="shared" si="22"/>
        <v>0.5</v>
      </c>
      <c r="L85" s="102">
        <f t="shared" si="23"/>
        <v>2</v>
      </c>
      <c r="M85" s="102">
        <f t="shared" si="24"/>
        <v>0.79999999999999982</v>
      </c>
      <c r="N85" s="104">
        <f>IF(ISERROR(VLOOKUP(D85,'Base Precios'!$B:$E,4,0)),0,VLOOKUP(D85,'Base Precios'!$B:$E,4,0))</f>
        <v>491.51</v>
      </c>
      <c r="O85" s="104">
        <f>IF(ISERROR(VLOOKUP(D85,'Base Precios'!$B:$E,3,0)),0,VLOOKUP(D85,'Base Precios'!$B:$E,3,0))</f>
        <v>125.93</v>
      </c>
      <c r="P85" s="104">
        <f t="shared" si="25"/>
        <v>491.51</v>
      </c>
      <c r="Q85" s="104">
        <f t="shared" si="26"/>
        <v>251.86</v>
      </c>
      <c r="R85" s="105">
        <f t="shared" si="27"/>
        <v>743.37</v>
      </c>
    </row>
    <row r="86" spans="1:18" s="103" customFormat="1" ht="15" customHeight="1" x14ac:dyDescent="0.2">
      <c r="A86" s="5" t="str">
        <f t="shared" si="28"/>
        <v>BMW 320d touring -   (N/E)</v>
      </c>
      <c r="B86" s="103" t="s">
        <v>8</v>
      </c>
      <c r="C86" s="102" t="s">
        <v>142</v>
      </c>
      <c r="D86" s="102" t="s">
        <v>258</v>
      </c>
      <c r="E86" s="102" t="s">
        <v>279</v>
      </c>
      <c r="F86" s="102"/>
      <c r="G86" s="107">
        <v>5.2</v>
      </c>
      <c r="H86" s="102">
        <f t="shared" si="19"/>
        <v>6</v>
      </c>
      <c r="I86" s="102">
        <f t="shared" si="20"/>
        <v>1.5</v>
      </c>
      <c r="J86" s="102">
        <f t="shared" si="21"/>
        <v>1</v>
      </c>
      <c r="K86" s="102">
        <f t="shared" si="22"/>
        <v>0.5</v>
      </c>
      <c r="L86" s="102">
        <f t="shared" si="23"/>
        <v>2</v>
      </c>
      <c r="M86" s="102">
        <f t="shared" si="24"/>
        <v>0.79999999999999982</v>
      </c>
      <c r="N86" s="104">
        <f>IF(ISERROR(VLOOKUP(D86,'Base Precios'!$B:$E,4,0)),0,VLOOKUP(D86,'Base Precios'!$B:$E,4,0))</f>
        <v>491.51</v>
      </c>
      <c r="O86" s="104">
        <f>IF(ISERROR(VLOOKUP(D86,'Base Precios'!$B:$E,3,0)),0,VLOOKUP(D86,'Base Precios'!$B:$E,3,0))</f>
        <v>125.93</v>
      </c>
      <c r="P86" s="104">
        <f t="shared" si="25"/>
        <v>491.51</v>
      </c>
      <c r="Q86" s="104">
        <f t="shared" si="26"/>
        <v>251.86</v>
      </c>
      <c r="R86" s="105">
        <f t="shared" si="27"/>
        <v>743.37</v>
      </c>
    </row>
    <row r="87" spans="1:18" s="103" customFormat="1" ht="15" customHeight="1" x14ac:dyDescent="0.2">
      <c r="A87" s="5" t="str">
        <f t="shared" si="28"/>
        <v>BMW 320i sedán -   (N/E)</v>
      </c>
      <c r="B87" s="103" t="s">
        <v>8</v>
      </c>
      <c r="C87" s="102" t="s">
        <v>136</v>
      </c>
      <c r="D87" s="102" t="s">
        <v>258</v>
      </c>
      <c r="E87" s="102" t="s">
        <v>279</v>
      </c>
      <c r="F87" s="102"/>
      <c r="G87" s="107">
        <v>5</v>
      </c>
      <c r="H87" s="102">
        <f t="shared" si="19"/>
        <v>5</v>
      </c>
      <c r="I87" s="102">
        <f t="shared" si="20"/>
        <v>1.25</v>
      </c>
      <c r="J87" s="102">
        <f t="shared" si="21"/>
        <v>1</v>
      </c>
      <c r="K87" s="102">
        <f t="shared" si="22"/>
        <v>0.25</v>
      </c>
      <c r="L87" s="102">
        <f t="shared" si="23"/>
        <v>1</v>
      </c>
      <c r="M87" s="102">
        <f t="shared" si="24"/>
        <v>0</v>
      </c>
      <c r="N87" s="104">
        <f>IF(ISERROR(VLOOKUP(D87,'Base Precios'!$B:$E,4,0)),0,VLOOKUP(D87,'Base Precios'!$B:$E,4,0))</f>
        <v>491.51</v>
      </c>
      <c r="O87" s="104">
        <f>IF(ISERROR(VLOOKUP(D87,'Base Precios'!$B:$E,3,0)),0,VLOOKUP(D87,'Base Precios'!$B:$E,3,0))</f>
        <v>125.93</v>
      </c>
      <c r="P87" s="104">
        <f t="shared" si="25"/>
        <v>491.51</v>
      </c>
      <c r="Q87" s="104">
        <f t="shared" si="26"/>
        <v>125.93</v>
      </c>
      <c r="R87" s="105">
        <f t="shared" si="27"/>
        <v>617.44000000000005</v>
      </c>
    </row>
    <row r="88" spans="1:18" s="103" customFormat="1" ht="15" customHeight="1" x14ac:dyDescent="0.2">
      <c r="A88" s="5" t="str">
        <f t="shared" si="28"/>
        <v>BMW 323i sedán -   (N/E)</v>
      </c>
      <c r="B88" s="103" t="s">
        <v>8</v>
      </c>
      <c r="C88" s="102" t="s">
        <v>138</v>
      </c>
      <c r="D88" s="102" t="s">
        <v>258</v>
      </c>
      <c r="E88" s="102" t="s">
        <v>279</v>
      </c>
      <c r="F88" s="102"/>
      <c r="G88" s="107">
        <v>6.5</v>
      </c>
      <c r="H88" s="102">
        <f t="shared" si="19"/>
        <v>7</v>
      </c>
      <c r="I88" s="102">
        <f t="shared" si="20"/>
        <v>1.75</v>
      </c>
      <c r="J88" s="102">
        <f t="shared" si="21"/>
        <v>1</v>
      </c>
      <c r="K88" s="102">
        <f t="shared" si="22"/>
        <v>0.75</v>
      </c>
      <c r="L88" s="102">
        <f t="shared" si="23"/>
        <v>3</v>
      </c>
      <c r="M88" s="102">
        <f t="shared" si="24"/>
        <v>0.5</v>
      </c>
      <c r="N88" s="104">
        <f>IF(ISERROR(VLOOKUP(D88,'Base Precios'!$B:$E,4,0)),0,VLOOKUP(D88,'Base Precios'!$B:$E,4,0))</f>
        <v>491.51</v>
      </c>
      <c r="O88" s="104">
        <f>IF(ISERROR(VLOOKUP(D88,'Base Precios'!$B:$E,3,0)),0,VLOOKUP(D88,'Base Precios'!$B:$E,3,0))</f>
        <v>125.93</v>
      </c>
      <c r="P88" s="104">
        <f t="shared" si="25"/>
        <v>491.51</v>
      </c>
      <c r="Q88" s="104">
        <f t="shared" si="26"/>
        <v>377.79</v>
      </c>
      <c r="R88" s="105">
        <f t="shared" si="27"/>
        <v>869.3</v>
      </c>
    </row>
    <row r="89" spans="1:18" s="103" customFormat="1" ht="15" customHeight="1" x14ac:dyDescent="0.2">
      <c r="A89" s="5" t="str">
        <f t="shared" si="28"/>
        <v>BMW 325i coupé -   (N/E)</v>
      </c>
      <c r="B89" s="103" t="s">
        <v>8</v>
      </c>
      <c r="C89" s="102" t="s">
        <v>143</v>
      </c>
      <c r="D89" s="102" t="s">
        <v>258</v>
      </c>
      <c r="E89" s="102" t="s">
        <v>279</v>
      </c>
      <c r="F89" s="102"/>
      <c r="G89" s="107">
        <v>5.2</v>
      </c>
      <c r="H89" s="102">
        <f t="shared" si="19"/>
        <v>6</v>
      </c>
      <c r="I89" s="102">
        <f t="shared" si="20"/>
        <v>1.5</v>
      </c>
      <c r="J89" s="102">
        <f t="shared" si="21"/>
        <v>1</v>
      </c>
      <c r="K89" s="102">
        <f t="shared" si="22"/>
        <v>0.5</v>
      </c>
      <c r="L89" s="102">
        <f t="shared" si="23"/>
        <v>2</v>
      </c>
      <c r="M89" s="102">
        <f t="shared" si="24"/>
        <v>0.79999999999999982</v>
      </c>
      <c r="N89" s="104">
        <f>IF(ISERROR(VLOOKUP(D89,'Base Precios'!$B:$E,4,0)),0,VLOOKUP(D89,'Base Precios'!$B:$E,4,0))</f>
        <v>491.51</v>
      </c>
      <c r="O89" s="104">
        <f>IF(ISERROR(VLOOKUP(D89,'Base Precios'!$B:$E,3,0)),0,VLOOKUP(D89,'Base Precios'!$B:$E,3,0))</f>
        <v>125.93</v>
      </c>
      <c r="P89" s="104">
        <f t="shared" si="25"/>
        <v>491.51</v>
      </c>
      <c r="Q89" s="104">
        <f t="shared" si="26"/>
        <v>251.86</v>
      </c>
      <c r="R89" s="105">
        <f t="shared" si="27"/>
        <v>743.37</v>
      </c>
    </row>
    <row r="90" spans="1:18" s="103" customFormat="1" ht="15" customHeight="1" x14ac:dyDescent="0.2">
      <c r="A90" s="5" t="str">
        <f t="shared" si="28"/>
        <v>BMW 330d sedán -   (N/E)</v>
      </c>
      <c r="B90" s="103" t="s">
        <v>8</v>
      </c>
      <c r="C90" s="102" t="s">
        <v>141</v>
      </c>
      <c r="D90" s="102" t="s">
        <v>258</v>
      </c>
      <c r="E90" s="102" t="s">
        <v>279</v>
      </c>
      <c r="F90" s="102"/>
      <c r="G90" s="107">
        <v>6.5</v>
      </c>
      <c r="H90" s="102">
        <f t="shared" si="19"/>
        <v>7</v>
      </c>
      <c r="I90" s="102">
        <f t="shared" si="20"/>
        <v>1.75</v>
      </c>
      <c r="J90" s="102">
        <f t="shared" si="21"/>
        <v>1</v>
      </c>
      <c r="K90" s="102">
        <f t="shared" si="22"/>
        <v>0.75</v>
      </c>
      <c r="L90" s="102">
        <f t="shared" si="23"/>
        <v>3</v>
      </c>
      <c r="M90" s="102">
        <f t="shared" si="24"/>
        <v>0.5</v>
      </c>
      <c r="N90" s="104">
        <f>IF(ISERROR(VLOOKUP(D90,'Base Precios'!$B:$E,4,0)),0,VLOOKUP(D90,'Base Precios'!$B:$E,4,0))</f>
        <v>491.51</v>
      </c>
      <c r="O90" s="104">
        <f>IF(ISERROR(VLOOKUP(D90,'Base Precios'!$B:$E,3,0)),0,VLOOKUP(D90,'Base Precios'!$B:$E,3,0))</f>
        <v>125.93</v>
      </c>
      <c r="P90" s="104">
        <f t="shared" si="25"/>
        <v>491.51</v>
      </c>
      <c r="Q90" s="104">
        <f t="shared" si="26"/>
        <v>377.79</v>
      </c>
      <c r="R90" s="105">
        <f t="shared" si="27"/>
        <v>869.3</v>
      </c>
    </row>
    <row r="91" spans="1:18" s="103" customFormat="1" ht="15" customHeight="1" x14ac:dyDescent="0.2">
      <c r="A91" s="5" t="str">
        <f t="shared" si="28"/>
        <v>BMW 330i CC -   (N/E)</v>
      </c>
      <c r="B91" s="103" t="s">
        <v>8</v>
      </c>
      <c r="C91" s="102" t="s">
        <v>145</v>
      </c>
      <c r="D91" s="102" t="s">
        <v>258</v>
      </c>
      <c r="E91" s="102" t="s">
        <v>279</v>
      </c>
      <c r="F91" s="102"/>
      <c r="G91" s="107">
        <v>6.5</v>
      </c>
      <c r="H91" s="102">
        <f t="shared" si="19"/>
        <v>7</v>
      </c>
      <c r="I91" s="102">
        <f t="shared" si="20"/>
        <v>1.75</v>
      </c>
      <c r="J91" s="102">
        <f t="shared" si="21"/>
        <v>1</v>
      </c>
      <c r="K91" s="102">
        <f t="shared" si="22"/>
        <v>0.75</v>
      </c>
      <c r="L91" s="102">
        <f t="shared" si="23"/>
        <v>3</v>
      </c>
      <c r="M91" s="102">
        <f t="shared" si="24"/>
        <v>0.5</v>
      </c>
      <c r="N91" s="104">
        <f>IF(ISERROR(VLOOKUP(D91,'Base Precios'!$B:$E,4,0)),0,VLOOKUP(D91,'Base Precios'!$B:$E,4,0))</f>
        <v>491.51</v>
      </c>
      <c r="O91" s="104">
        <f>IF(ISERROR(VLOOKUP(D91,'Base Precios'!$B:$E,3,0)),0,VLOOKUP(D91,'Base Precios'!$B:$E,3,0))</f>
        <v>125.93</v>
      </c>
      <c r="P91" s="104">
        <f t="shared" si="25"/>
        <v>491.51</v>
      </c>
      <c r="Q91" s="104">
        <f t="shared" si="26"/>
        <v>377.79</v>
      </c>
      <c r="R91" s="105">
        <f t="shared" si="27"/>
        <v>869.3</v>
      </c>
    </row>
    <row r="92" spans="1:18" s="103" customFormat="1" ht="15" customHeight="1" x14ac:dyDescent="0.2">
      <c r="A92" s="5" t="str">
        <f t="shared" si="28"/>
        <v>BMW 330i sedán -   (N/E)</v>
      </c>
      <c r="B92" s="103" t="s">
        <v>8</v>
      </c>
      <c r="C92" s="102" t="s">
        <v>139</v>
      </c>
      <c r="D92" s="102" t="s">
        <v>258</v>
      </c>
      <c r="E92" s="102" t="s">
        <v>279</v>
      </c>
      <c r="F92" s="102"/>
      <c r="G92" s="107">
        <v>5.2</v>
      </c>
      <c r="H92" s="102">
        <f t="shared" si="19"/>
        <v>6</v>
      </c>
      <c r="I92" s="102">
        <f t="shared" si="20"/>
        <v>1.5</v>
      </c>
      <c r="J92" s="102">
        <f t="shared" si="21"/>
        <v>1</v>
      </c>
      <c r="K92" s="102">
        <f t="shared" si="22"/>
        <v>0.5</v>
      </c>
      <c r="L92" s="102">
        <f t="shared" si="23"/>
        <v>2</v>
      </c>
      <c r="M92" s="102">
        <f t="shared" si="24"/>
        <v>0.79999999999999982</v>
      </c>
      <c r="N92" s="104">
        <f>IF(ISERROR(VLOOKUP(D92,'Base Precios'!$B:$E,4,0)),0,VLOOKUP(D92,'Base Precios'!$B:$E,4,0))</f>
        <v>491.51</v>
      </c>
      <c r="O92" s="104">
        <f>IF(ISERROR(VLOOKUP(D92,'Base Precios'!$B:$E,3,0)),0,VLOOKUP(D92,'Base Precios'!$B:$E,3,0))</f>
        <v>125.93</v>
      </c>
      <c r="P92" s="104">
        <f t="shared" si="25"/>
        <v>491.51</v>
      </c>
      <c r="Q92" s="104">
        <f t="shared" si="26"/>
        <v>251.86</v>
      </c>
      <c r="R92" s="105">
        <f t="shared" si="27"/>
        <v>743.37</v>
      </c>
    </row>
    <row r="93" spans="1:18" s="103" customFormat="1" ht="15" customHeight="1" x14ac:dyDescent="0.2">
      <c r="A93" s="5" t="str">
        <f t="shared" si="28"/>
        <v>BMW 335i coupé -   (N/E)</v>
      </c>
      <c r="B93" s="103" t="s">
        <v>8</v>
      </c>
      <c r="C93" s="102" t="s">
        <v>144</v>
      </c>
      <c r="D93" s="102" t="s">
        <v>258</v>
      </c>
      <c r="E93" s="102" t="s">
        <v>279</v>
      </c>
      <c r="F93" s="102"/>
      <c r="G93" s="107">
        <v>6.5</v>
      </c>
      <c r="H93" s="102">
        <f t="shared" si="19"/>
        <v>7</v>
      </c>
      <c r="I93" s="102">
        <f t="shared" si="20"/>
        <v>1.75</v>
      </c>
      <c r="J93" s="102">
        <f t="shared" si="21"/>
        <v>1</v>
      </c>
      <c r="K93" s="102">
        <f t="shared" si="22"/>
        <v>0.75</v>
      </c>
      <c r="L93" s="102">
        <f t="shared" si="23"/>
        <v>3</v>
      </c>
      <c r="M93" s="102">
        <f t="shared" si="24"/>
        <v>0.5</v>
      </c>
      <c r="N93" s="104">
        <f>IF(ISERROR(VLOOKUP(D93,'Base Precios'!$B:$E,4,0)),0,VLOOKUP(D93,'Base Precios'!$B:$E,4,0))</f>
        <v>491.51</v>
      </c>
      <c r="O93" s="104">
        <f>IF(ISERROR(VLOOKUP(D93,'Base Precios'!$B:$E,3,0)),0,VLOOKUP(D93,'Base Precios'!$B:$E,3,0))</f>
        <v>125.93</v>
      </c>
      <c r="P93" s="104">
        <f t="shared" si="25"/>
        <v>491.51</v>
      </c>
      <c r="Q93" s="104">
        <f t="shared" si="26"/>
        <v>377.79</v>
      </c>
      <c r="R93" s="105">
        <f t="shared" si="27"/>
        <v>869.3</v>
      </c>
    </row>
    <row r="94" spans="1:18" s="103" customFormat="1" ht="15" customHeight="1" x14ac:dyDescent="0.2">
      <c r="A94" s="5" t="str">
        <f t="shared" si="28"/>
        <v>BMW 335i sedán -   (N/E)</v>
      </c>
      <c r="B94" s="103" t="s">
        <v>8</v>
      </c>
      <c r="C94" s="102" t="s">
        <v>140</v>
      </c>
      <c r="D94" s="102" t="s">
        <v>258</v>
      </c>
      <c r="E94" s="102" t="s">
        <v>279</v>
      </c>
      <c r="F94" s="102"/>
      <c r="G94" s="107">
        <v>6.5</v>
      </c>
      <c r="H94" s="102">
        <f t="shared" si="19"/>
        <v>7</v>
      </c>
      <c r="I94" s="102">
        <f t="shared" si="20"/>
        <v>1.75</v>
      </c>
      <c r="J94" s="102">
        <f t="shared" si="21"/>
        <v>1</v>
      </c>
      <c r="K94" s="102">
        <f t="shared" si="22"/>
        <v>0.75</v>
      </c>
      <c r="L94" s="102">
        <f t="shared" si="23"/>
        <v>3</v>
      </c>
      <c r="M94" s="102">
        <f t="shared" si="24"/>
        <v>0.5</v>
      </c>
      <c r="N94" s="104">
        <f>IF(ISERROR(VLOOKUP(D94,'Base Precios'!$B:$E,4,0)),0,VLOOKUP(D94,'Base Precios'!$B:$E,4,0))</f>
        <v>491.51</v>
      </c>
      <c r="O94" s="104">
        <f>IF(ISERROR(VLOOKUP(D94,'Base Precios'!$B:$E,3,0)),0,VLOOKUP(D94,'Base Precios'!$B:$E,3,0))</f>
        <v>125.93</v>
      </c>
      <c r="P94" s="104">
        <f t="shared" si="25"/>
        <v>491.51</v>
      </c>
      <c r="Q94" s="104">
        <f t="shared" si="26"/>
        <v>377.79</v>
      </c>
      <c r="R94" s="105">
        <f t="shared" si="27"/>
        <v>869.3</v>
      </c>
    </row>
    <row r="95" spans="1:18" s="98" customFormat="1" ht="15" customHeight="1" x14ac:dyDescent="0.2">
      <c r="A95" s="5" t="str">
        <f t="shared" si="28"/>
        <v>BMW 530d -   (N/E)</v>
      </c>
      <c r="B95" s="103" t="s">
        <v>8</v>
      </c>
      <c r="C95" s="102" t="s">
        <v>148</v>
      </c>
      <c r="D95" s="102" t="s">
        <v>258</v>
      </c>
      <c r="E95" s="102" t="s">
        <v>279</v>
      </c>
      <c r="F95" s="102"/>
      <c r="G95" s="107">
        <v>7</v>
      </c>
      <c r="H95" s="102">
        <f t="shared" si="19"/>
        <v>7</v>
      </c>
      <c r="I95" s="102">
        <f t="shared" si="20"/>
        <v>1.75</v>
      </c>
      <c r="J95" s="102">
        <f t="shared" si="21"/>
        <v>1</v>
      </c>
      <c r="K95" s="102">
        <f t="shared" si="22"/>
        <v>0.75</v>
      </c>
      <c r="L95" s="102">
        <f t="shared" si="23"/>
        <v>3</v>
      </c>
      <c r="M95" s="102">
        <f t="shared" si="24"/>
        <v>0</v>
      </c>
      <c r="N95" s="104">
        <f>IF(ISERROR(VLOOKUP(D95,'Base Precios'!$B:$E,4,0)),0,VLOOKUP(D95,'Base Precios'!$B:$E,4,0))</f>
        <v>491.51</v>
      </c>
      <c r="O95" s="104">
        <f>IF(ISERROR(VLOOKUP(D95,'Base Precios'!$B:$E,3,0)),0,VLOOKUP(D95,'Base Precios'!$B:$E,3,0))</f>
        <v>125.93</v>
      </c>
      <c r="P95" s="104">
        <f t="shared" si="25"/>
        <v>491.51</v>
      </c>
      <c r="Q95" s="104">
        <f t="shared" si="26"/>
        <v>377.79</v>
      </c>
      <c r="R95" s="105">
        <f t="shared" si="27"/>
        <v>869.3</v>
      </c>
    </row>
    <row r="96" spans="1:18" s="103" customFormat="1" ht="15" customHeight="1" x14ac:dyDescent="0.2">
      <c r="A96" s="5" t="str">
        <f t="shared" si="28"/>
        <v>BMW 530i -   (N/E)</v>
      </c>
      <c r="B96" s="103" t="s">
        <v>8</v>
      </c>
      <c r="C96" s="102" t="s">
        <v>147</v>
      </c>
      <c r="D96" s="102" t="s">
        <v>258</v>
      </c>
      <c r="E96" s="102" t="s">
        <v>279</v>
      </c>
      <c r="F96" s="102"/>
      <c r="G96" s="107">
        <v>6.5</v>
      </c>
      <c r="H96" s="102">
        <f t="shared" si="19"/>
        <v>7</v>
      </c>
      <c r="I96" s="102">
        <f t="shared" si="20"/>
        <v>1.75</v>
      </c>
      <c r="J96" s="102">
        <f t="shared" si="21"/>
        <v>1</v>
      </c>
      <c r="K96" s="102">
        <f t="shared" si="22"/>
        <v>0.75</v>
      </c>
      <c r="L96" s="102">
        <f t="shared" si="23"/>
        <v>3</v>
      </c>
      <c r="M96" s="102">
        <f t="shared" si="24"/>
        <v>0.5</v>
      </c>
      <c r="N96" s="104">
        <f>IF(ISERROR(VLOOKUP(D96,'Base Precios'!$B:$E,4,0)),0,VLOOKUP(D96,'Base Precios'!$B:$E,4,0))</f>
        <v>491.51</v>
      </c>
      <c r="O96" s="104">
        <f>IF(ISERROR(VLOOKUP(D96,'Base Precios'!$B:$E,3,0)),0,VLOOKUP(D96,'Base Precios'!$B:$E,3,0))</f>
        <v>125.93</v>
      </c>
      <c r="P96" s="104">
        <f t="shared" si="25"/>
        <v>491.51</v>
      </c>
      <c r="Q96" s="104">
        <f t="shared" si="26"/>
        <v>377.79</v>
      </c>
      <c r="R96" s="105">
        <f t="shared" si="27"/>
        <v>869.3</v>
      </c>
    </row>
    <row r="97" spans="1:18" s="103" customFormat="1" ht="15" customHeight="1" x14ac:dyDescent="0.2">
      <c r="A97" s="5" t="str">
        <f t="shared" si="28"/>
        <v>BMW 550i -   (N/E)</v>
      </c>
      <c r="B97" s="103" t="s">
        <v>8</v>
      </c>
      <c r="C97" s="102" t="s">
        <v>149</v>
      </c>
      <c r="D97" s="102" t="s">
        <v>258</v>
      </c>
      <c r="E97" s="102" t="s">
        <v>279</v>
      </c>
      <c r="F97" s="102"/>
      <c r="G97" s="107">
        <v>8.5</v>
      </c>
      <c r="H97" s="102">
        <f t="shared" si="19"/>
        <v>9</v>
      </c>
      <c r="I97" s="102">
        <f t="shared" si="20"/>
        <v>2.25</v>
      </c>
      <c r="J97" s="102">
        <f t="shared" si="21"/>
        <v>2</v>
      </c>
      <c r="K97" s="102">
        <f t="shared" si="22"/>
        <v>0.25</v>
      </c>
      <c r="L97" s="102">
        <f t="shared" si="23"/>
        <v>1</v>
      </c>
      <c r="M97" s="102">
        <f t="shared" si="24"/>
        <v>0.5</v>
      </c>
      <c r="N97" s="104">
        <f>IF(ISERROR(VLOOKUP(D97,'Base Precios'!$B:$E,4,0)),0,VLOOKUP(D97,'Base Precios'!$B:$E,4,0))</f>
        <v>491.51</v>
      </c>
      <c r="O97" s="104">
        <f>IF(ISERROR(VLOOKUP(D97,'Base Precios'!$B:$E,3,0)),0,VLOOKUP(D97,'Base Precios'!$B:$E,3,0))</f>
        <v>125.93</v>
      </c>
      <c r="P97" s="104">
        <f t="shared" si="25"/>
        <v>983.02</v>
      </c>
      <c r="Q97" s="104">
        <f t="shared" si="26"/>
        <v>125.93</v>
      </c>
      <c r="R97" s="105">
        <f t="shared" si="27"/>
        <v>1108.95</v>
      </c>
    </row>
    <row r="98" spans="1:18" s="103" customFormat="1" ht="15" customHeight="1" x14ac:dyDescent="0.2">
      <c r="A98" s="5" t="str">
        <f t="shared" si="28"/>
        <v>BMW 650i -   (N/E)</v>
      </c>
      <c r="B98" s="103" t="s">
        <v>8</v>
      </c>
      <c r="C98" s="102" t="s">
        <v>152</v>
      </c>
      <c r="D98" s="102" t="s">
        <v>258</v>
      </c>
      <c r="E98" s="102" t="s">
        <v>279</v>
      </c>
      <c r="F98" s="102"/>
      <c r="G98" s="107">
        <v>8</v>
      </c>
      <c r="H98" s="102">
        <f t="shared" ref="H98:H129" si="29">ROUNDUP(G98,0)</f>
        <v>8</v>
      </c>
      <c r="I98" s="102">
        <f t="shared" ref="I98:I129" si="30">+H98/4</f>
        <v>2</v>
      </c>
      <c r="J98" s="102">
        <f t="shared" ref="J98:J129" si="31">TRUNC(I98,0)</f>
        <v>2</v>
      </c>
      <c r="K98" s="102">
        <f t="shared" ref="K98:K129" si="32">+I98-J98</f>
        <v>0</v>
      </c>
      <c r="L98" s="102">
        <f t="shared" ref="L98:L129" si="33">+K98*4</f>
        <v>0</v>
      </c>
      <c r="M98" s="102">
        <f t="shared" ref="M98:M117" si="34">+H98-G98</f>
        <v>0</v>
      </c>
      <c r="N98" s="104">
        <f>IF(ISERROR(VLOOKUP(D98,'Base Precios'!$B:$E,4,0)),0,VLOOKUP(D98,'Base Precios'!$B:$E,4,0))</f>
        <v>491.51</v>
      </c>
      <c r="O98" s="104">
        <f>IF(ISERROR(VLOOKUP(D98,'Base Precios'!$B:$E,3,0)),0,VLOOKUP(D98,'Base Precios'!$B:$E,3,0))</f>
        <v>125.93</v>
      </c>
      <c r="P98" s="104">
        <f t="shared" ref="P98:P117" si="35">IFERROR(J98*N98,0)</f>
        <v>983.02</v>
      </c>
      <c r="Q98" s="104">
        <f t="shared" ref="Q98:Q117" si="36">IFERROR(L98*O98,0)</f>
        <v>0</v>
      </c>
      <c r="R98" s="105">
        <f t="shared" ref="R98:R129" si="37">+P98+Q98</f>
        <v>983.02</v>
      </c>
    </row>
    <row r="99" spans="1:18" s="98" customFormat="1" ht="15" customHeight="1" x14ac:dyDescent="0.2">
      <c r="A99" s="5" t="str">
        <f t="shared" si="28"/>
        <v>BMW 750i -   (N/E)</v>
      </c>
      <c r="B99" s="103" t="s">
        <v>8</v>
      </c>
      <c r="C99" s="102" t="s">
        <v>153</v>
      </c>
      <c r="D99" s="102" t="s">
        <v>258</v>
      </c>
      <c r="E99" s="102" t="s">
        <v>279</v>
      </c>
      <c r="F99" s="102"/>
      <c r="G99" s="107">
        <v>8.5</v>
      </c>
      <c r="H99" s="102">
        <f t="shared" si="29"/>
        <v>9</v>
      </c>
      <c r="I99" s="102">
        <f t="shared" si="30"/>
        <v>2.25</v>
      </c>
      <c r="J99" s="102">
        <f t="shared" si="31"/>
        <v>2</v>
      </c>
      <c r="K99" s="102">
        <f t="shared" si="32"/>
        <v>0.25</v>
      </c>
      <c r="L99" s="102">
        <f t="shared" si="33"/>
        <v>1</v>
      </c>
      <c r="M99" s="102">
        <f t="shared" si="34"/>
        <v>0.5</v>
      </c>
      <c r="N99" s="104">
        <f>IF(ISERROR(VLOOKUP(D99,'Base Precios'!$B:$E,4,0)),0,VLOOKUP(D99,'Base Precios'!$B:$E,4,0))</f>
        <v>491.51</v>
      </c>
      <c r="O99" s="104">
        <f>IF(ISERROR(VLOOKUP(D99,'Base Precios'!$B:$E,3,0)),0,VLOOKUP(D99,'Base Precios'!$B:$E,3,0))</f>
        <v>125.93</v>
      </c>
      <c r="P99" s="104">
        <f t="shared" si="35"/>
        <v>983.02</v>
      </c>
      <c r="Q99" s="104">
        <f t="shared" si="36"/>
        <v>125.93</v>
      </c>
      <c r="R99" s="105">
        <f t="shared" si="37"/>
        <v>1108.95</v>
      </c>
    </row>
    <row r="100" spans="1:18" s="98" customFormat="1" ht="15" customHeight="1" x14ac:dyDescent="0.2">
      <c r="A100" s="5" t="str">
        <f t="shared" si="28"/>
        <v>BMW M3 -   (N/E)</v>
      </c>
      <c r="B100" s="98" t="s">
        <v>8</v>
      </c>
      <c r="C100" s="97" t="s">
        <v>146</v>
      </c>
      <c r="D100" s="97" t="s">
        <v>80</v>
      </c>
      <c r="E100" s="97" t="s">
        <v>279</v>
      </c>
      <c r="F100" s="97"/>
      <c r="G100" s="106">
        <v>8.8000000000000007</v>
      </c>
      <c r="H100" s="97">
        <f t="shared" si="29"/>
        <v>9</v>
      </c>
      <c r="I100" s="97">
        <f t="shared" si="30"/>
        <v>2.25</v>
      </c>
      <c r="J100" s="97">
        <f t="shared" si="31"/>
        <v>2</v>
      </c>
      <c r="K100" s="97">
        <f t="shared" si="32"/>
        <v>0.25</v>
      </c>
      <c r="L100" s="97">
        <f t="shared" si="33"/>
        <v>1</v>
      </c>
      <c r="M100" s="97">
        <f t="shared" si="34"/>
        <v>0.19999999999999929</v>
      </c>
      <c r="N100" s="100">
        <f>IF(ISERROR(VLOOKUP(D100,'Base Precios'!$B:$E,4,0)),0,VLOOKUP(D100,'Base Precios'!$B:$E,4,0))</f>
        <v>0</v>
      </c>
      <c r="O100" s="100">
        <f>IF(ISERROR(VLOOKUP(D100,'Base Precios'!$B:$E,3,0)),0,VLOOKUP(D100,'Base Precios'!$B:$E,3,0))</f>
        <v>0</v>
      </c>
      <c r="P100" s="100">
        <f t="shared" si="35"/>
        <v>0</v>
      </c>
      <c r="Q100" s="100">
        <f t="shared" si="36"/>
        <v>0</v>
      </c>
      <c r="R100" s="101">
        <f t="shared" si="37"/>
        <v>0</v>
      </c>
    </row>
    <row r="101" spans="1:18" s="103" customFormat="1" ht="15" customHeight="1" x14ac:dyDescent="0.2">
      <c r="A101" s="5" t="str">
        <f t="shared" si="28"/>
        <v>BMW M5 -   (N/E)</v>
      </c>
      <c r="B101" s="98" t="s">
        <v>8</v>
      </c>
      <c r="C101" s="97" t="s">
        <v>150</v>
      </c>
      <c r="D101" s="97" t="s">
        <v>80</v>
      </c>
      <c r="E101" s="97" t="s">
        <v>279</v>
      </c>
      <c r="F101" s="97"/>
      <c r="G101" s="106">
        <v>0</v>
      </c>
      <c r="H101" s="97">
        <f t="shared" si="29"/>
        <v>0</v>
      </c>
      <c r="I101" s="97">
        <f t="shared" si="30"/>
        <v>0</v>
      </c>
      <c r="J101" s="97">
        <f t="shared" si="31"/>
        <v>0</v>
      </c>
      <c r="K101" s="97">
        <f t="shared" si="32"/>
        <v>0</v>
      </c>
      <c r="L101" s="97">
        <f t="shared" si="33"/>
        <v>0</v>
      </c>
      <c r="M101" s="97">
        <f t="shared" si="34"/>
        <v>0</v>
      </c>
      <c r="N101" s="100">
        <f>IF(ISERROR(VLOOKUP(D101,'Base Precios'!$B:$E,4,0)),0,VLOOKUP(D101,'Base Precios'!$B:$E,4,0))</f>
        <v>0</v>
      </c>
      <c r="O101" s="100">
        <f>IF(ISERROR(VLOOKUP(D101,'Base Precios'!$B:$E,3,0)),0,VLOOKUP(D101,'Base Precios'!$B:$E,3,0))</f>
        <v>0</v>
      </c>
      <c r="P101" s="100">
        <f t="shared" si="35"/>
        <v>0</v>
      </c>
      <c r="Q101" s="100">
        <f t="shared" si="36"/>
        <v>0</v>
      </c>
      <c r="R101" s="101">
        <f t="shared" si="37"/>
        <v>0</v>
      </c>
    </row>
    <row r="102" spans="1:18" s="103" customFormat="1" ht="15" customHeight="1" x14ac:dyDescent="0.2">
      <c r="A102" s="5" t="str">
        <f t="shared" si="28"/>
        <v>BMW M6 -   (N/E)</v>
      </c>
      <c r="B102" s="98" t="s">
        <v>8</v>
      </c>
      <c r="C102" s="97" t="s">
        <v>151</v>
      </c>
      <c r="D102" s="97" t="s">
        <v>80</v>
      </c>
      <c r="E102" s="97" t="s">
        <v>279</v>
      </c>
      <c r="F102" s="97"/>
      <c r="G102" s="106">
        <v>9.3000000000000007</v>
      </c>
      <c r="H102" s="97">
        <f t="shared" si="29"/>
        <v>10</v>
      </c>
      <c r="I102" s="97">
        <f t="shared" si="30"/>
        <v>2.5</v>
      </c>
      <c r="J102" s="97">
        <f t="shared" si="31"/>
        <v>2</v>
      </c>
      <c r="K102" s="97">
        <f t="shared" si="32"/>
        <v>0.5</v>
      </c>
      <c r="L102" s="97">
        <f t="shared" si="33"/>
        <v>2</v>
      </c>
      <c r="M102" s="97">
        <f t="shared" si="34"/>
        <v>0.69999999999999929</v>
      </c>
      <c r="N102" s="100">
        <f>IF(ISERROR(VLOOKUP(D102,'Base Precios'!$B:$E,4,0)),0,VLOOKUP(D102,'Base Precios'!$B:$E,4,0))</f>
        <v>0</v>
      </c>
      <c r="O102" s="100">
        <f>IF(ISERROR(VLOOKUP(D102,'Base Precios'!$B:$E,3,0)),0,VLOOKUP(D102,'Base Precios'!$B:$E,3,0))</f>
        <v>0</v>
      </c>
      <c r="P102" s="100">
        <f t="shared" si="35"/>
        <v>0</v>
      </c>
      <c r="Q102" s="100">
        <f t="shared" si="36"/>
        <v>0</v>
      </c>
      <c r="R102" s="101">
        <f t="shared" si="37"/>
        <v>0</v>
      </c>
    </row>
    <row r="103" spans="1:18" s="103" customFormat="1" ht="15" customHeight="1" x14ac:dyDescent="0.2">
      <c r="A103" s="5" t="str">
        <f t="shared" si="28"/>
        <v>BMW X3 -   (N/E)</v>
      </c>
      <c r="B103" s="98" t="s">
        <v>8</v>
      </c>
      <c r="C103" s="97" t="s">
        <v>162</v>
      </c>
      <c r="D103" s="97" t="s">
        <v>262</v>
      </c>
      <c r="E103" s="97" t="s">
        <v>279</v>
      </c>
      <c r="F103" s="97"/>
      <c r="G103" s="106">
        <v>0</v>
      </c>
      <c r="H103" s="97">
        <f t="shared" si="29"/>
        <v>0</v>
      </c>
      <c r="I103" s="97">
        <f t="shared" si="30"/>
        <v>0</v>
      </c>
      <c r="J103" s="97">
        <f t="shared" si="31"/>
        <v>0</v>
      </c>
      <c r="K103" s="97">
        <f t="shared" si="32"/>
        <v>0</v>
      </c>
      <c r="L103" s="97">
        <f t="shared" si="33"/>
        <v>0</v>
      </c>
      <c r="M103" s="97">
        <f t="shared" si="34"/>
        <v>0</v>
      </c>
      <c r="N103" s="100">
        <f>IF(ISERROR(VLOOKUP(D103,'Base Precios'!$B:$E,4,0)),0,VLOOKUP(D103,'Base Precios'!$B:$E,4,0))</f>
        <v>535.85</v>
      </c>
      <c r="O103" s="100">
        <f>IF(ISERROR(VLOOKUP(D103,'Base Precios'!$B:$E,3,0)),0,VLOOKUP(D103,'Base Precios'!$B:$E,3,0))</f>
        <v>134.09</v>
      </c>
      <c r="P103" s="100">
        <f t="shared" si="35"/>
        <v>0</v>
      </c>
      <c r="Q103" s="100">
        <f t="shared" si="36"/>
        <v>0</v>
      </c>
      <c r="R103" s="101">
        <f t="shared" si="37"/>
        <v>0</v>
      </c>
    </row>
    <row r="104" spans="1:18" s="98" customFormat="1" ht="15" customHeight="1" x14ac:dyDescent="0.2">
      <c r="A104" s="5" t="str">
        <f t="shared" si="28"/>
        <v>BMW X5 -   (N/E)</v>
      </c>
      <c r="B104" s="98" t="s">
        <v>8</v>
      </c>
      <c r="C104" s="97" t="s">
        <v>160</v>
      </c>
      <c r="D104" s="97" t="s">
        <v>262</v>
      </c>
      <c r="E104" s="97" t="s">
        <v>279</v>
      </c>
      <c r="F104" s="97"/>
      <c r="G104" s="106">
        <v>0</v>
      </c>
      <c r="H104" s="97">
        <f t="shared" si="29"/>
        <v>0</v>
      </c>
      <c r="I104" s="97">
        <f t="shared" si="30"/>
        <v>0</v>
      </c>
      <c r="J104" s="97">
        <f t="shared" si="31"/>
        <v>0</v>
      </c>
      <c r="K104" s="97">
        <f t="shared" si="32"/>
        <v>0</v>
      </c>
      <c r="L104" s="97">
        <f t="shared" si="33"/>
        <v>0</v>
      </c>
      <c r="M104" s="97">
        <f t="shared" si="34"/>
        <v>0</v>
      </c>
      <c r="N104" s="100">
        <f>IF(ISERROR(VLOOKUP(D104,'Base Precios'!$B:$E,4,0)),0,VLOOKUP(D104,'Base Precios'!$B:$E,4,0))</f>
        <v>535.85</v>
      </c>
      <c r="O104" s="100">
        <f>IF(ISERROR(VLOOKUP(D104,'Base Precios'!$B:$E,3,0)),0,VLOOKUP(D104,'Base Precios'!$B:$E,3,0))</f>
        <v>134.09</v>
      </c>
      <c r="P104" s="100">
        <f t="shared" si="35"/>
        <v>0</v>
      </c>
      <c r="Q104" s="100">
        <f t="shared" si="36"/>
        <v>0</v>
      </c>
      <c r="R104" s="101">
        <f t="shared" si="37"/>
        <v>0</v>
      </c>
    </row>
    <row r="105" spans="1:18" s="98" customFormat="1" ht="15" customHeight="1" x14ac:dyDescent="0.2">
      <c r="A105" s="5" t="str">
        <f t="shared" si="28"/>
        <v>BMW X6 xdrive 35 y 50 -   (N/E)</v>
      </c>
      <c r="B105" s="103" t="s">
        <v>8</v>
      </c>
      <c r="C105" s="102" t="s">
        <v>161</v>
      </c>
      <c r="D105" s="102" t="s">
        <v>262</v>
      </c>
      <c r="E105" s="102" t="s">
        <v>279</v>
      </c>
      <c r="F105" s="102"/>
      <c r="G105" s="107">
        <v>7.3</v>
      </c>
      <c r="H105" s="102">
        <f t="shared" si="29"/>
        <v>8</v>
      </c>
      <c r="I105" s="102">
        <f t="shared" si="30"/>
        <v>2</v>
      </c>
      <c r="J105" s="102">
        <f t="shared" si="31"/>
        <v>2</v>
      </c>
      <c r="K105" s="102">
        <f t="shared" si="32"/>
        <v>0</v>
      </c>
      <c r="L105" s="102">
        <f t="shared" si="33"/>
        <v>0</v>
      </c>
      <c r="M105" s="102">
        <f t="shared" si="34"/>
        <v>0.70000000000000018</v>
      </c>
      <c r="N105" s="104">
        <f>IF(ISERROR(VLOOKUP(D105,'Base Precios'!$B:$E,4,0)),0,VLOOKUP(D105,'Base Precios'!$B:$E,4,0))</f>
        <v>535.85</v>
      </c>
      <c r="O105" s="104">
        <f>IF(ISERROR(VLOOKUP(D105,'Base Precios'!$B:$E,3,0)),0,VLOOKUP(D105,'Base Precios'!$B:$E,3,0))</f>
        <v>134.09</v>
      </c>
      <c r="P105" s="104">
        <f t="shared" si="35"/>
        <v>1071.7</v>
      </c>
      <c r="Q105" s="104">
        <f t="shared" si="36"/>
        <v>0</v>
      </c>
      <c r="R105" s="105">
        <f t="shared" si="37"/>
        <v>1071.7</v>
      </c>
    </row>
    <row r="106" spans="1:18" s="103" customFormat="1" ht="15" customHeight="1" x14ac:dyDescent="0.2">
      <c r="A106" s="5" t="str">
        <f t="shared" si="28"/>
        <v>BMW Z4 -   (N/E)</v>
      </c>
      <c r="B106" s="103" t="s">
        <v>8</v>
      </c>
      <c r="C106" s="102" t="s">
        <v>9</v>
      </c>
      <c r="D106" s="102" t="s">
        <v>258</v>
      </c>
      <c r="E106" s="102" t="s">
        <v>279</v>
      </c>
      <c r="F106" s="102"/>
      <c r="G106" s="107">
        <v>5</v>
      </c>
      <c r="H106" s="102">
        <f t="shared" si="29"/>
        <v>5</v>
      </c>
      <c r="I106" s="102">
        <f t="shared" si="30"/>
        <v>1.25</v>
      </c>
      <c r="J106" s="102">
        <f t="shared" si="31"/>
        <v>1</v>
      </c>
      <c r="K106" s="102">
        <f t="shared" si="32"/>
        <v>0.25</v>
      </c>
      <c r="L106" s="102">
        <f t="shared" si="33"/>
        <v>1</v>
      </c>
      <c r="M106" s="102">
        <f t="shared" si="34"/>
        <v>0</v>
      </c>
      <c r="N106" s="104">
        <f>IF(ISERROR(VLOOKUP(D106,'Base Precios'!$B:$E,4,0)),0,VLOOKUP(D106,'Base Precios'!$B:$E,4,0))</f>
        <v>491.51</v>
      </c>
      <c r="O106" s="104">
        <f>IF(ISERROR(VLOOKUP(D106,'Base Precios'!$B:$E,3,0)),0,VLOOKUP(D106,'Base Precios'!$B:$E,3,0))</f>
        <v>125.93</v>
      </c>
      <c r="P106" s="104">
        <f t="shared" si="35"/>
        <v>491.51</v>
      </c>
      <c r="Q106" s="104">
        <f t="shared" si="36"/>
        <v>125.93</v>
      </c>
      <c r="R106" s="105">
        <f t="shared" si="37"/>
        <v>617.44000000000005</v>
      </c>
    </row>
    <row r="107" spans="1:18" s="103" customFormat="1" ht="15" customHeight="1" x14ac:dyDescent="0.2">
      <c r="A107" s="5" t="str">
        <f t="shared" si="28"/>
        <v>Chery A1 -   (Naftero)</v>
      </c>
      <c r="B107" s="103" t="s">
        <v>220</v>
      </c>
      <c r="C107" s="103" t="s">
        <v>204</v>
      </c>
      <c r="D107" s="102" t="s">
        <v>258</v>
      </c>
      <c r="E107" s="102" t="s">
        <v>363</v>
      </c>
      <c r="G107" s="108">
        <v>4</v>
      </c>
      <c r="H107" s="102">
        <f t="shared" si="29"/>
        <v>4</v>
      </c>
      <c r="I107" s="102">
        <f t="shared" si="30"/>
        <v>1</v>
      </c>
      <c r="J107" s="102">
        <f t="shared" si="31"/>
        <v>1</v>
      </c>
      <c r="K107" s="102">
        <f t="shared" si="32"/>
        <v>0</v>
      </c>
      <c r="L107" s="102">
        <f t="shared" si="33"/>
        <v>0</v>
      </c>
      <c r="M107" s="102">
        <f t="shared" si="34"/>
        <v>0</v>
      </c>
      <c r="N107" s="104">
        <f>IF(ISERROR(VLOOKUP(D107,'Base Precios'!$B:$E,4,0)),0,VLOOKUP(D107,'Base Precios'!$B:$E,4,0))</f>
        <v>491.51</v>
      </c>
      <c r="O107" s="104">
        <f>IF(ISERROR(VLOOKUP(D107,'Base Precios'!$B:$E,3,0)),0,VLOOKUP(D107,'Base Precios'!$B:$E,3,0))</f>
        <v>125.93</v>
      </c>
      <c r="P107" s="104">
        <f t="shared" si="35"/>
        <v>491.51</v>
      </c>
      <c r="Q107" s="104">
        <f t="shared" si="36"/>
        <v>0</v>
      </c>
      <c r="R107" s="105">
        <f t="shared" si="37"/>
        <v>491.51</v>
      </c>
    </row>
    <row r="108" spans="1:18" s="103" customFormat="1" ht="15" customHeight="1" x14ac:dyDescent="0.2">
      <c r="A108" s="5" t="str">
        <f t="shared" si="28"/>
        <v>Chery A1 -   (Naftero)</v>
      </c>
      <c r="B108" s="103" t="s">
        <v>220</v>
      </c>
      <c r="C108" s="103" t="s">
        <v>204</v>
      </c>
      <c r="D108" s="103" t="s">
        <v>261</v>
      </c>
      <c r="E108" s="102" t="s">
        <v>363</v>
      </c>
      <c r="G108" s="107">
        <v>4</v>
      </c>
      <c r="H108" s="102">
        <f t="shared" si="29"/>
        <v>4</v>
      </c>
      <c r="I108" s="102">
        <f t="shared" si="30"/>
        <v>1</v>
      </c>
      <c r="J108" s="102">
        <f t="shared" si="31"/>
        <v>1</v>
      </c>
      <c r="K108" s="102">
        <f t="shared" si="32"/>
        <v>0</v>
      </c>
      <c r="L108" s="102">
        <f t="shared" si="33"/>
        <v>0</v>
      </c>
      <c r="M108" s="102">
        <f t="shared" si="34"/>
        <v>0</v>
      </c>
      <c r="N108" s="104">
        <f>IF(ISERROR(VLOOKUP(D108,'Base Precios'!$B:$E,4,0)),0,VLOOKUP(D108,'Base Precios'!$B:$E,4,0))</f>
        <v>478.32</v>
      </c>
      <c r="O108" s="104">
        <f>IF(ISERROR(VLOOKUP(D108,'Base Precios'!$B:$E,3,0)),0,VLOOKUP(D108,'Base Precios'!$B:$E,3,0))</f>
        <v>120.1</v>
      </c>
      <c r="P108" s="104">
        <f t="shared" si="35"/>
        <v>478.32</v>
      </c>
      <c r="Q108" s="104">
        <f t="shared" si="36"/>
        <v>0</v>
      </c>
      <c r="R108" s="105">
        <f t="shared" si="37"/>
        <v>478.32</v>
      </c>
    </row>
    <row r="109" spans="1:18" s="103" customFormat="1" ht="15" customHeight="1" x14ac:dyDescent="0.2">
      <c r="A109" s="5" t="str">
        <f t="shared" si="28"/>
        <v>Chery A1 -   (Naftero)</v>
      </c>
      <c r="B109" s="103" t="s">
        <v>220</v>
      </c>
      <c r="C109" s="103" t="s">
        <v>204</v>
      </c>
      <c r="D109" s="103" t="s">
        <v>260</v>
      </c>
      <c r="E109" s="102" t="s">
        <v>363</v>
      </c>
      <c r="G109" s="107">
        <v>4</v>
      </c>
      <c r="H109" s="102">
        <f t="shared" si="29"/>
        <v>4</v>
      </c>
      <c r="I109" s="102">
        <f t="shared" si="30"/>
        <v>1</v>
      </c>
      <c r="J109" s="102">
        <f t="shared" si="31"/>
        <v>1</v>
      </c>
      <c r="K109" s="102">
        <f t="shared" si="32"/>
        <v>0</v>
      </c>
      <c r="L109" s="102">
        <f t="shared" si="33"/>
        <v>0</v>
      </c>
      <c r="M109" s="102">
        <f t="shared" si="34"/>
        <v>0</v>
      </c>
      <c r="N109" s="104">
        <f>IF(ISERROR(VLOOKUP(D109,'Base Precios'!$B:$E,4,0)),0,VLOOKUP(D109,'Base Precios'!$B:$E,4,0))</f>
        <v>355.21</v>
      </c>
      <c r="O109" s="104">
        <f>IF(ISERROR(VLOOKUP(D109,'Base Precios'!$B:$E,3,0)),0,VLOOKUP(D109,'Base Precios'!$B:$E,3,0))</f>
        <v>90.12</v>
      </c>
      <c r="P109" s="104">
        <f t="shared" si="35"/>
        <v>355.21</v>
      </c>
      <c r="Q109" s="104">
        <f t="shared" si="36"/>
        <v>0</v>
      </c>
      <c r="R109" s="105">
        <f t="shared" si="37"/>
        <v>355.21</v>
      </c>
    </row>
    <row r="110" spans="1:18" s="98" customFormat="1" ht="15" customHeight="1" x14ac:dyDescent="0.2">
      <c r="A110" s="5" t="str">
        <f t="shared" si="28"/>
        <v>Chery Face -   (Naftero)</v>
      </c>
      <c r="B110" s="98" t="s">
        <v>220</v>
      </c>
      <c r="C110" s="98" t="s">
        <v>221</v>
      </c>
      <c r="D110" s="97" t="s">
        <v>258</v>
      </c>
      <c r="E110" s="97" t="s">
        <v>363</v>
      </c>
      <c r="G110" s="106">
        <v>0</v>
      </c>
      <c r="H110" s="97">
        <f t="shared" si="29"/>
        <v>0</v>
      </c>
      <c r="I110" s="97">
        <f t="shared" si="30"/>
        <v>0</v>
      </c>
      <c r="J110" s="97">
        <f t="shared" si="31"/>
        <v>0</v>
      </c>
      <c r="K110" s="97">
        <f t="shared" si="32"/>
        <v>0</v>
      </c>
      <c r="L110" s="97">
        <f t="shared" si="33"/>
        <v>0</v>
      </c>
      <c r="M110" s="97">
        <f t="shared" si="34"/>
        <v>0</v>
      </c>
      <c r="N110" s="100">
        <f>IF(ISERROR(VLOOKUP(D110,'Base Precios'!$B:$E,4,0)),0,VLOOKUP(D110,'Base Precios'!$B:$E,4,0))</f>
        <v>491.51</v>
      </c>
      <c r="O110" s="100">
        <f>IF(ISERROR(VLOOKUP(D110,'Base Precios'!$B:$E,3,0)),0,VLOOKUP(D110,'Base Precios'!$B:$E,3,0))</f>
        <v>125.93</v>
      </c>
      <c r="P110" s="100">
        <f t="shared" si="35"/>
        <v>0</v>
      </c>
      <c r="Q110" s="100">
        <f t="shared" si="36"/>
        <v>0</v>
      </c>
      <c r="R110" s="101">
        <f t="shared" si="37"/>
        <v>0</v>
      </c>
    </row>
    <row r="111" spans="1:18" s="98" customFormat="1" ht="15" customHeight="1" x14ac:dyDescent="0.2">
      <c r="A111" s="5" t="str">
        <f t="shared" si="28"/>
        <v>Chery Face -   (Naftero)</v>
      </c>
      <c r="B111" s="98" t="s">
        <v>220</v>
      </c>
      <c r="C111" s="98" t="s">
        <v>221</v>
      </c>
      <c r="D111" s="98" t="s">
        <v>261</v>
      </c>
      <c r="E111" s="97" t="s">
        <v>363</v>
      </c>
      <c r="G111" s="106">
        <v>0</v>
      </c>
      <c r="H111" s="97">
        <f t="shared" si="29"/>
        <v>0</v>
      </c>
      <c r="I111" s="97">
        <f t="shared" si="30"/>
        <v>0</v>
      </c>
      <c r="J111" s="97">
        <f t="shared" si="31"/>
        <v>0</v>
      </c>
      <c r="K111" s="97">
        <f t="shared" si="32"/>
        <v>0</v>
      </c>
      <c r="L111" s="97">
        <f t="shared" si="33"/>
        <v>0</v>
      </c>
      <c r="M111" s="97">
        <f t="shared" si="34"/>
        <v>0</v>
      </c>
      <c r="N111" s="100">
        <f>IF(ISERROR(VLOOKUP(D111,'Base Precios'!$B:$E,4,0)),0,VLOOKUP(D111,'Base Precios'!$B:$E,4,0))</f>
        <v>478.32</v>
      </c>
      <c r="O111" s="100">
        <f>IF(ISERROR(VLOOKUP(D111,'Base Precios'!$B:$E,3,0)),0,VLOOKUP(D111,'Base Precios'!$B:$E,3,0))</f>
        <v>120.1</v>
      </c>
      <c r="P111" s="100">
        <f t="shared" si="35"/>
        <v>0</v>
      </c>
      <c r="Q111" s="100">
        <f t="shared" si="36"/>
        <v>0</v>
      </c>
      <c r="R111" s="101">
        <f t="shared" si="37"/>
        <v>0</v>
      </c>
    </row>
    <row r="112" spans="1:18" s="98" customFormat="1" ht="15" customHeight="1" x14ac:dyDescent="0.2">
      <c r="A112" s="5" t="str">
        <f t="shared" si="28"/>
        <v>Chery Face -   (Naftero)</v>
      </c>
      <c r="B112" s="98" t="s">
        <v>220</v>
      </c>
      <c r="C112" s="98" t="s">
        <v>221</v>
      </c>
      <c r="D112" s="98" t="s">
        <v>260</v>
      </c>
      <c r="E112" s="97" t="s">
        <v>363</v>
      </c>
      <c r="G112" s="106">
        <v>0</v>
      </c>
      <c r="H112" s="97">
        <f t="shared" si="29"/>
        <v>0</v>
      </c>
      <c r="I112" s="97">
        <f t="shared" si="30"/>
        <v>0</v>
      </c>
      <c r="J112" s="97">
        <f t="shared" si="31"/>
        <v>0</v>
      </c>
      <c r="K112" s="97">
        <f t="shared" si="32"/>
        <v>0</v>
      </c>
      <c r="L112" s="97">
        <f t="shared" si="33"/>
        <v>0</v>
      </c>
      <c r="M112" s="97">
        <f t="shared" si="34"/>
        <v>0</v>
      </c>
      <c r="N112" s="100">
        <f>IF(ISERROR(VLOOKUP(D112,'Base Precios'!$B:$E,4,0)),0,VLOOKUP(D112,'Base Precios'!$B:$E,4,0))</f>
        <v>355.21</v>
      </c>
      <c r="O112" s="100">
        <f>IF(ISERROR(VLOOKUP(D112,'Base Precios'!$B:$E,3,0)),0,VLOOKUP(D112,'Base Precios'!$B:$E,3,0))</f>
        <v>90.12</v>
      </c>
      <c r="P112" s="100">
        <f t="shared" si="35"/>
        <v>0</v>
      </c>
      <c r="Q112" s="100">
        <f t="shared" si="36"/>
        <v>0</v>
      </c>
      <c r="R112" s="101">
        <f t="shared" si="37"/>
        <v>0</v>
      </c>
    </row>
    <row r="113" spans="1:18" s="103" customFormat="1" ht="15" customHeight="1" x14ac:dyDescent="0.2">
      <c r="A113" s="5" t="str">
        <f t="shared" si="28"/>
        <v>Chery QQ -   (Naftero)</v>
      </c>
      <c r="B113" s="103" t="s">
        <v>220</v>
      </c>
      <c r="C113" s="103" t="s">
        <v>222</v>
      </c>
      <c r="D113" s="102" t="s">
        <v>258</v>
      </c>
      <c r="E113" s="102" t="s">
        <v>363</v>
      </c>
      <c r="G113" s="107">
        <v>3.5</v>
      </c>
      <c r="H113" s="102">
        <f t="shared" si="29"/>
        <v>4</v>
      </c>
      <c r="I113" s="102">
        <f t="shared" si="30"/>
        <v>1</v>
      </c>
      <c r="J113" s="102">
        <f t="shared" si="31"/>
        <v>1</v>
      </c>
      <c r="K113" s="102">
        <f t="shared" si="32"/>
        <v>0</v>
      </c>
      <c r="L113" s="102">
        <f t="shared" si="33"/>
        <v>0</v>
      </c>
      <c r="M113" s="102">
        <f t="shared" si="34"/>
        <v>0.5</v>
      </c>
      <c r="N113" s="104">
        <f>IF(ISERROR(VLOOKUP(D113,'Base Precios'!$B:$E,4,0)),0,VLOOKUP(D113,'Base Precios'!$B:$E,4,0))</f>
        <v>491.51</v>
      </c>
      <c r="O113" s="104">
        <f>IF(ISERROR(VLOOKUP(D113,'Base Precios'!$B:$E,3,0)),0,VLOOKUP(D113,'Base Precios'!$B:$E,3,0))</f>
        <v>125.93</v>
      </c>
      <c r="P113" s="104">
        <f t="shared" si="35"/>
        <v>491.51</v>
      </c>
      <c r="Q113" s="104">
        <f t="shared" si="36"/>
        <v>0</v>
      </c>
      <c r="R113" s="105">
        <f t="shared" si="37"/>
        <v>491.51</v>
      </c>
    </row>
    <row r="114" spans="1:18" s="103" customFormat="1" ht="15" customHeight="1" x14ac:dyDescent="0.2">
      <c r="A114" s="5" t="str">
        <f t="shared" si="28"/>
        <v>Chery QQ -   (Naftero)</v>
      </c>
      <c r="B114" s="103" t="s">
        <v>220</v>
      </c>
      <c r="C114" s="103" t="s">
        <v>222</v>
      </c>
      <c r="D114" s="103" t="s">
        <v>261</v>
      </c>
      <c r="E114" s="102" t="s">
        <v>363</v>
      </c>
      <c r="G114" s="107">
        <v>3.5</v>
      </c>
      <c r="H114" s="102">
        <f t="shared" si="29"/>
        <v>4</v>
      </c>
      <c r="I114" s="102">
        <f t="shared" si="30"/>
        <v>1</v>
      </c>
      <c r="J114" s="102">
        <f t="shared" si="31"/>
        <v>1</v>
      </c>
      <c r="K114" s="102">
        <f t="shared" si="32"/>
        <v>0</v>
      </c>
      <c r="L114" s="102">
        <f t="shared" si="33"/>
        <v>0</v>
      </c>
      <c r="M114" s="102">
        <f t="shared" si="34"/>
        <v>0.5</v>
      </c>
      <c r="N114" s="104">
        <f>IF(ISERROR(VLOOKUP(D114,'Base Precios'!$B:$E,4,0)),0,VLOOKUP(D114,'Base Precios'!$B:$E,4,0))</f>
        <v>478.32</v>
      </c>
      <c r="O114" s="104">
        <f>IF(ISERROR(VLOOKUP(D114,'Base Precios'!$B:$E,3,0)),0,VLOOKUP(D114,'Base Precios'!$B:$E,3,0))</f>
        <v>120.1</v>
      </c>
      <c r="P114" s="104">
        <f t="shared" si="35"/>
        <v>478.32</v>
      </c>
      <c r="Q114" s="104">
        <f t="shared" si="36"/>
        <v>0</v>
      </c>
      <c r="R114" s="105">
        <f t="shared" si="37"/>
        <v>478.32</v>
      </c>
    </row>
    <row r="115" spans="1:18" s="103" customFormat="1" ht="15" customHeight="1" x14ac:dyDescent="0.2">
      <c r="A115" s="5" t="str">
        <f t="shared" si="28"/>
        <v>Chery QQ -   (Naftero)</v>
      </c>
      <c r="B115" s="103" t="s">
        <v>220</v>
      </c>
      <c r="C115" s="103" t="s">
        <v>222</v>
      </c>
      <c r="D115" s="103" t="s">
        <v>260</v>
      </c>
      <c r="E115" s="102" t="s">
        <v>363</v>
      </c>
      <c r="G115" s="107">
        <v>3.5</v>
      </c>
      <c r="H115" s="102">
        <f t="shared" si="29"/>
        <v>4</v>
      </c>
      <c r="I115" s="102">
        <f t="shared" si="30"/>
        <v>1</v>
      </c>
      <c r="J115" s="102">
        <f t="shared" si="31"/>
        <v>1</v>
      </c>
      <c r="K115" s="102">
        <f t="shared" si="32"/>
        <v>0</v>
      </c>
      <c r="L115" s="102">
        <f t="shared" si="33"/>
        <v>0</v>
      </c>
      <c r="M115" s="102">
        <f t="shared" si="34"/>
        <v>0.5</v>
      </c>
      <c r="N115" s="104">
        <f>IF(ISERROR(VLOOKUP(D115,'Base Precios'!$B:$E,4,0)),0,VLOOKUP(D115,'Base Precios'!$B:$E,4,0))</f>
        <v>355.21</v>
      </c>
      <c r="O115" s="104">
        <f>IF(ISERROR(VLOOKUP(D115,'Base Precios'!$B:$E,3,0)),0,VLOOKUP(D115,'Base Precios'!$B:$E,3,0))</f>
        <v>90.12</v>
      </c>
      <c r="P115" s="104">
        <f t="shared" si="35"/>
        <v>355.21</v>
      </c>
      <c r="Q115" s="104">
        <f t="shared" si="36"/>
        <v>0</v>
      </c>
      <c r="R115" s="105">
        <f t="shared" si="37"/>
        <v>355.21</v>
      </c>
    </row>
    <row r="116" spans="1:18" s="103" customFormat="1" ht="15" customHeight="1" x14ac:dyDescent="0.2">
      <c r="A116" s="5" t="str">
        <f t="shared" si="28"/>
        <v>Chery Tiggo -   (Naftero)</v>
      </c>
      <c r="B116" s="103" t="s">
        <v>220</v>
      </c>
      <c r="C116" s="103" t="s">
        <v>223</v>
      </c>
      <c r="D116" s="102" t="s">
        <v>262</v>
      </c>
      <c r="E116" s="102" t="s">
        <v>363</v>
      </c>
      <c r="G116" s="107">
        <v>4.3</v>
      </c>
      <c r="H116" s="102">
        <f t="shared" si="29"/>
        <v>5</v>
      </c>
      <c r="I116" s="102">
        <f t="shared" si="30"/>
        <v>1.25</v>
      </c>
      <c r="J116" s="102">
        <f t="shared" si="31"/>
        <v>1</v>
      </c>
      <c r="K116" s="102">
        <f t="shared" si="32"/>
        <v>0.25</v>
      </c>
      <c r="L116" s="102">
        <f t="shared" si="33"/>
        <v>1</v>
      </c>
      <c r="M116" s="102">
        <f t="shared" si="34"/>
        <v>0.70000000000000018</v>
      </c>
      <c r="N116" s="104">
        <f>IF(ISERROR(VLOOKUP(D116,'Base Precios'!$B:$E,4,0)),0,VLOOKUP(D116,'Base Precios'!$B:$E,4,0))</f>
        <v>535.85</v>
      </c>
      <c r="O116" s="104">
        <f>IF(ISERROR(VLOOKUP(D116,'Base Precios'!$B:$E,3,0)),0,VLOOKUP(D116,'Base Precios'!$B:$E,3,0))</f>
        <v>134.09</v>
      </c>
      <c r="P116" s="104">
        <f t="shared" si="35"/>
        <v>535.85</v>
      </c>
      <c r="Q116" s="104">
        <f t="shared" si="36"/>
        <v>134.09</v>
      </c>
      <c r="R116" s="105">
        <f t="shared" si="37"/>
        <v>669.94</v>
      </c>
    </row>
    <row r="117" spans="1:18" ht="15" customHeight="1" x14ac:dyDescent="0.2">
      <c r="A117" s="5" t="str">
        <f t="shared" si="28"/>
        <v>Chevrolet Agile - 1.4  (Naftero)</v>
      </c>
      <c r="B117" s="1" t="s">
        <v>67</v>
      </c>
      <c r="C117" s="1" t="s">
        <v>251</v>
      </c>
      <c r="D117" s="1" t="s">
        <v>265</v>
      </c>
      <c r="E117" s="5" t="s">
        <v>363</v>
      </c>
      <c r="F117" s="5" t="s">
        <v>366</v>
      </c>
      <c r="G117" s="96">
        <v>3.5</v>
      </c>
      <c r="H117" s="5">
        <f t="shared" si="29"/>
        <v>4</v>
      </c>
      <c r="I117" s="5">
        <f t="shared" si="30"/>
        <v>1</v>
      </c>
      <c r="J117" s="5">
        <f t="shared" si="31"/>
        <v>1</v>
      </c>
      <c r="K117" s="5">
        <f t="shared" si="32"/>
        <v>0</v>
      </c>
      <c r="L117" s="5">
        <f t="shared" si="33"/>
        <v>0</v>
      </c>
      <c r="M117" s="5">
        <f t="shared" si="34"/>
        <v>0.5</v>
      </c>
      <c r="N117" s="64">
        <f>IF(ISERROR(VLOOKUP(D117,'Base Precios'!$B:$E,4,0)),0,VLOOKUP(D117,'Base Precios'!$B:$E,4,0))</f>
        <v>493.52</v>
      </c>
      <c r="O117" s="64">
        <f>IF(ISERROR(VLOOKUP(D117,'Base Precios'!$B:$E,3,0)),0,VLOOKUP(D117,'Base Precios'!$B:$E,3,0))</f>
        <v>123.6</v>
      </c>
      <c r="P117" s="64">
        <f t="shared" si="35"/>
        <v>493.52</v>
      </c>
      <c r="Q117" s="64">
        <f t="shared" si="36"/>
        <v>0</v>
      </c>
      <c r="R117" s="65">
        <f t="shared" si="37"/>
        <v>493.52</v>
      </c>
    </row>
    <row r="118" spans="1:18" ht="15" customHeight="1" x14ac:dyDescent="0.2">
      <c r="A118" s="5" t="str">
        <f t="shared" si="28"/>
        <v>Chevrolet Astra - 1.7  (Diesel)</v>
      </c>
      <c r="B118" s="1" t="s">
        <v>67</v>
      </c>
      <c r="C118" s="1" t="s">
        <v>85</v>
      </c>
      <c r="D118" s="1" t="s">
        <v>266</v>
      </c>
      <c r="E118" s="5" t="s">
        <v>104</v>
      </c>
      <c r="F118" s="5" t="s">
        <v>562</v>
      </c>
      <c r="G118" s="96">
        <v>5.2</v>
      </c>
      <c r="H118" s="5">
        <v>0</v>
      </c>
      <c r="I118" s="5">
        <v>0</v>
      </c>
      <c r="J118" s="64">
        <v>430.92</v>
      </c>
      <c r="K118" s="64">
        <v>109.18</v>
      </c>
      <c r="L118" s="67"/>
      <c r="M118" s="67"/>
      <c r="N118" s="67"/>
      <c r="O118" s="67"/>
      <c r="P118" s="64">
        <f>IFERROR(J119*N119,0)</f>
        <v>478.32</v>
      </c>
      <c r="Q118" s="64">
        <f>IFERROR(L119*O119,0)</f>
        <v>120.1</v>
      </c>
      <c r="R118" s="65">
        <f t="shared" si="37"/>
        <v>598.41999999999996</v>
      </c>
    </row>
    <row r="119" spans="1:18" s="67" customFormat="1" ht="15" customHeight="1" x14ac:dyDescent="0.2">
      <c r="A119" s="5" t="str">
        <f t="shared" si="28"/>
        <v>Chevrolet Astra - 2.0  (Naftero)</v>
      </c>
      <c r="B119" s="67" t="s">
        <v>67</v>
      </c>
      <c r="C119" s="67" t="s">
        <v>85</v>
      </c>
      <c r="D119" s="67" t="s">
        <v>261</v>
      </c>
      <c r="E119" s="5" t="s">
        <v>363</v>
      </c>
      <c r="F119" s="96" t="s">
        <v>328</v>
      </c>
      <c r="G119" s="96">
        <v>4.5</v>
      </c>
      <c r="H119" s="5">
        <f>ROUNDUP(G119,0)</f>
        <v>5</v>
      </c>
      <c r="I119" s="5">
        <f>+H119/4</f>
        <v>1.25</v>
      </c>
      <c r="J119" s="5">
        <f>TRUNC(I119,0)</f>
        <v>1</v>
      </c>
      <c r="K119" s="5">
        <f>+I119-J119</f>
        <v>0.25</v>
      </c>
      <c r="L119" s="5">
        <f>+K119*4</f>
        <v>1</v>
      </c>
      <c r="M119" s="5">
        <f>+H119-G119</f>
        <v>0.5</v>
      </c>
      <c r="N119" s="64">
        <f>IF(ISERROR(VLOOKUP(D119,'Base Precios'!$B:$E,4,0)),0,VLOOKUP(D119,'Base Precios'!$B:$E,4,0))</f>
        <v>478.32</v>
      </c>
      <c r="O119" s="64">
        <f>IF(ISERROR(VLOOKUP(D119,'Base Precios'!$B:$E,3,0)),0,VLOOKUP(D119,'Base Precios'!$B:$E,3,0))</f>
        <v>120.1</v>
      </c>
      <c r="P119" s="64">
        <f>IFERROR(J119*N119,0)</f>
        <v>478.32</v>
      </c>
      <c r="Q119" s="64">
        <f>IFERROR(L119*O119,0)</f>
        <v>120.1</v>
      </c>
      <c r="R119" s="65">
        <f t="shared" si="37"/>
        <v>598.41999999999996</v>
      </c>
    </row>
    <row r="120" spans="1:18" ht="15" customHeight="1" x14ac:dyDescent="0.2">
      <c r="A120" s="5" t="str">
        <f t="shared" si="28"/>
        <v>Chevrolet Astra - 2.4  (Naftero)</v>
      </c>
      <c r="B120" s="67" t="s">
        <v>67</v>
      </c>
      <c r="C120" s="67" t="s">
        <v>85</v>
      </c>
      <c r="D120" s="67" t="s">
        <v>261</v>
      </c>
      <c r="E120" s="5" t="s">
        <v>363</v>
      </c>
      <c r="F120" s="5" t="s">
        <v>355</v>
      </c>
      <c r="G120" s="96">
        <v>4.5</v>
      </c>
      <c r="H120" s="5">
        <v>0</v>
      </c>
      <c r="I120" s="67"/>
      <c r="J120" s="67"/>
      <c r="K120" s="67"/>
      <c r="L120" s="5"/>
      <c r="M120" s="5"/>
      <c r="N120" s="64"/>
      <c r="O120" s="64"/>
      <c r="P120" s="64"/>
      <c r="Q120" s="64"/>
    </row>
    <row r="121" spans="1:18" s="67" customFormat="1" ht="15" customHeight="1" x14ac:dyDescent="0.2">
      <c r="A121" s="5" t="str">
        <f t="shared" si="28"/>
        <v>Chevrolet Aveo - 1.4  (Naftero)</v>
      </c>
      <c r="B121" s="1" t="s">
        <v>67</v>
      </c>
      <c r="C121" s="1" t="s">
        <v>183</v>
      </c>
      <c r="D121" s="1" t="s">
        <v>258</v>
      </c>
      <c r="E121" s="5" t="s">
        <v>363</v>
      </c>
      <c r="F121" s="5" t="s">
        <v>366</v>
      </c>
      <c r="G121" s="96">
        <v>3.5</v>
      </c>
      <c r="H121" s="5">
        <f t="shared" ref="H121:H131" si="38">ROUNDUP(G121,0)</f>
        <v>4</v>
      </c>
      <c r="I121" s="5">
        <f t="shared" ref="I121:I131" si="39">+H121/4</f>
        <v>1</v>
      </c>
      <c r="J121" s="5">
        <f t="shared" ref="J121:J131" si="40">TRUNC(I121,0)</f>
        <v>1</v>
      </c>
      <c r="K121" s="5">
        <f t="shared" ref="K121:K131" si="41">+I121-J121</f>
        <v>0</v>
      </c>
      <c r="L121" s="5">
        <f t="shared" ref="L121:L131" si="42">+K121*4</f>
        <v>0</v>
      </c>
      <c r="M121" s="5">
        <f t="shared" ref="M121:M131" si="43">+H121-G121</f>
        <v>0.5</v>
      </c>
      <c r="N121" s="64">
        <f>IF(ISERROR(VLOOKUP(D121,'Base Precios'!$B:$E,4,0)),0,VLOOKUP(D121,'Base Precios'!$B:$E,4,0))</f>
        <v>491.51</v>
      </c>
      <c r="O121" s="64">
        <f>IF(ISERROR(VLOOKUP(D121,'Base Precios'!$B:$E,3,0)),0,VLOOKUP(D121,'Base Precios'!$B:$E,3,0))</f>
        <v>125.93</v>
      </c>
      <c r="P121" s="64"/>
      <c r="Q121" s="64"/>
      <c r="R121" s="65"/>
    </row>
    <row r="122" spans="1:18" s="98" customFormat="1" ht="15" customHeight="1" x14ac:dyDescent="0.2">
      <c r="A122" s="5" t="str">
        <f t="shared" si="28"/>
        <v>Chevrolet Captiva - 2.0  (Diesel)</v>
      </c>
      <c r="B122" s="67" t="s">
        <v>67</v>
      </c>
      <c r="C122" s="67" t="s">
        <v>89</v>
      </c>
      <c r="D122" s="3" t="s">
        <v>266</v>
      </c>
      <c r="E122" s="67" t="s">
        <v>104</v>
      </c>
      <c r="F122" s="5" t="s">
        <v>328</v>
      </c>
      <c r="G122" s="96">
        <v>6.2</v>
      </c>
      <c r="H122" s="5">
        <f t="shared" si="38"/>
        <v>7</v>
      </c>
      <c r="I122" s="5">
        <f t="shared" si="39"/>
        <v>1.75</v>
      </c>
      <c r="J122" s="5">
        <f t="shared" si="40"/>
        <v>1</v>
      </c>
      <c r="K122" s="5">
        <f t="shared" si="41"/>
        <v>0.75</v>
      </c>
      <c r="L122" s="5">
        <f t="shared" si="42"/>
        <v>3</v>
      </c>
      <c r="M122" s="5">
        <f t="shared" si="43"/>
        <v>0.79999999999999982</v>
      </c>
      <c r="N122" s="64">
        <f>IF(ISERROR(VLOOKUP(D122,'Base Precios'!$B:$E,4,0)),0,VLOOKUP(D122,'Base Precios'!$B:$E,4,0))</f>
        <v>492.31</v>
      </c>
      <c r="O122" s="64">
        <f>IF(ISERROR(VLOOKUP(D122,'Base Precios'!$B:$E,3,0)),0,VLOOKUP(D122,'Base Precios'!$B:$E,3,0))</f>
        <v>125.93</v>
      </c>
      <c r="P122" s="64">
        <f t="shared" ref="P122:P131" si="44">IFERROR(J122*N122,0)</f>
        <v>492.31</v>
      </c>
      <c r="Q122" s="64">
        <f t="shared" ref="Q122:Q131" si="45">IFERROR(L122*O122,0)</f>
        <v>377.79</v>
      </c>
      <c r="R122" s="65">
        <f t="shared" ref="R122:R131" si="46">+P122+Q122</f>
        <v>870.1</v>
      </c>
    </row>
    <row r="123" spans="1:18" ht="15" customHeight="1" x14ac:dyDescent="0.2">
      <c r="A123" s="5" t="str">
        <f t="shared" si="28"/>
        <v>Chevrolet Captiva - 3.6  (Naftero)</v>
      </c>
      <c r="B123" s="98" t="s">
        <v>67</v>
      </c>
      <c r="C123" s="98" t="s">
        <v>89</v>
      </c>
      <c r="D123" s="99" t="s">
        <v>80</v>
      </c>
      <c r="E123" s="97" t="s">
        <v>363</v>
      </c>
      <c r="F123" s="97" t="s">
        <v>370</v>
      </c>
      <c r="G123" s="106">
        <v>5.2</v>
      </c>
      <c r="H123" s="97">
        <f t="shared" si="38"/>
        <v>6</v>
      </c>
      <c r="I123" s="97">
        <f t="shared" si="39"/>
        <v>1.5</v>
      </c>
      <c r="J123" s="97">
        <f t="shared" si="40"/>
        <v>1</v>
      </c>
      <c r="K123" s="97">
        <f t="shared" si="41"/>
        <v>0.5</v>
      </c>
      <c r="L123" s="97">
        <f t="shared" si="42"/>
        <v>2</v>
      </c>
      <c r="M123" s="97">
        <f t="shared" si="43"/>
        <v>0.79999999999999982</v>
      </c>
      <c r="N123" s="100">
        <f>IF(ISERROR(VLOOKUP(D123,'Base Precios'!$B:$E,4,0)),0,VLOOKUP(D123,'Base Precios'!$B:$E,4,0))</f>
        <v>0</v>
      </c>
      <c r="O123" s="100">
        <f>IF(ISERROR(VLOOKUP(D123,'Base Precios'!$B:$E,3,0)),0,VLOOKUP(D123,'Base Precios'!$B:$E,3,0))</f>
        <v>0</v>
      </c>
      <c r="P123" s="100">
        <f t="shared" si="44"/>
        <v>0</v>
      </c>
      <c r="Q123" s="100">
        <f t="shared" si="45"/>
        <v>0</v>
      </c>
      <c r="R123" s="101">
        <f t="shared" si="46"/>
        <v>0</v>
      </c>
    </row>
    <row r="124" spans="1:18" ht="15" customHeight="1" x14ac:dyDescent="0.2">
      <c r="A124" s="5" t="str">
        <f t="shared" si="28"/>
        <v>Chevrolet Classic - 1.4  (Naftero)</v>
      </c>
      <c r="B124" s="1" t="s">
        <v>67</v>
      </c>
      <c r="C124" s="1" t="s">
        <v>249</v>
      </c>
      <c r="D124" s="1" t="s">
        <v>265</v>
      </c>
      <c r="E124" s="5" t="s">
        <v>363</v>
      </c>
      <c r="F124" s="5" t="s">
        <v>366</v>
      </c>
      <c r="G124" s="96">
        <v>3.5</v>
      </c>
      <c r="H124" s="5">
        <f t="shared" si="38"/>
        <v>4</v>
      </c>
      <c r="I124" s="5">
        <f t="shared" si="39"/>
        <v>1</v>
      </c>
      <c r="J124" s="5">
        <f t="shared" si="40"/>
        <v>1</v>
      </c>
      <c r="K124" s="5">
        <f t="shared" si="41"/>
        <v>0</v>
      </c>
      <c r="L124" s="5">
        <f t="shared" si="42"/>
        <v>0</v>
      </c>
      <c r="M124" s="5">
        <f t="shared" si="43"/>
        <v>0.5</v>
      </c>
      <c r="N124" s="64">
        <f>IF(ISERROR(VLOOKUP(D124,'Base Precios'!$B:$E,4,0)),0,VLOOKUP(D124,'Base Precios'!$B:$E,4,0))</f>
        <v>493.52</v>
      </c>
      <c r="O124" s="64">
        <f>IF(ISERROR(VLOOKUP(D124,'Base Precios'!$B:$E,3,0)),0,VLOOKUP(D124,'Base Precios'!$B:$E,3,0))</f>
        <v>123.6</v>
      </c>
      <c r="P124" s="64">
        <f t="shared" si="44"/>
        <v>493.52</v>
      </c>
      <c r="Q124" s="64">
        <f t="shared" si="45"/>
        <v>0</v>
      </c>
      <c r="R124" s="65">
        <f t="shared" si="46"/>
        <v>493.52</v>
      </c>
    </row>
    <row r="125" spans="1:18" ht="15" customHeight="1" x14ac:dyDescent="0.2">
      <c r="A125" s="5" t="str">
        <f t="shared" si="28"/>
        <v>Chevrolet Classic - 1.6  (Naftero)</v>
      </c>
      <c r="B125" s="1" t="s">
        <v>67</v>
      </c>
      <c r="C125" s="1" t="s">
        <v>249</v>
      </c>
      <c r="D125" s="1" t="s">
        <v>265</v>
      </c>
      <c r="E125" s="5" t="s">
        <v>363</v>
      </c>
      <c r="F125" s="5" t="s">
        <v>350</v>
      </c>
      <c r="G125" s="96">
        <v>3.5</v>
      </c>
      <c r="H125" s="5">
        <f t="shared" si="38"/>
        <v>4</v>
      </c>
      <c r="I125" s="5">
        <f t="shared" si="39"/>
        <v>1</v>
      </c>
      <c r="J125" s="5">
        <f t="shared" si="40"/>
        <v>1</v>
      </c>
      <c r="K125" s="5">
        <f t="shared" si="41"/>
        <v>0</v>
      </c>
      <c r="L125" s="5">
        <f t="shared" si="42"/>
        <v>0</v>
      </c>
      <c r="M125" s="5">
        <f t="shared" si="43"/>
        <v>0.5</v>
      </c>
      <c r="N125" s="64">
        <f>IF(ISERROR(VLOOKUP(D125,'Base Precios'!$B:$E,4,0)),0,VLOOKUP(D125,'Base Precios'!$B:$E,4,0))</f>
        <v>493.52</v>
      </c>
      <c r="O125" s="64">
        <f>IF(ISERROR(VLOOKUP(D125,'Base Precios'!$B:$E,3,0)),0,VLOOKUP(D125,'Base Precios'!$B:$E,3,0))</f>
        <v>123.6</v>
      </c>
      <c r="P125" s="64">
        <f t="shared" si="44"/>
        <v>493.52</v>
      </c>
      <c r="Q125" s="64">
        <f t="shared" si="45"/>
        <v>0</v>
      </c>
      <c r="R125" s="65">
        <f t="shared" si="46"/>
        <v>493.52</v>
      </c>
    </row>
    <row r="126" spans="1:18" ht="15" customHeight="1" x14ac:dyDescent="0.2">
      <c r="A126" s="5" t="str">
        <f t="shared" si="28"/>
        <v>Chevrolet Cruze - 2.0  (Diesel)</v>
      </c>
      <c r="B126" s="1" t="s">
        <v>67</v>
      </c>
      <c r="C126" s="1" t="s">
        <v>250</v>
      </c>
      <c r="D126" s="3" t="s">
        <v>266</v>
      </c>
      <c r="E126" s="67" t="s">
        <v>104</v>
      </c>
      <c r="F126" s="5" t="s">
        <v>328</v>
      </c>
      <c r="G126" s="96">
        <v>6.2</v>
      </c>
      <c r="H126" s="5">
        <f t="shared" si="38"/>
        <v>7</v>
      </c>
      <c r="I126" s="5">
        <f t="shared" si="39"/>
        <v>1.75</v>
      </c>
      <c r="J126" s="5">
        <f t="shared" si="40"/>
        <v>1</v>
      </c>
      <c r="K126" s="5">
        <f t="shared" si="41"/>
        <v>0.75</v>
      </c>
      <c r="L126" s="5">
        <f t="shared" si="42"/>
        <v>3</v>
      </c>
      <c r="M126" s="5">
        <f t="shared" si="43"/>
        <v>0.79999999999999982</v>
      </c>
      <c r="N126" s="64">
        <f>IF(ISERROR(VLOOKUP(D126,'Base Precios'!$B:$E,4,0)),0,VLOOKUP(D126,'Base Precios'!$B:$E,4,0))</f>
        <v>492.31</v>
      </c>
      <c r="O126" s="64">
        <f>IF(ISERROR(VLOOKUP(D126,'Base Precios'!$B:$E,3,0)),0,VLOOKUP(D126,'Base Precios'!$B:$E,3,0))</f>
        <v>125.93</v>
      </c>
      <c r="P126" s="64">
        <f t="shared" si="44"/>
        <v>492.31</v>
      </c>
      <c r="Q126" s="64">
        <f t="shared" si="45"/>
        <v>377.79</v>
      </c>
      <c r="R126" s="65">
        <f t="shared" si="46"/>
        <v>870.1</v>
      </c>
    </row>
    <row r="127" spans="1:18" ht="15" customHeight="1" x14ac:dyDescent="0.2">
      <c r="A127" s="5" t="str">
        <f t="shared" si="28"/>
        <v>Chevrolet Cruze - 2.0 24v  (Naftero)</v>
      </c>
      <c r="B127" s="1" t="s">
        <v>67</v>
      </c>
      <c r="C127" s="1" t="s">
        <v>250</v>
      </c>
      <c r="D127" s="1" t="s">
        <v>265</v>
      </c>
      <c r="E127" s="5" t="s">
        <v>363</v>
      </c>
      <c r="F127" s="5" t="s">
        <v>563</v>
      </c>
      <c r="G127" s="96">
        <v>5</v>
      </c>
      <c r="H127" s="5">
        <f t="shared" si="38"/>
        <v>5</v>
      </c>
      <c r="I127" s="5">
        <f t="shared" si="39"/>
        <v>1.25</v>
      </c>
      <c r="J127" s="5">
        <f t="shared" si="40"/>
        <v>1</v>
      </c>
      <c r="K127" s="5">
        <f t="shared" si="41"/>
        <v>0.25</v>
      </c>
      <c r="L127" s="5">
        <f t="shared" si="42"/>
        <v>1</v>
      </c>
      <c r="M127" s="5">
        <f t="shared" si="43"/>
        <v>0</v>
      </c>
      <c r="N127" s="64">
        <f>IF(ISERROR(VLOOKUP(D127,'Base Precios'!$B:$E,4,0)),0,VLOOKUP(D127,'Base Precios'!$B:$E,4,0))</f>
        <v>493.52</v>
      </c>
      <c r="O127" s="64">
        <f>IF(ISERROR(VLOOKUP(D127,'Base Precios'!$B:$E,3,0)),0,VLOOKUP(D127,'Base Precios'!$B:$E,3,0))</f>
        <v>123.6</v>
      </c>
      <c r="P127" s="64">
        <f t="shared" si="44"/>
        <v>493.52</v>
      </c>
      <c r="Q127" s="64">
        <f t="shared" si="45"/>
        <v>123.6</v>
      </c>
      <c r="R127" s="65">
        <f t="shared" si="46"/>
        <v>617.12</v>
      </c>
    </row>
    <row r="128" spans="1:18" s="103" customFormat="1" ht="15" customHeight="1" x14ac:dyDescent="0.2">
      <c r="A128" s="5" t="str">
        <f t="shared" si="28"/>
        <v>Chevrolet Meriva - 1,7  (Diesel)</v>
      </c>
      <c r="B128" s="67" t="s">
        <v>67</v>
      </c>
      <c r="C128" s="67" t="s">
        <v>84</v>
      </c>
      <c r="D128" s="67" t="s">
        <v>266</v>
      </c>
      <c r="E128" s="5" t="s">
        <v>104</v>
      </c>
      <c r="F128" s="5">
        <v>1.7</v>
      </c>
      <c r="G128" s="96">
        <v>5.2</v>
      </c>
      <c r="H128" s="5">
        <f t="shared" si="38"/>
        <v>6</v>
      </c>
      <c r="I128" s="5">
        <f t="shared" si="39"/>
        <v>1.5</v>
      </c>
      <c r="J128" s="5">
        <f t="shared" si="40"/>
        <v>1</v>
      </c>
      <c r="K128" s="5">
        <f t="shared" si="41"/>
        <v>0.5</v>
      </c>
      <c r="L128" s="5">
        <f t="shared" si="42"/>
        <v>2</v>
      </c>
      <c r="M128" s="5">
        <f t="shared" si="43"/>
        <v>0.79999999999999982</v>
      </c>
      <c r="N128" s="64">
        <f>IF(ISERROR(VLOOKUP(D128,'Base Precios'!$B:$E,4,0)),0,VLOOKUP(D128,'Base Precios'!$B:$E,4,0))</f>
        <v>492.31</v>
      </c>
      <c r="O128" s="64">
        <f>IF(ISERROR(VLOOKUP(D128,'Base Precios'!$B:$E,3,0)),0,VLOOKUP(D128,'Base Precios'!$B:$E,3,0))</f>
        <v>125.93</v>
      </c>
      <c r="P128" s="64">
        <f t="shared" si="44"/>
        <v>492.31</v>
      </c>
      <c r="Q128" s="64">
        <f t="shared" si="45"/>
        <v>251.86</v>
      </c>
      <c r="R128" s="65">
        <f t="shared" si="46"/>
        <v>744.17000000000007</v>
      </c>
    </row>
    <row r="129" spans="1:18" ht="15" customHeight="1" x14ac:dyDescent="0.2">
      <c r="A129" s="5" t="str">
        <f t="shared" si="28"/>
        <v>Chevrolet Meriva - 1.8  (Naftero)</v>
      </c>
      <c r="B129" s="1" t="s">
        <v>67</v>
      </c>
      <c r="C129" s="1" t="s">
        <v>84</v>
      </c>
      <c r="D129" s="1" t="s">
        <v>265</v>
      </c>
      <c r="E129" s="5" t="s">
        <v>363</v>
      </c>
      <c r="F129" s="5" t="s">
        <v>351</v>
      </c>
      <c r="G129" s="96">
        <v>3.5</v>
      </c>
      <c r="H129" s="5">
        <f t="shared" si="38"/>
        <v>4</v>
      </c>
      <c r="I129" s="5">
        <f t="shared" si="39"/>
        <v>1</v>
      </c>
      <c r="J129" s="5">
        <f t="shared" si="40"/>
        <v>1</v>
      </c>
      <c r="K129" s="5">
        <f t="shared" si="41"/>
        <v>0</v>
      </c>
      <c r="L129" s="5">
        <f t="shared" si="42"/>
        <v>0</v>
      </c>
      <c r="M129" s="5">
        <f t="shared" si="43"/>
        <v>0.5</v>
      </c>
      <c r="N129" s="64">
        <f>IF(ISERROR(VLOOKUP(D129,'Base Precios'!$B:$E,4,0)),0,VLOOKUP(D129,'Base Precios'!$B:$E,4,0))</f>
        <v>493.52</v>
      </c>
      <c r="O129" s="64">
        <f>IF(ISERROR(VLOOKUP(D129,'Base Precios'!$B:$E,3,0)),0,VLOOKUP(D129,'Base Precios'!$B:$E,3,0))</f>
        <v>123.6</v>
      </c>
      <c r="P129" s="64">
        <f t="shared" si="44"/>
        <v>493.52</v>
      </c>
      <c r="Q129" s="64">
        <f t="shared" si="45"/>
        <v>0</v>
      </c>
      <c r="R129" s="65">
        <f t="shared" si="46"/>
        <v>493.52</v>
      </c>
    </row>
    <row r="130" spans="1:18" s="98" customFormat="1" ht="15" customHeight="1" x14ac:dyDescent="0.2">
      <c r="A130" s="5" t="str">
        <f t="shared" si="28"/>
        <v>Chevrolet Montana -   (Naftero)</v>
      </c>
      <c r="B130" s="103" t="s">
        <v>67</v>
      </c>
      <c r="C130" s="103" t="s">
        <v>252</v>
      </c>
      <c r="D130" s="103" t="s">
        <v>265</v>
      </c>
      <c r="E130" s="102" t="s">
        <v>363</v>
      </c>
      <c r="F130" s="102"/>
      <c r="G130" s="107">
        <v>3.5</v>
      </c>
      <c r="H130" s="102">
        <f t="shared" si="38"/>
        <v>4</v>
      </c>
      <c r="I130" s="102">
        <f t="shared" si="39"/>
        <v>1</v>
      </c>
      <c r="J130" s="102">
        <f t="shared" si="40"/>
        <v>1</v>
      </c>
      <c r="K130" s="102">
        <f t="shared" si="41"/>
        <v>0</v>
      </c>
      <c r="L130" s="102">
        <f t="shared" si="42"/>
        <v>0</v>
      </c>
      <c r="M130" s="102">
        <f t="shared" si="43"/>
        <v>0.5</v>
      </c>
      <c r="N130" s="104">
        <f>IF(ISERROR(VLOOKUP(D130,'Base Precios'!$B:$E,4,0)),0,VLOOKUP(D130,'Base Precios'!$B:$E,4,0))</f>
        <v>493.52</v>
      </c>
      <c r="O130" s="104">
        <f>IF(ISERROR(VLOOKUP(D130,'Base Precios'!$B:$E,3,0)),0,VLOOKUP(D130,'Base Precios'!$B:$E,3,0))</f>
        <v>123.6</v>
      </c>
      <c r="P130" s="104">
        <f t="shared" si="44"/>
        <v>493.52</v>
      </c>
      <c r="Q130" s="104">
        <f t="shared" si="45"/>
        <v>0</v>
      </c>
      <c r="R130" s="105">
        <f t="shared" si="46"/>
        <v>493.52</v>
      </c>
    </row>
    <row r="131" spans="1:18" s="103" customFormat="1" ht="15" customHeight="1" x14ac:dyDescent="0.2">
      <c r="A131" s="5" t="str">
        <f t="shared" ref="A131:A194" si="47">CONCATENATE(B131," ",C131,," - ",F131,"  (",E131,")")</f>
        <v>Chevrolet Prisma - 1.4  (Naftero)</v>
      </c>
      <c r="B131" s="67" t="s">
        <v>67</v>
      </c>
      <c r="C131" s="67" t="s">
        <v>565</v>
      </c>
      <c r="D131" s="67" t="s">
        <v>265</v>
      </c>
      <c r="E131" s="5" t="s">
        <v>363</v>
      </c>
      <c r="F131" s="5" t="s">
        <v>366</v>
      </c>
      <c r="G131" s="96">
        <v>3.5</v>
      </c>
      <c r="H131" s="5">
        <f t="shared" si="38"/>
        <v>4</v>
      </c>
      <c r="I131" s="5">
        <f t="shared" si="39"/>
        <v>1</v>
      </c>
      <c r="J131" s="5">
        <f t="shared" si="40"/>
        <v>1</v>
      </c>
      <c r="K131" s="5">
        <f t="shared" si="41"/>
        <v>0</v>
      </c>
      <c r="L131" s="5">
        <f t="shared" si="42"/>
        <v>0</v>
      </c>
      <c r="M131" s="5">
        <f t="shared" si="43"/>
        <v>0.5</v>
      </c>
      <c r="N131" s="64">
        <f>IF(ISERROR(VLOOKUP(D131,'Base Precios'!$B:$E,4,0)),0,VLOOKUP(D131,'Base Precios'!$B:$E,4,0))</f>
        <v>493.52</v>
      </c>
      <c r="O131" s="64">
        <f>IF(ISERROR(VLOOKUP(D131,'Base Precios'!$B:$E,3,0)),0,VLOOKUP(D131,'Base Precios'!$B:$E,3,0))</f>
        <v>123.6</v>
      </c>
      <c r="P131" s="64">
        <f t="shared" si="44"/>
        <v>493.52</v>
      </c>
      <c r="Q131" s="64">
        <f t="shared" si="45"/>
        <v>0</v>
      </c>
      <c r="R131" s="65">
        <f t="shared" si="46"/>
        <v>493.52</v>
      </c>
    </row>
    <row r="132" spans="1:18" s="103" customFormat="1" ht="15" customHeight="1" x14ac:dyDescent="0.2">
      <c r="A132" s="5" t="str">
        <f t="shared" si="47"/>
        <v>Chevrolet S-10 -   (Diesel)</v>
      </c>
      <c r="B132" s="103" t="s">
        <v>67</v>
      </c>
      <c r="C132" s="103" t="s">
        <v>88</v>
      </c>
      <c r="D132" s="103" t="s">
        <v>263</v>
      </c>
      <c r="E132" s="102" t="s">
        <v>104</v>
      </c>
      <c r="F132" s="102"/>
      <c r="G132" s="107">
        <v>6</v>
      </c>
      <c r="H132" s="102"/>
      <c r="I132" s="102"/>
      <c r="J132" s="102"/>
      <c r="K132" s="102"/>
      <c r="L132" s="102"/>
      <c r="M132" s="102"/>
      <c r="N132" s="104"/>
      <c r="O132" s="104"/>
      <c r="P132" s="104"/>
      <c r="Q132" s="104"/>
      <c r="R132" s="105"/>
    </row>
    <row r="133" spans="1:18" ht="15" customHeight="1" x14ac:dyDescent="0.2">
      <c r="A133" s="5" t="str">
        <f t="shared" si="47"/>
        <v>Chevrolet S-10 -   (Naftero)</v>
      </c>
      <c r="B133" s="98" t="s">
        <v>67</v>
      </c>
      <c r="C133" s="98" t="s">
        <v>88</v>
      </c>
      <c r="D133" s="98" t="s">
        <v>80</v>
      </c>
      <c r="E133" s="97" t="s">
        <v>363</v>
      </c>
      <c r="F133" s="97"/>
      <c r="G133" s="106">
        <v>4.3</v>
      </c>
      <c r="H133" s="97">
        <f t="shared" ref="H133:H196" si="48">ROUNDUP(G133,0)</f>
        <v>5</v>
      </c>
      <c r="I133" s="97">
        <f t="shared" ref="I133:I196" si="49">+H133/4</f>
        <v>1.25</v>
      </c>
      <c r="J133" s="97">
        <f t="shared" ref="J133:J196" si="50">TRUNC(I133,0)</f>
        <v>1</v>
      </c>
      <c r="K133" s="97">
        <f t="shared" ref="K133:K196" si="51">+I133-J133</f>
        <v>0.25</v>
      </c>
      <c r="L133" s="97">
        <f t="shared" ref="L133:L196" si="52">+K133*4</f>
        <v>1</v>
      </c>
      <c r="M133" s="97">
        <f t="shared" ref="M133:M196" si="53">+H133-G133</f>
        <v>0.70000000000000018</v>
      </c>
      <c r="N133" s="100">
        <f>IF(ISERROR(VLOOKUP(D133,'Base Precios'!$B:$E,4,0)),0,VLOOKUP(D133,'Base Precios'!$B:$E,4,0))</f>
        <v>0</v>
      </c>
      <c r="O133" s="100">
        <f>IF(ISERROR(VLOOKUP(D133,'Base Precios'!$B:$E,3,0)),0,VLOOKUP(D133,'Base Precios'!$B:$E,3,0))</f>
        <v>0</v>
      </c>
      <c r="P133" s="100">
        <f t="shared" ref="P133:P196" si="54">IFERROR(J133*N133,0)</f>
        <v>0</v>
      </c>
      <c r="Q133" s="100">
        <f t="shared" ref="Q133:Q196" si="55">IFERROR(L133*O133,0)</f>
        <v>0</v>
      </c>
      <c r="R133" s="101">
        <f t="shared" ref="R133:R196" si="56">+P133+Q133</f>
        <v>0</v>
      </c>
    </row>
    <row r="134" spans="1:18" ht="15" customHeight="1" x14ac:dyDescent="0.2">
      <c r="A134" s="5" t="str">
        <f t="shared" si="47"/>
        <v>Chevrolet Sonic - 2.0 24v  (Naftero)</v>
      </c>
      <c r="B134" s="1" t="s">
        <v>67</v>
      </c>
      <c r="C134" s="1" t="s">
        <v>564</v>
      </c>
      <c r="D134" s="67" t="s">
        <v>265</v>
      </c>
      <c r="E134" s="5" t="s">
        <v>363</v>
      </c>
      <c r="F134" s="5" t="s">
        <v>563</v>
      </c>
      <c r="G134" s="96">
        <v>5</v>
      </c>
      <c r="H134" s="5">
        <f t="shared" si="48"/>
        <v>5</v>
      </c>
      <c r="I134" s="5">
        <f t="shared" si="49"/>
        <v>1.25</v>
      </c>
      <c r="J134" s="5">
        <f t="shared" si="50"/>
        <v>1</v>
      </c>
      <c r="K134" s="5">
        <f t="shared" si="51"/>
        <v>0.25</v>
      </c>
      <c r="L134" s="5">
        <f t="shared" si="52"/>
        <v>1</v>
      </c>
      <c r="M134" s="5">
        <f t="shared" si="53"/>
        <v>0</v>
      </c>
      <c r="N134" s="64">
        <f>IF(ISERROR(VLOOKUP(D134,'Base Precios'!$B:$E,4,0)),0,VLOOKUP(D134,'Base Precios'!$B:$E,4,0))</f>
        <v>493.52</v>
      </c>
      <c r="O134" s="64">
        <f>IF(ISERROR(VLOOKUP(D134,'Base Precios'!$B:$E,3,0)),0,VLOOKUP(D134,'Base Precios'!$B:$E,3,0))</f>
        <v>123.6</v>
      </c>
      <c r="P134" s="64">
        <f t="shared" si="54"/>
        <v>493.52</v>
      </c>
      <c r="Q134" s="64">
        <f t="shared" si="55"/>
        <v>123.6</v>
      </c>
      <c r="R134" s="65">
        <f t="shared" si="56"/>
        <v>617.12</v>
      </c>
    </row>
    <row r="135" spans="1:18" ht="15" customHeight="1" x14ac:dyDescent="0.2">
      <c r="A135" s="5" t="str">
        <f t="shared" si="47"/>
        <v>Chevrolet Spark - 1.2  (Naftero)</v>
      </c>
      <c r="B135" s="1" t="s">
        <v>67</v>
      </c>
      <c r="C135" s="1" t="s">
        <v>182</v>
      </c>
      <c r="D135" s="67" t="s">
        <v>258</v>
      </c>
      <c r="E135" s="5" t="s">
        <v>363</v>
      </c>
      <c r="F135" s="67" t="s">
        <v>267</v>
      </c>
      <c r="G135" s="109">
        <v>3.8</v>
      </c>
      <c r="H135" s="5">
        <f t="shared" si="48"/>
        <v>4</v>
      </c>
      <c r="I135" s="5">
        <f t="shared" si="49"/>
        <v>1</v>
      </c>
      <c r="J135" s="5">
        <f t="shared" si="50"/>
        <v>1</v>
      </c>
      <c r="K135" s="5">
        <f t="shared" si="51"/>
        <v>0</v>
      </c>
      <c r="L135" s="5">
        <f t="shared" si="52"/>
        <v>0</v>
      </c>
      <c r="M135" s="5">
        <f t="shared" si="53"/>
        <v>0.20000000000000018</v>
      </c>
      <c r="N135" s="64">
        <f>IF(ISERROR(VLOOKUP(D135,'Base Precios'!$B:$E,4,0)),0,VLOOKUP(D135,'Base Precios'!$B:$E,4,0))</f>
        <v>491.51</v>
      </c>
      <c r="O135" s="64">
        <f>IF(ISERROR(VLOOKUP(D135,'Base Precios'!$B:$E,3,0)),0,VLOOKUP(D135,'Base Precios'!$B:$E,3,0))</f>
        <v>125.93</v>
      </c>
      <c r="P135" s="64">
        <f t="shared" si="54"/>
        <v>491.51</v>
      </c>
      <c r="Q135" s="64">
        <f t="shared" si="55"/>
        <v>0</v>
      </c>
      <c r="R135" s="65">
        <f t="shared" si="56"/>
        <v>491.51</v>
      </c>
    </row>
    <row r="136" spans="1:18" s="103" customFormat="1" ht="15" customHeight="1" x14ac:dyDescent="0.2">
      <c r="A136" s="5" t="str">
        <f t="shared" si="47"/>
        <v>Chevrolet Vectra -   (Naftero)</v>
      </c>
      <c r="B136" s="103" t="s">
        <v>67</v>
      </c>
      <c r="C136" s="103" t="s">
        <v>268</v>
      </c>
      <c r="D136" s="103" t="s">
        <v>261</v>
      </c>
      <c r="E136" s="102" t="s">
        <v>363</v>
      </c>
      <c r="F136" s="102"/>
      <c r="G136" s="107">
        <v>4.5</v>
      </c>
      <c r="H136" s="102">
        <f t="shared" si="48"/>
        <v>5</v>
      </c>
      <c r="I136" s="102">
        <f t="shared" si="49"/>
        <v>1.25</v>
      </c>
      <c r="J136" s="102">
        <f t="shared" si="50"/>
        <v>1</v>
      </c>
      <c r="K136" s="102">
        <f t="shared" si="51"/>
        <v>0.25</v>
      </c>
      <c r="L136" s="102">
        <f t="shared" si="52"/>
        <v>1</v>
      </c>
      <c r="M136" s="102">
        <f t="shared" si="53"/>
        <v>0.5</v>
      </c>
      <c r="N136" s="104">
        <f>IF(ISERROR(VLOOKUP(D136,'Base Precios'!$B:$E,4,0)),0,VLOOKUP(D136,'Base Precios'!$B:$E,4,0))</f>
        <v>478.32</v>
      </c>
      <c r="O136" s="104">
        <f>IF(ISERROR(VLOOKUP(D136,'Base Precios'!$B:$E,3,0)),0,VLOOKUP(D136,'Base Precios'!$B:$E,3,0))</f>
        <v>120.1</v>
      </c>
      <c r="P136" s="104">
        <f t="shared" si="54"/>
        <v>478.32</v>
      </c>
      <c r="Q136" s="104">
        <f t="shared" si="55"/>
        <v>120.1</v>
      </c>
      <c r="R136" s="105">
        <f t="shared" si="56"/>
        <v>598.41999999999996</v>
      </c>
    </row>
    <row r="137" spans="1:18" s="103" customFormat="1" ht="15" customHeight="1" x14ac:dyDescent="0.2">
      <c r="A137" s="5" t="str">
        <f t="shared" si="47"/>
        <v>Chevrolet Vectra GT -   (Naftero)</v>
      </c>
      <c r="B137" s="103" t="s">
        <v>67</v>
      </c>
      <c r="C137" s="103" t="s">
        <v>269</v>
      </c>
      <c r="D137" s="103" t="s">
        <v>261</v>
      </c>
      <c r="E137" s="102" t="s">
        <v>363</v>
      </c>
      <c r="F137" s="102"/>
      <c r="G137" s="107">
        <v>4.5</v>
      </c>
      <c r="H137" s="102">
        <f t="shared" si="48"/>
        <v>5</v>
      </c>
      <c r="I137" s="102">
        <f t="shared" si="49"/>
        <v>1.25</v>
      </c>
      <c r="J137" s="102">
        <f t="shared" si="50"/>
        <v>1</v>
      </c>
      <c r="K137" s="102">
        <f t="shared" si="51"/>
        <v>0.25</v>
      </c>
      <c r="L137" s="102">
        <f t="shared" si="52"/>
        <v>1</v>
      </c>
      <c r="M137" s="102">
        <f t="shared" si="53"/>
        <v>0.5</v>
      </c>
      <c r="N137" s="104">
        <f>IF(ISERROR(VLOOKUP(D137,'Base Precios'!$B:$E,4,0)),0,VLOOKUP(D137,'Base Precios'!$B:$E,4,0))</f>
        <v>478.32</v>
      </c>
      <c r="O137" s="104">
        <f>IF(ISERROR(VLOOKUP(D137,'Base Precios'!$B:$E,3,0)),0,VLOOKUP(D137,'Base Precios'!$B:$E,3,0))</f>
        <v>120.1</v>
      </c>
      <c r="P137" s="104">
        <f t="shared" si="54"/>
        <v>478.32</v>
      </c>
      <c r="Q137" s="104">
        <f t="shared" si="55"/>
        <v>120.1</v>
      </c>
      <c r="R137" s="105">
        <f t="shared" si="56"/>
        <v>598.41999999999996</v>
      </c>
    </row>
    <row r="138" spans="1:18" s="98" customFormat="1" ht="15" customHeight="1" x14ac:dyDescent="0.2">
      <c r="A138" s="5" t="str">
        <f t="shared" si="47"/>
        <v>Chevrolet Zafira - 2.0  (Naftero)</v>
      </c>
      <c r="B138" s="67" t="s">
        <v>67</v>
      </c>
      <c r="C138" s="67" t="s">
        <v>86</v>
      </c>
      <c r="D138" s="67" t="s">
        <v>261</v>
      </c>
      <c r="E138" s="5" t="s">
        <v>363</v>
      </c>
      <c r="F138" s="5" t="s">
        <v>328</v>
      </c>
      <c r="G138" s="96">
        <v>4.5</v>
      </c>
      <c r="H138" s="5">
        <f t="shared" si="48"/>
        <v>5</v>
      </c>
      <c r="I138" s="5">
        <f t="shared" si="49"/>
        <v>1.25</v>
      </c>
      <c r="J138" s="5">
        <f t="shared" si="50"/>
        <v>1</v>
      </c>
      <c r="K138" s="5">
        <f t="shared" si="51"/>
        <v>0.25</v>
      </c>
      <c r="L138" s="5">
        <f t="shared" si="52"/>
        <v>1</v>
      </c>
      <c r="M138" s="5">
        <f t="shared" si="53"/>
        <v>0.5</v>
      </c>
      <c r="N138" s="64">
        <f>IF(ISERROR(VLOOKUP(D138,'Base Precios'!$B:$E,4,0)),0,VLOOKUP(D138,'Base Precios'!$B:$E,4,0))</f>
        <v>478.32</v>
      </c>
      <c r="O138" s="64">
        <f>IF(ISERROR(VLOOKUP(D138,'Base Precios'!$B:$E,3,0)),0,VLOOKUP(D138,'Base Precios'!$B:$E,3,0))</f>
        <v>120.1</v>
      </c>
      <c r="P138" s="64">
        <f t="shared" si="54"/>
        <v>478.32</v>
      </c>
      <c r="Q138" s="64">
        <f t="shared" si="55"/>
        <v>120.1</v>
      </c>
      <c r="R138" s="65">
        <f t="shared" si="56"/>
        <v>598.41999999999996</v>
      </c>
    </row>
    <row r="139" spans="1:18" s="103" customFormat="1" ht="15" customHeight="1" x14ac:dyDescent="0.2">
      <c r="A139" s="5" t="str">
        <f t="shared" si="47"/>
        <v>Chrysler 300 C -   (Naftero)</v>
      </c>
      <c r="B139" s="98" t="s">
        <v>87</v>
      </c>
      <c r="C139" s="98" t="s">
        <v>94</v>
      </c>
      <c r="D139" s="97" t="s">
        <v>4</v>
      </c>
      <c r="E139" s="97" t="s">
        <v>363</v>
      </c>
      <c r="F139" s="97"/>
      <c r="G139" s="106">
        <v>5.7</v>
      </c>
      <c r="H139" s="97">
        <f t="shared" si="48"/>
        <v>6</v>
      </c>
      <c r="I139" s="97">
        <f t="shared" si="49"/>
        <v>1.5</v>
      </c>
      <c r="J139" s="97">
        <f t="shared" si="50"/>
        <v>1</v>
      </c>
      <c r="K139" s="97">
        <f t="shared" si="51"/>
        <v>0.5</v>
      </c>
      <c r="L139" s="97">
        <f t="shared" si="52"/>
        <v>2</v>
      </c>
      <c r="M139" s="97">
        <f t="shared" si="53"/>
        <v>0.29999999999999982</v>
      </c>
      <c r="N139" s="100">
        <f>IF(ISERROR(VLOOKUP(D139,'Base Precios'!$B:$E,4,0)),0,VLOOKUP(D139,'Base Precios'!$B:$E,4,0))</f>
        <v>0</v>
      </c>
      <c r="O139" s="100">
        <f>IF(ISERROR(VLOOKUP(D139,'Base Precios'!$B:$E,3,0)),0,VLOOKUP(D139,'Base Precios'!$B:$E,3,0))</f>
        <v>0</v>
      </c>
      <c r="P139" s="100">
        <f t="shared" si="54"/>
        <v>0</v>
      </c>
      <c r="Q139" s="100">
        <f t="shared" si="55"/>
        <v>0</v>
      </c>
      <c r="R139" s="101">
        <f t="shared" si="56"/>
        <v>0</v>
      </c>
    </row>
    <row r="140" spans="1:18" s="103" customFormat="1" ht="15" customHeight="1" x14ac:dyDescent="0.2">
      <c r="A140" s="5" t="str">
        <f t="shared" si="47"/>
        <v>Chrysler Cherokee -   (Diesel)</v>
      </c>
      <c r="B140" s="98" t="s">
        <v>87</v>
      </c>
      <c r="C140" s="98" t="s">
        <v>92</v>
      </c>
      <c r="D140" s="97" t="s">
        <v>262</v>
      </c>
      <c r="E140" s="98" t="s">
        <v>104</v>
      </c>
      <c r="F140" s="97"/>
      <c r="G140" s="106">
        <v>0</v>
      </c>
      <c r="H140" s="97">
        <f t="shared" si="48"/>
        <v>0</v>
      </c>
      <c r="I140" s="97">
        <f t="shared" si="49"/>
        <v>0</v>
      </c>
      <c r="J140" s="97">
        <f t="shared" si="50"/>
        <v>0</v>
      </c>
      <c r="K140" s="97">
        <f t="shared" si="51"/>
        <v>0</v>
      </c>
      <c r="L140" s="97">
        <f t="shared" si="52"/>
        <v>0</v>
      </c>
      <c r="M140" s="97">
        <f t="shared" si="53"/>
        <v>0</v>
      </c>
      <c r="N140" s="100">
        <f>IF(ISERROR(VLOOKUP(D140,'Base Precios'!$B:$E,4,0)),0,VLOOKUP(D140,'Base Precios'!$B:$E,4,0))</f>
        <v>535.85</v>
      </c>
      <c r="O140" s="100">
        <f>IF(ISERROR(VLOOKUP(D140,'Base Precios'!$B:$E,3,0)),0,VLOOKUP(D140,'Base Precios'!$B:$E,3,0))</f>
        <v>134.09</v>
      </c>
      <c r="P140" s="100">
        <f t="shared" si="54"/>
        <v>0</v>
      </c>
      <c r="Q140" s="100">
        <f t="shared" si="55"/>
        <v>0</v>
      </c>
      <c r="R140" s="101">
        <f t="shared" si="56"/>
        <v>0</v>
      </c>
    </row>
    <row r="141" spans="1:18" s="103" customFormat="1" ht="15" customHeight="1" x14ac:dyDescent="0.2">
      <c r="A141" s="5" t="str">
        <f t="shared" si="47"/>
        <v>Chrysler Cherokee -   (Naftero)</v>
      </c>
      <c r="B141" s="103" t="s">
        <v>87</v>
      </c>
      <c r="C141" s="103" t="s">
        <v>92</v>
      </c>
      <c r="D141" s="102" t="s">
        <v>262</v>
      </c>
      <c r="E141" s="102" t="s">
        <v>363</v>
      </c>
      <c r="F141" s="102"/>
      <c r="G141" s="107">
        <v>4.5</v>
      </c>
      <c r="H141" s="102">
        <f t="shared" si="48"/>
        <v>5</v>
      </c>
      <c r="I141" s="102">
        <f t="shared" si="49"/>
        <v>1.25</v>
      </c>
      <c r="J141" s="102">
        <f t="shared" si="50"/>
        <v>1</v>
      </c>
      <c r="K141" s="102">
        <f t="shared" si="51"/>
        <v>0.25</v>
      </c>
      <c r="L141" s="102">
        <f t="shared" si="52"/>
        <v>1</v>
      </c>
      <c r="M141" s="102">
        <f t="shared" si="53"/>
        <v>0.5</v>
      </c>
      <c r="N141" s="104">
        <f>IF(ISERROR(VLOOKUP(D141,'Base Precios'!$B:$E,4,0)),0,VLOOKUP(D141,'Base Precios'!$B:$E,4,0))</f>
        <v>535.85</v>
      </c>
      <c r="O141" s="104">
        <f>IF(ISERROR(VLOOKUP(D141,'Base Precios'!$B:$E,3,0)),0,VLOOKUP(D141,'Base Precios'!$B:$E,3,0))</f>
        <v>134.09</v>
      </c>
      <c r="P141" s="104">
        <f t="shared" si="54"/>
        <v>535.85</v>
      </c>
      <c r="Q141" s="104">
        <f t="shared" si="55"/>
        <v>134.09</v>
      </c>
      <c r="R141" s="105">
        <f t="shared" si="56"/>
        <v>669.94</v>
      </c>
    </row>
    <row r="142" spans="1:18" s="98" customFormat="1" ht="15" customHeight="1" x14ac:dyDescent="0.2">
      <c r="A142" s="5" t="str">
        <f t="shared" si="47"/>
        <v>Chrysler Cherokee -DPF -   (Diesel)</v>
      </c>
      <c r="B142" s="98" t="s">
        <v>87</v>
      </c>
      <c r="C142" s="98" t="s">
        <v>326</v>
      </c>
      <c r="D142" s="97" t="s">
        <v>80</v>
      </c>
      <c r="E142" s="98" t="s">
        <v>104</v>
      </c>
      <c r="F142" s="97"/>
      <c r="G142" s="106">
        <v>0</v>
      </c>
      <c r="H142" s="97">
        <f t="shared" si="48"/>
        <v>0</v>
      </c>
      <c r="I142" s="97">
        <f t="shared" si="49"/>
        <v>0</v>
      </c>
      <c r="J142" s="97">
        <f t="shared" si="50"/>
        <v>0</v>
      </c>
      <c r="K142" s="97">
        <f t="shared" si="51"/>
        <v>0</v>
      </c>
      <c r="L142" s="97">
        <f t="shared" si="52"/>
        <v>0</v>
      </c>
      <c r="M142" s="97">
        <f t="shared" si="53"/>
        <v>0</v>
      </c>
      <c r="N142" s="100">
        <f>IF(ISERROR(VLOOKUP(D142,'Base Precios'!$B:$E,4,0)),0,VLOOKUP(D142,'Base Precios'!$B:$E,4,0))</f>
        <v>0</v>
      </c>
      <c r="O142" s="100">
        <f>IF(ISERROR(VLOOKUP(D142,'Base Precios'!$B:$E,3,0)),0,VLOOKUP(D142,'Base Precios'!$B:$E,3,0))</f>
        <v>0</v>
      </c>
      <c r="P142" s="100">
        <f t="shared" si="54"/>
        <v>0</v>
      </c>
      <c r="Q142" s="100">
        <f t="shared" si="55"/>
        <v>0</v>
      </c>
      <c r="R142" s="101">
        <f t="shared" si="56"/>
        <v>0</v>
      </c>
    </row>
    <row r="143" spans="1:18" s="98" customFormat="1" ht="15" customHeight="1" x14ac:dyDescent="0.2">
      <c r="A143" s="5" t="str">
        <f t="shared" si="47"/>
        <v>Chrysler Compass -   (Naftero)</v>
      </c>
      <c r="B143" s="103" t="s">
        <v>87</v>
      </c>
      <c r="C143" s="103" t="s">
        <v>270</v>
      </c>
      <c r="D143" s="102" t="s">
        <v>262</v>
      </c>
      <c r="E143" s="102" t="s">
        <v>363</v>
      </c>
      <c r="F143" s="102"/>
      <c r="G143" s="107">
        <v>4.5</v>
      </c>
      <c r="H143" s="102">
        <f t="shared" si="48"/>
        <v>5</v>
      </c>
      <c r="I143" s="102">
        <f t="shared" si="49"/>
        <v>1.25</v>
      </c>
      <c r="J143" s="102">
        <f t="shared" si="50"/>
        <v>1</v>
      </c>
      <c r="K143" s="102">
        <f t="shared" si="51"/>
        <v>0.25</v>
      </c>
      <c r="L143" s="102">
        <f t="shared" si="52"/>
        <v>1</v>
      </c>
      <c r="M143" s="102">
        <f t="shared" si="53"/>
        <v>0.5</v>
      </c>
      <c r="N143" s="104">
        <f>IF(ISERROR(VLOOKUP(D143,'Base Precios'!$B:$E,4,0)),0,VLOOKUP(D143,'Base Precios'!$B:$E,4,0))</f>
        <v>535.85</v>
      </c>
      <c r="O143" s="104">
        <f>IF(ISERROR(VLOOKUP(D143,'Base Precios'!$B:$E,3,0)),0,VLOOKUP(D143,'Base Precios'!$B:$E,3,0))</f>
        <v>134.09</v>
      </c>
      <c r="P143" s="104">
        <f t="shared" si="54"/>
        <v>535.85</v>
      </c>
      <c r="Q143" s="104">
        <f t="shared" si="55"/>
        <v>134.09</v>
      </c>
      <c r="R143" s="105">
        <f t="shared" si="56"/>
        <v>669.94</v>
      </c>
    </row>
    <row r="144" spans="1:18" s="103" customFormat="1" ht="15" customHeight="1" x14ac:dyDescent="0.2">
      <c r="A144" s="5" t="str">
        <f t="shared" si="47"/>
        <v>Chrysler Grand Cherokee -   (Diesel)</v>
      </c>
      <c r="B144" s="98" t="s">
        <v>87</v>
      </c>
      <c r="C144" s="98" t="s">
        <v>91</v>
      </c>
      <c r="D144" s="97" t="s">
        <v>4</v>
      </c>
      <c r="E144" s="98" t="s">
        <v>104</v>
      </c>
      <c r="F144" s="97"/>
      <c r="G144" s="106">
        <v>9.5</v>
      </c>
      <c r="H144" s="97">
        <f t="shared" si="48"/>
        <v>10</v>
      </c>
      <c r="I144" s="97">
        <f t="shared" si="49"/>
        <v>2.5</v>
      </c>
      <c r="J144" s="97">
        <f t="shared" si="50"/>
        <v>2</v>
      </c>
      <c r="K144" s="97">
        <f t="shared" si="51"/>
        <v>0.5</v>
      </c>
      <c r="L144" s="97">
        <f t="shared" si="52"/>
        <v>2</v>
      </c>
      <c r="M144" s="97">
        <f t="shared" si="53"/>
        <v>0.5</v>
      </c>
      <c r="N144" s="100">
        <f>IF(ISERROR(VLOOKUP(D144,'Base Precios'!$B:$E,4,0)),0,VLOOKUP(D144,'Base Precios'!$B:$E,4,0))</f>
        <v>0</v>
      </c>
      <c r="O144" s="100">
        <f>IF(ISERROR(VLOOKUP(D144,'Base Precios'!$B:$E,3,0)),0,VLOOKUP(D144,'Base Precios'!$B:$E,3,0))</f>
        <v>0</v>
      </c>
      <c r="P144" s="100">
        <f t="shared" si="54"/>
        <v>0</v>
      </c>
      <c r="Q144" s="100">
        <f t="shared" si="55"/>
        <v>0</v>
      </c>
      <c r="R144" s="101">
        <f t="shared" si="56"/>
        <v>0</v>
      </c>
    </row>
    <row r="145" spans="1:18" s="98" customFormat="1" ht="15" customHeight="1" x14ac:dyDescent="0.2">
      <c r="A145" s="5" t="str">
        <f t="shared" si="47"/>
        <v>Chrysler Grand Cherokee -   (Naftero)</v>
      </c>
      <c r="B145" s="98" t="s">
        <v>87</v>
      </c>
      <c r="C145" s="98" t="s">
        <v>91</v>
      </c>
      <c r="D145" s="97" t="s">
        <v>4</v>
      </c>
      <c r="E145" s="97" t="s">
        <v>363</v>
      </c>
      <c r="F145" s="97"/>
      <c r="G145" s="106">
        <v>9.5</v>
      </c>
      <c r="H145" s="97">
        <f t="shared" si="48"/>
        <v>10</v>
      </c>
      <c r="I145" s="97">
        <f t="shared" si="49"/>
        <v>2.5</v>
      </c>
      <c r="J145" s="97">
        <f t="shared" si="50"/>
        <v>2</v>
      </c>
      <c r="K145" s="97">
        <f t="shared" si="51"/>
        <v>0.5</v>
      </c>
      <c r="L145" s="97">
        <f t="shared" si="52"/>
        <v>2</v>
      </c>
      <c r="M145" s="97">
        <f t="shared" si="53"/>
        <v>0.5</v>
      </c>
      <c r="N145" s="100">
        <f>IF(ISERROR(VLOOKUP(D145,'Base Precios'!$B:$E,4,0)),0,VLOOKUP(D145,'Base Precios'!$B:$E,4,0))</f>
        <v>0</v>
      </c>
      <c r="O145" s="100">
        <f>IF(ISERROR(VLOOKUP(D145,'Base Precios'!$B:$E,3,0)),0,VLOOKUP(D145,'Base Precios'!$B:$E,3,0))</f>
        <v>0</v>
      </c>
      <c r="P145" s="100">
        <f t="shared" si="54"/>
        <v>0</v>
      </c>
      <c r="Q145" s="100">
        <f t="shared" si="55"/>
        <v>0</v>
      </c>
      <c r="R145" s="101">
        <f t="shared" si="56"/>
        <v>0</v>
      </c>
    </row>
    <row r="146" spans="1:18" s="98" customFormat="1" ht="15" customHeight="1" x14ac:dyDescent="0.2">
      <c r="A146" s="5" t="str">
        <f t="shared" si="47"/>
        <v>Chrysler Grand Cherokee -DPF -   (Diesel)</v>
      </c>
      <c r="B146" s="98" t="s">
        <v>87</v>
      </c>
      <c r="C146" s="98" t="s">
        <v>325</v>
      </c>
      <c r="D146" s="97" t="s">
        <v>4</v>
      </c>
      <c r="E146" s="98" t="s">
        <v>104</v>
      </c>
      <c r="F146" s="97"/>
      <c r="G146" s="106">
        <v>9.5</v>
      </c>
      <c r="H146" s="97">
        <f t="shared" si="48"/>
        <v>10</v>
      </c>
      <c r="I146" s="97">
        <f t="shared" si="49"/>
        <v>2.5</v>
      </c>
      <c r="J146" s="97">
        <f t="shared" si="50"/>
        <v>2</v>
      </c>
      <c r="K146" s="97">
        <f t="shared" si="51"/>
        <v>0.5</v>
      </c>
      <c r="L146" s="97">
        <f t="shared" si="52"/>
        <v>2</v>
      </c>
      <c r="M146" s="97">
        <f t="shared" si="53"/>
        <v>0.5</v>
      </c>
      <c r="N146" s="100">
        <f>IF(ISERROR(VLOOKUP(D146,'Base Precios'!$B:$E,4,0)),0,VLOOKUP(D146,'Base Precios'!$B:$E,4,0))</f>
        <v>0</v>
      </c>
      <c r="O146" s="100">
        <f>IF(ISERROR(VLOOKUP(D146,'Base Precios'!$B:$E,3,0)),0,VLOOKUP(D146,'Base Precios'!$B:$E,3,0))</f>
        <v>0</v>
      </c>
      <c r="P146" s="100">
        <f t="shared" si="54"/>
        <v>0</v>
      </c>
      <c r="Q146" s="100">
        <f t="shared" si="55"/>
        <v>0</v>
      </c>
      <c r="R146" s="101">
        <f t="shared" si="56"/>
        <v>0</v>
      </c>
    </row>
    <row r="147" spans="1:18" s="98" customFormat="1" ht="15" customHeight="1" x14ac:dyDescent="0.2">
      <c r="A147" s="5" t="str">
        <f t="shared" si="47"/>
        <v>Chrysler Jeep Wrangler -   (Diesel)</v>
      </c>
      <c r="B147" s="103" t="s">
        <v>87</v>
      </c>
      <c r="C147" s="103" t="s">
        <v>90</v>
      </c>
      <c r="D147" s="102" t="s">
        <v>262</v>
      </c>
      <c r="E147" s="103" t="s">
        <v>104</v>
      </c>
      <c r="F147" s="102"/>
      <c r="G147" s="107">
        <v>7</v>
      </c>
      <c r="H147" s="102">
        <f t="shared" si="48"/>
        <v>7</v>
      </c>
      <c r="I147" s="102">
        <f t="shared" si="49"/>
        <v>1.75</v>
      </c>
      <c r="J147" s="102">
        <f t="shared" si="50"/>
        <v>1</v>
      </c>
      <c r="K147" s="102">
        <f t="shared" si="51"/>
        <v>0.75</v>
      </c>
      <c r="L147" s="102">
        <f t="shared" si="52"/>
        <v>3</v>
      </c>
      <c r="M147" s="102">
        <f t="shared" si="53"/>
        <v>0</v>
      </c>
      <c r="N147" s="104">
        <f>IF(ISERROR(VLOOKUP(D147,'Base Precios'!$B:$E,4,0)),0,VLOOKUP(D147,'Base Precios'!$B:$E,4,0))</f>
        <v>535.85</v>
      </c>
      <c r="O147" s="104">
        <f>IF(ISERROR(VLOOKUP(D147,'Base Precios'!$B:$E,3,0)),0,VLOOKUP(D147,'Base Precios'!$B:$E,3,0))</f>
        <v>134.09</v>
      </c>
      <c r="P147" s="104">
        <f t="shared" si="54"/>
        <v>535.85</v>
      </c>
      <c r="Q147" s="104">
        <f t="shared" si="55"/>
        <v>402.27</v>
      </c>
      <c r="R147" s="105">
        <f t="shared" si="56"/>
        <v>938.12</v>
      </c>
    </row>
    <row r="148" spans="1:18" s="98" customFormat="1" ht="15" customHeight="1" x14ac:dyDescent="0.2">
      <c r="A148" s="5" t="str">
        <f t="shared" si="47"/>
        <v>Chrysler Jeep Wrangler -   (Naftero)</v>
      </c>
      <c r="B148" s="103" t="s">
        <v>87</v>
      </c>
      <c r="C148" s="103" t="s">
        <v>90</v>
      </c>
      <c r="D148" s="102" t="s">
        <v>262</v>
      </c>
      <c r="E148" s="102" t="s">
        <v>363</v>
      </c>
      <c r="F148" s="102"/>
      <c r="G148" s="107">
        <v>7</v>
      </c>
      <c r="H148" s="102">
        <f t="shared" si="48"/>
        <v>7</v>
      </c>
      <c r="I148" s="102">
        <f t="shared" si="49"/>
        <v>1.75</v>
      </c>
      <c r="J148" s="102">
        <f t="shared" si="50"/>
        <v>1</v>
      </c>
      <c r="K148" s="102">
        <f t="shared" si="51"/>
        <v>0.75</v>
      </c>
      <c r="L148" s="102">
        <f t="shared" si="52"/>
        <v>3</v>
      </c>
      <c r="M148" s="102">
        <f t="shared" si="53"/>
        <v>0</v>
      </c>
      <c r="N148" s="104">
        <f>IF(ISERROR(VLOOKUP(D148,'Base Precios'!$B:$E,4,0)),0,VLOOKUP(D148,'Base Precios'!$B:$E,4,0))</f>
        <v>535.85</v>
      </c>
      <c r="O148" s="104">
        <f>IF(ISERROR(VLOOKUP(D148,'Base Precios'!$B:$E,3,0)),0,VLOOKUP(D148,'Base Precios'!$B:$E,3,0))</f>
        <v>134.09</v>
      </c>
      <c r="P148" s="104">
        <f t="shared" si="54"/>
        <v>535.85</v>
      </c>
      <c r="Q148" s="104">
        <f t="shared" si="55"/>
        <v>402.27</v>
      </c>
      <c r="R148" s="105">
        <f t="shared" si="56"/>
        <v>938.12</v>
      </c>
    </row>
    <row r="149" spans="1:18" s="98" customFormat="1" ht="15" customHeight="1" x14ac:dyDescent="0.2">
      <c r="A149" s="5" t="str">
        <f t="shared" si="47"/>
        <v>Chrysler Jeep Wrangler -DPF -   (Diesel)</v>
      </c>
      <c r="B149" s="98" t="s">
        <v>87</v>
      </c>
      <c r="C149" s="98" t="s">
        <v>324</v>
      </c>
      <c r="D149" s="97" t="s">
        <v>80</v>
      </c>
      <c r="E149" s="98" t="s">
        <v>104</v>
      </c>
      <c r="F149" s="97"/>
      <c r="G149" s="106">
        <v>7</v>
      </c>
      <c r="H149" s="97">
        <f t="shared" si="48"/>
        <v>7</v>
      </c>
      <c r="I149" s="97">
        <f t="shared" si="49"/>
        <v>1.75</v>
      </c>
      <c r="J149" s="97">
        <f t="shared" si="50"/>
        <v>1</v>
      </c>
      <c r="K149" s="97">
        <f t="shared" si="51"/>
        <v>0.75</v>
      </c>
      <c r="L149" s="97">
        <f t="shared" si="52"/>
        <v>3</v>
      </c>
      <c r="M149" s="97">
        <f t="shared" si="53"/>
        <v>0</v>
      </c>
      <c r="N149" s="100">
        <f>IF(ISERROR(VLOOKUP(D149,'Base Precios'!$B:$E,4,0)),0,VLOOKUP(D149,'Base Precios'!$B:$E,4,0))</f>
        <v>0</v>
      </c>
      <c r="O149" s="100">
        <f>IF(ISERROR(VLOOKUP(D149,'Base Precios'!$B:$E,3,0)),0,VLOOKUP(D149,'Base Precios'!$B:$E,3,0))</f>
        <v>0</v>
      </c>
      <c r="P149" s="100">
        <f t="shared" si="54"/>
        <v>0</v>
      </c>
      <c r="Q149" s="100">
        <f t="shared" si="55"/>
        <v>0</v>
      </c>
      <c r="R149" s="101">
        <f t="shared" si="56"/>
        <v>0</v>
      </c>
    </row>
    <row r="150" spans="1:18" s="98" customFormat="1" ht="15" customHeight="1" x14ac:dyDescent="0.2">
      <c r="A150" s="5" t="str">
        <f t="shared" si="47"/>
        <v>Chrysler Patriot -   (Naftero)</v>
      </c>
      <c r="B150" s="103" t="s">
        <v>87</v>
      </c>
      <c r="C150" s="103" t="s">
        <v>271</v>
      </c>
      <c r="D150" s="102" t="s">
        <v>262</v>
      </c>
      <c r="E150" s="102" t="s">
        <v>363</v>
      </c>
      <c r="F150" s="102"/>
      <c r="G150" s="107">
        <v>4.3</v>
      </c>
      <c r="H150" s="102">
        <f t="shared" si="48"/>
        <v>5</v>
      </c>
      <c r="I150" s="102">
        <f t="shared" si="49"/>
        <v>1.25</v>
      </c>
      <c r="J150" s="102">
        <f t="shared" si="50"/>
        <v>1</v>
      </c>
      <c r="K150" s="102">
        <f t="shared" si="51"/>
        <v>0.25</v>
      </c>
      <c r="L150" s="102">
        <f t="shared" si="52"/>
        <v>1</v>
      </c>
      <c r="M150" s="102">
        <f t="shared" si="53"/>
        <v>0.70000000000000018</v>
      </c>
      <c r="N150" s="104">
        <f>IF(ISERROR(VLOOKUP(D150,'Base Precios'!$B:$E,4,0)),0,VLOOKUP(D150,'Base Precios'!$B:$E,4,0))</f>
        <v>535.85</v>
      </c>
      <c r="O150" s="104">
        <f>IF(ISERROR(VLOOKUP(D150,'Base Precios'!$B:$E,3,0)),0,VLOOKUP(D150,'Base Precios'!$B:$E,3,0))</f>
        <v>134.09</v>
      </c>
      <c r="P150" s="104">
        <f t="shared" si="54"/>
        <v>535.85</v>
      </c>
      <c r="Q150" s="104">
        <f t="shared" si="55"/>
        <v>134.09</v>
      </c>
      <c r="R150" s="105">
        <f t="shared" si="56"/>
        <v>669.94</v>
      </c>
    </row>
    <row r="151" spans="1:18" s="103" customFormat="1" ht="15" customHeight="1" x14ac:dyDescent="0.2">
      <c r="A151" s="5" t="str">
        <f t="shared" si="47"/>
        <v>Chrysler PT Cruiser -   (Diesel)</v>
      </c>
      <c r="B151" s="98" t="s">
        <v>87</v>
      </c>
      <c r="C151" s="98" t="s">
        <v>93</v>
      </c>
      <c r="D151" s="97" t="s">
        <v>258</v>
      </c>
      <c r="E151" s="98" t="s">
        <v>104</v>
      </c>
      <c r="F151" s="97"/>
      <c r="G151" s="106">
        <v>0</v>
      </c>
      <c r="H151" s="97">
        <f t="shared" si="48"/>
        <v>0</v>
      </c>
      <c r="I151" s="97">
        <f t="shared" si="49"/>
        <v>0</v>
      </c>
      <c r="J151" s="97">
        <f t="shared" si="50"/>
        <v>0</v>
      </c>
      <c r="K151" s="97">
        <f t="shared" si="51"/>
        <v>0</v>
      </c>
      <c r="L151" s="97">
        <f t="shared" si="52"/>
        <v>0</v>
      </c>
      <c r="M151" s="97">
        <f t="shared" si="53"/>
        <v>0</v>
      </c>
      <c r="N151" s="100">
        <f>IF(ISERROR(VLOOKUP(D151,'Base Precios'!$B:$E,4,0)),0,VLOOKUP(D151,'Base Precios'!$B:$E,4,0))</f>
        <v>491.51</v>
      </c>
      <c r="O151" s="100">
        <f>IF(ISERROR(VLOOKUP(D151,'Base Precios'!$B:$E,3,0)),0,VLOOKUP(D151,'Base Precios'!$B:$E,3,0))</f>
        <v>125.93</v>
      </c>
      <c r="P151" s="100">
        <f t="shared" si="54"/>
        <v>0</v>
      </c>
      <c r="Q151" s="100">
        <f t="shared" si="55"/>
        <v>0</v>
      </c>
      <c r="R151" s="101">
        <f t="shared" si="56"/>
        <v>0</v>
      </c>
    </row>
    <row r="152" spans="1:18" s="103" customFormat="1" ht="15" customHeight="1" x14ac:dyDescent="0.2">
      <c r="A152" s="5" t="str">
        <f t="shared" si="47"/>
        <v>Chrysler PT Cruiser -   (Naftero)</v>
      </c>
      <c r="B152" s="98" t="s">
        <v>87</v>
      </c>
      <c r="C152" s="98" t="s">
        <v>93</v>
      </c>
      <c r="D152" s="97" t="s">
        <v>258</v>
      </c>
      <c r="E152" s="97" t="s">
        <v>363</v>
      </c>
      <c r="F152" s="97"/>
      <c r="G152" s="106">
        <v>0</v>
      </c>
      <c r="H152" s="97">
        <f t="shared" si="48"/>
        <v>0</v>
      </c>
      <c r="I152" s="97">
        <f t="shared" si="49"/>
        <v>0</v>
      </c>
      <c r="J152" s="97">
        <f t="shared" si="50"/>
        <v>0</v>
      </c>
      <c r="K152" s="97">
        <f t="shared" si="51"/>
        <v>0</v>
      </c>
      <c r="L152" s="97">
        <f t="shared" si="52"/>
        <v>0</v>
      </c>
      <c r="M152" s="97">
        <f t="shared" si="53"/>
        <v>0</v>
      </c>
      <c r="N152" s="100">
        <f>IF(ISERROR(VLOOKUP(D152,'Base Precios'!$B:$E,4,0)),0,VLOOKUP(D152,'Base Precios'!$B:$E,4,0))</f>
        <v>491.51</v>
      </c>
      <c r="O152" s="100">
        <f>IF(ISERROR(VLOOKUP(D152,'Base Precios'!$B:$E,3,0)),0,VLOOKUP(D152,'Base Precios'!$B:$E,3,0))</f>
        <v>125.93</v>
      </c>
      <c r="P152" s="100">
        <f t="shared" si="54"/>
        <v>0</v>
      </c>
      <c r="Q152" s="100">
        <f t="shared" si="55"/>
        <v>0</v>
      </c>
      <c r="R152" s="101">
        <f t="shared" si="56"/>
        <v>0</v>
      </c>
    </row>
    <row r="153" spans="1:18" s="103" customFormat="1" ht="15" customHeight="1" x14ac:dyDescent="0.2">
      <c r="A153" s="5" t="str">
        <f t="shared" si="47"/>
        <v>Citroen Berlingo -   (Diesel)</v>
      </c>
      <c r="B153" s="97" t="s">
        <v>123</v>
      </c>
      <c r="C153" s="98" t="s">
        <v>128</v>
      </c>
      <c r="D153" s="97" t="s">
        <v>258</v>
      </c>
      <c r="E153" s="98" t="s">
        <v>104</v>
      </c>
      <c r="F153" s="98"/>
      <c r="G153" s="106">
        <v>0</v>
      </c>
      <c r="H153" s="97">
        <f t="shared" si="48"/>
        <v>0</v>
      </c>
      <c r="I153" s="97">
        <f t="shared" si="49"/>
        <v>0</v>
      </c>
      <c r="J153" s="97">
        <f t="shared" si="50"/>
        <v>0</v>
      </c>
      <c r="K153" s="97">
        <f t="shared" si="51"/>
        <v>0</v>
      </c>
      <c r="L153" s="97">
        <f t="shared" si="52"/>
        <v>0</v>
      </c>
      <c r="M153" s="97">
        <f t="shared" si="53"/>
        <v>0</v>
      </c>
      <c r="N153" s="100">
        <f>IF(ISERROR(VLOOKUP(D153,'Base Precios'!$B:$E,4,0)),0,VLOOKUP(D153,'Base Precios'!$B:$E,4,0))</f>
        <v>491.51</v>
      </c>
      <c r="O153" s="100">
        <f>IF(ISERROR(VLOOKUP(D153,'Base Precios'!$B:$E,3,0)),0,VLOOKUP(D153,'Base Precios'!$B:$E,3,0))</f>
        <v>125.93</v>
      </c>
      <c r="P153" s="100">
        <f t="shared" si="54"/>
        <v>0</v>
      </c>
      <c r="Q153" s="100">
        <f t="shared" si="55"/>
        <v>0</v>
      </c>
      <c r="R153" s="101">
        <f t="shared" si="56"/>
        <v>0</v>
      </c>
    </row>
    <row r="154" spans="1:18" s="103" customFormat="1" ht="15" customHeight="1" x14ac:dyDescent="0.2">
      <c r="A154" s="5" t="str">
        <f t="shared" si="47"/>
        <v>Citroen Berlingo -   (Diesel)</v>
      </c>
      <c r="B154" s="97" t="s">
        <v>123</v>
      </c>
      <c r="C154" s="98" t="s">
        <v>128</v>
      </c>
      <c r="D154" s="97" t="s">
        <v>260</v>
      </c>
      <c r="E154" s="98" t="s">
        <v>104</v>
      </c>
      <c r="F154" s="98"/>
      <c r="G154" s="106">
        <v>0</v>
      </c>
      <c r="H154" s="97">
        <f t="shared" si="48"/>
        <v>0</v>
      </c>
      <c r="I154" s="97">
        <f t="shared" si="49"/>
        <v>0</v>
      </c>
      <c r="J154" s="97">
        <f t="shared" si="50"/>
        <v>0</v>
      </c>
      <c r="K154" s="97">
        <f t="shared" si="51"/>
        <v>0</v>
      </c>
      <c r="L154" s="97">
        <f t="shared" si="52"/>
        <v>0</v>
      </c>
      <c r="M154" s="97">
        <f t="shared" si="53"/>
        <v>0</v>
      </c>
      <c r="N154" s="100">
        <f>IF(ISERROR(VLOOKUP(D154,'Base Precios'!$B:$E,4,0)),0,VLOOKUP(D154,'Base Precios'!$B:$E,4,0))</f>
        <v>355.21</v>
      </c>
      <c r="O154" s="100">
        <f>IF(ISERROR(VLOOKUP(D154,'Base Precios'!$B:$E,3,0)),0,VLOOKUP(D154,'Base Precios'!$B:$E,3,0))</f>
        <v>90.12</v>
      </c>
      <c r="P154" s="100">
        <f t="shared" si="54"/>
        <v>0</v>
      </c>
      <c r="Q154" s="100">
        <f t="shared" si="55"/>
        <v>0</v>
      </c>
      <c r="R154" s="101">
        <f t="shared" si="56"/>
        <v>0</v>
      </c>
    </row>
    <row r="155" spans="1:18" s="98" customFormat="1" ht="15" customHeight="1" x14ac:dyDescent="0.2">
      <c r="A155" s="5" t="str">
        <f t="shared" si="47"/>
        <v>Citroen Berlingo -   (Naftero)</v>
      </c>
      <c r="B155" s="102" t="s">
        <v>123</v>
      </c>
      <c r="C155" s="103" t="s">
        <v>128</v>
      </c>
      <c r="D155" s="102" t="s">
        <v>258</v>
      </c>
      <c r="E155" s="102" t="s">
        <v>363</v>
      </c>
      <c r="F155" s="103"/>
      <c r="G155" s="107">
        <v>3.4</v>
      </c>
      <c r="H155" s="102">
        <f t="shared" si="48"/>
        <v>4</v>
      </c>
      <c r="I155" s="102">
        <f t="shared" si="49"/>
        <v>1</v>
      </c>
      <c r="J155" s="102">
        <f t="shared" si="50"/>
        <v>1</v>
      </c>
      <c r="K155" s="102">
        <f t="shared" si="51"/>
        <v>0</v>
      </c>
      <c r="L155" s="102">
        <f t="shared" si="52"/>
        <v>0</v>
      </c>
      <c r="M155" s="102">
        <f t="shared" si="53"/>
        <v>0.60000000000000009</v>
      </c>
      <c r="N155" s="104">
        <f>IF(ISERROR(VLOOKUP(D155,'Base Precios'!$B:$E,4,0)),0,VLOOKUP(D155,'Base Precios'!$B:$E,4,0))</f>
        <v>491.51</v>
      </c>
      <c r="O155" s="104">
        <f>IF(ISERROR(VLOOKUP(D155,'Base Precios'!$B:$E,3,0)),0,VLOOKUP(D155,'Base Precios'!$B:$E,3,0))</f>
        <v>125.93</v>
      </c>
      <c r="P155" s="104">
        <f t="shared" si="54"/>
        <v>491.51</v>
      </c>
      <c r="Q155" s="104">
        <f t="shared" si="55"/>
        <v>0</v>
      </c>
      <c r="R155" s="105">
        <f t="shared" si="56"/>
        <v>491.51</v>
      </c>
    </row>
    <row r="156" spans="1:18" s="98" customFormat="1" ht="15" customHeight="1" x14ac:dyDescent="0.2">
      <c r="A156" s="5" t="str">
        <f t="shared" si="47"/>
        <v>Citroen Berlingo -   (Naftero)</v>
      </c>
      <c r="B156" s="102" t="s">
        <v>123</v>
      </c>
      <c r="C156" s="103" t="s">
        <v>128</v>
      </c>
      <c r="D156" s="102" t="s">
        <v>260</v>
      </c>
      <c r="E156" s="102" t="s">
        <v>363</v>
      </c>
      <c r="F156" s="103"/>
      <c r="G156" s="107">
        <v>3.2</v>
      </c>
      <c r="H156" s="102">
        <f t="shared" si="48"/>
        <v>4</v>
      </c>
      <c r="I156" s="102">
        <f t="shared" si="49"/>
        <v>1</v>
      </c>
      <c r="J156" s="102">
        <f t="shared" si="50"/>
        <v>1</v>
      </c>
      <c r="K156" s="102">
        <f t="shared" si="51"/>
        <v>0</v>
      </c>
      <c r="L156" s="102">
        <f t="shared" si="52"/>
        <v>0</v>
      </c>
      <c r="M156" s="102">
        <f t="shared" si="53"/>
        <v>0.79999999999999982</v>
      </c>
      <c r="N156" s="104">
        <f>IF(ISERROR(VLOOKUP(D156,'Base Precios'!$B:$E,4,0)),0,VLOOKUP(D156,'Base Precios'!$B:$E,4,0))</f>
        <v>355.21</v>
      </c>
      <c r="O156" s="104">
        <f>IF(ISERROR(VLOOKUP(D156,'Base Precios'!$B:$E,3,0)),0,VLOOKUP(D156,'Base Precios'!$B:$E,3,0))</f>
        <v>90.12</v>
      </c>
      <c r="P156" s="104">
        <f t="shared" si="54"/>
        <v>355.21</v>
      </c>
      <c r="Q156" s="104">
        <f t="shared" si="55"/>
        <v>0</v>
      </c>
      <c r="R156" s="105">
        <f t="shared" si="56"/>
        <v>355.21</v>
      </c>
    </row>
    <row r="157" spans="1:18" s="98" customFormat="1" ht="15" customHeight="1" x14ac:dyDescent="0.2">
      <c r="A157" s="5" t="str">
        <f t="shared" si="47"/>
        <v>Citroen C3 -   (Diesel)</v>
      </c>
      <c r="B157" s="97" t="s">
        <v>123</v>
      </c>
      <c r="C157" s="98" t="s">
        <v>124</v>
      </c>
      <c r="D157" s="97" t="s">
        <v>258</v>
      </c>
      <c r="E157" s="98" t="s">
        <v>104</v>
      </c>
      <c r="G157" s="106">
        <v>0</v>
      </c>
      <c r="H157" s="97">
        <f t="shared" si="48"/>
        <v>0</v>
      </c>
      <c r="I157" s="97">
        <f t="shared" si="49"/>
        <v>0</v>
      </c>
      <c r="J157" s="97">
        <f t="shared" si="50"/>
        <v>0</v>
      </c>
      <c r="K157" s="97">
        <f t="shared" si="51"/>
        <v>0</v>
      </c>
      <c r="L157" s="97">
        <f t="shared" si="52"/>
        <v>0</v>
      </c>
      <c r="M157" s="97">
        <f t="shared" si="53"/>
        <v>0</v>
      </c>
      <c r="N157" s="100">
        <f>IF(ISERROR(VLOOKUP(D157,'Base Precios'!$B:$E,4,0)),0,VLOOKUP(D157,'Base Precios'!$B:$E,4,0))</f>
        <v>491.51</v>
      </c>
      <c r="O157" s="100">
        <f>IF(ISERROR(VLOOKUP(D157,'Base Precios'!$B:$E,3,0)),0,VLOOKUP(D157,'Base Precios'!$B:$E,3,0))</f>
        <v>125.93</v>
      </c>
      <c r="P157" s="100">
        <f t="shared" si="54"/>
        <v>0</v>
      </c>
      <c r="Q157" s="100">
        <f t="shared" si="55"/>
        <v>0</v>
      </c>
      <c r="R157" s="101">
        <f t="shared" si="56"/>
        <v>0</v>
      </c>
    </row>
    <row r="158" spans="1:18" s="98" customFormat="1" ht="15" customHeight="1" x14ac:dyDescent="0.2">
      <c r="A158" s="5" t="str">
        <f t="shared" si="47"/>
        <v>Citroen C3 -   (Diesel)</v>
      </c>
      <c r="B158" s="97" t="s">
        <v>123</v>
      </c>
      <c r="C158" s="98" t="s">
        <v>124</v>
      </c>
      <c r="D158" s="97" t="s">
        <v>260</v>
      </c>
      <c r="E158" s="98" t="s">
        <v>104</v>
      </c>
      <c r="G158" s="106">
        <v>0</v>
      </c>
      <c r="H158" s="97">
        <f t="shared" si="48"/>
        <v>0</v>
      </c>
      <c r="I158" s="97">
        <f t="shared" si="49"/>
        <v>0</v>
      </c>
      <c r="J158" s="97">
        <f t="shared" si="50"/>
        <v>0</v>
      </c>
      <c r="K158" s="97">
        <f t="shared" si="51"/>
        <v>0</v>
      </c>
      <c r="L158" s="97">
        <f t="shared" si="52"/>
        <v>0</v>
      </c>
      <c r="M158" s="97">
        <f t="shared" si="53"/>
        <v>0</v>
      </c>
      <c r="N158" s="100">
        <f>IF(ISERROR(VLOOKUP(D158,'Base Precios'!$B:$E,4,0)),0,VLOOKUP(D158,'Base Precios'!$B:$E,4,0))</f>
        <v>355.21</v>
      </c>
      <c r="O158" s="100">
        <f>IF(ISERROR(VLOOKUP(D158,'Base Precios'!$B:$E,3,0)),0,VLOOKUP(D158,'Base Precios'!$B:$E,3,0))</f>
        <v>90.12</v>
      </c>
      <c r="P158" s="100">
        <f t="shared" si="54"/>
        <v>0</v>
      </c>
      <c r="Q158" s="100">
        <f t="shared" si="55"/>
        <v>0</v>
      </c>
      <c r="R158" s="101">
        <f t="shared" si="56"/>
        <v>0</v>
      </c>
    </row>
    <row r="159" spans="1:18" s="98" customFormat="1" ht="15" customHeight="1" x14ac:dyDescent="0.2">
      <c r="A159" s="5" t="str">
        <f t="shared" si="47"/>
        <v>Citroen C3 -   (Naftero)</v>
      </c>
      <c r="B159" s="102" t="s">
        <v>123</v>
      </c>
      <c r="C159" s="103" t="s">
        <v>124</v>
      </c>
      <c r="D159" s="102" t="s">
        <v>258</v>
      </c>
      <c r="E159" s="102" t="s">
        <v>363</v>
      </c>
      <c r="F159" s="103"/>
      <c r="G159" s="107">
        <v>3.2</v>
      </c>
      <c r="H159" s="102">
        <f t="shared" si="48"/>
        <v>4</v>
      </c>
      <c r="I159" s="102">
        <f t="shared" si="49"/>
        <v>1</v>
      </c>
      <c r="J159" s="102">
        <f t="shared" si="50"/>
        <v>1</v>
      </c>
      <c r="K159" s="102">
        <f t="shared" si="51"/>
        <v>0</v>
      </c>
      <c r="L159" s="102">
        <f t="shared" si="52"/>
        <v>0</v>
      </c>
      <c r="M159" s="102">
        <f t="shared" si="53"/>
        <v>0.79999999999999982</v>
      </c>
      <c r="N159" s="104">
        <f>IF(ISERROR(VLOOKUP(D159,'Base Precios'!$B:$E,4,0)),0,VLOOKUP(D159,'Base Precios'!$B:$E,4,0))</f>
        <v>491.51</v>
      </c>
      <c r="O159" s="104">
        <f>IF(ISERROR(VLOOKUP(D159,'Base Precios'!$B:$E,3,0)),0,VLOOKUP(D159,'Base Precios'!$B:$E,3,0))</f>
        <v>125.93</v>
      </c>
      <c r="P159" s="104">
        <f t="shared" si="54"/>
        <v>491.51</v>
      </c>
      <c r="Q159" s="104">
        <f t="shared" si="55"/>
        <v>0</v>
      </c>
      <c r="R159" s="105">
        <f t="shared" si="56"/>
        <v>491.51</v>
      </c>
    </row>
    <row r="160" spans="1:18" s="98" customFormat="1" ht="15" customHeight="1" x14ac:dyDescent="0.2">
      <c r="A160" s="5" t="str">
        <f t="shared" si="47"/>
        <v>Citroen C3 -   (Naftero)</v>
      </c>
      <c r="B160" s="102" t="s">
        <v>123</v>
      </c>
      <c r="C160" s="103" t="s">
        <v>124</v>
      </c>
      <c r="D160" s="102" t="s">
        <v>260</v>
      </c>
      <c r="E160" s="102" t="s">
        <v>363</v>
      </c>
      <c r="F160" s="103"/>
      <c r="G160" s="107">
        <v>3.2</v>
      </c>
      <c r="H160" s="102">
        <f t="shared" si="48"/>
        <v>4</v>
      </c>
      <c r="I160" s="102">
        <f t="shared" si="49"/>
        <v>1</v>
      </c>
      <c r="J160" s="102">
        <f t="shared" si="50"/>
        <v>1</v>
      </c>
      <c r="K160" s="102">
        <f t="shared" si="51"/>
        <v>0</v>
      </c>
      <c r="L160" s="102">
        <f t="shared" si="52"/>
        <v>0</v>
      </c>
      <c r="M160" s="102">
        <f t="shared" si="53"/>
        <v>0.79999999999999982</v>
      </c>
      <c r="N160" s="104">
        <f>IF(ISERROR(VLOOKUP(D160,'Base Precios'!$B:$E,4,0)),0,VLOOKUP(D160,'Base Precios'!$B:$E,4,0))</f>
        <v>355.21</v>
      </c>
      <c r="O160" s="104">
        <f>IF(ISERROR(VLOOKUP(D160,'Base Precios'!$B:$E,3,0)),0,VLOOKUP(D160,'Base Precios'!$B:$E,3,0))</f>
        <v>90.12</v>
      </c>
      <c r="P160" s="104">
        <f t="shared" si="54"/>
        <v>355.21</v>
      </c>
      <c r="Q160" s="104">
        <f t="shared" si="55"/>
        <v>0</v>
      </c>
      <c r="R160" s="105">
        <f t="shared" si="56"/>
        <v>355.21</v>
      </c>
    </row>
    <row r="161" spans="1:18" s="103" customFormat="1" ht="15" customHeight="1" x14ac:dyDescent="0.2">
      <c r="A161" s="5" t="str">
        <f t="shared" si="47"/>
        <v>Citroen C4 -   (Diesel)</v>
      </c>
      <c r="B161" s="97" t="s">
        <v>123</v>
      </c>
      <c r="C161" s="98" t="s">
        <v>125</v>
      </c>
      <c r="D161" s="97" t="s">
        <v>258</v>
      </c>
      <c r="E161" s="98" t="s">
        <v>104</v>
      </c>
      <c r="F161" s="97"/>
      <c r="G161" s="106">
        <v>0</v>
      </c>
      <c r="H161" s="97">
        <f t="shared" si="48"/>
        <v>0</v>
      </c>
      <c r="I161" s="97">
        <f t="shared" si="49"/>
        <v>0</v>
      </c>
      <c r="J161" s="97">
        <f t="shared" si="50"/>
        <v>0</v>
      </c>
      <c r="K161" s="97">
        <f t="shared" si="51"/>
        <v>0</v>
      </c>
      <c r="L161" s="97">
        <f t="shared" si="52"/>
        <v>0</v>
      </c>
      <c r="M161" s="97">
        <f t="shared" si="53"/>
        <v>0</v>
      </c>
      <c r="N161" s="100">
        <f>IF(ISERROR(VLOOKUP(D161,'Base Precios'!$B:$E,4,0)),0,VLOOKUP(D161,'Base Precios'!$B:$E,4,0))</f>
        <v>491.51</v>
      </c>
      <c r="O161" s="100">
        <f>IF(ISERROR(VLOOKUP(D161,'Base Precios'!$B:$E,3,0)),0,VLOOKUP(D161,'Base Precios'!$B:$E,3,0))</f>
        <v>125.93</v>
      </c>
      <c r="P161" s="100">
        <f t="shared" si="54"/>
        <v>0</v>
      </c>
      <c r="Q161" s="100">
        <f t="shared" si="55"/>
        <v>0</v>
      </c>
      <c r="R161" s="101">
        <f t="shared" si="56"/>
        <v>0</v>
      </c>
    </row>
    <row r="162" spans="1:18" s="98" customFormat="1" ht="15" customHeight="1" x14ac:dyDescent="0.2">
      <c r="A162" s="5" t="str">
        <f t="shared" si="47"/>
        <v>Citroen C4 -   (Diesel)</v>
      </c>
      <c r="B162" s="97" t="s">
        <v>123</v>
      </c>
      <c r="C162" s="98" t="s">
        <v>125</v>
      </c>
      <c r="D162" s="97" t="s">
        <v>260</v>
      </c>
      <c r="E162" s="98" t="s">
        <v>104</v>
      </c>
      <c r="F162" s="97"/>
      <c r="G162" s="106">
        <v>0</v>
      </c>
      <c r="H162" s="97">
        <f t="shared" si="48"/>
        <v>0</v>
      </c>
      <c r="I162" s="97">
        <f t="shared" si="49"/>
        <v>0</v>
      </c>
      <c r="J162" s="97">
        <f t="shared" si="50"/>
        <v>0</v>
      </c>
      <c r="K162" s="97">
        <f t="shared" si="51"/>
        <v>0</v>
      </c>
      <c r="L162" s="97">
        <f t="shared" si="52"/>
        <v>0</v>
      </c>
      <c r="M162" s="97">
        <f t="shared" si="53"/>
        <v>0</v>
      </c>
      <c r="N162" s="100">
        <f>IF(ISERROR(VLOOKUP(D162,'Base Precios'!$B:$E,4,0)),0,VLOOKUP(D162,'Base Precios'!$B:$E,4,0))</f>
        <v>355.21</v>
      </c>
      <c r="O162" s="100">
        <f>IF(ISERROR(VLOOKUP(D162,'Base Precios'!$B:$E,3,0)),0,VLOOKUP(D162,'Base Precios'!$B:$E,3,0))</f>
        <v>90.12</v>
      </c>
      <c r="P162" s="100">
        <f t="shared" si="54"/>
        <v>0</v>
      </c>
      <c r="Q162" s="100">
        <f t="shared" si="55"/>
        <v>0</v>
      </c>
      <c r="R162" s="101">
        <f t="shared" si="56"/>
        <v>0</v>
      </c>
    </row>
    <row r="163" spans="1:18" s="98" customFormat="1" ht="15" customHeight="1" x14ac:dyDescent="0.2">
      <c r="A163" s="5" t="str">
        <f t="shared" si="47"/>
        <v>Citroen C4 -   (Naftero)</v>
      </c>
      <c r="B163" s="97" t="s">
        <v>123</v>
      </c>
      <c r="C163" s="98" t="s">
        <v>125</v>
      </c>
      <c r="D163" s="97" t="s">
        <v>258</v>
      </c>
      <c r="E163" s="97" t="s">
        <v>363</v>
      </c>
      <c r="F163" s="97"/>
      <c r="G163" s="106">
        <v>0</v>
      </c>
      <c r="H163" s="97">
        <f t="shared" si="48"/>
        <v>0</v>
      </c>
      <c r="I163" s="97">
        <f t="shared" si="49"/>
        <v>0</v>
      </c>
      <c r="J163" s="97">
        <f t="shared" si="50"/>
        <v>0</v>
      </c>
      <c r="K163" s="97">
        <f t="shared" si="51"/>
        <v>0</v>
      </c>
      <c r="L163" s="97">
        <f t="shared" si="52"/>
        <v>0</v>
      </c>
      <c r="M163" s="97">
        <f t="shared" si="53"/>
        <v>0</v>
      </c>
      <c r="N163" s="100">
        <f>IF(ISERROR(VLOOKUP(D163,'Base Precios'!$B:$E,4,0)),0,VLOOKUP(D163,'Base Precios'!$B:$E,4,0))</f>
        <v>491.51</v>
      </c>
      <c r="O163" s="100">
        <f>IF(ISERROR(VLOOKUP(D163,'Base Precios'!$B:$E,3,0)),0,VLOOKUP(D163,'Base Precios'!$B:$E,3,0))</f>
        <v>125.93</v>
      </c>
      <c r="P163" s="100">
        <f t="shared" si="54"/>
        <v>0</v>
      </c>
      <c r="Q163" s="100">
        <f t="shared" si="55"/>
        <v>0</v>
      </c>
      <c r="R163" s="101">
        <f t="shared" si="56"/>
        <v>0</v>
      </c>
    </row>
    <row r="164" spans="1:18" s="98" customFormat="1" ht="15" customHeight="1" x14ac:dyDescent="0.2">
      <c r="A164" s="5" t="str">
        <f t="shared" si="47"/>
        <v>Citroen C4 -   (Naftero)</v>
      </c>
      <c r="B164" s="97" t="s">
        <v>123</v>
      </c>
      <c r="C164" s="98" t="s">
        <v>125</v>
      </c>
      <c r="D164" s="97" t="s">
        <v>260</v>
      </c>
      <c r="E164" s="97" t="s">
        <v>363</v>
      </c>
      <c r="F164" s="97"/>
      <c r="G164" s="106">
        <v>0</v>
      </c>
      <c r="H164" s="97">
        <f t="shared" si="48"/>
        <v>0</v>
      </c>
      <c r="I164" s="97">
        <f t="shared" si="49"/>
        <v>0</v>
      </c>
      <c r="J164" s="97">
        <f t="shared" si="50"/>
        <v>0</v>
      </c>
      <c r="K164" s="97">
        <f t="shared" si="51"/>
        <v>0</v>
      </c>
      <c r="L164" s="97">
        <f t="shared" si="52"/>
        <v>0</v>
      </c>
      <c r="M164" s="97">
        <f t="shared" si="53"/>
        <v>0</v>
      </c>
      <c r="N164" s="100">
        <f>IF(ISERROR(VLOOKUP(D164,'Base Precios'!$B:$E,4,0)),0,VLOOKUP(D164,'Base Precios'!$B:$E,4,0))</f>
        <v>355.21</v>
      </c>
      <c r="O164" s="100">
        <f>IF(ISERROR(VLOOKUP(D164,'Base Precios'!$B:$E,3,0)),0,VLOOKUP(D164,'Base Precios'!$B:$E,3,0))</f>
        <v>90.12</v>
      </c>
      <c r="P164" s="100">
        <f t="shared" si="54"/>
        <v>0</v>
      </c>
      <c r="Q164" s="100">
        <f t="shared" si="55"/>
        <v>0</v>
      </c>
      <c r="R164" s="101">
        <f t="shared" si="56"/>
        <v>0</v>
      </c>
    </row>
    <row r="165" spans="1:18" s="103" customFormat="1" ht="15" customHeight="1" x14ac:dyDescent="0.2">
      <c r="A165" s="5" t="str">
        <f t="shared" si="47"/>
        <v>Citroen C4 Grand Picasso -   (Diesel)</v>
      </c>
      <c r="B165" s="97" t="s">
        <v>123</v>
      </c>
      <c r="C165" s="98" t="s">
        <v>215</v>
      </c>
      <c r="D165" s="97" t="s">
        <v>260</v>
      </c>
      <c r="E165" s="98" t="s">
        <v>104</v>
      </c>
      <c r="F165" s="97"/>
      <c r="G165" s="106">
        <v>0</v>
      </c>
      <c r="H165" s="97">
        <f t="shared" si="48"/>
        <v>0</v>
      </c>
      <c r="I165" s="97">
        <f t="shared" si="49"/>
        <v>0</v>
      </c>
      <c r="J165" s="97">
        <f t="shared" si="50"/>
        <v>0</v>
      </c>
      <c r="K165" s="97">
        <f t="shared" si="51"/>
        <v>0</v>
      </c>
      <c r="L165" s="97">
        <f t="shared" si="52"/>
        <v>0</v>
      </c>
      <c r="M165" s="97">
        <f t="shared" si="53"/>
        <v>0</v>
      </c>
      <c r="N165" s="100">
        <f>IF(ISERROR(VLOOKUP(D165,'Base Precios'!$B:$E,4,0)),0,VLOOKUP(D165,'Base Precios'!$B:$E,4,0))</f>
        <v>355.21</v>
      </c>
      <c r="O165" s="100">
        <f>IF(ISERROR(VLOOKUP(D165,'Base Precios'!$B:$E,3,0)),0,VLOOKUP(D165,'Base Precios'!$B:$E,3,0))</f>
        <v>90.12</v>
      </c>
      <c r="P165" s="100">
        <f t="shared" si="54"/>
        <v>0</v>
      </c>
      <c r="Q165" s="100">
        <f t="shared" si="55"/>
        <v>0</v>
      </c>
      <c r="R165" s="101">
        <f t="shared" si="56"/>
        <v>0</v>
      </c>
    </row>
    <row r="166" spans="1:18" s="103" customFormat="1" ht="15" customHeight="1" x14ac:dyDescent="0.2">
      <c r="A166" s="5" t="str">
        <f t="shared" si="47"/>
        <v>Citroen C4 Grand Picasso - 138cv  (Diesel)</v>
      </c>
      <c r="B166" s="5" t="s">
        <v>123</v>
      </c>
      <c r="C166" s="67" t="s">
        <v>215</v>
      </c>
      <c r="D166" s="5" t="s">
        <v>260</v>
      </c>
      <c r="E166" s="67" t="s">
        <v>104</v>
      </c>
      <c r="F166" s="5" t="s">
        <v>375</v>
      </c>
      <c r="G166" s="96">
        <v>5.25</v>
      </c>
      <c r="H166" s="5">
        <f t="shared" si="48"/>
        <v>6</v>
      </c>
      <c r="I166" s="5">
        <f t="shared" si="49"/>
        <v>1.5</v>
      </c>
      <c r="J166" s="5">
        <f t="shared" si="50"/>
        <v>1</v>
      </c>
      <c r="K166" s="5">
        <f t="shared" si="51"/>
        <v>0.5</v>
      </c>
      <c r="L166" s="5">
        <f t="shared" si="52"/>
        <v>2</v>
      </c>
      <c r="M166" s="5">
        <f t="shared" si="53"/>
        <v>0.75</v>
      </c>
      <c r="N166" s="64">
        <f>IF(ISERROR(VLOOKUP(D166,'Base Precios'!$B:$E,4,0)),0,VLOOKUP(D166,'Base Precios'!$B:$E,4,0))</f>
        <v>355.21</v>
      </c>
      <c r="O166" s="64">
        <f>IF(ISERROR(VLOOKUP(D166,'Base Precios'!$B:$E,3,0)),0,VLOOKUP(D166,'Base Precios'!$B:$E,3,0))</f>
        <v>90.12</v>
      </c>
      <c r="P166" s="64">
        <f t="shared" si="54"/>
        <v>355.21</v>
      </c>
      <c r="Q166" s="64">
        <f t="shared" si="55"/>
        <v>180.24</v>
      </c>
      <c r="R166" s="65">
        <f t="shared" si="56"/>
        <v>535.45000000000005</v>
      </c>
    </row>
    <row r="167" spans="1:18" s="98" customFormat="1" ht="15" customHeight="1" x14ac:dyDescent="0.2">
      <c r="A167" s="5" t="str">
        <f t="shared" si="47"/>
        <v>Citroen C4 Grand Picasso - 5.0  (Naftero)</v>
      </c>
      <c r="B167" s="97" t="s">
        <v>123</v>
      </c>
      <c r="C167" s="98" t="s">
        <v>215</v>
      </c>
      <c r="D167" s="97" t="s">
        <v>260</v>
      </c>
      <c r="E167" s="97" t="s">
        <v>363</v>
      </c>
      <c r="F167" s="97" t="s">
        <v>214</v>
      </c>
      <c r="G167" s="106">
        <v>0</v>
      </c>
      <c r="H167" s="97">
        <f t="shared" si="48"/>
        <v>0</v>
      </c>
      <c r="I167" s="97">
        <f t="shared" si="49"/>
        <v>0</v>
      </c>
      <c r="J167" s="97">
        <f t="shared" si="50"/>
        <v>0</v>
      </c>
      <c r="K167" s="97">
        <f t="shared" si="51"/>
        <v>0</v>
      </c>
      <c r="L167" s="97">
        <f t="shared" si="52"/>
        <v>0</v>
      </c>
      <c r="M167" s="97">
        <f t="shared" si="53"/>
        <v>0</v>
      </c>
      <c r="N167" s="100">
        <f>IF(ISERROR(VLOOKUP(D167,'Base Precios'!$B:$E,4,0)),0,VLOOKUP(D167,'Base Precios'!$B:$E,4,0))</f>
        <v>355.21</v>
      </c>
      <c r="O167" s="100">
        <f>IF(ISERROR(VLOOKUP(D167,'Base Precios'!$B:$E,3,0)),0,VLOOKUP(D167,'Base Precios'!$B:$E,3,0))</f>
        <v>90.12</v>
      </c>
      <c r="P167" s="100">
        <f t="shared" si="54"/>
        <v>0</v>
      </c>
      <c r="Q167" s="100">
        <f t="shared" si="55"/>
        <v>0</v>
      </c>
      <c r="R167" s="101">
        <f t="shared" si="56"/>
        <v>0</v>
      </c>
    </row>
    <row r="168" spans="1:18" s="98" customFormat="1" ht="15" customHeight="1" x14ac:dyDescent="0.2">
      <c r="A168" s="5" t="str">
        <f t="shared" si="47"/>
        <v>Citroen C4 Picasso -   (Diesel)</v>
      </c>
      <c r="B168" s="97" t="s">
        <v>123</v>
      </c>
      <c r="C168" s="98" t="s">
        <v>131</v>
      </c>
      <c r="D168" s="97" t="s">
        <v>258</v>
      </c>
      <c r="E168" s="98" t="s">
        <v>104</v>
      </c>
      <c r="F168" s="97"/>
      <c r="G168" s="106">
        <v>0</v>
      </c>
      <c r="H168" s="97">
        <f t="shared" si="48"/>
        <v>0</v>
      </c>
      <c r="I168" s="97">
        <f t="shared" si="49"/>
        <v>0</v>
      </c>
      <c r="J168" s="97">
        <f t="shared" si="50"/>
        <v>0</v>
      </c>
      <c r="K168" s="97">
        <f t="shared" si="51"/>
        <v>0</v>
      </c>
      <c r="L168" s="97">
        <f t="shared" si="52"/>
        <v>0</v>
      </c>
      <c r="M168" s="97">
        <f t="shared" si="53"/>
        <v>0</v>
      </c>
      <c r="N168" s="100">
        <f>IF(ISERROR(VLOOKUP(D168,'Base Precios'!$B:$E,4,0)),0,VLOOKUP(D168,'Base Precios'!$B:$E,4,0))</f>
        <v>491.51</v>
      </c>
      <c r="O168" s="100">
        <f>IF(ISERROR(VLOOKUP(D168,'Base Precios'!$B:$E,3,0)),0,VLOOKUP(D168,'Base Precios'!$B:$E,3,0))</f>
        <v>125.93</v>
      </c>
      <c r="P168" s="100">
        <f t="shared" si="54"/>
        <v>0</v>
      </c>
      <c r="Q168" s="100">
        <f t="shared" si="55"/>
        <v>0</v>
      </c>
      <c r="R168" s="101">
        <f t="shared" si="56"/>
        <v>0</v>
      </c>
    </row>
    <row r="169" spans="1:18" s="98" customFormat="1" ht="15" customHeight="1" x14ac:dyDescent="0.2">
      <c r="A169" s="5" t="str">
        <f t="shared" si="47"/>
        <v>Citroen C4 Picasso - 110cv  (Diesel)</v>
      </c>
      <c r="B169" s="5" t="s">
        <v>123</v>
      </c>
      <c r="C169" s="67" t="s">
        <v>131</v>
      </c>
      <c r="D169" s="5" t="s">
        <v>258</v>
      </c>
      <c r="E169" s="67" t="s">
        <v>104</v>
      </c>
      <c r="F169" s="5" t="s">
        <v>272</v>
      </c>
      <c r="G169" s="96">
        <v>3.75</v>
      </c>
      <c r="H169" s="5">
        <f t="shared" si="48"/>
        <v>4</v>
      </c>
      <c r="I169" s="5">
        <f t="shared" si="49"/>
        <v>1</v>
      </c>
      <c r="J169" s="5">
        <f t="shared" si="50"/>
        <v>1</v>
      </c>
      <c r="K169" s="5">
        <f t="shared" si="51"/>
        <v>0</v>
      </c>
      <c r="L169" s="5">
        <f t="shared" si="52"/>
        <v>0</v>
      </c>
      <c r="M169" s="5">
        <f t="shared" si="53"/>
        <v>0.25</v>
      </c>
      <c r="N169" s="64">
        <f>IF(ISERROR(VLOOKUP(D169,'Base Precios'!$B:$E,4,0)),0,VLOOKUP(D169,'Base Precios'!$B:$E,4,0))</f>
        <v>491.51</v>
      </c>
      <c r="O169" s="64">
        <f>IF(ISERROR(VLOOKUP(D169,'Base Precios'!$B:$E,3,0)),0,VLOOKUP(D169,'Base Precios'!$B:$E,3,0))</f>
        <v>125.93</v>
      </c>
      <c r="P169" s="64">
        <f t="shared" si="54"/>
        <v>491.51</v>
      </c>
      <c r="Q169" s="64">
        <f t="shared" si="55"/>
        <v>0</v>
      </c>
      <c r="R169" s="65">
        <f t="shared" si="56"/>
        <v>491.51</v>
      </c>
    </row>
    <row r="170" spans="1:18" s="98" customFormat="1" ht="15" customHeight="1" x14ac:dyDescent="0.2">
      <c r="A170" s="5" t="str">
        <f t="shared" si="47"/>
        <v>Citroen C4 Picasso - 5.0  (Naftero)</v>
      </c>
      <c r="B170" s="97" t="s">
        <v>123</v>
      </c>
      <c r="C170" s="98" t="s">
        <v>131</v>
      </c>
      <c r="D170" s="97" t="s">
        <v>258</v>
      </c>
      <c r="E170" s="97" t="s">
        <v>363</v>
      </c>
      <c r="F170" s="97" t="s">
        <v>214</v>
      </c>
      <c r="G170" s="106">
        <v>0</v>
      </c>
      <c r="H170" s="97">
        <f t="shared" si="48"/>
        <v>0</v>
      </c>
      <c r="I170" s="97">
        <f t="shared" si="49"/>
        <v>0</v>
      </c>
      <c r="J170" s="97">
        <f t="shared" si="50"/>
        <v>0</v>
      </c>
      <c r="K170" s="97">
        <f t="shared" si="51"/>
        <v>0</v>
      </c>
      <c r="L170" s="97">
        <f t="shared" si="52"/>
        <v>0</v>
      </c>
      <c r="M170" s="97">
        <f t="shared" si="53"/>
        <v>0</v>
      </c>
      <c r="N170" s="100">
        <f>IF(ISERROR(VLOOKUP(D170,'Base Precios'!$B:$E,4,0)),0,VLOOKUP(D170,'Base Precios'!$B:$E,4,0))</f>
        <v>491.51</v>
      </c>
      <c r="O170" s="100">
        <f>IF(ISERROR(VLOOKUP(D170,'Base Precios'!$B:$E,3,0)),0,VLOOKUP(D170,'Base Precios'!$B:$E,3,0))</f>
        <v>125.93</v>
      </c>
      <c r="P170" s="100">
        <f t="shared" si="54"/>
        <v>0</v>
      </c>
      <c r="Q170" s="100">
        <f t="shared" si="55"/>
        <v>0</v>
      </c>
      <c r="R170" s="101">
        <f t="shared" si="56"/>
        <v>0</v>
      </c>
    </row>
    <row r="171" spans="1:18" s="98" customFormat="1" ht="15" customHeight="1" x14ac:dyDescent="0.2">
      <c r="A171" s="5" t="str">
        <f t="shared" si="47"/>
        <v>Citroen C5 -   (Diesel)</v>
      </c>
      <c r="B171" s="97" t="s">
        <v>123</v>
      </c>
      <c r="C171" s="98" t="s">
        <v>126</v>
      </c>
      <c r="D171" s="97" t="s">
        <v>258</v>
      </c>
      <c r="E171" s="98" t="s">
        <v>104</v>
      </c>
      <c r="F171" s="97"/>
      <c r="G171" s="106">
        <v>0</v>
      </c>
      <c r="H171" s="97">
        <f t="shared" si="48"/>
        <v>0</v>
      </c>
      <c r="I171" s="97">
        <f t="shared" si="49"/>
        <v>0</v>
      </c>
      <c r="J171" s="97">
        <f t="shared" si="50"/>
        <v>0</v>
      </c>
      <c r="K171" s="97">
        <f t="shared" si="51"/>
        <v>0</v>
      </c>
      <c r="L171" s="97">
        <f t="shared" si="52"/>
        <v>0</v>
      </c>
      <c r="M171" s="97">
        <f t="shared" si="53"/>
        <v>0</v>
      </c>
      <c r="N171" s="100">
        <f>IF(ISERROR(VLOOKUP(D171,'Base Precios'!$B:$E,4,0)),0,VLOOKUP(D171,'Base Precios'!$B:$E,4,0))</f>
        <v>491.51</v>
      </c>
      <c r="O171" s="100">
        <f>IF(ISERROR(VLOOKUP(D171,'Base Precios'!$B:$E,3,0)),0,VLOOKUP(D171,'Base Precios'!$B:$E,3,0))</f>
        <v>125.93</v>
      </c>
      <c r="P171" s="100">
        <f t="shared" si="54"/>
        <v>0</v>
      </c>
      <c r="Q171" s="100">
        <f t="shared" si="55"/>
        <v>0</v>
      </c>
      <c r="R171" s="101">
        <f t="shared" si="56"/>
        <v>0</v>
      </c>
    </row>
    <row r="172" spans="1:18" s="98" customFormat="1" ht="15" customHeight="1" x14ac:dyDescent="0.2">
      <c r="A172" s="5" t="str">
        <f t="shared" si="47"/>
        <v>Citroen C5 -   (Diesel)</v>
      </c>
      <c r="B172" s="97" t="s">
        <v>123</v>
      </c>
      <c r="C172" s="98" t="s">
        <v>126</v>
      </c>
      <c r="D172" s="97" t="s">
        <v>260</v>
      </c>
      <c r="E172" s="98" t="s">
        <v>104</v>
      </c>
      <c r="F172" s="97"/>
      <c r="G172" s="106">
        <v>0</v>
      </c>
      <c r="H172" s="97">
        <f t="shared" si="48"/>
        <v>0</v>
      </c>
      <c r="I172" s="97">
        <f t="shared" si="49"/>
        <v>0</v>
      </c>
      <c r="J172" s="97">
        <f t="shared" si="50"/>
        <v>0</v>
      </c>
      <c r="K172" s="97">
        <f t="shared" si="51"/>
        <v>0</v>
      </c>
      <c r="L172" s="97">
        <f t="shared" si="52"/>
        <v>0</v>
      </c>
      <c r="M172" s="97">
        <f t="shared" si="53"/>
        <v>0</v>
      </c>
      <c r="N172" s="100">
        <f>IF(ISERROR(VLOOKUP(D172,'Base Precios'!$B:$E,4,0)),0,VLOOKUP(D172,'Base Precios'!$B:$E,4,0))</f>
        <v>355.21</v>
      </c>
      <c r="O172" s="100">
        <f>IF(ISERROR(VLOOKUP(D172,'Base Precios'!$B:$E,3,0)),0,VLOOKUP(D172,'Base Precios'!$B:$E,3,0))</f>
        <v>90.12</v>
      </c>
      <c r="P172" s="100">
        <f t="shared" si="54"/>
        <v>0</v>
      </c>
      <c r="Q172" s="100">
        <f t="shared" si="55"/>
        <v>0</v>
      </c>
      <c r="R172" s="101">
        <f t="shared" si="56"/>
        <v>0</v>
      </c>
    </row>
    <row r="173" spans="1:18" ht="15" customHeight="1" x14ac:dyDescent="0.2">
      <c r="A173" s="5" t="str">
        <f t="shared" si="47"/>
        <v>Citroen C5 - 5.0  (Naftero)</v>
      </c>
      <c r="B173" s="97" t="s">
        <v>123</v>
      </c>
      <c r="C173" s="98" t="s">
        <v>126</v>
      </c>
      <c r="D173" s="97" t="s">
        <v>258</v>
      </c>
      <c r="E173" s="97" t="s">
        <v>363</v>
      </c>
      <c r="F173" s="97" t="s">
        <v>214</v>
      </c>
      <c r="G173" s="106">
        <v>0</v>
      </c>
      <c r="H173" s="97">
        <f t="shared" si="48"/>
        <v>0</v>
      </c>
      <c r="I173" s="97">
        <f t="shared" si="49"/>
        <v>0</v>
      </c>
      <c r="J173" s="97">
        <f t="shared" si="50"/>
        <v>0</v>
      </c>
      <c r="K173" s="97">
        <f t="shared" si="51"/>
        <v>0</v>
      </c>
      <c r="L173" s="97">
        <f t="shared" si="52"/>
        <v>0</v>
      </c>
      <c r="M173" s="97">
        <f t="shared" si="53"/>
        <v>0</v>
      </c>
      <c r="N173" s="100">
        <f>IF(ISERROR(VLOOKUP(D173,'Base Precios'!$B:$E,4,0)),0,VLOOKUP(D173,'Base Precios'!$B:$E,4,0))</f>
        <v>491.51</v>
      </c>
      <c r="O173" s="100">
        <f>IF(ISERROR(VLOOKUP(D173,'Base Precios'!$B:$E,3,0)),0,VLOOKUP(D173,'Base Precios'!$B:$E,3,0))</f>
        <v>125.93</v>
      </c>
      <c r="P173" s="100">
        <f t="shared" si="54"/>
        <v>0</v>
      </c>
      <c r="Q173" s="100">
        <f t="shared" si="55"/>
        <v>0</v>
      </c>
      <c r="R173" s="101">
        <f t="shared" si="56"/>
        <v>0</v>
      </c>
    </row>
    <row r="174" spans="1:18" ht="15" customHeight="1" x14ac:dyDescent="0.2">
      <c r="A174" s="5" t="str">
        <f t="shared" si="47"/>
        <v>Citroen C5 - 5.0  (Naftero)</v>
      </c>
      <c r="B174" s="97" t="s">
        <v>123</v>
      </c>
      <c r="C174" s="98" t="s">
        <v>126</v>
      </c>
      <c r="D174" s="97" t="s">
        <v>260</v>
      </c>
      <c r="E174" s="97" t="s">
        <v>363</v>
      </c>
      <c r="F174" s="97" t="s">
        <v>214</v>
      </c>
      <c r="G174" s="106">
        <v>0</v>
      </c>
      <c r="H174" s="97">
        <f t="shared" si="48"/>
        <v>0</v>
      </c>
      <c r="I174" s="97">
        <f t="shared" si="49"/>
        <v>0</v>
      </c>
      <c r="J174" s="97">
        <f t="shared" si="50"/>
        <v>0</v>
      </c>
      <c r="K174" s="97">
        <f t="shared" si="51"/>
        <v>0</v>
      </c>
      <c r="L174" s="97">
        <f t="shared" si="52"/>
        <v>0</v>
      </c>
      <c r="M174" s="97">
        <f t="shared" si="53"/>
        <v>0</v>
      </c>
      <c r="N174" s="100">
        <f>IF(ISERROR(VLOOKUP(D174,'Base Precios'!$B:$E,4,0)),0,VLOOKUP(D174,'Base Precios'!$B:$E,4,0))</f>
        <v>355.21</v>
      </c>
      <c r="O174" s="100">
        <f>IF(ISERROR(VLOOKUP(D174,'Base Precios'!$B:$E,3,0)),0,VLOOKUP(D174,'Base Precios'!$B:$E,3,0))</f>
        <v>90.12</v>
      </c>
      <c r="P174" s="100">
        <f t="shared" si="54"/>
        <v>0</v>
      </c>
      <c r="Q174" s="100">
        <f t="shared" si="55"/>
        <v>0</v>
      </c>
      <c r="R174" s="101">
        <f t="shared" si="56"/>
        <v>0</v>
      </c>
    </row>
    <row r="175" spans="1:18" s="98" customFormat="1" ht="15" customHeight="1" x14ac:dyDescent="0.2">
      <c r="A175" s="5" t="str">
        <f t="shared" si="47"/>
        <v>Citroen C6 -   (Diesel)</v>
      </c>
      <c r="B175" s="97" t="s">
        <v>123</v>
      </c>
      <c r="C175" s="98" t="s">
        <v>127</v>
      </c>
      <c r="D175" s="97" t="s">
        <v>258</v>
      </c>
      <c r="E175" s="98" t="s">
        <v>104</v>
      </c>
      <c r="G175" s="106">
        <v>0</v>
      </c>
      <c r="H175" s="97">
        <f t="shared" si="48"/>
        <v>0</v>
      </c>
      <c r="I175" s="97">
        <f t="shared" si="49"/>
        <v>0</v>
      </c>
      <c r="J175" s="97">
        <f t="shared" si="50"/>
        <v>0</v>
      </c>
      <c r="K175" s="97">
        <f t="shared" si="51"/>
        <v>0</v>
      </c>
      <c r="L175" s="97">
        <f t="shared" si="52"/>
        <v>0</v>
      </c>
      <c r="M175" s="97">
        <f t="shared" si="53"/>
        <v>0</v>
      </c>
      <c r="N175" s="100">
        <f>IF(ISERROR(VLOOKUP(D175,'Base Precios'!$B:$E,4,0)),0,VLOOKUP(D175,'Base Precios'!$B:$E,4,0))</f>
        <v>491.51</v>
      </c>
      <c r="O175" s="100">
        <f>IF(ISERROR(VLOOKUP(D175,'Base Precios'!$B:$E,3,0)),0,VLOOKUP(D175,'Base Precios'!$B:$E,3,0))</f>
        <v>125.93</v>
      </c>
      <c r="P175" s="100">
        <f t="shared" si="54"/>
        <v>0</v>
      </c>
      <c r="Q175" s="100">
        <f t="shared" si="55"/>
        <v>0</v>
      </c>
      <c r="R175" s="101">
        <f t="shared" si="56"/>
        <v>0</v>
      </c>
    </row>
    <row r="176" spans="1:18" s="98" customFormat="1" ht="15" customHeight="1" x14ac:dyDescent="0.2">
      <c r="A176" s="5" t="str">
        <f t="shared" si="47"/>
        <v>Citroen C6 -   (Diesel)</v>
      </c>
      <c r="B176" s="97" t="s">
        <v>123</v>
      </c>
      <c r="C176" s="98" t="s">
        <v>127</v>
      </c>
      <c r="D176" s="97" t="s">
        <v>260</v>
      </c>
      <c r="E176" s="98" t="s">
        <v>104</v>
      </c>
      <c r="G176" s="106">
        <v>0</v>
      </c>
      <c r="H176" s="97">
        <f t="shared" si="48"/>
        <v>0</v>
      </c>
      <c r="I176" s="97">
        <f t="shared" si="49"/>
        <v>0</v>
      </c>
      <c r="J176" s="97">
        <f t="shared" si="50"/>
        <v>0</v>
      </c>
      <c r="K176" s="97">
        <f t="shared" si="51"/>
        <v>0</v>
      </c>
      <c r="L176" s="97">
        <f t="shared" si="52"/>
        <v>0</v>
      </c>
      <c r="M176" s="97">
        <f t="shared" si="53"/>
        <v>0</v>
      </c>
      <c r="N176" s="100">
        <f>IF(ISERROR(VLOOKUP(D176,'Base Precios'!$B:$E,4,0)),0,VLOOKUP(D176,'Base Precios'!$B:$E,4,0))</f>
        <v>355.21</v>
      </c>
      <c r="O176" s="100">
        <f>IF(ISERROR(VLOOKUP(D176,'Base Precios'!$B:$E,3,0)),0,VLOOKUP(D176,'Base Precios'!$B:$E,3,0))</f>
        <v>90.12</v>
      </c>
      <c r="P176" s="100">
        <f t="shared" si="54"/>
        <v>0</v>
      </c>
      <c r="Q176" s="100">
        <f t="shared" si="55"/>
        <v>0</v>
      </c>
      <c r="R176" s="101">
        <f t="shared" si="56"/>
        <v>0</v>
      </c>
    </row>
    <row r="177" spans="1:18" s="98" customFormat="1" ht="15" customHeight="1" x14ac:dyDescent="0.2">
      <c r="A177" s="5" t="str">
        <f t="shared" si="47"/>
        <v>Citroen C6 -   (Naftero)</v>
      </c>
      <c r="B177" s="102" t="s">
        <v>123</v>
      </c>
      <c r="C177" s="103" t="s">
        <v>127</v>
      </c>
      <c r="D177" s="102" t="s">
        <v>258</v>
      </c>
      <c r="E177" s="102" t="s">
        <v>363</v>
      </c>
      <c r="F177" s="103"/>
      <c r="G177" s="107">
        <v>5.3</v>
      </c>
      <c r="H177" s="102">
        <f t="shared" si="48"/>
        <v>6</v>
      </c>
      <c r="I177" s="102">
        <f t="shared" si="49"/>
        <v>1.5</v>
      </c>
      <c r="J177" s="102">
        <f t="shared" si="50"/>
        <v>1</v>
      </c>
      <c r="K177" s="102">
        <f t="shared" si="51"/>
        <v>0.5</v>
      </c>
      <c r="L177" s="102">
        <f t="shared" si="52"/>
        <v>2</v>
      </c>
      <c r="M177" s="102">
        <f t="shared" si="53"/>
        <v>0.70000000000000018</v>
      </c>
      <c r="N177" s="104">
        <f>IF(ISERROR(VLOOKUP(D177,'Base Precios'!$B:$E,4,0)),0,VLOOKUP(D177,'Base Precios'!$B:$E,4,0))</f>
        <v>491.51</v>
      </c>
      <c r="O177" s="104">
        <f>IF(ISERROR(VLOOKUP(D177,'Base Precios'!$B:$E,3,0)),0,VLOOKUP(D177,'Base Precios'!$B:$E,3,0))</f>
        <v>125.93</v>
      </c>
      <c r="P177" s="104">
        <f t="shared" si="54"/>
        <v>491.51</v>
      </c>
      <c r="Q177" s="104">
        <f t="shared" si="55"/>
        <v>251.86</v>
      </c>
      <c r="R177" s="105">
        <f t="shared" si="56"/>
        <v>743.37</v>
      </c>
    </row>
    <row r="178" spans="1:18" s="98" customFormat="1" ht="15" customHeight="1" x14ac:dyDescent="0.2">
      <c r="A178" s="5" t="str">
        <f t="shared" si="47"/>
        <v>Citroen C6 -   (Naftero)</v>
      </c>
      <c r="B178" s="97" t="s">
        <v>123</v>
      </c>
      <c r="C178" s="98" t="s">
        <v>127</v>
      </c>
      <c r="D178" s="97" t="s">
        <v>260</v>
      </c>
      <c r="E178" s="97" t="s">
        <v>363</v>
      </c>
      <c r="G178" s="106">
        <v>0</v>
      </c>
      <c r="H178" s="97">
        <f t="shared" si="48"/>
        <v>0</v>
      </c>
      <c r="I178" s="97">
        <f t="shared" si="49"/>
        <v>0</v>
      </c>
      <c r="J178" s="97">
        <f t="shared" si="50"/>
        <v>0</v>
      </c>
      <c r="K178" s="97">
        <f t="shared" si="51"/>
        <v>0</v>
      </c>
      <c r="L178" s="97">
        <f t="shared" si="52"/>
        <v>0</v>
      </c>
      <c r="M178" s="97">
        <f t="shared" si="53"/>
        <v>0</v>
      </c>
      <c r="N178" s="100">
        <f>IF(ISERROR(VLOOKUP(D178,'Base Precios'!$B:$E,4,0)),0,VLOOKUP(D178,'Base Precios'!$B:$E,4,0))</f>
        <v>355.21</v>
      </c>
      <c r="O178" s="100">
        <f>IF(ISERROR(VLOOKUP(D178,'Base Precios'!$B:$E,3,0)),0,VLOOKUP(D178,'Base Precios'!$B:$E,3,0))</f>
        <v>90.12</v>
      </c>
      <c r="P178" s="100">
        <f t="shared" si="54"/>
        <v>0</v>
      </c>
      <c r="Q178" s="100">
        <f t="shared" si="55"/>
        <v>0</v>
      </c>
      <c r="R178" s="101">
        <f t="shared" si="56"/>
        <v>0</v>
      </c>
    </row>
    <row r="179" spans="1:18" s="98" customFormat="1" ht="15" customHeight="1" x14ac:dyDescent="0.2">
      <c r="A179" s="5" t="str">
        <f t="shared" si="47"/>
        <v>Citroen Jumper -   (Diesel)</v>
      </c>
      <c r="B179" s="97" t="s">
        <v>123</v>
      </c>
      <c r="C179" s="98" t="s">
        <v>130</v>
      </c>
      <c r="D179" s="97" t="s">
        <v>258</v>
      </c>
      <c r="E179" s="98" t="s">
        <v>104</v>
      </c>
      <c r="F179" s="97"/>
      <c r="G179" s="106">
        <v>0</v>
      </c>
      <c r="H179" s="97">
        <f t="shared" si="48"/>
        <v>0</v>
      </c>
      <c r="I179" s="97">
        <f t="shared" si="49"/>
        <v>0</v>
      </c>
      <c r="J179" s="97">
        <f t="shared" si="50"/>
        <v>0</v>
      </c>
      <c r="K179" s="97">
        <f t="shared" si="51"/>
        <v>0</v>
      </c>
      <c r="L179" s="97">
        <f t="shared" si="52"/>
        <v>0</v>
      </c>
      <c r="M179" s="97">
        <f t="shared" si="53"/>
        <v>0</v>
      </c>
      <c r="N179" s="100">
        <f>IF(ISERROR(VLOOKUP(D179,'Base Precios'!$B:$E,4,0)),0,VLOOKUP(D179,'Base Precios'!$B:$E,4,0))</f>
        <v>491.51</v>
      </c>
      <c r="O179" s="100">
        <f>IF(ISERROR(VLOOKUP(D179,'Base Precios'!$B:$E,3,0)),0,VLOOKUP(D179,'Base Precios'!$B:$E,3,0))</f>
        <v>125.93</v>
      </c>
      <c r="P179" s="100">
        <f t="shared" si="54"/>
        <v>0</v>
      </c>
      <c r="Q179" s="100">
        <f t="shared" si="55"/>
        <v>0</v>
      </c>
      <c r="R179" s="101">
        <f t="shared" si="56"/>
        <v>0</v>
      </c>
    </row>
    <row r="180" spans="1:18" s="98" customFormat="1" ht="15" customHeight="1" x14ac:dyDescent="0.2">
      <c r="A180" s="5" t="str">
        <f t="shared" si="47"/>
        <v>Citroen Jumper -   (Diesel)</v>
      </c>
      <c r="B180" s="97" t="s">
        <v>123</v>
      </c>
      <c r="C180" s="98" t="s">
        <v>130</v>
      </c>
      <c r="D180" s="97" t="s">
        <v>260</v>
      </c>
      <c r="E180" s="98" t="s">
        <v>104</v>
      </c>
      <c r="F180" s="97"/>
      <c r="G180" s="106">
        <v>0</v>
      </c>
      <c r="H180" s="97">
        <f t="shared" si="48"/>
        <v>0</v>
      </c>
      <c r="I180" s="97">
        <f t="shared" si="49"/>
        <v>0</v>
      </c>
      <c r="J180" s="97">
        <f t="shared" si="50"/>
        <v>0</v>
      </c>
      <c r="K180" s="97">
        <f t="shared" si="51"/>
        <v>0</v>
      </c>
      <c r="L180" s="97">
        <f t="shared" si="52"/>
        <v>0</v>
      </c>
      <c r="M180" s="97">
        <f t="shared" si="53"/>
        <v>0</v>
      </c>
      <c r="N180" s="100">
        <f>IF(ISERROR(VLOOKUP(D180,'Base Precios'!$B:$E,4,0)),0,VLOOKUP(D180,'Base Precios'!$B:$E,4,0))</f>
        <v>355.21</v>
      </c>
      <c r="O180" s="100">
        <f>IF(ISERROR(VLOOKUP(D180,'Base Precios'!$B:$E,3,0)),0,VLOOKUP(D180,'Base Precios'!$B:$E,3,0))</f>
        <v>90.12</v>
      </c>
      <c r="P180" s="100">
        <f t="shared" si="54"/>
        <v>0</v>
      </c>
      <c r="Q180" s="100">
        <f t="shared" si="55"/>
        <v>0</v>
      </c>
      <c r="R180" s="101">
        <f t="shared" si="56"/>
        <v>0</v>
      </c>
    </row>
    <row r="181" spans="1:18" s="98" customFormat="1" ht="15" customHeight="1" x14ac:dyDescent="0.2">
      <c r="A181" s="5" t="str">
        <f t="shared" si="47"/>
        <v>Citroen Jumper -   (Naftero)</v>
      </c>
      <c r="B181" s="97" t="s">
        <v>123</v>
      </c>
      <c r="C181" s="98" t="s">
        <v>130</v>
      </c>
      <c r="D181" s="97" t="s">
        <v>258</v>
      </c>
      <c r="E181" s="97" t="s">
        <v>363</v>
      </c>
      <c r="G181" s="106">
        <v>0</v>
      </c>
      <c r="H181" s="97">
        <f t="shared" si="48"/>
        <v>0</v>
      </c>
      <c r="I181" s="97">
        <f t="shared" si="49"/>
        <v>0</v>
      </c>
      <c r="J181" s="97">
        <f t="shared" si="50"/>
        <v>0</v>
      </c>
      <c r="K181" s="97">
        <f t="shared" si="51"/>
        <v>0</v>
      </c>
      <c r="L181" s="97">
        <f t="shared" si="52"/>
        <v>0</v>
      </c>
      <c r="M181" s="97">
        <f t="shared" si="53"/>
        <v>0</v>
      </c>
      <c r="N181" s="100">
        <f>IF(ISERROR(VLOOKUP(D181,'Base Precios'!$B:$E,4,0)),0,VLOOKUP(D181,'Base Precios'!$B:$E,4,0))</f>
        <v>491.51</v>
      </c>
      <c r="O181" s="100">
        <f>IF(ISERROR(VLOOKUP(D181,'Base Precios'!$B:$E,3,0)),0,VLOOKUP(D181,'Base Precios'!$B:$E,3,0))</f>
        <v>125.93</v>
      </c>
      <c r="P181" s="100">
        <f t="shared" si="54"/>
        <v>0</v>
      </c>
      <c r="Q181" s="100">
        <f t="shared" si="55"/>
        <v>0</v>
      </c>
      <c r="R181" s="101">
        <f t="shared" si="56"/>
        <v>0</v>
      </c>
    </row>
    <row r="182" spans="1:18" s="98" customFormat="1" ht="15" customHeight="1" x14ac:dyDescent="0.2">
      <c r="A182" s="5" t="str">
        <f t="shared" si="47"/>
        <v>Citroen Jumper -   (Naftero)</v>
      </c>
      <c r="B182" s="97" t="s">
        <v>123</v>
      </c>
      <c r="C182" s="98" t="s">
        <v>130</v>
      </c>
      <c r="D182" s="97" t="s">
        <v>260</v>
      </c>
      <c r="E182" s="97" t="s">
        <v>363</v>
      </c>
      <c r="G182" s="106">
        <v>0</v>
      </c>
      <c r="H182" s="97">
        <f t="shared" si="48"/>
        <v>0</v>
      </c>
      <c r="I182" s="97">
        <f t="shared" si="49"/>
        <v>0</v>
      </c>
      <c r="J182" s="97">
        <f t="shared" si="50"/>
        <v>0</v>
      </c>
      <c r="K182" s="97">
        <f t="shared" si="51"/>
        <v>0</v>
      </c>
      <c r="L182" s="97">
        <f t="shared" si="52"/>
        <v>0</v>
      </c>
      <c r="M182" s="97">
        <f t="shared" si="53"/>
        <v>0</v>
      </c>
      <c r="N182" s="100">
        <f>IF(ISERROR(VLOOKUP(D182,'Base Precios'!$B:$E,4,0)),0,VLOOKUP(D182,'Base Precios'!$B:$E,4,0))</f>
        <v>355.21</v>
      </c>
      <c r="O182" s="100">
        <f>IF(ISERROR(VLOOKUP(D182,'Base Precios'!$B:$E,3,0)),0,VLOOKUP(D182,'Base Precios'!$B:$E,3,0))</f>
        <v>90.12</v>
      </c>
      <c r="P182" s="100">
        <f t="shared" si="54"/>
        <v>0</v>
      </c>
      <c r="Q182" s="100">
        <f t="shared" si="55"/>
        <v>0</v>
      </c>
      <c r="R182" s="101">
        <f t="shared" si="56"/>
        <v>0</v>
      </c>
    </row>
    <row r="183" spans="1:18" s="98" customFormat="1" ht="15" customHeight="1" x14ac:dyDescent="0.2">
      <c r="A183" s="5" t="str">
        <f t="shared" si="47"/>
        <v>Citroen Xsara Picasso -   (Naftero)</v>
      </c>
      <c r="B183" s="102" t="s">
        <v>123</v>
      </c>
      <c r="C183" s="103" t="s">
        <v>129</v>
      </c>
      <c r="D183" s="102" t="s">
        <v>258</v>
      </c>
      <c r="E183" s="102" t="s">
        <v>363</v>
      </c>
      <c r="F183" s="102"/>
      <c r="G183" s="107">
        <v>3.5</v>
      </c>
      <c r="H183" s="102">
        <f t="shared" si="48"/>
        <v>4</v>
      </c>
      <c r="I183" s="102">
        <f t="shared" si="49"/>
        <v>1</v>
      </c>
      <c r="J183" s="102">
        <f t="shared" si="50"/>
        <v>1</v>
      </c>
      <c r="K183" s="102">
        <f t="shared" si="51"/>
        <v>0</v>
      </c>
      <c r="L183" s="102">
        <f t="shared" si="52"/>
        <v>0</v>
      </c>
      <c r="M183" s="102">
        <f t="shared" si="53"/>
        <v>0.5</v>
      </c>
      <c r="N183" s="104">
        <f>IF(ISERROR(VLOOKUP(D183,'Base Precios'!$B:$E,4,0)),0,VLOOKUP(D183,'Base Precios'!$B:$E,4,0))</f>
        <v>491.51</v>
      </c>
      <c r="O183" s="104">
        <f>IF(ISERROR(VLOOKUP(D183,'Base Precios'!$B:$E,3,0)),0,VLOOKUP(D183,'Base Precios'!$B:$E,3,0))</f>
        <v>125.93</v>
      </c>
      <c r="P183" s="104">
        <f t="shared" si="54"/>
        <v>491.51</v>
      </c>
      <c r="Q183" s="104">
        <f t="shared" si="55"/>
        <v>0</v>
      </c>
      <c r="R183" s="105">
        <f t="shared" si="56"/>
        <v>491.51</v>
      </c>
    </row>
    <row r="184" spans="1:18" s="98" customFormat="1" ht="15" customHeight="1" x14ac:dyDescent="0.2">
      <c r="A184" s="5" t="str">
        <f t="shared" si="47"/>
        <v>Citroen Xsara Picasso -   (Naftero)</v>
      </c>
      <c r="B184" s="102" t="s">
        <v>123</v>
      </c>
      <c r="C184" s="103" t="s">
        <v>129</v>
      </c>
      <c r="D184" s="102" t="s">
        <v>260</v>
      </c>
      <c r="E184" s="102" t="s">
        <v>363</v>
      </c>
      <c r="F184" s="102"/>
      <c r="G184" s="107">
        <v>4.3</v>
      </c>
      <c r="H184" s="102">
        <f t="shared" si="48"/>
        <v>5</v>
      </c>
      <c r="I184" s="102">
        <f t="shared" si="49"/>
        <v>1.25</v>
      </c>
      <c r="J184" s="102">
        <f t="shared" si="50"/>
        <v>1</v>
      </c>
      <c r="K184" s="102">
        <f t="shared" si="51"/>
        <v>0.25</v>
      </c>
      <c r="L184" s="102">
        <f t="shared" si="52"/>
        <v>1</v>
      </c>
      <c r="M184" s="102">
        <f t="shared" si="53"/>
        <v>0.70000000000000018</v>
      </c>
      <c r="N184" s="104">
        <f>IF(ISERROR(VLOOKUP(D184,'Base Precios'!$B:$E,4,0)),0,VLOOKUP(D184,'Base Precios'!$B:$E,4,0))</f>
        <v>355.21</v>
      </c>
      <c r="O184" s="104">
        <f>IF(ISERROR(VLOOKUP(D184,'Base Precios'!$B:$E,3,0)),0,VLOOKUP(D184,'Base Precios'!$B:$E,3,0))</f>
        <v>90.12</v>
      </c>
      <c r="P184" s="104">
        <f t="shared" si="54"/>
        <v>355.21</v>
      </c>
      <c r="Q184" s="104">
        <f t="shared" si="55"/>
        <v>90.12</v>
      </c>
      <c r="R184" s="105">
        <f t="shared" si="56"/>
        <v>445.33</v>
      </c>
    </row>
    <row r="185" spans="1:18" s="98" customFormat="1" ht="15" customHeight="1" x14ac:dyDescent="0.2">
      <c r="A185" s="5" t="str">
        <f t="shared" si="47"/>
        <v>Ferrari 599 GTB  -   (Naftero)</v>
      </c>
      <c r="B185" s="98" t="s">
        <v>10</v>
      </c>
      <c r="C185" s="97" t="s">
        <v>96</v>
      </c>
      <c r="D185" s="97" t="s">
        <v>80</v>
      </c>
      <c r="E185" s="97" t="s">
        <v>363</v>
      </c>
      <c r="G185" s="106">
        <v>0</v>
      </c>
      <c r="H185" s="97">
        <f t="shared" si="48"/>
        <v>0</v>
      </c>
      <c r="I185" s="97">
        <f t="shared" si="49"/>
        <v>0</v>
      </c>
      <c r="J185" s="97">
        <f t="shared" si="50"/>
        <v>0</v>
      </c>
      <c r="K185" s="97">
        <f t="shared" si="51"/>
        <v>0</v>
      </c>
      <c r="L185" s="97">
        <f t="shared" si="52"/>
        <v>0</v>
      </c>
      <c r="M185" s="97">
        <f t="shared" si="53"/>
        <v>0</v>
      </c>
      <c r="N185" s="100">
        <f>IF(ISERROR(VLOOKUP(D185,'Base Precios'!$B:$E,4,0)),0,VLOOKUP(D185,'Base Precios'!$B:$E,4,0))</f>
        <v>0</v>
      </c>
      <c r="O185" s="100">
        <f>IF(ISERROR(VLOOKUP(D185,'Base Precios'!$B:$E,3,0)),0,VLOOKUP(D185,'Base Precios'!$B:$E,3,0))</f>
        <v>0</v>
      </c>
      <c r="P185" s="100">
        <f t="shared" si="54"/>
        <v>0</v>
      </c>
      <c r="Q185" s="100">
        <f t="shared" si="55"/>
        <v>0</v>
      </c>
      <c r="R185" s="101">
        <f t="shared" si="56"/>
        <v>0</v>
      </c>
    </row>
    <row r="186" spans="1:18" s="98" customFormat="1" ht="15" customHeight="1" x14ac:dyDescent="0.2">
      <c r="A186" s="5" t="str">
        <f t="shared" si="47"/>
        <v>Ferrari California -   (Naftero)</v>
      </c>
      <c r="B186" s="98" t="s">
        <v>10</v>
      </c>
      <c r="C186" s="97" t="s">
        <v>210</v>
      </c>
      <c r="D186" s="97" t="s">
        <v>258</v>
      </c>
      <c r="E186" s="97" t="s">
        <v>363</v>
      </c>
      <c r="G186" s="106">
        <v>0</v>
      </c>
      <c r="H186" s="97">
        <f t="shared" si="48"/>
        <v>0</v>
      </c>
      <c r="I186" s="97">
        <f t="shared" si="49"/>
        <v>0</v>
      </c>
      <c r="J186" s="97">
        <f t="shared" si="50"/>
        <v>0</v>
      </c>
      <c r="K186" s="97">
        <f t="shared" si="51"/>
        <v>0</v>
      </c>
      <c r="L186" s="97">
        <f t="shared" si="52"/>
        <v>0</v>
      </c>
      <c r="M186" s="97">
        <f t="shared" si="53"/>
        <v>0</v>
      </c>
      <c r="N186" s="100">
        <f>IF(ISERROR(VLOOKUP(D186,'Base Precios'!$B:$E,4,0)),0,VLOOKUP(D186,'Base Precios'!$B:$E,4,0))</f>
        <v>491.51</v>
      </c>
      <c r="O186" s="100">
        <f>IF(ISERROR(VLOOKUP(D186,'Base Precios'!$B:$E,3,0)),0,VLOOKUP(D186,'Base Precios'!$B:$E,3,0))</f>
        <v>125.93</v>
      </c>
      <c r="P186" s="100">
        <f t="shared" si="54"/>
        <v>0</v>
      </c>
      <c r="Q186" s="100">
        <f t="shared" si="55"/>
        <v>0</v>
      </c>
      <c r="R186" s="101">
        <f t="shared" si="56"/>
        <v>0</v>
      </c>
    </row>
    <row r="187" spans="1:18" ht="15" customHeight="1" x14ac:dyDescent="0.2">
      <c r="A187" s="5" t="str">
        <f t="shared" si="47"/>
        <v>Ferrari F 430 -   (Naftero)</v>
      </c>
      <c r="B187" s="98" t="s">
        <v>10</v>
      </c>
      <c r="C187" s="97" t="s">
        <v>95</v>
      </c>
      <c r="D187" s="97" t="s">
        <v>258</v>
      </c>
      <c r="E187" s="97" t="s">
        <v>363</v>
      </c>
      <c r="F187" s="98"/>
      <c r="G187" s="106">
        <v>0</v>
      </c>
      <c r="H187" s="97">
        <f t="shared" si="48"/>
        <v>0</v>
      </c>
      <c r="I187" s="97">
        <f t="shared" si="49"/>
        <v>0</v>
      </c>
      <c r="J187" s="97">
        <f t="shared" si="50"/>
        <v>0</v>
      </c>
      <c r="K187" s="97">
        <f t="shared" si="51"/>
        <v>0</v>
      </c>
      <c r="L187" s="97">
        <f t="shared" si="52"/>
        <v>0</v>
      </c>
      <c r="M187" s="97">
        <f t="shared" si="53"/>
        <v>0</v>
      </c>
      <c r="N187" s="100">
        <f>IF(ISERROR(VLOOKUP(D187,'Base Precios'!$B:$E,4,0)),0,VLOOKUP(D187,'Base Precios'!$B:$E,4,0))</f>
        <v>491.51</v>
      </c>
      <c r="O187" s="100">
        <f>IF(ISERROR(VLOOKUP(D187,'Base Precios'!$B:$E,3,0)),0,VLOOKUP(D187,'Base Precios'!$B:$E,3,0))</f>
        <v>125.93</v>
      </c>
      <c r="P187" s="100">
        <f t="shared" si="54"/>
        <v>0</v>
      </c>
      <c r="Q187" s="100">
        <f t="shared" si="55"/>
        <v>0</v>
      </c>
      <c r="R187" s="101">
        <f t="shared" si="56"/>
        <v>0</v>
      </c>
    </row>
    <row r="188" spans="1:18" ht="15" customHeight="1" x14ac:dyDescent="0.2">
      <c r="A188" s="5" t="str">
        <f t="shared" si="47"/>
        <v>Ferrari Fiorano -   (Naftero)</v>
      </c>
      <c r="B188" s="98" t="s">
        <v>10</v>
      </c>
      <c r="C188" s="97" t="s">
        <v>97</v>
      </c>
      <c r="D188" s="97" t="s">
        <v>80</v>
      </c>
      <c r="E188" s="97" t="s">
        <v>363</v>
      </c>
      <c r="F188" s="98"/>
      <c r="G188" s="106">
        <v>0</v>
      </c>
      <c r="H188" s="97">
        <f t="shared" si="48"/>
        <v>0</v>
      </c>
      <c r="I188" s="97">
        <f t="shared" si="49"/>
        <v>0</v>
      </c>
      <c r="J188" s="97">
        <f t="shared" si="50"/>
        <v>0</v>
      </c>
      <c r="K188" s="97">
        <f t="shared" si="51"/>
        <v>0</v>
      </c>
      <c r="L188" s="97">
        <f t="shared" si="52"/>
        <v>0</v>
      </c>
      <c r="M188" s="97">
        <f t="shared" si="53"/>
        <v>0</v>
      </c>
      <c r="N188" s="100">
        <f>IF(ISERROR(VLOOKUP(D188,'Base Precios'!$B:$E,4,0)),0,VLOOKUP(D188,'Base Precios'!$B:$E,4,0))</f>
        <v>0</v>
      </c>
      <c r="O188" s="100">
        <f>IF(ISERROR(VLOOKUP(D188,'Base Precios'!$B:$E,3,0)),0,VLOOKUP(D188,'Base Precios'!$B:$E,3,0))</f>
        <v>0</v>
      </c>
      <c r="P188" s="100">
        <f t="shared" si="54"/>
        <v>0</v>
      </c>
      <c r="Q188" s="100">
        <f t="shared" si="55"/>
        <v>0</v>
      </c>
      <c r="R188" s="101">
        <f t="shared" si="56"/>
        <v>0</v>
      </c>
    </row>
    <row r="189" spans="1:18" ht="15" customHeight="1" x14ac:dyDescent="0.2">
      <c r="A189" s="5" t="str">
        <f t="shared" si="47"/>
        <v>Fiat 500 - 1.2  (Naftero)</v>
      </c>
      <c r="B189" s="1" t="s">
        <v>11</v>
      </c>
      <c r="C189" s="5">
        <v>500</v>
      </c>
      <c r="D189" s="5" t="s">
        <v>258</v>
      </c>
      <c r="E189" s="5" t="s">
        <v>363</v>
      </c>
      <c r="F189" s="5" t="s">
        <v>267</v>
      </c>
      <c r="G189" s="96">
        <v>2.8</v>
      </c>
      <c r="H189" s="5">
        <f t="shared" si="48"/>
        <v>3</v>
      </c>
      <c r="I189" s="5">
        <f t="shared" si="49"/>
        <v>0.75</v>
      </c>
      <c r="J189" s="5">
        <f t="shared" si="50"/>
        <v>0</v>
      </c>
      <c r="K189" s="5">
        <f t="shared" si="51"/>
        <v>0.75</v>
      </c>
      <c r="L189" s="5">
        <f t="shared" si="52"/>
        <v>3</v>
      </c>
      <c r="M189" s="5">
        <f t="shared" si="53"/>
        <v>0.20000000000000018</v>
      </c>
      <c r="N189" s="64">
        <f>IF(ISERROR(VLOOKUP(D189,'Base Precios'!$B:$E,4,0)),0,VLOOKUP(D189,'Base Precios'!$B:$E,4,0))</f>
        <v>491.51</v>
      </c>
      <c r="O189" s="64">
        <f>IF(ISERROR(VLOOKUP(D189,'Base Precios'!$B:$E,3,0)),0,VLOOKUP(D189,'Base Precios'!$B:$E,3,0))</f>
        <v>125.93</v>
      </c>
      <c r="P189" s="64">
        <f t="shared" si="54"/>
        <v>0</v>
      </c>
      <c r="Q189" s="64">
        <f t="shared" si="55"/>
        <v>377.79</v>
      </c>
      <c r="R189" s="65">
        <f t="shared" si="56"/>
        <v>377.79</v>
      </c>
    </row>
    <row r="190" spans="1:18" ht="15" customHeight="1" x14ac:dyDescent="0.2">
      <c r="A190" s="5" t="str">
        <f t="shared" si="47"/>
        <v>Fiat 500 - 1.3  (Diesel)</v>
      </c>
      <c r="B190" s="98" t="s">
        <v>11</v>
      </c>
      <c r="C190" s="97">
        <v>500</v>
      </c>
      <c r="D190" s="97" t="s">
        <v>80</v>
      </c>
      <c r="E190" s="98" t="s">
        <v>104</v>
      </c>
      <c r="F190" s="97" t="s">
        <v>376</v>
      </c>
      <c r="G190" s="106">
        <v>3</v>
      </c>
      <c r="H190" s="97">
        <f t="shared" si="48"/>
        <v>3</v>
      </c>
      <c r="I190" s="97">
        <f t="shared" si="49"/>
        <v>0.75</v>
      </c>
      <c r="J190" s="97">
        <f t="shared" si="50"/>
        <v>0</v>
      </c>
      <c r="K190" s="97">
        <f t="shared" si="51"/>
        <v>0.75</v>
      </c>
      <c r="L190" s="97">
        <f t="shared" si="52"/>
        <v>3</v>
      </c>
      <c r="M190" s="97">
        <f t="shared" si="53"/>
        <v>0</v>
      </c>
      <c r="N190" s="100">
        <f>IF(ISERROR(VLOOKUP(D190,'Base Precios'!$B:$E,4,0)),0,VLOOKUP(D190,'Base Precios'!$B:$E,4,0))</f>
        <v>0</v>
      </c>
      <c r="O190" s="100">
        <f>IF(ISERROR(VLOOKUP(D190,'Base Precios'!$B:$E,3,0)),0,VLOOKUP(D190,'Base Precios'!$B:$E,3,0))</f>
        <v>0</v>
      </c>
      <c r="P190" s="100">
        <f t="shared" si="54"/>
        <v>0</v>
      </c>
      <c r="Q190" s="100">
        <f t="shared" si="55"/>
        <v>0</v>
      </c>
      <c r="R190" s="101">
        <f t="shared" si="56"/>
        <v>0</v>
      </c>
    </row>
    <row r="191" spans="1:18" ht="15" customHeight="1" x14ac:dyDescent="0.2">
      <c r="A191" s="5" t="str">
        <f t="shared" si="47"/>
        <v>Fiat 500 - 1.4  (Naftero)</v>
      </c>
      <c r="B191" s="1" t="s">
        <v>11</v>
      </c>
      <c r="C191" s="5">
        <v>500</v>
      </c>
      <c r="D191" s="5" t="s">
        <v>258</v>
      </c>
      <c r="E191" s="5" t="s">
        <v>363</v>
      </c>
      <c r="F191" s="5" t="s">
        <v>366</v>
      </c>
      <c r="G191" s="96">
        <v>2.9</v>
      </c>
      <c r="H191" s="5">
        <f t="shared" si="48"/>
        <v>3</v>
      </c>
      <c r="I191" s="5">
        <f t="shared" si="49"/>
        <v>0.75</v>
      </c>
      <c r="J191" s="5">
        <f t="shared" si="50"/>
        <v>0</v>
      </c>
      <c r="K191" s="5">
        <f t="shared" si="51"/>
        <v>0.75</v>
      </c>
      <c r="L191" s="5">
        <f t="shared" si="52"/>
        <v>3</v>
      </c>
      <c r="M191" s="5">
        <f t="shared" si="53"/>
        <v>0.10000000000000009</v>
      </c>
      <c r="N191" s="64">
        <f>IF(ISERROR(VLOOKUP(D191,'Base Precios'!$B:$E,4,0)),0,VLOOKUP(D191,'Base Precios'!$B:$E,4,0))</f>
        <v>491.51</v>
      </c>
      <c r="O191" s="64">
        <f>IF(ISERROR(VLOOKUP(D191,'Base Precios'!$B:$E,3,0)),0,VLOOKUP(D191,'Base Precios'!$B:$E,3,0))</f>
        <v>125.93</v>
      </c>
      <c r="P191" s="64">
        <f t="shared" si="54"/>
        <v>0</v>
      </c>
      <c r="Q191" s="64">
        <f t="shared" si="55"/>
        <v>377.79</v>
      </c>
      <c r="R191" s="65">
        <f t="shared" si="56"/>
        <v>377.79</v>
      </c>
    </row>
    <row r="192" spans="1:18" ht="15" customHeight="1" x14ac:dyDescent="0.2">
      <c r="A192" s="5" t="str">
        <f t="shared" si="47"/>
        <v>Fiat Ducato -   (Diesel)</v>
      </c>
      <c r="B192" s="98" t="s">
        <v>11</v>
      </c>
      <c r="C192" s="97" t="s">
        <v>16</v>
      </c>
      <c r="D192" s="97" t="s">
        <v>263</v>
      </c>
      <c r="E192" s="97" t="s">
        <v>104</v>
      </c>
      <c r="F192" s="98"/>
      <c r="G192" s="106">
        <v>0</v>
      </c>
      <c r="H192" s="97">
        <f t="shared" si="48"/>
        <v>0</v>
      </c>
      <c r="I192" s="97">
        <f t="shared" si="49"/>
        <v>0</v>
      </c>
      <c r="J192" s="97">
        <f t="shared" si="50"/>
        <v>0</v>
      </c>
      <c r="K192" s="97">
        <f t="shared" si="51"/>
        <v>0</v>
      </c>
      <c r="L192" s="97">
        <f t="shared" si="52"/>
        <v>0</v>
      </c>
      <c r="M192" s="97">
        <f t="shared" si="53"/>
        <v>0</v>
      </c>
      <c r="N192" s="100">
        <f>IF(ISERROR(VLOOKUP(D192,'Base Precios'!$B:$E,4,0)),0,VLOOKUP(D192,'Base Precios'!$B:$E,4,0))</f>
        <v>319.57</v>
      </c>
      <c r="O192" s="100">
        <f>IF(ISERROR(VLOOKUP(D192,'Base Precios'!$B:$E,3,0)),0,VLOOKUP(D192,'Base Precios'!$B:$E,3,0))</f>
        <v>80.88</v>
      </c>
      <c r="P192" s="100">
        <f t="shared" si="54"/>
        <v>0</v>
      </c>
      <c r="Q192" s="100">
        <f t="shared" si="55"/>
        <v>0</v>
      </c>
      <c r="R192" s="101">
        <f t="shared" si="56"/>
        <v>0</v>
      </c>
    </row>
    <row r="193" spans="1:18" s="103" customFormat="1" ht="15" customHeight="1" x14ac:dyDescent="0.2">
      <c r="A193" s="5" t="str">
        <f t="shared" si="47"/>
        <v>Fiat Ducato -   (Diesel)</v>
      </c>
      <c r="B193" s="103" t="s">
        <v>11</v>
      </c>
      <c r="C193" s="102" t="s">
        <v>16</v>
      </c>
      <c r="D193" s="102" t="s">
        <v>263</v>
      </c>
      <c r="E193" s="103" t="s">
        <v>104</v>
      </c>
      <c r="G193" s="107">
        <v>4.3</v>
      </c>
      <c r="H193" s="102">
        <f t="shared" si="48"/>
        <v>5</v>
      </c>
      <c r="I193" s="102">
        <f t="shared" si="49"/>
        <v>1.25</v>
      </c>
      <c r="J193" s="102">
        <f t="shared" si="50"/>
        <v>1</v>
      </c>
      <c r="K193" s="102">
        <f t="shared" si="51"/>
        <v>0.25</v>
      </c>
      <c r="L193" s="102">
        <f t="shared" si="52"/>
        <v>1</v>
      </c>
      <c r="M193" s="102">
        <f t="shared" si="53"/>
        <v>0.70000000000000018</v>
      </c>
      <c r="N193" s="104">
        <f>IF(ISERROR(VLOOKUP(D193,'Base Precios'!$B:$E,4,0)),0,VLOOKUP(D193,'Base Precios'!$B:$E,4,0))</f>
        <v>319.57</v>
      </c>
      <c r="O193" s="104">
        <f>IF(ISERROR(VLOOKUP(D193,'Base Precios'!$B:$E,3,0)),0,VLOOKUP(D193,'Base Precios'!$B:$E,3,0))</f>
        <v>80.88</v>
      </c>
      <c r="P193" s="104">
        <f t="shared" si="54"/>
        <v>319.57</v>
      </c>
      <c r="Q193" s="104">
        <f t="shared" si="55"/>
        <v>80.88</v>
      </c>
      <c r="R193" s="105">
        <f t="shared" si="56"/>
        <v>400.45</v>
      </c>
    </row>
    <row r="194" spans="1:18" s="103" customFormat="1" ht="15" customHeight="1" x14ac:dyDescent="0.2">
      <c r="A194" s="5" t="str">
        <f t="shared" si="47"/>
        <v>Fiat Fiorino -   (Diesel)</v>
      </c>
      <c r="B194" s="103" t="s">
        <v>11</v>
      </c>
      <c r="C194" s="102" t="s">
        <v>276</v>
      </c>
      <c r="D194" s="102" t="s">
        <v>258</v>
      </c>
      <c r="E194" s="103" t="s">
        <v>104</v>
      </c>
      <c r="G194" s="107">
        <v>4.9000000000000004</v>
      </c>
      <c r="H194" s="102">
        <f t="shared" si="48"/>
        <v>5</v>
      </c>
      <c r="I194" s="102">
        <f t="shared" si="49"/>
        <v>1.25</v>
      </c>
      <c r="J194" s="102">
        <f t="shared" si="50"/>
        <v>1</v>
      </c>
      <c r="K194" s="102">
        <f t="shared" si="51"/>
        <v>0.25</v>
      </c>
      <c r="L194" s="102">
        <f t="shared" si="52"/>
        <v>1</v>
      </c>
      <c r="M194" s="102">
        <f t="shared" si="53"/>
        <v>9.9999999999999645E-2</v>
      </c>
      <c r="N194" s="104">
        <f>IF(ISERROR(VLOOKUP(D194,'Base Precios'!$B:$E,4,0)),0,VLOOKUP(D194,'Base Precios'!$B:$E,4,0))</f>
        <v>491.51</v>
      </c>
      <c r="O194" s="104">
        <f>IF(ISERROR(VLOOKUP(D194,'Base Precios'!$B:$E,3,0)),0,VLOOKUP(D194,'Base Precios'!$B:$E,3,0))</f>
        <v>125.93</v>
      </c>
      <c r="P194" s="104">
        <f t="shared" si="54"/>
        <v>491.51</v>
      </c>
      <c r="Q194" s="104">
        <f t="shared" si="55"/>
        <v>125.93</v>
      </c>
      <c r="R194" s="105">
        <f t="shared" si="56"/>
        <v>617.44000000000005</v>
      </c>
    </row>
    <row r="195" spans="1:18" ht="15" customHeight="1" x14ac:dyDescent="0.2">
      <c r="A195" s="5" t="str">
        <f t="shared" ref="A195:A258" si="57">CONCATENATE(B195," ",C195,," - ",F195,"  (",E195,")")</f>
        <v>Fiat Fiorino -   (Diesel)</v>
      </c>
      <c r="B195" s="103" t="s">
        <v>11</v>
      </c>
      <c r="C195" s="102" t="s">
        <v>276</v>
      </c>
      <c r="D195" s="102" t="s">
        <v>259</v>
      </c>
      <c r="E195" s="103" t="s">
        <v>104</v>
      </c>
      <c r="F195" s="103"/>
      <c r="G195" s="107">
        <v>4.9000000000000004</v>
      </c>
      <c r="H195" s="102">
        <f t="shared" si="48"/>
        <v>5</v>
      </c>
      <c r="I195" s="102">
        <f t="shared" si="49"/>
        <v>1.25</v>
      </c>
      <c r="J195" s="102">
        <f t="shared" si="50"/>
        <v>1</v>
      </c>
      <c r="K195" s="102">
        <f t="shared" si="51"/>
        <v>0.25</v>
      </c>
      <c r="L195" s="102">
        <f t="shared" si="52"/>
        <v>1</v>
      </c>
      <c r="M195" s="102">
        <f t="shared" si="53"/>
        <v>9.9999999999999645E-2</v>
      </c>
      <c r="N195" s="104">
        <f>IF(ISERROR(VLOOKUP(D195,'Base Precios'!$B:$E,4,0)),0,VLOOKUP(D195,'Base Precios'!$B:$E,4,0))</f>
        <v>277.99</v>
      </c>
      <c r="O195" s="104">
        <f>IF(ISERROR(VLOOKUP(D195,'Base Precios'!$B:$E,3,0)),0,VLOOKUP(D195,'Base Precios'!$B:$E,3,0))</f>
        <v>70.48</v>
      </c>
      <c r="P195" s="104">
        <f t="shared" si="54"/>
        <v>277.99</v>
      </c>
      <c r="Q195" s="104">
        <f t="shared" si="55"/>
        <v>70.48</v>
      </c>
      <c r="R195" s="105">
        <f t="shared" si="56"/>
        <v>348.47</v>
      </c>
    </row>
    <row r="196" spans="1:18" ht="15" customHeight="1" x14ac:dyDescent="0.2">
      <c r="A196" s="5" t="str">
        <f t="shared" si="57"/>
        <v>Fiat Fiorino -   (Naftero)</v>
      </c>
      <c r="B196" s="103" t="s">
        <v>11</v>
      </c>
      <c r="C196" s="102" t="s">
        <v>276</v>
      </c>
      <c r="D196" s="102" t="s">
        <v>258</v>
      </c>
      <c r="E196" s="102" t="s">
        <v>363</v>
      </c>
      <c r="F196" s="103"/>
      <c r="G196" s="107">
        <v>2.7</v>
      </c>
      <c r="H196" s="102">
        <f t="shared" si="48"/>
        <v>3</v>
      </c>
      <c r="I196" s="102">
        <f t="shared" si="49"/>
        <v>0.75</v>
      </c>
      <c r="J196" s="102">
        <f t="shared" si="50"/>
        <v>0</v>
      </c>
      <c r="K196" s="102">
        <f t="shared" si="51"/>
        <v>0.75</v>
      </c>
      <c r="L196" s="102">
        <f t="shared" si="52"/>
        <v>3</v>
      </c>
      <c r="M196" s="102">
        <f t="shared" si="53"/>
        <v>0.29999999999999982</v>
      </c>
      <c r="N196" s="104">
        <f>IF(ISERROR(VLOOKUP(D196,'Base Precios'!$B:$E,4,0)),0,VLOOKUP(D196,'Base Precios'!$B:$E,4,0))</f>
        <v>491.51</v>
      </c>
      <c r="O196" s="104">
        <f>IF(ISERROR(VLOOKUP(D196,'Base Precios'!$B:$E,3,0)),0,VLOOKUP(D196,'Base Precios'!$B:$E,3,0))</f>
        <v>125.93</v>
      </c>
      <c r="P196" s="104">
        <f t="shared" si="54"/>
        <v>0</v>
      </c>
      <c r="Q196" s="104">
        <f t="shared" si="55"/>
        <v>377.79</v>
      </c>
      <c r="R196" s="105">
        <f t="shared" si="56"/>
        <v>377.79</v>
      </c>
    </row>
    <row r="197" spans="1:18" ht="15" customHeight="1" x14ac:dyDescent="0.2">
      <c r="A197" s="5" t="str">
        <f t="shared" si="57"/>
        <v>Fiat Fiorino -   (Naftero)</v>
      </c>
      <c r="B197" s="103" t="s">
        <v>11</v>
      </c>
      <c r="C197" s="102" t="s">
        <v>276</v>
      </c>
      <c r="D197" s="102" t="s">
        <v>260</v>
      </c>
      <c r="E197" s="102" t="s">
        <v>363</v>
      </c>
      <c r="F197" s="103"/>
      <c r="G197" s="107">
        <v>2.7</v>
      </c>
      <c r="H197" s="102">
        <f t="shared" ref="H197:H260" si="58">ROUNDUP(G197,0)</f>
        <v>3</v>
      </c>
      <c r="I197" s="102">
        <f t="shared" ref="I197:I260" si="59">+H197/4</f>
        <v>0.75</v>
      </c>
      <c r="J197" s="102">
        <f t="shared" ref="J197:J260" si="60">TRUNC(I197,0)</f>
        <v>0</v>
      </c>
      <c r="K197" s="102">
        <f t="shared" ref="K197:K260" si="61">+I197-J197</f>
        <v>0.75</v>
      </c>
      <c r="L197" s="102">
        <f t="shared" ref="L197:L260" si="62">+K197*4</f>
        <v>3</v>
      </c>
      <c r="M197" s="102">
        <f t="shared" ref="M197:M260" si="63">+H197-G197</f>
        <v>0.29999999999999982</v>
      </c>
      <c r="N197" s="104">
        <f>IF(ISERROR(VLOOKUP(D197,'Base Precios'!$B:$E,4,0)),0,VLOOKUP(D197,'Base Precios'!$B:$E,4,0))</f>
        <v>355.21</v>
      </c>
      <c r="O197" s="104">
        <f>IF(ISERROR(VLOOKUP(D197,'Base Precios'!$B:$E,3,0)),0,VLOOKUP(D197,'Base Precios'!$B:$E,3,0))</f>
        <v>90.12</v>
      </c>
      <c r="P197" s="104">
        <f t="shared" ref="P197:P260" si="64">IFERROR(J197*N197,0)</f>
        <v>0</v>
      </c>
      <c r="Q197" s="104">
        <f t="shared" ref="Q197:Q260" si="65">IFERROR(L197*O197,0)</f>
        <v>270.36</v>
      </c>
      <c r="R197" s="105">
        <f t="shared" ref="R197:R260" si="66">+P197+Q197</f>
        <v>270.36</v>
      </c>
    </row>
    <row r="198" spans="1:18" ht="15" customHeight="1" x14ac:dyDescent="0.2">
      <c r="A198" s="5" t="str">
        <f t="shared" si="57"/>
        <v>Fiat Idea - 1.4  (Naftero)</v>
      </c>
      <c r="B198" s="1" t="s">
        <v>11</v>
      </c>
      <c r="C198" s="5" t="s">
        <v>117</v>
      </c>
      <c r="D198" s="5" t="s">
        <v>258</v>
      </c>
      <c r="E198" s="5" t="s">
        <v>363</v>
      </c>
      <c r="F198" s="5" t="s">
        <v>366</v>
      </c>
      <c r="G198" s="96">
        <v>2.9</v>
      </c>
      <c r="H198" s="5">
        <f t="shared" si="58"/>
        <v>3</v>
      </c>
      <c r="I198" s="5">
        <f t="shared" si="59"/>
        <v>0.75</v>
      </c>
      <c r="J198" s="5">
        <f t="shared" si="60"/>
        <v>0</v>
      </c>
      <c r="K198" s="5">
        <f t="shared" si="61"/>
        <v>0.75</v>
      </c>
      <c r="L198" s="5">
        <f t="shared" si="62"/>
        <v>3</v>
      </c>
      <c r="M198" s="5">
        <f t="shared" si="63"/>
        <v>0.10000000000000009</v>
      </c>
      <c r="N198" s="64">
        <f>IF(ISERROR(VLOOKUP(D198,'Base Precios'!$B:$E,4,0)),0,VLOOKUP(D198,'Base Precios'!$B:$E,4,0))</f>
        <v>491.51</v>
      </c>
      <c r="O198" s="64">
        <f>IF(ISERROR(VLOOKUP(D198,'Base Precios'!$B:$E,3,0)),0,VLOOKUP(D198,'Base Precios'!$B:$E,3,0))</f>
        <v>125.93</v>
      </c>
      <c r="P198" s="64">
        <f t="shared" si="64"/>
        <v>0</v>
      </c>
      <c r="Q198" s="64">
        <f t="shared" si="65"/>
        <v>377.79</v>
      </c>
      <c r="R198" s="65">
        <f t="shared" si="66"/>
        <v>377.79</v>
      </c>
    </row>
    <row r="199" spans="1:18" ht="15" customHeight="1" x14ac:dyDescent="0.2">
      <c r="A199" s="5" t="str">
        <f t="shared" si="57"/>
        <v>Fiat Idea - 1.4  (Naftero)</v>
      </c>
      <c r="B199" s="1" t="s">
        <v>11</v>
      </c>
      <c r="C199" s="5" t="s">
        <v>117</v>
      </c>
      <c r="D199" s="5" t="s">
        <v>260</v>
      </c>
      <c r="E199" s="5" t="s">
        <v>363</v>
      </c>
      <c r="F199" s="5" t="s">
        <v>366</v>
      </c>
      <c r="G199" s="96">
        <v>2.9</v>
      </c>
      <c r="H199" s="5">
        <f t="shared" si="58"/>
        <v>3</v>
      </c>
      <c r="I199" s="5">
        <f t="shared" si="59"/>
        <v>0.75</v>
      </c>
      <c r="J199" s="5">
        <f t="shared" si="60"/>
        <v>0</v>
      </c>
      <c r="K199" s="5">
        <f t="shared" si="61"/>
        <v>0.75</v>
      </c>
      <c r="L199" s="5">
        <f t="shared" si="62"/>
        <v>3</v>
      </c>
      <c r="M199" s="5">
        <f t="shared" si="63"/>
        <v>0.10000000000000009</v>
      </c>
      <c r="N199" s="64">
        <f>IF(ISERROR(VLOOKUP(D199,'Base Precios'!$B:$E,4,0)),0,VLOOKUP(D199,'Base Precios'!$B:$E,4,0))</f>
        <v>355.21</v>
      </c>
      <c r="O199" s="64">
        <f>IF(ISERROR(VLOOKUP(D199,'Base Precios'!$B:$E,3,0)),0,VLOOKUP(D199,'Base Precios'!$B:$E,3,0))</f>
        <v>90.12</v>
      </c>
      <c r="P199" s="64">
        <f t="shared" si="64"/>
        <v>0</v>
      </c>
      <c r="Q199" s="64">
        <f t="shared" si="65"/>
        <v>270.36</v>
      </c>
      <c r="R199" s="65">
        <f t="shared" si="66"/>
        <v>270.36</v>
      </c>
    </row>
    <row r="200" spans="1:18" ht="15" customHeight="1" x14ac:dyDescent="0.2">
      <c r="A200" s="5" t="str">
        <f t="shared" si="57"/>
        <v>Fiat Idea - 1.8  (Naftero)</v>
      </c>
      <c r="B200" s="1" t="s">
        <v>11</v>
      </c>
      <c r="C200" s="5" t="s">
        <v>117</v>
      </c>
      <c r="D200" s="5" t="s">
        <v>258</v>
      </c>
      <c r="E200" s="5" t="s">
        <v>363</v>
      </c>
      <c r="F200" s="5" t="s">
        <v>351</v>
      </c>
      <c r="G200" s="96">
        <v>3.5</v>
      </c>
      <c r="H200" s="5">
        <f t="shared" si="58"/>
        <v>4</v>
      </c>
      <c r="I200" s="5">
        <f t="shared" si="59"/>
        <v>1</v>
      </c>
      <c r="J200" s="5">
        <f t="shared" si="60"/>
        <v>1</v>
      </c>
      <c r="K200" s="5">
        <f t="shared" si="61"/>
        <v>0</v>
      </c>
      <c r="L200" s="5">
        <f t="shared" si="62"/>
        <v>0</v>
      </c>
      <c r="M200" s="5">
        <f t="shared" si="63"/>
        <v>0.5</v>
      </c>
      <c r="N200" s="64">
        <f>IF(ISERROR(VLOOKUP(D200,'Base Precios'!$B:$E,4,0)),0,VLOOKUP(D200,'Base Precios'!$B:$E,4,0))</f>
        <v>491.51</v>
      </c>
      <c r="O200" s="64">
        <f>IF(ISERROR(VLOOKUP(D200,'Base Precios'!$B:$E,3,0)),0,VLOOKUP(D200,'Base Precios'!$B:$E,3,0))</f>
        <v>125.93</v>
      </c>
      <c r="P200" s="64">
        <f t="shared" si="64"/>
        <v>491.51</v>
      </c>
      <c r="Q200" s="64">
        <f t="shared" si="65"/>
        <v>0</v>
      </c>
      <c r="R200" s="65">
        <f t="shared" si="66"/>
        <v>491.51</v>
      </c>
    </row>
    <row r="201" spans="1:18" ht="15" customHeight="1" x14ac:dyDescent="0.2">
      <c r="A201" s="5" t="str">
        <f t="shared" si="57"/>
        <v>Fiat Idea - 1.8  (Naftero)</v>
      </c>
      <c r="B201" s="1" t="s">
        <v>11</v>
      </c>
      <c r="C201" s="5" t="s">
        <v>117</v>
      </c>
      <c r="D201" s="5" t="s">
        <v>260</v>
      </c>
      <c r="E201" s="5" t="s">
        <v>363</v>
      </c>
      <c r="F201" s="5" t="s">
        <v>351</v>
      </c>
      <c r="G201" s="96">
        <v>3.5</v>
      </c>
      <c r="H201" s="5">
        <f t="shared" si="58"/>
        <v>4</v>
      </c>
      <c r="I201" s="5">
        <f t="shared" si="59"/>
        <v>1</v>
      </c>
      <c r="J201" s="5">
        <f t="shared" si="60"/>
        <v>1</v>
      </c>
      <c r="K201" s="5">
        <f t="shared" si="61"/>
        <v>0</v>
      </c>
      <c r="L201" s="5">
        <f t="shared" si="62"/>
        <v>0</v>
      </c>
      <c r="M201" s="5">
        <f t="shared" si="63"/>
        <v>0.5</v>
      </c>
      <c r="N201" s="64">
        <f>IF(ISERROR(VLOOKUP(D201,'Base Precios'!$B:$E,4,0)),0,VLOOKUP(D201,'Base Precios'!$B:$E,4,0))</f>
        <v>355.21</v>
      </c>
      <c r="O201" s="64">
        <f>IF(ISERROR(VLOOKUP(D201,'Base Precios'!$B:$E,3,0)),0,VLOOKUP(D201,'Base Precios'!$B:$E,3,0))</f>
        <v>90.12</v>
      </c>
      <c r="P201" s="64">
        <f t="shared" si="64"/>
        <v>355.21</v>
      </c>
      <c r="Q201" s="64">
        <f t="shared" si="65"/>
        <v>0</v>
      </c>
      <c r="R201" s="65">
        <f t="shared" si="66"/>
        <v>355.21</v>
      </c>
    </row>
    <row r="202" spans="1:18" ht="15" customHeight="1" x14ac:dyDescent="0.2">
      <c r="A202" s="5" t="str">
        <f t="shared" si="57"/>
        <v>Fiat Idea Adventure -   (Naftero)</v>
      </c>
      <c r="B202" s="103" t="s">
        <v>11</v>
      </c>
      <c r="C202" s="102" t="s">
        <v>118</v>
      </c>
      <c r="D202" s="102" t="s">
        <v>258</v>
      </c>
      <c r="E202" s="102" t="s">
        <v>363</v>
      </c>
      <c r="F202" s="103"/>
      <c r="G202" s="107">
        <v>2.7</v>
      </c>
      <c r="H202" s="102">
        <f t="shared" si="58"/>
        <v>3</v>
      </c>
      <c r="I202" s="102">
        <f t="shared" si="59"/>
        <v>0.75</v>
      </c>
      <c r="J202" s="102">
        <f t="shared" si="60"/>
        <v>0</v>
      </c>
      <c r="K202" s="102">
        <f t="shared" si="61"/>
        <v>0.75</v>
      </c>
      <c r="L202" s="102">
        <f t="shared" si="62"/>
        <v>3</v>
      </c>
      <c r="M202" s="102">
        <f t="shared" si="63"/>
        <v>0.29999999999999982</v>
      </c>
      <c r="N202" s="104">
        <f>IF(ISERROR(VLOOKUP(D202,'Base Precios'!$B:$E,4,0)),0,VLOOKUP(D202,'Base Precios'!$B:$E,4,0))</f>
        <v>491.51</v>
      </c>
      <c r="O202" s="104">
        <f>IF(ISERROR(VLOOKUP(D202,'Base Precios'!$B:$E,3,0)),0,VLOOKUP(D202,'Base Precios'!$B:$E,3,0))</f>
        <v>125.93</v>
      </c>
      <c r="P202" s="104">
        <f t="shared" si="64"/>
        <v>0</v>
      </c>
      <c r="Q202" s="104">
        <f t="shared" si="65"/>
        <v>377.79</v>
      </c>
      <c r="R202" s="105">
        <f t="shared" si="66"/>
        <v>377.79</v>
      </c>
    </row>
    <row r="203" spans="1:18" ht="15" customHeight="1" x14ac:dyDescent="0.2">
      <c r="A203" s="5" t="str">
        <f t="shared" si="57"/>
        <v>Fiat Idea Adventure -   (Naftero)</v>
      </c>
      <c r="B203" s="103" t="s">
        <v>11</v>
      </c>
      <c r="C203" s="102" t="s">
        <v>118</v>
      </c>
      <c r="D203" s="102" t="s">
        <v>260</v>
      </c>
      <c r="E203" s="102" t="s">
        <v>363</v>
      </c>
      <c r="F203" s="103"/>
      <c r="G203" s="107">
        <v>4.3</v>
      </c>
      <c r="H203" s="102">
        <f t="shared" si="58"/>
        <v>5</v>
      </c>
      <c r="I203" s="102">
        <f t="shared" si="59"/>
        <v>1.25</v>
      </c>
      <c r="J203" s="102">
        <f t="shared" si="60"/>
        <v>1</v>
      </c>
      <c r="K203" s="102">
        <f t="shared" si="61"/>
        <v>0.25</v>
      </c>
      <c r="L203" s="102">
        <f t="shared" si="62"/>
        <v>1</v>
      </c>
      <c r="M203" s="102">
        <f t="shared" si="63"/>
        <v>0.70000000000000018</v>
      </c>
      <c r="N203" s="104">
        <f>IF(ISERROR(VLOOKUP(D203,'Base Precios'!$B:$E,4,0)),0,VLOOKUP(D203,'Base Precios'!$B:$E,4,0))</f>
        <v>355.21</v>
      </c>
      <c r="O203" s="104">
        <f>IF(ISERROR(VLOOKUP(D203,'Base Precios'!$B:$E,3,0)),0,VLOOKUP(D203,'Base Precios'!$B:$E,3,0))</f>
        <v>90.12</v>
      </c>
      <c r="P203" s="104">
        <f t="shared" si="64"/>
        <v>355.21</v>
      </c>
      <c r="Q203" s="104">
        <f t="shared" si="65"/>
        <v>90.12</v>
      </c>
      <c r="R203" s="105">
        <f t="shared" si="66"/>
        <v>445.33</v>
      </c>
    </row>
    <row r="204" spans="1:18" ht="15" customHeight="1" x14ac:dyDescent="0.2">
      <c r="A204" s="5" t="str">
        <f t="shared" si="57"/>
        <v>Fiat Línea -   (Naftero)</v>
      </c>
      <c r="B204" s="98" t="s">
        <v>11</v>
      </c>
      <c r="C204" s="97" t="s">
        <v>198</v>
      </c>
      <c r="D204" s="97" t="s">
        <v>258</v>
      </c>
      <c r="E204" s="97" t="s">
        <v>363</v>
      </c>
      <c r="F204" s="98"/>
      <c r="G204" s="106">
        <v>0</v>
      </c>
      <c r="H204" s="97">
        <f t="shared" si="58"/>
        <v>0</v>
      </c>
      <c r="I204" s="97">
        <f t="shared" si="59"/>
        <v>0</v>
      </c>
      <c r="J204" s="97">
        <f t="shared" si="60"/>
        <v>0</v>
      </c>
      <c r="K204" s="97">
        <f t="shared" si="61"/>
        <v>0</v>
      </c>
      <c r="L204" s="97">
        <f t="shared" si="62"/>
        <v>0</v>
      </c>
      <c r="M204" s="97">
        <f t="shared" si="63"/>
        <v>0</v>
      </c>
      <c r="N204" s="100">
        <f>IF(ISERROR(VLOOKUP(D204,'Base Precios'!$B:$E,4,0)),0,VLOOKUP(D204,'Base Precios'!$B:$E,4,0))</f>
        <v>491.51</v>
      </c>
      <c r="O204" s="100">
        <f>IF(ISERROR(VLOOKUP(D204,'Base Precios'!$B:$E,3,0)),0,VLOOKUP(D204,'Base Precios'!$B:$E,3,0))</f>
        <v>125.93</v>
      </c>
      <c r="P204" s="100">
        <f t="shared" si="64"/>
        <v>0</v>
      </c>
      <c r="Q204" s="100">
        <f t="shared" si="65"/>
        <v>0</v>
      </c>
      <c r="R204" s="101">
        <f t="shared" si="66"/>
        <v>0</v>
      </c>
    </row>
    <row r="205" spans="1:18" ht="15" customHeight="1" x14ac:dyDescent="0.2">
      <c r="A205" s="5" t="str">
        <f t="shared" si="57"/>
        <v>Fiat Línea -   (Naftero)</v>
      </c>
      <c r="B205" s="103" t="s">
        <v>11</v>
      </c>
      <c r="C205" s="102" t="s">
        <v>198</v>
      </c>
      <c r="D205" s="102" t="s">
        <v>260</v>
      </c>
      <c r="E205" s="102" t="s">
        <v>363</v>
      </c>
      <c r="F205" s="103"/>
      <c r="G205" s="107">
        <v>4.3</v>
      </c>
      <c r="H205" s="102">
        <f t="shared" si="58"/>
        <v>5</v>
      </c>
      <c r="I205" s="102">
        <f t="shared" si="59"/>
        <v>1.25</v>
      </c>
      <c r="J205" s="102">
        <f t="shared" si="60"/>
        <v>1</v>
      </c>
      <c r="K205" s="102">
        <f t="shared" si="61"/>
        <v>0.25</v>
      </c>
      <c r="L205" s="102">
        <f t="shared" si="62"/>
        <v>1</v>
      </c>
      <c r="M205" s="102">
        <f t="shared" si="63"/>
        <v>0.70000000000000018</v>
      </c>
      <c r="N205" s="104">
        <f>IF(ISERROR(VLOOKUP(D205,'Base Precios'!$B:$E,4,0)),0,VLOOKUP(D205,'Base Precios'!$B:$E,4,0))</f>
        <v>355.21</v>
      </c>
      <c r="O205" s="104">
        <f>IF(ISERROR(VLOOKUP(D205,'Base Precios'!$B:$E,3,0)),0,VLOOKUP(D205,'Base Precios'!$B:$E,3,0))</f>
        <v>90.12</v>
      </c>
      <c r="P205" s="104">
        <f t="shared" si="64"/>
        <v>355.21</v>
      </c>
      <c r="Q205" s="104">
        <f t="shared" si="65"/>
        <v>90.12</v>
      </c>
      <c r="R205" s="105">
        <f t="shared" si="66"/>
        <v>445.33</v>
      </c>
    </row>
    <row r="206" spans="1:18" ht="15" customHeight="1" x14ac:dyDescent="0.2">
      <c r="A206" s="5" t="str">
        <f t="shared" si="57"/>
        <v>Fiat Palio - 1.3  (Diesel)</v>
      </c>
      <c r="B206" s="1" t="s">
        <v>11</v>
      </c>
      <c r="C206" s="5" t="s">
        <v>13</v>
      </c>
      <c r="D206" s="5" t="s">
        <v>258</v>
      </c>
      <c r="E206" s="67" t="s">
        <v>104</v>
      </c>
      <c r="F206" s="5" t="s">
        <v>376</v>
      </c>
      <c r="G206" s="96">
        <v>2.8</v>
      </c>
      <c r="H206" s="5">
        <f t="shared" si="58"/>
        <v>3</v>
      </c>
      <c r="I206" s="5">
        <f t="shared" si="59"/>
        <v>0.75</v>
      </c>
      <c r="J206" s="5">
        <f t="shared" si="60"/>
        <v>0</v>
      </c>
      <c r="K206" s="5">
        <f t="shared" si="61"/>
        <v>0.75</v>
      </c>
      <c r="L206" s="5">
        <f t="shared" si="62"/>
        <v>3</v>
      </c>
      <c r="M206" s="5">
        <f t="shared" si="63"/>
        <v>0.20000000000000018</v>
      </c>
      <c r="N206" s="64">
        <f>IF(ISERROR(VLOOKUP(D206,'Base Precios'!$B:$E,4,0)),0,VLOOKUP(D206,'Base Precios'!$B:$E,4,0))</f>
        <v>491.51</v>
      </c>
      <c r="O206" s="64">
        <f>IF(ISERROR(VLOOKUP(D206,'Base Precios'!$B:$E,3,0)),0,VLOOKUP(D206,'Base Precios'!$B:$E,3,0))</f>
        <v>125.93</v>
      </c>
      <c r="P206" s="64">
        <f t="shared" si="64"/>
        <v>0</v>
      </c>
      <c r="Q206" s="64">
        <f t="shared" si="65"/>
        <v>377.79</v>
      </c>
      <c r="R206" s="65">
        <f t="shared" si="66"/>
        <v>377.79</v>
      </c>
    </row>
    <row r="207" spans="1:18" ht="15" customHeight="1" x14ac:dyDescent="0.2">
      <c r="A207" s="5" t="str">
        <f t="shared" si="57"/>
        <v>Fiat Palio - 1.4  (Naftero)</v>
      </c>
      <c r="B207" s="1" t="s">
        <v>11</v>
      </c>
      <c r="C207" s="5" t="s">
        <v>13</v>
      </c>
      <c r="D207" s="5" t="s">
        <v>258</v>
      </c>
      <c r="E207" s="5" t="s">
        <v>363</v>
      </c>
      <c r="F207" s="5" t="s">
        <v>366</v>
      </c>
      <c r="G207" s="96">
        <v>2.7</v>
      </c>
      <c r="H207" s="5">
        <f t="shared" si="58"/>
        <v>3</v>
      </c>
      <c r="I207" s="5">
        <f t="shared" si="59"/>
        <v>0.75</v>
      </c>
      <c r="J207" s="5">
        <f t="shared" si="60"/>
        <v>0</v>
      </c>
      <c r="K207" s="5">
        <f t="shared" si="61"/>
        <v>0.75</v>
      </c>
      <c r="L207" s="5">
        <f t="shared" si="62"/>
        <v>3</v>
      </c>
      <c r="M207" s="5">
        <f t="shared" si="63"/>
        <v>0.29999999999999982</v>
      </c>
      <c r="N207" s="64">
        <f>IF(ISERROR(VLOOKUP(D207,'Base Precios'!$B:$E,4,0)),0,VLOOKUP(D207,'Base Precios'!$B:$E,4,0))</f>
        <v>491.51</v>
      </c>
      <c r="O207" s="64">
        <f>IF(ISERROR(VLOOKUP(D207,'Base Precios'!$B:$E,3,0)),0,VLOOKUP(D207,'Base Precios'!$B:$E,3,0))</f>
        <v>125.93</v>
      </c>
      <c r="P207" s="64">
        <f t="shared" si="64"/>
        <v>0</v>
      </c>
      <c r="Q207" s="64">
        <f t="shared" si="65"/>
        <v>377.79</v>
      </c>
      <c r="R207" s="65">
        <f t="shared" si="66"/>
        <v>377.79</v>
      </c>
    </row>
    <row r="208" spans="1:18" ht="15" customHeight="1" x14ac:dyDescent="0.2">
      <c r="A208" s="5" t="str">
        <f t="shared" si="57"/>
        <v>Fiat Palio - 1.4  (Naftero)</v>
      </c>
      <c r="B208" s="1" t="s">
        <v>11</v>
      </c>
      <c r="C208" s="5" t="s">
        <v>13</v>
      </c>
      <c r="D208" s="5" t="s">
        <v>260</v>
      </c>
      <c r="E208" s="5" t="s">
        <v>363</v>
      </c>
      <c r="F208" s="5" t="s">
        <v>366</v>
      </c>
      <c r="G208" s="110">
        <v>2.7</v>
      </c>
      <c r="H208" s="5">
        <f t="shared" si="58"/>
        <v>3</v>
      </c>
      <c r="I208" s="5">
        <f t="shared" si="59"/>
        <v>0.75</v>
      </c>
      <c r="J208" s="5">
        <f t="shared" si="60"/>
        <v>0</v>
      </c>
      <c r="K208" s="5">
        <f t="shared" si="61"/>
        <v>0.75</v>
      </c>
      <c r="L208" s="5">
        <f t="shared" si="62"/>
        <v>3</v>
      </c>
      <c r="M208" s="5">
        <f t="shared" si="63"/>
        <v>0.29999999999999982</v>
      </c>
      <c r="N208" s="64">
        <f>IF(ISERROR(VLOOKUP(D208,'Base Precios'!$B:$E,4,0)),0,VLOOKUP(D208,'Base Precios'!$B:$E,4,0))</f>
        <v>355.21</v>
      </c>
      <c r="O208" s="64">
        <f>IF(ISERROR(VLOOKUP(D208,'Base Precios'!$B:$E,3,0)),0,VLOOKUP(D208,'Base Precios'!$B:$E,3,0))</f>
        <v>90.12</v>
      </c>
      <c r="P208" s="64">
        <f t="shared" si="64"/>
        <v>0</v>
      </c>
      <c r="Q208" s="64">
        <f t="shared" si="65"/>
        <v>270.36</v>
      </c>
      <c r="R208" s="65">
        <f t="shared" si="66"/>
        <v>270.36</v>
      </c>
    </row>
    <row r="209" spans="1:18" ht="15" customHeight="1" x14ac:dyDescent="0.2">
      <c r="A209" s="5" t="str">
        <f t="shared" si="57"/>
        <v>Fiat Palio - 1.8  (Naftero)</v>
      </c>
      <c r="B209" s="1" t="s">
        <v>11</v>
      </c>
      <c r="C209" s="5" t="s">
        <v>13</v>
      </c>
      <c r="D209" s="5" t="s">
        <v>258</v>
      </c>
      <c r="E209" s="5" t="s">
        <v>363</v>
      </c>
      <c r="F209" s="5" t="s">
        <v>351</v>
      </c>
      <c r="G209" s="96">
        <v>3.5</v>
      </c>
      <c r="H209" s="5">
        <f t="shared" si="58"/>
        <v>4</v>
      </c>
      <c r="I209" s="5">
        <f t="shared" si="59"/>
        <v>1</v>
      </c>
      <c r="J209" s="5">
        <f t="shared" si="60"/>
        <v>1</v>
      </c>
      <c r="K209" s="5">
        <f t="shared" si="61"/>
        <v>0</v>
      </c>
      <c r="L209" s="5">
        <f t="shared" si="62"/>
        <v>0</v>
      </c>
      <c r="M209" s="5">
        <f t="shared" si="63"/>
        <v>0.5</v>
      </c>
      <c r="N209" s="64">
        <f>IF(ISERROR(VLOOKUP(D209,'Base Precios'!$B:$E,4,0)),0,VLOOKUP(D209,'Base Precios'!$B:$E,4,0))</f>
        <v>491.51</v>
      </c>
      <c r="O209" s="64">
        <f>IF(ISERROR(VLOOKUP(D209,'Base Precios'!$B:$E,3,0)),0,VLOOKUP(D209,'Base Precios'!$B:$E,3,0))</f>
        <v>125.93</v>
      </c>
      <c r="P209" s="64">
        <f t="shared" si="64"/>
        <v>491.51</v>
      </c>
      <c r="Q209" s="64">
        <f t="shared" si="65"/>
        <v>0</v>
      </c>
      <c r="R209" s="65">
        <f t="shared" si="66"/>
        <v>491.51</v>
      </c>
    </row>
    <row r="210" spans="1:18" ht="15" customHeight="1" x14ac:dyDescent="0.2">
      <c r="A210" s="5" t="str">
        <f t="shared" si="57"/>
        <v>Fiat Palio - 1.8  (Naftero)</v>
      </c>
      <c r="B210" s="1" t="s">
        <v>11</v>
      </c>
      <c r="C210" s="5" t="s">
        <v>13</v>
      </c>
      <c r="D210" s="5" t="s">
        <v>260</v>
      </c>
      <c r="E210" s="5" t="s">
        <v>363</v>
      </c>
      <c r="F210" s="5" t="s">
        <v>351</v>
      </c>
      <c r="G210" s="96">
        <v>3.5</v>
      </c>
      <c r="H210" s="5">
        <f t="shared" si="58"/>
        <v>4</v>
      </c>
      <c r="I210" s="5">
        <f t="shared" si="59"/>
        <v>1</v>
      </c>
      <c r="J210" s="5">
        <f t="shared" si="60"/>
        <v>1</v>
      </c>
      <c r="K210" s="5">
        <f t="shared" si="61"/>
        <v>0</v>
      </c>
      <c r="L210" s="5">
        <f t="shared" si="62"/>
        <v>0</v>
      </c>
      <c r="M210" s="5">
        <f t="shared" si="63"/>
        <v>0.5</v>
      </c>
      <c r="N210" s="64">
        <f>IF(ISERROR(VLOOKUP(D210,'Base Precios'!$B:$E,4,0)),0,VLOOKUP(D210,'Base Precios'!$B:$E,4,0))</f>
        <v>355.21</v>
      </c>
      <c r="O210" s="64">
        <f>IF(ISERROR(VLOOKUP(D210,'Base Precios'!$B:$E,3,0)),0,VLOOKUP(D210,'Base Precios'!$B:$E,3,0))</f>
        <v>90.12</v>
      </c>
      <c r="P210" s="64">
        <f t="shared" si="64"/>
        <v>355.21</v>
      </c>
      <c r="Q210" s="64">
        <f t="shared" si="65"/>
        <v>0</v>
      </c>
      <c r="R210" s="65">
        <f t="shared" si="66"/>
        <v>355.21</v>
      </c>
    </row>
    <row r="211" spans="1:18" ht="15" customHeight="1" x14ac:dyDescent="0.2">
      <c r="A211" s="5" t="str">
        <f t="shared" si="57"/>
        <v>Fiat Palio Fire -   (Naftero)</v>
      </c>
      <c r="B211" s="103" t="s">
        <v>11</v>
      </c>
      <c r="C211" s="102" t="s">
        <v>273</v>
      </c>
      <c r="D211" s="102" t="s">
        <v>258</v>
      </c>
      <c r="E211" s="102" t="s">
        <v>363</v>
      </c>
      <c r="F211" s="103"/>
      <c r="G211" s="107">
        <v>2.7</v>
      </c>
      <c r="H211" s="102">
        <f t="shared" si="58"/>
        <v>3</v>
      </c>
      <c r="I211" s="102">
        <f t="shared" si="59"/>
        <v>0.75</v>
      </c>
      <c r="J211" s="102">
        <f t="shared" si="60"/>
        <v>0</v>
      </c>
      <c r="K211" s="102">
        <f t="shared" si="61"/>
        <v>0.75</v>
      </c>
      <c r="L211" s="102">
        <f t="shared" si="62"/>
        <v>3</v>
      </c>
      <c r="M211" s="102">
        <f t="shared" si="63"/>
        <v>0.29999999999999982</v>
      </c>
      <c r="N211" s="104">
        <f>IF(ISERROR(VLOOKUP(D211,'Base Precios'!$B:$E,4,0)),0,VLOOKUP(D211,'Base Precios'!$B:$E,4,0))</f>
        <v>491.51</v>
      </c>
      <c r="O211" s="104">
        <f>IF(ISERROR(VLOOKUP(D211,'Base Precios'!$B:$E,3,0)),0,VLOOKUP(D211,'Base Precios'!$B:$E,3,0))</f>
        <v>125.93</v>
      </c>
      <c r="P211" s="104">
        <f t="shared" si="64"/>
        <v>0</v>
      </c>
      <c r="Q211" s="104">
        <f t="shared" si="65"/>
        <v>377.79</v>
      </c>
      <c r="R211" s="105">
        <f t="shared" si="66"/>
        <v>377.79</v>
      </c>
    </row>
    <row r="212" spans="1:18" ht="15" customHeight="1" x14ac:dyDescent="0.2">
      <c r="A212" s="5" t="str">
        <f t="shared" si="57"/>
        <v>Fiat Palio Fire -   (Naftero)</v>
      </c>
      <c r="B212" s="103" t="s">
        <v>11</v>
      </c>
      <c r="C212" s="102" t="s">
        <v>273</v>
      </c>
      <c r="D212" s="102" t="s">
        <v>260</v>
      </c>
      <c r="E212" s="102" t="s">
        <v>363</v>
      </c>
      <c r="F212" s="103"/>
      <c r="G212" s="107">
        <v>2.7</v>
      </c>
      <c r="H212" s="102">
        <f t="shared" si="58"/>
        <v>3</v>
      </c>
      <c r="I212" s="102">
        <f t="shared" si="59"/>
        <v>0.75</v>
      </c>
      <c r="J212" s="102">
        <f t="shared" si="60"/>
        <v>0</v>
      </c>
      <c r="K212" s="102">
        <f t="shared" si="61"/>
        <v>0.75</v>
      </c>
      <c r="L212" s="102">
        <f t="shared" si="62"/>
        <v>3</v>
      </c>
      <c r="M212" s="102">
        <f t="shared" si="63"/>
        <v>0.29999999999999982</v>
      </c>
      <c r="N212" s="104">
        <f>IF(ISERROR(VLOOKUP(D212,'Base Precios'!$B:$E,4,0)),0,VLOOKUP(D212,'Base Precios'!$B:$E,4,0))</f>
        <v>355.21</v>
      </c>
      <c r="O212" s="104">
        <f>IF(ISERROR(VLOOKUP(D212,'Base Precios'!$B:$E,3,0)),0,VLOOKUP(D212,'Base Precios'!$B:$E,3,0))</f>
        <v>90.12</v>
      </c>
      <c r="P212" s="104">
        <f t="shared" si="64"/>
        <v>0</v>
      </c>
      <c r="Q212" s="104">
        <f t="shared" si="65"/>
        <v>270.36</v>
      </c>
      <c r="R212" s="105">
        <f t="shared" si="66"/>
        <v>270.36</v>
      </c>
    </row>
    <row r="213" spans="1:18" ht="15" customHeight="1" x14ac:dyDescent="0.2">
      <c r="A213" s="5" t="str">
        <f t="shared" si="57"/>
        <v>Fiat Palio Weekend - 1.3  (Diesel)</v>
      </c>
      <c r="B213" s="1" t="s">
        <v>11</v>
      </c>
      <c r="C213" s="5" t="s">
        <v>120</v>
      </c>
      <c r="D213" s="5" t="s">
        <v>258</v>
      </c>
      <c r="E213" s="67" t="s">
        <v>104</v>
      </c>
      <c r="F213" s="5" t="s">
        <v>376</v>
      </c>
      <c r="G213" s="96">
        <v>2.8</v>
      </c>
      <c r="H213" s="5">
        <f t="shared" si="58"/>
        <v>3</v>
      </c>
      <c r="I213" s="5">
        <f t="shared" si="59"/>
        <v>0.75</v>
      </c>
      <c r="J213" s="5">
        <f t="shared" si="60"/>
        <v>0</v>
      </c>
      <c r="K213" s="5">
        <f t="shared" si="61"/>
        <v>0.75</v>
      </c>
      <c r="L213" s="5">
        <f t="shared" si="62"/>
        <v>3</v>
      </c>
      <c r="M213" s="5">
        <f t="shared" si="63"/>
        <v>0.20000000000000018</v>
      </c>
      <c r="N213" s="64">
        <f>IF(ISERROR(VLOOKUP(D213,'Base Precios'!$B:$E,4,0)),0,VLOOKUP(D213,'Base Precios'!$B:$E,4,0))</f>
        <v>491.51</v>
      </c>
      <c r="O213" s="64">
        <f>IF(ISERROR(VLOOKUP(D213,'Base Precios'!$B:$E,3,0)),0,VLOOKUP(D213,'Base Precios'!$B:$E,3,0))</f>
        <v>125.93</v>
      </c>
      <c r="P213" s="64">
        <f t="shared" si="64"/>
        <v>0</v>
      </c>
      <c r="Q213" s="64">
        <f t="shared" si="65"/>
        <v>377.79</v>
      </c>
      <c r="R213" s="65">
        <f t="shared" si="66"/>
        <v>377.79</v>
      </c>
    </row>
    <row r="214" spans="1:18" ht="15" customHeight="1" x14ac:dyDescent="0.2">
      <c r="A214" s="5" t="str">
        <f t="shared" si="57"/>
        <v>Fiat Palio Weekend - 1.4  (Naftero)</v>
      </c>
      <c r="B214" s="1" t="s">
        <v>11</v>
      </c>
      <c r="C214" s="5" t="s">
        <v>120</v>
      </c>
      <c r="D214" s="5" t="s">
        <v>258</v>
      </c>
      <c r="E214" s="5" t="s">
        <v>363</v>
      </c>
      <c r="F214" s="5" t="s">
        <v>366</v>
      </c>
      <c r="G214" s="96">
        <v>2.7</v>
      </c>
      <c r="H214" s="5">
        <f t="shared" si="58"/>
        <v>3</v>
      </c>
      <c r="I214" s="5">
        <f t="shared" si="59"/>
        <v>0.75</v>
      </c>
      <c r="J214" s="5">
        <f t="shared" si="60"/>
        <v>0</v>
      </c>
      <c r="K214" s="5">
        <f t="shared" si="61"/>
        <v>0.75</v>
      </c>
      <c r="L214" s="5">
        <f t="shared" si="62"/>
        <v>3</v>
      </c>
      <c r="M214" s="5">
        <f t="shared" si="63"/>
        <v>0.29999999999999982</v>
      </c>
      <c r="N214" s="64">
        <f>IF(ISERROR(VLOOKUP(D214,'Base Precios'!$B:$E,4,0)),0,VLOOKUP(D214,'Base Precios'!$B:$E,4,0))</f>
        <v>491.51</v>
      </c>
      <c r="O214" s="64">
        <f>IF(ISERROR(VLOOKUP(D214,'Base Precios'!$B:$E,3,0)),0,VLOOKUP(D214,'Base Precios'!$B:$E,3,0))</f>
        <v>125.93</v>
      </c>
      <c r="P214" s="64">
        <f t="shared" si="64"/>
        <v>0</v>
      </c>
      <c r="Q214" s="64">
        <f t="shared" si="65"/>
        <v>377.79</v>
      </c>
      <c r="R214" s="65">
        <f t="shared" si="66"/>
        <v>377.79</v>
      </c>
    </row>
    <row r="215" spans="1:18" ht="15" customHeight="1" x14ac:dyDescent="0.2">
      <c r="A215" s="5" t="str">
        <f t="shared" si="57"/>
        <v>Fiat Palio Weekend - 1.4  (Naftero)</v>
      </c>
      <c r="B215" s="1" t="s">
        <v>11</v>
      </c>
      <c r="C215" s="5" t="s">
        <v>120</v>
      </c>
      <c r="D215" s="5" t="s">
        <v>260</v>
      </c>
      <c r="E215" s="5" t="s">
        <v>363</v>
      </c>
      <c r="F215" s="5" t="s">
        <v>366</v>
      </c>
      <c r="G215" s="96">
        <v>2.7</v>
      </c>
      <c r="H215" s="5">
        <f t="shared" si="58"/>
        <v>3</v>
      </c>
      <c r="I215" s="5">
        <f t="shared" si="59"/>
        <v>0.75</v>
      </c>
      <c r="J215" s="5">
        <f t="shared" si="60"/>
        <v>0</v>
      </c>
      <c r="K215" s="5">
        <f t="shared" si="61"/>
        <v>0.75</v>
      </c>
      <c r="L215" s="5">
        <f t="shared" si="62"/>
        <v>3</v>
      </c>
      <c r="M215" s="5">
        <f t="shared" si="63"/>
        <v>0.29999999999999982</v>
      </c>
      <c r="N215" s="64">
        <f>IF(ISERROR(VLOOKUP(D215,'Base Precios'!$B:$E,4,0)),0,VLOOKUP(D215,'Base Precios'!$B:$E,4,0))</f>
        <v>355.21</v>
      </c>
      <c r="O215" s="64">
        <f>IF(ISERROR(VLOOKUP(D215,'Base Precios'!$B:$E,3,0)),0,VLOOKUP(D215,'Base Precios'!$B:$E,3,0))</f>
        <v>90.12</v>
      </c>
      <c r="P215" s="64">
        <f t="shared" si="64"/>
        <v>0</v>
      </c>
      <c r="Q215" s="64">
        <f t="shared" si="65"/>
        <v>270.36</v>
      </c>
      <c r="R215" s="65">
        <f t="shared" si="66"/>
        <v>270.36</v>
      </c>
    </row>
    <row r="216" spans="1:18" s="103" customFormat="1" ht="15" customHeight="1" x14ac:dyDescent="0.2">
      <c r="A216" s="5" t="str">
        <f t="shared" si="57"/>
        <v>Fiat Palio Weekend - 1.8  (Naftero)</v>
      </c>
      <c r="B216" s="67" t="s">
        <v>11</v>
      </c>
      <c r="C216" s="5" t="s">
        <v>120</v>
      </c>
      <c r="D216" s="5" t="s">
        <v>258</v>
      </c>
      <c r="E216" s="5" t="s">
        <v>363</v>
      </c>
      <c r="F216" s="5" t="s">
        <v>351</v>
      </c>
      <c r="G216" s="96">
        <v>3.5</v>
      </c>
      <c r="H216" s="5">
        <f t="shared" si="58"/>
        <v>4</v>
      </c>
      <c r="I216" s="5">
        <f t="shared" si="59"/>
        <v>1</v>
      </c>
      <c r="J216" s="5">
        <f t="shared" si="60"/>
        <v>1</v>
      </c>
      <c r="K216" s="5">
        <f t="shared" si="61"/>
        <v>0</v>
      </c>
      <c r="L216" s="5">
        <f t="shared" si="62"/>
        <v>0</v>
      </c>
      <c r="M216" s="5">
        <f t="shared" si="63"/>
        <v>0.5</v>
      </c>
      <c r="N216" s="64">
        <f>IF(ISERROR(VLOOKUP(D216,'Base Precios'!$B:$E,4,0)),0,VLOOKUP(D216,'Base Precios'!$B:$E,4,0))</f>
        <v>491.51</v>
      </c>
      <c r="O216" s="64">
        <f>IF(ISERROR(VLOOKUP(D216,'Base Precios'!$B:$E,3,0)),0,VLOOKUP(D216,'Base Precios'!$B:$E,3,0))</f>
        <v>125.93</v>
      </c>
      <c r="P216" s="64">
        <f t="shared" si="64"/>
        <v>491.51</v>
      </c>
      <c r="Q216" s="64">
        <f t="shared" si="65"/>
        <v>0</v>
      </c>
      <c r="R216" s="65">
        <f t="shared" si="66"/>
        <v>491.51</v>
      </c>
    </row>
    <row r="217" spans="1:18" s="103" customFormat="1" ht="15" customHeight="1" x14ac:dyDescent="0.2">
      <c r="A217" s="5" t="str">
        <f t="shared" si="57"/>
        <v>Fiat Palio Weekend - 1.8  (Naftero)</v>
      </c>
      <c r="B217" s="67" t="s">
        <v>11</v>
      </c>
      <c r="C217" s="5" t="s">
        <v>120</v>
      </c>
      <c r="D217" s="5" t="s">
        <v>260</v>
      </c>
      <c r="E217" s="5" t="s">
        <v>363</v>
      </c>
      <c r="F217" s="5" t="s">
        <v>351</v>
      </c>
      <c r="G217" s="96">
        <v>3.5</v>
      </c>
      <c r="H217" s="5">
        <f t="shared" si="58"/>
        <v>4</v>
      </c>
      <c r="I217" s="5">
        <f t="shared" si="59"/>
        <v>1</v>
      </c>
      <c r="J217" s="5">
        <f t="shared" si="60"/>
        <v>1</v>
      </c>
      <c r="K217" s="5">
        <f t="shared" si="61"/>
        <v>0</v>
      </c>
      <c r="L217" s="5">
        <f t="shared" si="62"/>
        <v>0</v>
      </c>
      <c r="M217" s="5">
        <f t="shared" si="63"/>
        <v>0.5</v>
      </c>
      <c r="N217" s="64">
        <f>IF(ISERROR(VLOOKUP(D217,'Base Precios'!$B:$E,4,0)),0,VLOOKUP(D217,'Base Precios'!$B:$E,4,0))</f>
        <v>355.21</v>
      </c>
      <c r="O217" s="64">
        <f>IF(ISERROR(VLOOKUP(D217,'Base Precios'!$B:$E,3,0)),0,VLOOKUP(D217,'Base Precios'!$B:$E,3,0))</f>
        <v>90.12</v>
      </c>
      <c r="P217" s="64">
        <f t="shared" si="64"/>
        <v>355.21</v>
      </c>
      <c r="Q217" s="64">
        <f t="shared" si="65"/>
        <v>0</v>
      </c>
      <c r="R217" s="65">
        <f t="shared" si="66"/>
        <v>355.21</v>
      </c>
    </row>
    <row r="218" spans="1:18" s="103" customFormat="1" ht="15" customHeight="1" x14ac:dyDescent="0.2">
      <c r="A218" s="5" t="str">
        <f t="shared" si="57"/>
        <v>Fiat Punto - 1.3  (Diesel)</v>
      </c>
      <c r="B218" s="67" t="s">
        <v>11</v>
      </c>
      <c r="C218" s="5" t="s">
        <v>119</v>
      </c>
      <c r="D218" s="5" t="s">
        <v>258</v>
      </c>
      <c r="E218" s="67" t="s">
        <v>104</v>
      </c>
      <c r="F218" s="5" t="s">
        <v>376</v>
      </c>
      <c r="G218" s="96">
        <v>2.7</v>
      </c>
      <c r="H218" s="5">
        <f t="shared" si="58"/>
        <v>3</v>
      </c>
      <c r="I218" s="5">
        <f t="shared" si="59"/>
        <v>0.75</v>
      </c>
      <c r="J218" s="5">
        <f t="shared" si="60"/>
        <v>0</v>
      </c>
      <c r="K218" s="5">
        <f t="shared" si="61"/>
        <v>0.75</v>
      </c>
      <c r="L218" s="5">
        <f t="shared" si="62"/>
        <v>3</v>
      </c>
      <c r="M218" s="5">
        <f t="shared" si="63"/>
        <v>0.29999999999999982</v>
      </c>
      <c r="N218" s="64">
        <f>IF(ISERROR(VLOOKUP(D218,'Base Precios'!$B:$E,4,0)),0,VLOOKUP(D218,'Base Precios'!$B:$E,4,0))</f>
        <v>491.51</v>
      </c>
      <c r="O218" s="64">
        <f>IF(ISERROR(VLOOKUP(D218,'Base Precios'!$B:$E,3,0)),0,VLOOKUP(D218,'Base Precios'!$B:$E,3,0))</f>
        <v>125.93</v>
      </c>
      <c r="P218" s="64">
        <f t="shared" si="64"/>
        <v>0</v>
      </c>
      <c r="Q218" s="64">
        <f t="shared" si="65"/>
        <v>377.79</v>
      </c>
      <c r="R218" s="65">
        <f t="shared" si="66"/>
        <v>377.79</v>
      </c>
    </row>
    <row r="219" spans="1:18" s="103" customFormat="1" ht="15" customHeight="1" x14ac:dyDescent="0.2">
      <c r="A219" s="5" t="str">
        <f t="shared" si="57"/>
        <v>Fiat Punto - 1.4  (Naftero)</v>
      </c>
      <c r="B219" s="67" t="s">
        <v>11</v>
      </c>
      <c r="C219" s="5" t="s">
        <v>119</v>
      </c>
      <c r="D219" s="5" t="s">
        <v>261</v>
      </c>
      <c r="E219" s="5" t="s">
        <v>363</v>
      </c>
      <c r="F219" s="5" t="s">
        <v>366</v>
      </c>
      <c r="G219" s="96">
        <v>2.7</v>
      </c>
      <c r="H219" s="5">
        <f t="shared" si="58"/>
        <v>3</v>
      </c>
      <c r="I219" s="5">
        <f t="shared" si="59"/>
        <v>0.75</v>
      </c>
      <c r="J219" s="5">
        <f t="shared" si="60"/>
        <v>0</v>
      </c>
      <c r="K219" s="5">
        <f t="shared" si="61"/>
        <v>0.75</v>
      </c>
      <c r="L219" s="5">
        <f t="shared" si="62"/>
        <v>3</v>
      </c>
      <c r="M219" s="5">
        <f t="shared" si="63"/>
        <v>0.29999999999999982</v>
      </c>
      <c r="N219" s="64">
        <f>IF(ISERROR(VLOOKUP(D219,'Base Precios'!$B:$E,4,0)),0,VLOOKUP(D219,'Base Precios'!$B:$E,4,0))</f>
        <v>478.32</v>
      </c>
      <c r="O219" s="64">
        <f>IF(ISERROR(VLOOKUP(D219,'Base Precios'!$B:$E,3,0)),0,VLOOKUP(D219,'Base Precios'!$B:$E,3,0))</f>
        <v>120.1</v>
      </c>
      <c r="P219" s="64">
        <f t="shared" si="64"/>
        <v>0</v>
      </c>
      <c r="Q219" s="64">
        <f t="shared" si="65"/>
        <v>360.29999999999995</v>
      </c>
      <c r="R219" s="65">
        <f t="shared" si="66"/>
        <v>360.29999999999995</v>
      </c>
    </row>
    <row r="220" spans="1:18" s="98" customFormat="1" ht="15" customHeight="1" x14ac:dyDescent="0.2">
      <c r="A220" s="5" t="str">
        <f t="shared" si="57"/>
        <v>Fiat Punto - 1.8  (Naftero)</v>
      </c>
      <c r="B220" s="67" t="s">
        <v>11</v>
      </c>
      <c r="C220" s="5" t="s">
        <v>119</v>
      </c>
      <c r="D220" s="5" t="s">
        <v>260</v>
      </c>
      <c r="E220" s="5" t="s">
        <v>363</v>
      </c>
      <c r="F220" s="5" t="s">
        <v>351</v>
      </c>
      <c r="G220" s="96">
        <v>3.2</v>
      </c>
      <c r="H220" s="5">
        <f t="shared" si="58"/>
        <v>4</v>
      </c>
      <c r="I220" s="5">
        <f t="shared" si="59"/>
        <v>1</v>
      </c>
      <c r="J220" s="5">
        <f t="shared" si="60"/>
        <v>1</v>
      </c>
      <c r="K220" s="5">
        <f t="shared" si="61"/>
        <v>0</v>
      </c>
      <c r="L220" s="5">
        <f t="shared" si="62"/>
        <v>0</v>
      </c>
      <c r="M220" s="5">
        <f t="shared" si="63"/>
        <v>0.79999999999999982</v>
      </c>
      <c r="N220" s="64">
        <f>IF(ISERROR(VLOOKUP(D220,'Base Precios'!$B:$E,4,0)),0,VLOOKUP(D220,'Base Precios'!$B:$E,4,0))</f>
        <v>355.21</v>
      </c>
      <c r="O220" s="64">
        <f>IF(ISERROR(VLOOKUP(D220,'Base Precios'!$B:$E,3,0)),0,VLOOKUP(D220,'Base Precios'!$B:$E,3,0))</f>
        <v>90.12</v>
      </c>
      <c r="P220" s="64">
        <f t="shared" si="64"/>
        <v>355.21</v>
      </c>
      <c r="Q220" s="64">
        <f t="shared" si="65"/>
        <v>0</v>
      </c>
      <c r="R220" s="65">
        <f t="shared" si="66"/>
        <v>355.21</v>
      </c>
    </row>
    <row r="221" spans="1:18" s="103" customFormat="1" ht="15" customHeight="1" x14ac:dyDescent="0.2">
      <c r="A221" s="5" t="str">
        <f t="shared" si="57"/>
        <v>Fiat Punto - 1.8  (Naftero)</v>
      </c>
      <c r="B221" s="67" t="s">
        <v>11</v>
      </c>
      <c r="C221" s="5" t="s">
        <v>119</v>
      </c>
      <c r="D221" s="5" t="s">
        <v>258</v>
      </c>
      <c r="E221" s="5" t="s">
        <v>363</v>
      </c>
      <c r="F221" s="5" t="s">
        <v>351</v>
      </c>
      <c r="G221" s="96">
        <v>3.2</v>
      </c>
      <c r="H221" s="5">
        <f t="shared" si="58"/>
        <v>4</v>
      </c>
      <c r="I221" s="5">
        <f t="shared" si="59"/>
        <v>1</v>
      </c>
      <c r="J221" s="5">
        <f t="shared" si="60"/>
        <v>1</v>
      </c>
      <c r="K221" s="5">
        <f t="shared" si="61"/>
        <v>0</v>
      </c>
      <c r="L221" s="5">
        <f t="shared" si="62"/>
        <v>0</v>
      </c>
      <c r="M221" s="5">
        <f t="shared" si="63"/>
        <v>0.79999999999999982</v>
      </c>
      <c r="N221" s="64">
        <f>IF(ISERROR(VLOOKUP(D221,'Base Precios'!$B:$E,4,0)),0,VLOOKUP(D221,'Base Precios'!$B:$E,4,0))</f>
        <v>491.51</v>
      </c>
      <c r="O221" s="64">
        <f>IF(ISERROR(VLOOKUP(D221,'Base Precios'!$B:$E,3,0)),0,VLOOKUP(D221,'Base Precios'!$B:$E,3,0))</f>
        <v>125.93</v>
      </c>
      <c r="P221" s="64">
        <f t="shared" si="64"/>
        <v>491.51</v>
      </c>
      <c r="Q221" s="64">
        <f t="shared" si="65"/>
        <v>0</v>
      </c>
      <c r="R221" s="65">
        <f t="shared" si="66"/>
        <v>491.51</v>
      </c>
    </row>
    <row r="222" spans="1:18" s="103" customFormat="1" ht="15" customHeight="1" x14ac:dyDescent="0.2">
      <c r="A222" s="5" t="str">
        <f t="shared" si="57"/>
        <v>Fiat Siena - 1.3  (Diesel)</v>
      </c>
      <c r="B222" s="67" t="s">
        <v>11</v>
      </c>
      <c r="C222" s="5" t="s">
        <v>14</v>
      </c>
      <c r="D222" s="5" t="s">
        <v>258</v>
      </c>
      <c r="E222" s="67" t="s">
        <v>104</v>
      </c>
      <c r="F222" s="5" t="s">
        <v>376</v>
      </c>
      <c r="G222" s="96">
        <v>2.8</v>
      </c>
      <c r="H222" s="5">
        <f t="shared" si="58"/>
        <v>3</v>
      </c>
      <c r="I222" s="5">
        <f t="shared" si="59"/>
        <v>0.75</v>
      </c>
      <c r="J222" s="5">
        <f t="shared" si="60"/>
        <v>0</v>
      </c>
      <c r="K222" s="5">
        <f t="shared" si="61"/>
        <v>0.75</v>
      </c>
      <c r="L222" s="5">
        <f t="shared" si="62"/>
        <v>3</v>
      </c>
      <c r="M222" s="5">
        <f t="shared" si="63"/>
        <v>0.20000000000000018</v>
      </c>
      <c r="N222" s="64">
        <f>IF(ISERROR(VLOOKUP(D222,'Base Precios'!$B:$E,4,0)),0,VLOOKUP(D222,'Base Precios'!$B:$E,4,0))</f>
        <v>491.51</v>
      </c>
      <c r="O222" s="64">
        <f>IF(ISERROR(VLOOKUP(D222,'Base Precios'!$B:$E,3,0)),0,VLOOKUP(D222,'Base Precios'!$B:$E,3,0))</f>
        <v>125.93</v>
      </c>
      <c r="P222" s="64">
        <f t="shared" si="64"/>
        <v>0</v>
      </c>
      <c r="Q222" s="64">
        <f t="shared" si="65"/>
        <v>377.79</v>
      </c>
      <c r="R222" s="65">
        <f t="shared" si="66"/>
        <v>377.79</v>
      </c>
    </row>
    <row r="223" spans="1:18" s="103" customFormat="1" ht="15" customHeight="1" x14ac:dyDescent="0.2">
      <c r="A223" s="5" t="str">
        <f t="shared" si="57"/>
        <v>Fiat Siena - 1.4  (Naftero)</v>
      </c>
      <c r="B223" s="67" t="s">
        <v>11</v>
      </c>
      <c r="C223" s="5" t="s">
        <v>14</v>
      </c>
      <c r="D223" s="5" t="s">
        <v>261</v>
      </c>
      <c r="E223" s="5" t="s">
        <v>363</v>
      </c>
      <c r="F223" s="5" t="s">
        <v>366</v>
      </c>
      <c r="G223" s="96">
        <v>2.7</v>
      </c>
      <c r="H223" s="5">
        <f t="shared" si="58"/>
        <v>3</v>
      </c>
      <c r="I223" s="5">
        <f t="shared" si="59"/>
        <v>0.75</v>
      </c>
      <c r="J223" s="5">
        <f t="shared" si="60"/>
        <v>0</v>
      </c>
      <c r="K223" s="5">
        <f t="shared" si="61"/>
        <v>0.75</v>
      </c>
      <c r="L223" s="5">
        <f t="shared" si="62"/>
        <v>3</v>
      </c>
      <c r="M223" s="5">
        <f t="shared" si="63"/>
        <v>0.29999999999999982</v>
      </c>
      <c r="N223" s="64">
        <f>IF(ISERROR(VLOOKUP(D223,'Base Precios'!$B:$E,4,0)),0,VLOOKUP(D223,'Base Precios'!$B:$E,4,0))</f>
        <v>478.32</v>
      </c>
      <c r="O223" s="64">
        <f>IF(ISERROR(VLOOKUP(D223,'Base Precios'!$B:$E,3,0)),0,VLOOKUP(D223,'Base Precios'!$B:$E,3,0))</f>
        <v>120.1</v>
      </c>
      <c r="P223" s="64">
        <f t="shared" si="64"/>
        <v>0</v>
      </c>
      <c r="Q223" s="64">
        <f t="shared" si="65"/>
        <v>360.29999999999995</v>
      </c>
      <c r="R223" s="65">
        <f t="shared" si="66"/>
        <v>360.29999999999995</v>
      </c>
    </row>
    <row r="224" spans="1:18" s="103" customFormat="1" ht="15" customHeight="1" x14ac:dyDescent="0.2">
      <c r="A224" s="5" t="str">
        <f t="shared" si="57"/>
        <v>Fiat Siena - 1.4  (Naftero)</v>
      </c>
      <c r="B224" s="67" t="s">
        <v>11</v>
      </c>
      <c r="C224" s="5" t="s">
        <v>14</v>
      </c>
      <c r="D224" s="5" t="s">
        <v>258</v>
      </c>
      <c r="E224" s="5" t="s">
        <v>363</v>
      </c>
      <c r="F224" s="5" t="s">
        <v>366</v>
      </c>
      <c r="G224" s="96">
        <v>2.7</v>
      </c>
      <c r="H224" s="5">
        <f t="shared" si="58"/>
        <v>3</v>
      </c>
      <c r="I224" s="5">
        <f t="shared" si="59"/>
        <v>0.75</v>
      </c>
      <c r="J224" s="5">
        <f t="shared" si="60"/>
        <v>0</v>
      </c>
      <c r="K224" s="5">
        <f t="shared" si="61"/>
        <v>0.75</v>
      </c>
      <c r="L224" s="5">
        <f t="shared" si="62"/>
        <v>3</v>
      </c>
      <c r="M224" s="5">
        <f t="shared" si="63"/>
        <v>0.29999999999999982</v>
      </c>
      <c r="N224" s="64">
        <f>IF(ISERROR(VLOOKUP(D224,'Base Precios'!$B:$E,4,0)),0,VLOOKUP(D224,'Base Precios'!$B:$E,4,0))</f>
        <v>491.51</v>
      </c>
      <c r="O224" s="64">
        <f>IF(ISERROR(VLOOKUP(D224,'Base Precios'!$B:$E,3,0)),0,VLOOKUP(D224,'Base Precios'!$B:$E,3,0))</f>
        <v>125.93</v>
      </c>
      <c r="P224" s="64">
        <f t="shared" si="64"/>
        <v>0</v>
      </c>
      <c r="Q224" s="64">
        <f t="shared" si="65"/>
        <v>377.79</v>
      </c>
      <c r="R224" s="65">
        <f t="shared" si="66"/>
        <v>377.79</v>
      </c>
    </row>
    <row r="225" spans="1:18" s="98" customFormat="1" ht="15" customHeight="1" x14ac:dyDescent="0.2">
      <c r="A225" s="5" t="str">
        <f t="shared" si="57"/>
        <v>Fiat Siena - 1.4  (Naftero)</v>
      </c>
      <c r="B225" s="67" t="s">
        <v>11</v>
      </c>
      <c r="C225" s="5" t="s">
        <v>14</v>
      </c>
      <c r="D225" s="5" t="s">
        <v>260</v>
      </c>
      <c r="E225" s="5" t="s">
        <v>363</v>
      </c>
      <c r="F225" s="5" t="s">
        <v>366</v>
      </c>
      <c r="G225" s="96">
        <v>2.7</v>
      </c>
      <c r="H225" s="5">
        <f t="shared" si="58"/>
        <v>3</v>
      </c>
      <c r="I225" s="5">
        <f t="shared" si="59"/>
        <v>0.75</v>
      </c>
      <c r="J225" s="5">
        <f t="shared" si="60"/>
        <v>0</v>
      </c>
      <c r="K225" s="5">
        <f t="shared" si="61"/>
        <v>0.75</v>
      </c>
      <c r="L225" s="5">
        <f t="shared" si="62"/>
        <v>3</v>
      </c>
      <c r="M225" s="5">
        <f t="shared" si="63"/>
        <v>0.29999999999999982</v>
      </c>
      <c r="N225" s="64">
        <f>IF(ISERROR(VLOOKUP(D225,'Base Precios'!$B:$E,4,0)),0,VLOOKUP(D225,'Base Precios'!$B:$E,4,0))</f>
        <v>355.21</v>
      </c>
      <c r="O225" s="64">
        <f>IF(ISERROR(VLOOKUP(D225,'Base Precios'!$B:$E,3,0)),0,VLOOKUP(D225,'Base Precios'!$B:$E,3,0))</f>
        <v>90.12</v>
      </c>
      <c r="P225" s="64">
        <f t="shared" si="64"/>
        <v>0</v>
      </c>
      <c r="Q225" s="64">
        <f t="shared" si="65"/>
        <v>270.36</v>
      </c>
      <c r="R225" s="65">
        <f t="shared" si="66"/>
        <v>270.36</v>
      </c>
    </row>
    <row r="226" spans="1:18" s="98" customFormat="1" ht="15" customHeight="1" x14ac:dyDescent="0.2">
      <c r="A226" s="5" t="str">
        <f t="shared" si="57"/>
        <v>Fiat Siena - 1.8  (Naftero)</v>
      </c>
      <c r="B226" s="67" t="s">
        <v>11</v>
      </c>
      <c r="C226" s="5" t="s">
        <v>14</v>
      </c>
      <c r="D226" s="5" t="s">
        <v>261</v>
      </c>
      <c r="E226" s="5" t="s">
        <v>363</v>
      </c>
      <c r="F226" s="5" t="s">
        <v>351</v>
      </c>
      <c r="G226" s="96">
        <v>3.5</v>
      </c>
      <c r="H226" s="5">
        <f t="shared" si="58"/>
        <v>4</v>
      </c>
      <c r="I226" s="5">
        <f t="shared" si="59"/>
        <v>1</v>
      </c>
      <c r="J226" s="5">
        <f t="shared" si="60"/>
        <v>1</v>
      </c>
      <c r="K226" s="5">
        <f t="shared" si="61"/>
        <v>0</v>
      </c>
      <c r="L226" s="5">
        <f t="shared" si="62"/>
        <v>0</v>
      </c>
      <c r="M226" s="5">
        <f t="shared" si="63"/>
        <v>0.5</v>
      </c>
      <c r="N226" s="64">
        <f>IF(ISERROR(VLOOKUP(D226,'Base Precios'!$B:$E,4,0)),0,VLOOKUP(D226,'Base Precios'!$B:$E,4,0))</f>
        <v>478.32</v>
      </c>
      <c r="O226" s="64">
        <f>IF(ISERROR(VLOOKUP(D226,'Base Precios'!$B:$E,3,0)),0,VLOOKUP(D226,'Base Precios'!$B:$E,3,0))</f>
        <v>120.1</v>
      </c>
      <c r="P226" s="64">
        <f t="shared" si="64"/>
        <v>478.32</v>
      </c>
      <c r="Q226" s="64">
        <f t="shared" si="65"/>
        <v>0</v>
      </c>
      <c r="R226" s="65">
        <f t="shared" si="66"/>
        <v>478.32</v>
      </c>
    </row>
    <row r="227" spans="1:18" s="103" customFormat="1" ht="15" customHeight="1" x14ac:dyDescent="0.2">
      <c r="A227" s="5" t="str">
        <f t="shared" si="57"/>
        <v>Fiat Siena - 1.8  (Naftero)</v>
      </c>
      <c r="B227" s="67" t="s">
        <v>11</v>
      </c>
      <c r="C227" s="5" t="s">
        <v>14</v>
      </c>
      <c r="D227" s="5" t="s">
        <v>258</v>
      </c>
      <c r="E227" s="5" t="s">
        <v>363</v>
      </c>
      <c r="F227" s="5" t="s">
        <v>351</v>
      </c>
      <c r="G227" s="96">
        <v>3.5</v>
      </c>
      <c r="H227" s="5">
        <f t="shared" si="58"/>
        <v>4</v>
      </c>
      <c r="I227" s="5">
        <f t="shared" si="59"/>
        <v>1</v>
      </c>
      <c r="J227" s="5">
        <f t="shared" si="60"/>
        <v>1</v>
      </c>
      <c r="K227" s="5">
        <f t="shared" si="61"/>
        <v>0</v>
      </c>
      <c r="L227" s="5">
        <f t="shared" si="62"/>
        <v>0</v>
      </c>
      <c r="M227" s="5">
        <f t="shared" si="63"/>
        <v>0.5</v>
      </c>
      <c r="N227" s="64">
        <f>IF(ISERROR(VLOOKUP(D227,'Base Precios'!$B:$E,4,0)),0,VLOOKUP(D227,'Base Precios'!$B:$E,4,0))</f>
        <v>491.51</v>
      </c>
      <c r="O227" s="64">
        <f>IF(ISERROR(VLOOKUP(D227,'Base Precios'!$B:$E,3,0)),0,VLOOKUP(D227,'Base Precios'!$B:$E,3,0))</f>
        <v>125.93</v>
      </c>
      <c r="P227" s="64">
        <f t="shared" si="64"/>
        <v>491.51</v>
      </c>
      <c r="Q227" s="64">
        <f t="shared" si="65"/>
        <v>0</v>
      </c>
      <c r="R227" s="65">
        <f t="shared" si="66"/>
        <v>491.51</v>
      </c>
    </row>
    <row r="228" spans="1:18" s="103" customFormat="1" ht="15" customHeight="1" x14ac:dyDescent="0.2">
      <c r="A228" s="5" t="str">
        <f t="shared" si="57"/>
        <v>Fiat Siena - 1.8  (Naftero)</v>
      </c>
      <c r="B228" s="67" t="s">
        <v>11</v>
      </c>
      <c r="C228" s="5" t="s">
        <v>14</v>
      </c>
      <c r="D228" s="5" t="s">
        <v>260</v>
      </c>
      <c r="E228" s="5" t="s">
        <v>363</v>
      </c>
      <c r="F228" s="5" t="s">
        <v>351</v>
      </c>
      <c r="G228" s="96">
        <v>3.5</v>
      </c>
      <c r="H228" s="5">
        <f t="shared" si="58"/>
        <v>4</v>
      </c>
      <c r="I228" s="5">
        <f t="shared" si="59"/>
        <v>1</v>
      </c>
      <c r="J228" s="5">
        <f t="shared" si="60"/>
        <v>1</v>
      </c>
      <c r="K228" s="5">
        <f t="shared" si="61"/>
        <v>0</v>
      </c>
      <c r="L228" s="5">
        <f t="shared" si="62"/>
        <v>0</v>
      </c>
      <c r="M228" s="5">
        <f t="shared" si="63"/>
        <v>0.5</v>
      </c>
      <c r="N228" s="64">
        <f>IF(ISERROR(VLOOKUP(D228,'Base Precios'!$B:$E,4,0)),0,VLOOKUP(D228,'Base Precios'!$B:$E,4,0))</f>
        <v>355.21</v>
      </c>
      <c r="O228" s="64">
        <f>IF(ISERROR(VLOOKUP(D228,'Base Precios'!$B:$E,3,0)),0,VLOOKUP(D228,'Base Precios'!$B:$E,3,0))</f>
        <v>90.12</v>
      </c>
      <c r="P228" s="64">
        <f t="shared" si="64"/>
        <v>355.21</v>
      </c>
      <c r="Q228" s="64">
        <f t="shared" si="65"/>
        <v>0</v>
      </c>
      <c r="R228" s="65">
        <f t="shared" si="66"/>
        <v>355.21</v>
      </c>
    </row>
    <row r="229" spans="1:18" s="98" customFormat="1" ht="15" customHeight="1" x14ac:dyDescent="0.2">
      <c r="A229" s="5" t="str">
        <f t="shared" si="57"/>
        <v>Fiat Siena Fire -   (Naftero)</v>
      </c>
      <c r="B229" s="103" t="s">
        <v>11</v>
      </c>
      <c r="C229" s="102" t="s">
        <v>274</v>
      </c>
      <c r="D229" s="102" t="s">
        <v>258</v>
      </c>
      <c r="E229" s="102" t="s">
        <v>363</v>
      </c>
      <c r="F229" s="103"/>
      <c r="G229" s="107">
        <v>2.7</v>
      </c>
      <c r="H229" s="102">
        <f t="shared" si="58"/>
        <v>3</v>
      </c>
      <c r="I229" s="102">
        <f t="shared" si="59"/>
        <v>0.75</v>
      </c>
      <c r="J229" s="102">
        <f t="shared" si="60"/>
        <v>0</v>
      </c>
      <c r="K229" s="102">
        <f t="shared" si="61"/>
        <v>0.75</v>
      </c>
      <c r="L229" s="102">
        <f t="shared" si="62"/>
        <v>3</v>
      </c>
      <c r="M229" s="102">
        <f t="shared" si="63"/>
        <v>0.29999999999999982</v>
      </c>
      <c r="N229" s="104">
        <f>IF(ISERROR(VLOOKUP(D229,'Base Precios'!$B:$E,4,0)),0,VLOOKUP(D229,'Base Precios'!$B:$E,4,0))</f>
        <v>491.51</v>
      </c>
      <c r="O229" s="104">
        <f>IF(ISERROR(VLOOKUP(D229,'Base Precios'!$B:$E,3,0)),0,VLOOKUP(D229,'Base Precios'!$B:$E,3,0))</f>
        <v>125.93</v>
      </c>
      <c r="P229" s="104">
        <f t="shared" si="64"/>
        <v>0</v>
      </c>
      <c r="Q229" s="104">
        <f t="shared" si="65"/>
        <v>377.79</v>
      </c>
      <c r="R229" s="105">
        <f t="shared" si="66"/>
        <v>377.79</v>
      </c>
    </row>
    <row r="230" spans="1:18" ht="15" customHeight="1" x14ac:dyDescent="0.2">
      <c r="A230" s="5" t="str">
        <f t="shared" si="57"/>
        <v>Fiat Siena Fire -   (Naftero)</v>
      </c>
      <c r="B230" s="103" t="s">
        <v>11</v>
      </c>
      <c r="C230" s="102" t="s">
        <v>274</v>
      </c>
      <c r="D230" s="102" t="s">
        <v>260</v>
      </c>
      <c r="E230" s="102" t="s">
        <v>363</v>
      </c>
      <c r="F230" s="103"/>
      <c r="G230" s="107">
        <v>2.7</v>
      </c>
      <c r="H230" s="102">
        <f t="shared" si="58"/>
        <v>3</v>
      </c>
      <c r="I230" s="102">
        <f t="shared" si="59"/>
        <v>0.75</v>
      </c>
      <c r="J230" s="102">
        <f t="shared" si="60"/>
        <v>0</v>
      </c>
      <c r="K230" s="102">
        <f t="shared" si="61"/>
        <v>0.75</v>
      </c>
      <c r="L230" s="102">
        <f t="shared" si="62"/>
        <v>3</v>
      </c>
      <c r="M230" s="102">
        <f t="shared" si="63"/>
        <v>0.29999999999999982</v>
      </c>
      <c r="N230" s="104">
        <f>IF(ISERROR(VLOOKUP(D230,'Base Precios'!$B:$E,4,0)),0,VLOOKUP(D230,'Base Precios'!$B:$E,4,0))</f>
        <v>355.21</v>
      </c>
      <c r="O230" s="104">
        <f>IF(ISERROR(VLOOKUP(D230,'Base Precios'!$B:$E,3,0)),0,VLOOKUP(D230,'Base Precios'!$B:$E,3,0))</f>
        <v>90.12</v>
      </c>
      <c r="P230" s="104">
        <f t="shared" si="64"/>
        <v>0</v>
      </c>
      <c r="Q230" s="104">
        <f t="shared" si="65"/>
        <v>270.36</v>
      </c>
      <c r="R230" s="105">
        <f t="shared" si="66"/>
        <v>270.36</v>
      </c>
    </row>
    <row r="231" spans="1:18" ht="15" customHeight="1" x14ac:dyDescent="0.2">
      <c r="A231" s="5" t="str">
        <f t="shared" si="57"/>
        <v>Fiat Stilo -   (Naftero)</v>
      </c>
      <c r="B231" s="98" t="s">
        <v>11</v>
      </c>
      <c r="C231" s="97" t="s">
        <v>12</v>
      </c>
      <c r="D231" s="97" t="s">
        <v>258</v>
      </c>
      <c r="E231" s="97" t="s">
        <v>363</v>
      </c>
      <c r="F231" s="98"/>
      <c r="G231" s="106">
        <v>0</v>
      </c>
      <c r="H231" s="97">
        <f t="shared" si="58"/>
        <v>0</v>
      </c>
      <c r="I231" s="97">
        <f t="shared" si="59"/>
        <v>0</v>
      </c>
      <c r="J231" s="97">
        <f t="shared" si="60"/>
        <v>0</v>
      </c>
      <c r="K231" s="97">
        <f t="shared" si="61"/>
        <v>0</v>
      </c>
      <c r="L231" s="97">
        <f t="shared" si="62"/>
        <v>0</v>
      </c>
      <c r="M231" s="97">
        <f t="shared" si="63"/>
        <v>0</v>
      </c>
      <c r="N231" s="100">
        <f>IF(ISERROR(VLOOKUP(D231,'Base Precios'!$B:$E,4,0)),0,VLOOKUP(D231,'Base Precios'!$B:$E,4,0))</f>
        <v>491.51</v>
      </c>
      <c r="O231" s="100">
        <f>IF(ISERROR(VLOOKUP(D231,'Base Precios'!$B:$E,3,0)),0,VLOOKUP(D231,'Base Precios'!$B:$E,3,0))</f>
        <v>125.93</v>
      </c>
      <c r="P231" s="100">
        <f t="shared" si="64"/>
        <v>0</v>
      </c>
      <c r="Q231" s="100">
        <f t="shared" si="65"/>
        <v>0</v>
      </c>
      <c r="R231" s="101">
        <f t="shared" si="66"/>
        <v>0</v>
      </c>
    </row>
    <row r="232" spans="1:18" ht="15" customHeight="1" x14ac:dyDescent="0.2">
      <c r="A232" s="5" t="str">
        <f t="shared" si="57"/>
        <v>Fiat Strada - 1.3  (Diesel)</v>
      </c>
      <c r="B232" s="1" t="s">
        <v>11</v>
      </c>
      <c r="C232" s="5" t="s">
        <v>15</v>
      </c>
      <c r="D232" s="5" t="s">
        <v>258</v>
      </c>
      <c r="E232" s="1" t="s">
        <v>104</v>
      </c>
      <c r="F232" s="5" t="s">
        <v>376</v>
      </c>
      <c r="G232" s="96">
        <v>2.8</v>
      </c>
      <c r="H232" s="5">
        <f t="shared" si="58"/>
        <v>3</v>
      </c>
      <c r="I232" s="5">
        <f t="shared" si="59"/>
        <v>0.75</v>
      </c>
      <c r="J232" s="5">
        <f t="shared" si="60"/>
        <v>0</v>
      </c>
      <c r="K232" s="5">
        <f t="shared" si="61"/>
        <v>0.75</v>
      </c>
      <c r="L232" s="5">
        <f t="shared" si="62"/>
        <v>3</v>
      </c>
      <c r="M232" s="5">
        <f t="shared" si="63"/>
        <v>0.20000000000000018</v>
      </c>
      <c r="N232" s="64">
        <f>IF(ISERROR(VLOOKUP(D232,'Base Precios'!$B:$E,4,0)),0,VLOOKUP(D232,'Base Precios'!$B:$E,4,0))</f>
        <v>491.51</v>
      </c>
      <c r="O232" s="64">
        <f>IF(ISERROR(VLOOKUP(D232,'Base Precios'!$B:$E,3,0)),0,VLOOKUP(D232,'Base Precios'!$B:$E,3,0))</f>
        <v>125.93</v>
      </c>
      <c r="P232" s="64">
        <f t="shared" si="64"/>
        <v>0</v>
      </c>
      <c r="Q232" s="64">
        <f t="shared" si="65"/>
        <v>377.79</v>
      </c>
      <c r="R232" s="65">
        <f t="shared" si="66"/>
        <v>377.79</v>
      </c>
    </row>
    <row r="233" spans="1:18" ht="15" customHeight="1" x14ac:dyDescent="0.2">
      <c r="A233" s="5" t="str">
        <f t="shared" si="57"/>
        <v>Fiat Strada - 1.4  (Naftero)</v>
      </c>
      <c r="B233" s="1" t="s">
        <v>11</v>
      </c>
      <c r="C233" s="5" t="s">
        <v>15</v>
      </c>
      <c r="D233" s="5" t="s">
        <v>258</v>
      </c>
      <c r="E233" s="5" t="s">
        <v>363</v>
      </c>
      <c r="F233" s="5" t="s">
        <v>366</v>
      </c>
      <c r="G233" s="96">
        <v>2.7</v>
      </c>
      <c r="H233" s="5">
        <f t="shared" si="58"/>
        <v>3</v>
      </c>
      <c r="I233" s="5">
        <f t="shared" si="59"/>
        <v>0.75</v>
      </c>
      <c r="J233" s="5">
        <f t="shared" si="60"/>
        <v>0</v>
      </c>
      <c r="K233" s="5">
        <f t="shared" si="61"/>
        <v>0.75</v>
      </c>
      <c r="L233" s="5">
        <f t="shared" si="62"/>
        <v>3</v>
      </c>
      <c r="M233" s="5">
        <f t="shared" si="63"/>
        <v>0.29999999999999982</v>
      </c>
      <c r="N233" s="64">
        <f>IF(ISERROR(VLOOKUP(D233,'Base Precios'!$B:$E,4,0)),0,VLOOKUP(D233,'Base Precios'!$B:$E,4,0))</f>
        <v>491.51</v>
      </c>
      <c r="O233" s="64">
        <f>IF(ISERROR(VLOOKUP(D233,'Base Precios'!$B:$E,3,0)),0,VLOOKUP(D233,'Base Precios'!$B:$E,3,0))</f>
        <v>125.93</v>
      </c>
      <c r="P233" s="64">
        <f t="shared" si="64"/>
        <v>0</v>
      </c>
      <c r="Q233" s="64">
        <f t="shared" si="65"/>
        <v>377.79</v>
      </c>
      <c r="R233" s="65">
        <f t="shared" si="66"/>
        <v>377.79</v>
      </c>
    </row>
    <row r="234" spans="1:18" ht="15" customHeight="1" x14ac:dyDescent="0.2">
      <c r="A234" s="5" t="str">
        <f t="shared" si="57"/>
        <v>Fiat Strada - 1.4  (Naftero)</v>
      </c>
      <c r="B234" s="1" t="s">
        <v>11</v>
      </c>
      <c r="C234" s="5" t="s">
        <v>15</v>
      </c>
      <c r="D234" s="5" t="s">
        <v>260</v>
      </c>
      <c r="E234" s="5" t="s">
        <v>363</v>
      </c>
      <c r="F234" s="5" t="s">
        <v>366</v>
      </c>
      <c r="G234" s="96">
        <v>2.7</v>
      </c>
      <c r="H234" s="5">
        <f t="shared" si="58"/>
        <v>3</v>
      </c>
      <c r="I234" s="5">
        <f t="shared" si="59"/>
        <v>0.75</v>
      </c>
      <c r="J234" s="5">
        <f t="shared" si="60"/>
        <v>0</v>
      </c>
      <c r="K234" s="5">
        <f t="shared" si="61"/>
        <v>0.75</v>
      </c>
      <c r="L234" s="5">
        <f t="shared" si="62"/>
        <v>3</v>
      </c>
      <c r="M234" s="5">
        <f t="shared" si="63"/>
        <v>0.29999999999999982</v>
      </c>
      <c r="N234" s="64">
        <f>IF(ISERROR(VLOOKUP(D234,'Base Precios'!$B:$E,4,0)),0,VLOOKUP(D234,'Base Precios'!$B:$E,4,0))</f>
        <v>355.21</v>
      </c>
      <c r="O234" s="64">
        <f>IF(ISERROR(VLOOKUP(D234,'Base Precios'!$B:$E,3,0)),0,VLOOKUP(D234,'Base Precios'!$B:$E,3,0))</f>
        <v>90.12</v>
      </c>
      <c r="P234" s="64">
        <f t="shared" si="64"/>
        <v>0</v>
      </c>
      <c r="Q234" s="64">
        <f t="shared" si="65"/>
        <v>270.36</v>
      </c>
      <c r="R234" s="65">
        <f t="shared" si="66"/>
        <v>270.36</v>
      </c>
    </row>
    <row r="235" spans="1:18" s="103" customFormat="1" ht="15" customHeight="1" x14ac:dyDescent="0.2">
      <c r="A235" s="5" t="str">
        <f t="shared" si="57"/>
        <v>Fiat Strada - 1.8  (Naftero)</v>
      </c>
      <c r="B235" s="67" t="s">
        <v>11</v>
      </c>
      <c r="C235" s="5" t="s">
        <v>15</v>
      </c>
      <c r="D235" s="5" t="s">
        <v>258</v>
      </c>
      <c r="E235" s="5" t="s">
        <v>363</v>
      </c>
      <c r="F235" s="5" t="s">
        <v>351</v>
      </c>
      <c r="G235" s="96">
        <v>3.5</v>
      </c>
      <c r="H235" s="5">
        <f t="shared" si="58"/>
        <v>4</v>
      </c>
      <c r="I235" s="5">
        <f t="shared" si="59"/>
        <v>1</v>
      </c>
      <c r="J235" s="5">
        <f t="shared" si="60"/>
        <v>1</v>
      </c>
      <c r="K235" s="5">
        <f t="shared" si="61"/>
        <v>0</v>
      </c>
      <c r="L235" s="5">
        <f t="shared" si="62"/>
        <v>0</v>
      </c>
      <c r="M235" s="5">
        <f t="shared" si="63"/>
        <v>0.5</v>
      </c>
      <c r="N235" s="64">
        <f>IF(ISERROR(VLOOKUP(D235,'Base Precios'!$B:$E,4,0)),0,VLOOKUP(D235,'Base Precios'!$B:$E,4,0))</f>
        <v>491.51</v>
      </c>
      <c r="O235" s="64">
        <f>IF(ISERROR(VLOOKUP(D235,'Base Precios'!$B:$E,3,0)),0,VLOOKUP(D235,'Base Precios'!$B:$E,3,0))</f>
        <v>125.93</v>
      </c>
      <c r="P235" s="64">
        <f t="shared" si="64"/>
        <v>491.51</v>
      </c>
      <c r="Q235" s="64">
        <f t="shared" si="65"/>
        <v>0</v>
      </c>
      <c r="R235" s="65">
        <f t="shared" si="66"/>
        <v>491.51</v>
      </c>
    </row>
    <row r="236" spans="1:18" s="103" customFormat="1" ht="15" customHeight="1" x14ac:dyDescent="0.2">
      <c r="A236" s="5" t="str">
        <f t="shared" si="57"/>
        <v>Fiat Strada - 1.8  (Naftero)</v>
      </c>
      <c r="B236" s="67" t="s">
        <v>11</v>
      </c>
      <c r="C236" s="5" t="s">
        <v>15</v>
      </c>
      <c r="D236" s="5" t="s">
        <v>260</v>
      </c>
      <c r="E236" s="5" t="s">
        <v>363</v>
      </c>
      <c r="F236" s="5" t="s">
        <v>351</v>
      </c>
      <c r="G236" s="96">
        <v>3.5</v>
      </c>
      <c r="H236" s="5">
        <f t="shared" si="58"/>
        <v>4</v>
      </c>
      <c r="I236" s="5">
        <f t="shared" si="59"/>
        <v>1</v>
      </c>
      <c r="J236" s="5">
        <f t="shared" si="60"/>
        <v>1</v>
      </c>
      <c r="K236" s="5">
        <f t="shared" si="61"/>
        <v>0</v>
      </c>
      <c r="L236" s="5">
        <f t="shared" si="62"/>
        <v>0</v>
      </c>
      <c r="M236" s="5">
        <f t="shared" si="63"/>
        <v>0.5</v>
      </c>
      <c r="N236" s="64">
        <f>IF(ISERROR(VLOOKUP(D236,'Base Precios'!$B:$E,4,0)),0,VLOOKUP(D236,'Base Precios'!$B:$E,4,0))</f>
        <v>355.21</v>
      </c>
      <c r="O236" s="64">
        <f>IF(ISERROR(VLOOKUP(D236,'Base Precios'!$B:$E,3,0)),0,VLOOKUP(D236,'Base Precios'!$B:$E,3,0))</f>
        <v>90.12</v>
      </c>
      <c r="P236" s="64">
        <f t="shared" si="64"/>
        <v>355.21</v>
      </c>
      <c r="Q236" s="64">
        <f t="shared" si="65"/>
        <v>0</v>
      </c>
      <c r="R236" s="65">
        <f t="shared" si="66"/>
        <v>355.21</v>
      </c>
    </row>
    <row r="237" spans="1:18" s="103" customFormat="1" ht="15" customHeight="1" x14ac:dyDescent="0.2">
      <c r="A237" s="5" t="str">
        <f t="shared" si="57"/>
        <v>Fiat Uno -   (Diesel)</v>
      </c>
      <c r="B237" s="103" t="s">
        <v>11</v>
      </c>
      <c r="C237" s="102" t="s">
        <v>275</v>
      </c>
      <c r="D237" s="102" t="s">
        <v>258</v>
      </c>
      <c r="E237" s="103" t="s">
        <v>104</v>
      </c>
      <c r="G237" s="107">
        <v>4.0999999999999996</v>
      </c>
      <c r="H237" s="102">
        <f t="shared" si="58"/>
        <v>5</v>
      </c>
      <c r="I237" s="102">
        <f t="shared" si="59"/>
        <v>1.25</v>
      </c>
      <c r="J237" s="102">
        <f t="shared" si="60"/>
        <v>1</v>
      </c>
      <c r="K237" s="102">
        <f t="shared" si="61"/>
        <v>0.25</v>
      </c>
      <c r="L237" s="102">
        <f t="shared" si="62"/>
        <v>1</v>
      </c>
      <c r="M237" s="102">
        <f t="shared" si="63"/>
        <v>0.90000000000000036</v>
      </c>
      <c r="N237" s="104">
        <f>IF(ISERROR(VLOOKUP(D237,'Base Precios'!$B:$E,4,0)),0,VLOOKUP(D237,'Base Precios'!$B:$E,4,0))</f>
        <v>491.51</v>
      </c>
      <c r="O237" s="104">
        <f>IF(ISERROR(VLOOKUP(D237,'Base Precios'!$B:$E,3,0)),0,VLOOKUP(D237,'Base Precios'!$B:$E,3,0))</f>
        <v>125.93</v>
      </c>
      <c r="P237" s="104">
        <f t="shared" si="64"/>
        <v>491.51</v>
      </c>
      <c r="Q237" s="104">
        <f t="shared" si="65"/>
        <v>125.93</v>
      </c>
      <c r="R237" s="105">
        <f t="shared" si="66"/>
        <v>617.44000000000005</v>
      </c>
    </row>
    <row r="238" spans="1:18" s="103" customFormat="1" ht="15" customHeight="1" x14ac:dyDescent="0.2">
      <c r="A238" s="5" t="str">
        <f t="shared" si="57"/>
        <v>Fiat Uno -   (Diesel)</v>
      </c>
      <c r="B238" s="103" t="s">
        <v>11</v>
      </c>
      <c r="C238" s="102" t="s">
        <v>275</v>
      </c>
      <c r="D238" s="102" t="s">
        <v>260</v>
      </c>
      <c r="E238" s="103" t="s">
        <v>104</v>
      </c>
      <c r="G238" s="107">
        <v>4.0999999999999996</v>
      </c>
      <c r="H238" s="102">
        <f t="shared" si="58"/>
        <v>5</v>
      </c>
      <c r="I238" s="102">
        <f t="shared" si="59"/>
        <v>1.25</v>
      </c>
      <c r="J238" s="102">
        <f t="shared" si="60"/>
        <v>1</v>
      </c>
      <c r="K238" s="102">
        <f t="shared" si="61"/>
        <v>0.25</v>
      </c>
      <c r="L238" s="102">
        <f t="shared" si="62"/>
        <v>1</v>
      </c>
      <c r="M238" s="102">
        <f t="shared" si="63"/>
        <v>0.90000000000000036</v>
      </c>
      <c r="N238" s="104">
        <f>IF(ISERROR(VLOOKUP(D238,'Base Precios'!$B:$E,4,0)),0,VLOOKUP(D238,'Base Precios'!$B:$E,4,0))</f>
        <v>355.21</v>
      </c>
      <c r="O238" s="104">
        <f>IF(ISERROR(VLOOKUP(D238,'Base Precios'!$B:$E,3,0)),0,VLOOKUP(D238,'Base Precios'!$B:$E,3,0))</f>
        <v>90.12</v>
      </c>
      <c r="P238" s="104">
        <f t="shared" si="64"/>
        <v>355.21</v>
      </c>
      <c r="Q238" s="104">
        <f t="shared" si="65"/>
        <v>90.12</v>
      </c>
      <c r="R238" s="105">
        <f t="shared" si="66"/>
        <v>445.33</v>
      </c>
    </row>
    <row r="239" spans="1:18" s="103" customFormat="1" ht="15" customHeight="1" x14ac:dyDescent="0.2">
      <c r="A239" s="5" t="str">
        <f t="shared" si="57"/>
        <v>Fiat Uno -   (Diesel)</v>
      </c>
      <c r="B239" s="103" t="s">
        <v>11</v>
      </c>
      <c r="C239" s="102" t="s">
        <v>275</v>
      </c>
      <c r="D239" s="102" t="s">
        <v>259</v>
      </c>
      <c r="E239" s="103" t="s">
        <v>104</v>
      </c>
      <c r="G239" s="107">
        <v>4.0999999999999996</v>
      </c>
      <c r="H239" s="102">
        <f t="shared" si="58"/>
        <v>5</v>
      </c>
      <c r="I239" s="102">
        <f t="shared" si="59"/>
        <v>1.25</v>
      </c>
      <c r="J239" s="102">
        <f t="shared" si="60"/>
        <v>1</v>
      </c>
      <c r="K239" s="102">
        <f t="shared" si="61"/>
        <v>0.25</v>
      </c>
      <c r="L239" s="102">
        <f t="shared" si="62"/>
        <v>1</v>
      </c>
      <c r="M239" s="102">
        <f t="shared" si="63"/>
        <v>0.90000000000000036</v>
      </c>
      <c r="N239" s="104">
        <f>IF(ISERROR(VLOOKUP(D239,'Base Precios'!$B:$E,4,0)),0,VLOOKUP(D239,'Base Precios'!$B:$E,4,0))</f>
        <v>277.99</v>
      </c>
      <c r="O239" s="104">
        <f>IF(ISERROR(VLOOKUP(D239,'Base Precios'!$B:$E,3,0)),0,VLOOKUP(D239,'Base Precios'!$B:$E,3,0))</f>
        <v>70.48</v>
      </c>
      <c r="P239" s="104">
        <f t="shared" si="64"/>
        <v>277.99</v>
      </c>
      <c r="Q239" s="104">
        <f t="shared" si="65"/>
        <v>70.48</v>
      </c>
      <c r="R239" s="105">
        <f t="shared" si="66"/>
        <v>348.47</v>
      </c>
    </row>
    <row r="240" spans="1:18" ht="15" customHeight="1" x14ac:dyDescent="0.2">
      <c r="A240" s="5" t="str">
        <f t="shared" si="57"/>
        <v>Fiat Uno -   (Naftero)</v>
      </c>
      <c r="B240" s="103" t="s">
        <v>11</v>
      </c>
      <c r="C240" s="102" t="s">
        <v>275</v>
      </c>
      <c r="D240" s="102" t="s">
        <v>258</v>
      </c>
      <c r="E240" s="102" t="s">
        <v>363</v>
      </c>
      <c r="F240" s="103"/>
      <c r="G240" s="107">
        <v>2.7</v>
      </c>
      <c r="H240" s="102">
        <f t="shared" si="58"/>
        <v>3</v>
      </c>
      <c r="I240" s="102">
        <f t="shared" si="59"/>
        <v>0.75</v>
      </c>
      <c r="J240" s="102">
        <f t="shared" si="60"/>
        <v>0</v>
      </c>
      <c r="K240" s="102">
        <f t="shared" si="61"/>
        <v>0.75</v>
      </c>
      <c r="L240" s="102">
        <f t="shared" si="62"/>
        <v>3</v>
      </c>
      <c r="M240" s="102">
        <f t="shared" si="63"/>
        <v>0.29999999999999982</v>
      </c>
      <c r="N240" s="104">
        <f>IF(ISERROR(VLOOKUP(D240,'Base Precios'!$B:$E,4,0)),0,VLOOKUP(D240,'Base Precios'!$B:$E,4,0))</f>
        <v>491.51</v>
      </c>
      <c r="O240" s="104">
        <f>IF(ISERROR(VLOOKUP(D240,'Base Precios'!$B:$E,3,0)),0,VLOOKUP(D240,'Base Precios'!$B:$E,3,0))</f>
        <v>125.93</v>
      </c>
      <c r="P240" s="104">
        <f t="shared" si="64"/>
        <v>0</v>
      </c>
      <c r="Q240" s="104">
        <f t="shared" si="65"/>
        <v>377.79</v>
      </c>
      <c r="R240" s="105">
        <f t="shared" si="66"/>
        <v>377.79</v>
      </c>
    </row>
    <row r="241" spans="1:18" ht="15" customHeight="1" x14ac:dyDescent="0.2">
      <c r="A241" s="5" t="str">
        <f t="shared" si="57"/>
        <v>Fiat Uno -   (Naftero)</v>
      </c>
      <c r="B241" s="103" t="s">
        <v>11</v>
      </c>
      <c r="C241" s="102" t="s">
        <v>275</v>
      </c>
      <c r="D241" s="102" t="s">
        <v>260</v>
      </c>
      <c r="E241" s="102" t="s">
        <v>363</v>
      </c>
      <c r="F241" s="103"/>
      <c r="G241" s="107">
        <v>2.7</v>
      </c>
      <c r="H241" s="102">
        <f t="shared" si="58"/>
        <v>3</v>
      </c>
      <c r="I241" s="102">
        <f t="shared" si="59"/>
        <v>0.75</v>
      </c>
      <c r="J241" s="102">
        <f t="shared" si="60"/>
        <v>0</v>
      </c>
      <c r="K241" s="102">
        <f t="shared" si="61"/>
        <v>0.75</v>
      </c>
      <c r="L241" s="102">
        <f t="shared" si="62"/>
        <v>3</v>
      </c>
      <c r="M241" s="102">
        <f t="shared" si="63"/>
        <v>0.29999999999999982</v>
      </c>
      <c r="N241" s="104">
        <f>IF(ISERROR(VLOOKUP(D241,'Base Precios'!$B:$E,4,0)),0,VLOOKUP(D241,'Base Precios'!$B:$E,4,0))</f>
        <v>355.21</v>
      </c>
      <c r="O241" s="104">
        <f>IF(ISERROR(VLOOKUP(D241,'Base Precios'!$B:$E,3,0)),0,VLOOKUP(D241,'Base Precios'!$B:$E,3,0))</f>
        <v>90.12</v>
      </c>
      <c r="P241" s="104">
        <f t="shared" si="64"/>
        <v>0</v>
      </c>
      <c r="Q241" s="104">
        <f t="shared" si="65"/>
        <v>270.36</v>
      </c>
      <c r="R241" s="105">
        <f t="shared" si="66"/>
        <v>270.36</v>
      </c>
    </row>
    <row r="242" spans="1:18" ht="15" customHeight="1" x14ac:dyDescent="0.2">
      <c r="A242" s="5" t="str">
        <f t="shared" si="57"/>
        <v>Ford Courier - 1.6  (Naftero)</v>
      </c>
      <c r="B242" s="1" t="s">
        <v>17</v>
      </c>
      <c r="C242" s="1" t="s">
        <v>202</v>
      </c>
      <c r="D242" s="1" t="s">
        <v>261</v>
      </c>
      <c r="E242" s="5" t="s">
        <v>363</v>
      </c>
      <c r="F242" s="1" t="s">
        <v>350</v>
      </c>
      <c r="G242" s="111">
        <v>4.2</v>
      </c>
      <c r="H242" s="5">
        <f t="shared" si="58"/>
        <v>5</v>
      </c>
      <c r="I242" s="5">
        <f t="shared" si="59"/>
        <v>1.25</v>
      </c>
      <c r="J242" s="5">
        <f t="shared" si="60"/>
        <v>1</v>
      </c>
      <c r="K242" s="5">
        <f t="shared" si="61"/>
        <v>0.25</v>
      </c>
      <c r="L242" s="5">
        <f t="shared" si="62"/>
        <v>1</v>
      </c>
      <c r="M242" s="5">
        <f t="shared" si="63"/>
        <v>0.79999999999999982</v>
      </c>
      <c r="N242" s="64">
        <f>IF(ISERROR(VLOOKUP(D242,'Base Precios'!$B:$E,4,0)),0,VLOOKUP(D242,'Base Precios'!$B:$E,4,0))</f>
        <v>478.32</v>
      </c>
      <c r="O242" s="64">
        <f>IF(ISERROR(VLOOKUP(D242,'Base Precios'!$B:$E,3,0)),0,VLOOKUP(D242,'Base Precios'!$B:$E,3,0))</f>
        <v>120.1</v>
      </c>
      <c r="P242" s="64">
        <f t="shared" si="64"/>
        <v>478.32</v>
      </c>
      <c r="Q242" s="64">
        <f t="shared" si="65"/>
        <v>120.1</v>
      </c>
      <c r="R242" s="65">
        <f t="shared" si="66"/>
        <v>598.41999999999996</v>
      </c>
    </row>
    <row r="243" spans="1:18" ht="15" customHeight="1" x14ac:dyDescent="0.2">
      <c r="A243" s="5" t="str">
        <f t="shared" si="57"/>
        <v>Ford Courier - 1.8  (Diesel)</v>
      </c>
      <c r="B243" s="1" t="s">
        <v>17</v>
      </c>
      <c r="C243" s="1" t="s">
        <v>202</v>
      </c>
      <c r="D243" s="1" t="s">
        <v>261</v>
      </c>
      <c r="E243" s="5" t="s">
        <v>104</v>
      </c>
      <c r="F243" s="1" t="s">
        <v>351</v>
      </c>
      <c r="G243" s="111">
        <v>4.5</v>
      </c>
      <c r="H243" s="5">
        <f t="shared" si="58"/>
        <v>5</v>
      </c>
      <c r="I243" s="5">
        <f t="shared" si="59"/>
        <v>1.25</v>
      </c>
      <c r="J243" s="5">
        <f t="shared" si="60"/>
        <v>1</v>
      </c>
      <c r="K243" s="5">
        <f t="shared" si="61"/>
        <v>0.25</v>
      </c>
      <c r="L243" s="5">
        <f t="shared" si="62"/>
        <v>1</v>
      </c>
      <c r="M243" s="5">
        <f t="shared" si="63"/>
        <v>0.5</v>
      </c>
      <c r="N243" s="64">
        <f>IF(ISERROR(VLOOKUP(D243,'Base Precios'!$B:$E,4,0)),0,VLOOKUP(D243,'Base Precios'!$B:$E,4,0))</f>
        <v>478.32</v>
      </c>
      <c r="O243" s="64">
        <f>IF(ISERROR(VLOOKUP(D243,'Base Precios'!$B:$E,3,0)),0,VLOOKUP(D243,'Base Precios'!$B:$E,3,0))</f>
        <v>120.1</v>
      </c>
      <c r="P243" s="64">
        <f t="shared" si="64"/>
        <v>478.32</v>
      </c>
      <c r="Q243" s="64">
        <f t="shared" si="65"/>
        <v>120.1</v>
      </c>
      <c r="R243" s="65">
        <f t="shared" si="66"/>
        <v>598.41999999999996</v>
      </c>
    </row>
    <row r="244" spans="1:18" ht="15" customHeight="1" x14ac:dyDescent="0.2">
      <c r="A244" s="5" t="str">
        <f t="shared" si="57"/>
        <v>Ford EcoSport - 1.4  (Diesel)</v>
      </c>
      <c r="B244" s="1" t="s">
        <v>17</v>
      </c>
      <c r="C244" s="1" t="s">
        <v>19</v>
      </c>
      <c r="D244" s="1" t="s">
        <v>261</v>
      </c>
      <c r="E244" s="5" t="s">
        <v>104</v>
      </c>
      <c r="F244" s="1" t="s">
        <v>366</v>
      </c>
      <c r="G244" s="111">
        <v>3.8</v>
      </c>
      <c r="H244" s="5">
        <f t="shared" si="58"/>
        <v>4</v>
      </c>
      <c r="I244" s="5">
        <f t="shared" si="59"/>
        <v>1</v>
      </c>
      <c r="J244" s="5">
        <f t="shared" si="60"/>
        <v>1</v>
      </c>
      <c r="K244" s="5">
        <f t="shared" si="61"/>
        <v>0</v>
      </c>
      <c r="L244" s="5">
        <f t="shared" si="62"/>
        <v>0</v>
      </c>
      <c r="M244" s="5">
        <f t="shared" si="63"/>
        <v>0.20000000000000018</v>
      </c>
      <c r="N244" s="64">
        <f>IF(ISERROR(VLOOKUP(D244,'Base Precios'!$B:$E,4,0)),0,VLOOKUP(D244,'Base Precios'!$B:$E,4,0))</f>
        <v>478.32</v>
      </c>
      <c r="O244" s="64">
        <f>IF(ISERROR(VLOOKUP(D244,'Base Precios'!$B:$E,3,0)),0,VLOOKUP(D244,'Base Precios'!$B:$E,3,0))</f>
        <v>120.1</v>
      </c>
      <c r="P244" s="64">
        <f t="shared" si="64"/>
        <v>478.32</v>
      </c>
      <c r="Q244" s="64">
        <f t="shared" si="65"/>
        <v>0</v>
      </c>
      <c r="R244" s="65">
        <f t="shared" si="66"/>
        <v>478.32</v>
      </c>
    </row>
    <row r="245" spans="1:18" ht="15" customHeight="1" x14ac:dyDescent="0.2">
      <c r="A245" s="5" t="str">
        <f t="shared" si="57"/>
        <v>Ford EcoSport - 1.6  (Naftero)</v>
      </c>
      <c r="B245" s="1" t="s">
        <v>17</v>
      </c>
      <c r="C245" s="1" t="s">
        <v>19</v>
      </c>
      <c r="D245" s="1" t="s">
        <v>261</v>
      </c>
      <c r="E245" s="5" t="s">
        <v>363</v>
      </c>
      <c r="F245" s="1" t="s">
        <v>350</v>
      </c>
      <c r="G245" s="111">
        <v>4.0999999999999996</v>
      </c>
      <c r="H245" s="5">
        <f t="shared" si="58"/>
        <v>5</v>
      </c>
      <c r="I245" s="5">
        <f t="shared" si="59"/>
        <v>1.25</v>
      </c>
      <c r="J245" s="5">
        <f t="shared" si="60"/>
        <v>1</v>
      </c>
      <c r="K245" s="5">
        <f t="shared" si="61"/>
        <v>0.25</v>
      </c>
      <c r="L245" s="5">
        <f t="shared" si="62"/>
        <v>1</v>
      </c>
      <c r="M245" s="5">
        <f t="shared" si="63"/>
        <v>0.90000000000000036</v>
      </c>
      <c r="N245" s="64">
        <f>IF(ISERROR(VLOOKUP(D245,'Base Precios'!$B:$E,4,0)),0,VLOOKUP(D245,'Base Precios'!$B:$E,4,0))</f>
        <v>478.32</v>
      </c>
      <c r="O245" s="64">
        <f>IF(ISERROR(VLOOKUP(D245,'Base Precios'!$B:$E,3,0)),0,VLOOKUP(D245,'Base Precios'!$B:$E,3,0))</f>
        <v>120.1</v>
      </c>
      <c r="P245" s="64">
        <f t="shared" si="64"/>
        <v>478.32</v>
      </c>
      <c r="Q245" s="64">
        <f t="shared" si="65"/>
        <v>120.1</v>
      </c>
      <c r="R245" s="65">
        <f t="shared" si="66"/>
        <v>598.41999999999996</v>
      </c>
    </row>
    <row r="246" spans="1:18" ht="15" customHeight="1" x14ac:dyDescent="0.2">
      <c r="A246" s="5" t="str">
        <f t="shared" si="57"/>
        <v>Ford EcoSport - 2.0  (Naftero)</v>
      </c>
      <c r="B246" s="1" t="s">
        <v>17</v>
      </c>
      <c r="C246" s="1" t="s">
        <v>19</v>
      </c>
      <c r="D246" s="1" t="s">
        <v>261</v>
      </c>
      <c r="E246" s="5" t="s">
        <v>363</v>
      </c>
      <c r="F246" s="1" t="s">
        <v>328</v>
      </c>
      <c r="G246" s="111">
        <v>4.3</v>
      </c>
      <c r="H246" s="5">
        <f t="shared" si="58"/>
        <v>5</v>
      </c>
      <c r="I246" s="5">
        <f t="shared" si="59"/>
        <v>1.25</v>
      </c>
      <c r="J246" s="5">
        <f t="shared" si="60"/>
        <v>1</v>
      </c>
      <c r="K246" s="5">
        <f t="shared" si="61"/>
        <v>0.25</v>
      </c>
      <c r="L246" s="5">
        <f t="shared" si="62"/>
        <v>1</v>
      </c>
      <c r="M246" s="5">
        <f t="shared" si="63"/>
        <v>0.70000000000000018</v>
      </c>
      <c r="N246" s="64">
        <f>IF(ISERROR(VLOOKUP(D246,'Base Precios'!$B:$E,4,0)),0,VLOOKUP(D246,'Base Precios'!$B:$E,4,0))</f>
        <v>478.32</v>
      </c>
      <c r="O246" s="64">
        <f>IF(ISERROR(VLOOKUP(D246,'Base Precios'!$B:$E,3,0)),0,VLOOKUP(D246,'Base Precios'!$B:$E,3,0))</f>
        <v>120.1</v>
      </c>
      <c r="P246" s="64">
        <f t="shared" si="64"/>
        <v>478.32</v>
      </c>
      <c r="Q246" s="64">
        <f t="shared" si="65"/>
        <v>120.1</v>
      </c>
      <c r="R246" s="65">
        <f t="shared" si="66"/>
        <v>598.41999999999996</v>
      </c>
    </row>
    <row r="247" spans="1:18" ht="15" customHeight="1" x14ac:dyDescent="0.2">
      <c r="A247" s="5" t="str">
        <f t="shared" si="57"/>
        <v>Ford F 100 120CV - 3.9  (Diesel)</v>
      </c>
      <c r="B247" s="1" t="s">
        <v>17</v>
      </c>
      <c r="C247" s="1" t="s">
        <v>278</v>
      </c>
      <c r="D247" s="1" t="s">
        <v>263</v>
      </c>
      <c r="E247" s="5" t="s">
        <v>104</v>
      </c>
      <c r="F247" s="1" t="s">
        <v>383</v>
      </c>
      <c r="G247" s="111">
        <v>10.5</v>
      </c>
      <c r="H247" s="5">
        <f t="shared" si="58"/>
        <v>11</v>
      </c>
      <c r="I247" s="5">
        <f t="shared" si="59"/>
        <v>2.75</v>
      </c>
      <c r="J247" s="5">
        <f t="shared" si="60"/>
        <v>2</v>
      </c>
      <c r="K247" s="5">
        <f t="shared" si="61"/>
        <v>0.75</v>
      </c>
      <c r="L247" s="5">
        <f t="shared" si="62"/>
        <v>3</v>
      </c>
      <c r="M247" s="5">
        <f t="shared" si="63"/>
        <v>0.5</v>
      </c>
      <c r="N247" s="64">
        <f>IF(ISERROR(VLOOKUP(D247,'Base Precios'!$B:$E,4,0)),0,VLOOKUP(D247,'Base Precios'!$B:$E,4,0))</f>
        <v>319.57</v>
      </c>
      <c r="O247" s="64">
        <f>IF(ISERROR(VLOOKUP(D247,'Base Precios'!$B:$E,3,0)),0,VLOOKUP(D247,'Base Precios'!$B:$E,3,0))</f>
        <v>80.88</v>
      </c>
      <c r="P247" s="64">
        <f t="shared" si="64"/>
        <v>639.14</v>
      </c>
      <c r="Q247" s="64">
        <f t="shared" si="65"/>
        <v>242.64</v>
      </c>
      <c r="R247" s="65">
        <f t="shared" si="66"/>
        <v>881.78</v>
      </c>
    </row>
    <row r="248" spans="1:18" ht="15" customHeight="1" x14ac:dyDescent="0.2">
      <c r="A248" s="5" t="str">
        <f t="shared" si="57"/>
        <v>Ford F 100 200CV - 3.9  (Diesel)</v>
      </c>
      <c r="B248" s="1" t="s">
        <v>17</v>
      </c>
      <c r="C248" s="1" t="s">
        <v>277</v>
      </c>
      <c r="D248" s="1" t="s">
        <v>263</v>
      </c>
      <c r="E248" s="5" t="s">
        <v>104</v>
      </c>
      <c r="F248" s="1" t="s">
        <v>383</v>
      </c>
      <c r="G248" s="111">
        <v>9</v>
      </c>
      <c r="H248" s="5">
        <f t="shared" si="58"/>
        <v>9</v>
      </c>
      <c r="I248" s="5">
        <f t="shared" si="59"/>
        <v>2.25</v>
      </c>
      <c r="J248" s="5">
        <f t="shared" si="60"/>
        <v>2</v>
      </c>
      <c r="K248" s="5">
        <f t="shared" si="61"/>
        <v>0.25</v>
      </c>
      <c r="L248" s="5">
        <f t="shared" si="62"/>
        <v>1</v>
      </c>
      <c r="M248" s="5">
        <f t="shared" si="63"/>
        <v>0</v>
      </c>
      <c r="N248" s="64">
        <f>IF(ISERROR(VLOOKUP(D248,'Base Precios'!$B:$E,4,0)),0,VLOOKUP(D248,'Base Precios'!$B:$E,4,0))</f>
        <v>319.57</v>
      </c>
      <c r="O248" s="64">
        <f>IF(ISERROR(VLOOKUP(D248,'Base Precios'!$B:$E,3,0)),0,VLOOKUP(D248,'Base Precios'!$B:$E,3,0))</f>
        <v>80.88</v>
      </c>
      <c r="P248" s="64">
        <f t="shared" si="64"/>
        <v>639.14</v>
      </c>
      <c r="Q248" s="64">
        <f t="shared" si="65"/>
        <v>80.88</v>
      </c>
      <c r="R248" s="65">
        <f t="shared" si="66"/>
        <v>720.02</v>
      </c>
    </row>
    <row r="249" spans="1:18" ht="15" customHeight="1" x14ac:dyDescent="0.2">
      <c r="A249" s="5" t="str">
        <f t="shared" si="57"/>
        <v>Ford Fiesta - 1.4  (Diesel)</v>
      </c>
      <c r="B249" s="1" t="s">
        <v>17</v>
      </c>
      <c r="C249" s="1" t="s">
        <v>110</v>
      </c>
      <c r="D249" s="1" t="s">
        <v>261</v>
      </c>
      <c r="E249" s="5" t="s">
        <v>104</v>
      </c>
      <c r="F249" s="1" t="s">
        <v>366</v>
      </c>
      <c r="G249" s="111">
        <v>3.8</v>
      </c>
      <c r="H249" s="5">
        <f t="shared" si="58"/>
        <v>4</v>
      </c>
      <c r="I249" s="5">
        <f t="shared" si="59"/>
        <v>1</v>
      </c>
      <c r="J249" s="5">
        <f t="shared" si="60"/>
        <v>1</v>
      </c>
      <c r="K249" s="5">
        <f t="shared" si="61"/>
        <v>0</v>
      </c>
      <c r="L249" s="5">
        <f t="shared" si="62"/>
        <v>0</v>
      </c>
      <c r="M249" s="5">
        <f t="shared" si="63"/>
        <v>0.20000000000000018</v>
      </c>
      <c r="N249" s="64">
        <f>IF(ISERROR(VLOOKUP(D249,'Base Precios'!$B:$E,4,0)),0,VLOOKUP(D249,'Base Precios'!$B:$E,4,0))</f>
        <v>478.32</v>
      </c>
      <c r="O249" s="64">
        <f>IF(ISERROR(VLOOKUP(D249,'Base Precios'!$B:$E,3,0)),0,VLOOKUP(D249,'Base Precios'!$B:$E,3,0))</f>
        <v>120.1</v>
      </c>
      <c r="P249" s="64">
        <f t="shared" si="64"/>
        <v>478.32</v>
      </c>
      <c r="Q249" s="64">
        <f t="shared" si="65"/>
        <v>0</v>
      </c>
      <c r="R249" s="65">
        <f t="shared" si="66"/>
        <v>478.32</v>
      </c>
    </row>
    <row r="250" spans="1:18" ht="15" customHeight="1" x14ac:dyDescent="0.2">
      <c r="A250" s="5" t="str">
        <f t="shared" si="57"/>
        <v>Ford Fiesta - 1.6  (Naftero)</v>
      </c>
      <c r="B250" s="1" t="s">
        <v>17</v>
      </c>
      <c r="C250" s="1" t="s">
        <v>110</v>
      </c>
      <c r="D250" s="1" t="s">
        <v>261</v>
      </c>
      <c r="E250" s="5" t="s">
        <v>363</v>
      </c>
      <c r="F250" s="1" t="s">
        <v>350</v>
      </c>
      <c r="G250" s="111">
        <v>4.0999999999999996</v>
      </c>
      <c r="H250" s="5">
        <f t="shared" si="58"/>
        <v>5</v>
      </c>
      <c r="I250" s="5">
        <f t="shared" si="59"/>
        <v>1.25</v>
      </c>
      <c r="J250" s="5">
        <f t="shared" si="60"/>
        <v>1</v>
      </c>
      <c r="K250" s="5">
        <f t="shared" si="61"/>
        <v>0.25</v>
      </c>
      <c r="L250" s="5">
        <f t="shared" si="62"/>
        <v>1</v>
      </c>
      <c r="M250" s="5">
        <f t="shared" si="63"/>
        <v>0.90000000000000036</v>
      </c>
      <c r="N250" s="64">
        <f>IF(ISERROR(VLOOKUP(D250,'Base Precios'!$B:$E,4,0)),0,VLOOKUP(D250,'Base Precios'!$B:$E,4,0))</f>
        <v>478.32</v>
      </c>
      <c r="O250" s="64">
        <f>IF(ISERROR(VLOOKUP(D250,'Base Precios'!$B:$E,3,0)),0,VLOOKUP(D250,'Base Precios'!$B:$E,3,0))</f>
        <v>120.1</v>
      </c>
      <c r="P250" s="64">
        <f t="shared" si="64"/>
        <v>478.32</v>
      </c>
      <c r="Q250" s="64">
        <f t="shared" si="65"/>
        <v>120.1</v>
      </c>
      <c r="R250" s="65">
        <f t="shared" si="66"/>
        <v>598.41999999999996</v>
      </c>
    </row>
    <row r="251" spans="1:18" ht="15" customHeight="1" x14ac:dyDescent="0.2">
      <c r="A251" s="5" t="str">
        <f t="shared" si="57"/>
        <v>Ford Focus One - 1.6  (Naftero)</v>
      </c>
      <c r="B251" s="1" t="s">
        <v>17</v>
      </c>
      <c r="C251" s="1" t="s">
        <v>200</v>
      </c>
      <c r="D251" s="1" t="s">
        <v>261</v>
      </c>
      <c r="E251" s="5" t="s">
        <v>363</v>
      </c>
      <c r="F251" s="1" t="s">
        <v>350</v>
      </c>
      <c r="G251" s="111">
        <v>4.0999999999999996</v>
      </c>
      <c r="H251" s="5">
        <f t="shared" si="58"/>
        <v>5</v>
      </c>
      <c r="I251" s="5">
        <f t="shared" si="59"/>
        <v>1.25</v>
      </c>
      <c r="J251" s="5">
        <f t="shared" si="60"/>
        <v>1</v>
      </c>
      <c r="K251" s="5">
        <f t="shared" si="61"/>
        <v>0.25</v>
      </c>
      <c r="L251" s="5">
        <f t="shared" si="62"/>
        <v>1</v>
      </c>
      <c r="M251" s="5">
        <f t="shared" si="63"/>
        <v>0.90000000000000036</v>
      </c>
      <c r="N251" s="64">
        <f>IF(ISERROR(VLOOKUP(D251,'Base Precios'!$B:$E,4,0)),0,VLOOKUP(D251,'Base Precios'!$B:$E,4,0))</f>
        <v>478.32</v>
      </c>
      <c r="O251" s="64">
        <f>IF(ISERROR(VLOOKUP(D251,'Base Precios'!$B:$E,3,0)),0,VLOOKUP(D251,'Base Precios'!$B:$E,3,0))</f>
        <v>120.1</v>
      </c>
      <c r="P251" s="64">
        <f t="shared" si="64"/>
        <v>478.32</v>
      </c>
      <c r="Q251" s="64">
        <f t="shared" si="65"/>
        <v>120.1</v>
      </c>
      <c r="R251" s="65">
        <f t="shared" si="66"/>
        <v>598.41999999999996</v>
      </c>
    </row>
    <row r="252" spans="1:18" ht="15" customHeight="1" x14ac:dyDescent="0.2">
      <c r="A252" s="5" t="str">
        <f t="shared" si="57"/>
        <v>Ford Ka - 1.0  (Naftero)</v>
      </c>
      <c r="B252" s="1" t="s">
        <v>17</v>
      </c>
      <c r="C252" s="1" t="s">
        <v>18</v>
      </c>
      <c r="D252" s="1" t="s">
        <v>261</v>
      </c>
      <c r="E252" s="5" t="s">
        <v>363</v>
      </c>
      <c r="F252" s="1" t="s">
        <v>377</v>
      </c>
      <c r="G252" s="111">
        <v>4.0999999999999996</v>
      </c>
      <c r="H252" s="5">
        <f t="shared" si="58"/>
        <v>5</v>
      </c>
      <c r="I252" s="5">
        <f t="shared" si="59"/>
        <v>1.25</v>
      </c>
      <c r="J252" s="5">
        <f t="shared" si="60"/>
        <v>1</v>
      </c>
      <c r="K252" s="5">
        <f t="shared" si="61"/>
        <v>0.25</v>
      </c>
      <c r="L252" s="5">
        <f t="shared" si="62"/>
        <v>1</v>
      </c>
      <c r="M252" s="5">
        <f t="shared" si="63"/>
        <v>0.90000000000000036</v>
      </c>
      <c r="N252" s="64">
        <f>IF(ISERROR(VLOOKUP(D252,'Base Precios'!$B:$E,4,0)),0,VLOOKUP(D252,'Base Precios'!$B:$E,4,0))</f>
        <v>478.32</v>
      </c>
      <c r="O252" s="64">
        <f>IF(ISERROR(VLOOKUP(D252,'Base Precios'!$B:$E,3,0)),0,VLOOKUP(D252,'Base Precios'!$B:$E,3,0))</f>
        <v>120.1</v>
      </c>
      <c r="P252" s="64">
        <f t="shared" si="64"/>
        <v>478.32</v>
      </c>
      <c r="Q252" s="64">
        <f t="shared" si="65"/>
        <v>120.1</v>
      </c>
      <c r="R252" s="65">
        <f t="shared" si="66"/>
        <v>598.41999999999996</v>
      </c>
    </row>
    <row r="253" spans="1:18" ht="15" customHeight="1" x14ac:dyDescent="0.2">
      <c r="A253" s="5" t="str">
        <f t="shared" si="57"/>
        <v>Ford Ka - 1.6  (Diesel)</v>
      </c>
      <c r="B253" s="1" t="s">
        <v>17</v>
      </c>
      <c r="C253" s="1" t="s">
        <v>18</v>
      </c>
      <c r="D253" s="1" t="s">
        <v>261</v>
      </c>
      <c r="E253" s="5" t="s">
        <v>104</v>
      </c>
      <c r="F253" s="1" t="s">
        <v>350</v>
      </c>
      <c r="G253" s="111">
        <v>4.0999999999999996</v>
      </c>
      <c r="H253" s="5">
        <f t="shared" si="58"/>
        <v>5</v>
      </c>
      <c r="I253" s="5">
        <f t="shared" si="59"/>
        <v>1.25</v>
      </c>
      <c r="J253" s="5">
        <f t="shared" si="60"/>
        <v>1</v>
      </c>
      <c r="K253" s="5">
        <f t="shared" si="61"/>
        <v>0.25</v>
      </c>
      <c r="L253" s="5">
        <f t="shared" si="62"/>
        <v>1</v>
      </c>
      <c r="M253" s="5">
        <f t="shared" si="63"/>
        <v>0.90000000000000036</v>
      </c>
      <c r="N253" s="64">
        <f>IF(ISERROR(VLOOKUP(D253,'Base Precios'!$B:$E,4,0)),0,VLOOKUP(D253,'Base Precios'!$B:$E,4,0))</f>
        <v>478.32</v>
      </c>
      <c r="O253" s="64">
        <f>IF(ISERROR(VLOOKUP(D253,'Base Precios'!$B:$E,3,0)),0,VLOOKUP(D253,'Base Precios'!$B:$E,3,0))</f>
        <v>120.1</v>
      </c>
      <c r="P253" s="64">
        <f t="shared" si="64"/>
        <v>478.32</v>
      </c>
      <c r="Q253" s="64">
        <f t="shared" si="65"/>
        <v>120.1</v>
      </c>
      <c r="R253" s="65">
        <f t="shared" si="66"/>
        <v>598.41999999999996</v>
      </c>
    </row>
    <row r="254" spans="1:18" ht="15" customHeight="1" x14ac:dyDescent="0.2">
      <c r="A254" s="5" t="str">
        <f t="shared" si="57"/>
        <v>Ford Kuga - 2.5  (Naftero)</v>
      </c>
      <c r="B254" s="1" t="s">
        <v>17</v>
      </c>
      <c r="C254" s="1" t="s">
        <v>201</v>
      </c>
      <c r="D254" s="1" t="s">
        <v>261</v>
      </c>
      <c r="E254" s="5" t="s">
        <v>363</v>
      </c>
      <c r="F254" s="1" t="s">
        <v>378</v>
      </c>
      <c r="G254" s="111">
        <v>5.5</v>
      </c>
      <c r="H254" s="5">
        <f t="shared" si="58"/>
        <v>6</v>
      </c>
      <c r="I254" s="5">
        <f t="shared" si="59"/>
        <v>1.5</v>
      </c>
      <c r="J254" s="5">
        <f t="shared" si="60"/>
        <v>1</v>
      </c>
      <c r="K254" s="5">
        <f t="shared" si="61"/>
        <v>0.5</v>
      </c>
      <c r="L254" s="5">
        <f t="shared" si="62"/>
        <v>2</v>
      </c>
      <c r="M254" s="5">
        <f t="shared" si="63"/>
        <v>0.5</v>
      </c>
      <c r="N254" s="64">
        <f>IF(ISERROR(VLOOKUP(D254,'Base Precios'!$B:$E,4,0)),0,VLOOKUP(D254,'Base Precios'!$B:$E,4,0))</f>
        <v>478.32</v>
      </c>
      <c r="O254" s="64">
        <f>IF(ISERROR(VLOOKUP(D254,'Base Precios'!$B:$E,3,0)),0,VLOOKUP(D254,'Base Precios'!$B:$E,3,0))</f>
        <v>120.1</v>
      </c>
      <c r="P254" s="64">
        <f t="shared" si="64"/>
        <v>478.32</v>
      </c>
      <c r="Q254" s="64">
        <f t="shared" si="65"/>
        <v>240.2</v>
      </c>
      <c r="R254" s="65">
        <f t="shared" si="66"/>
        <v>718.52</v>
      </c>
    </row>
    <row r="255" spans="1:18" ht="15" customHeight="1" x14ac:dyDescent="0.2">
      <c r="A255" s="5" t="str">
        <f t="shared" si="57"/>
        <v>Ford Mondeo - 2.0  (Diesel)</v>
      </c>
      <c r="B255" s="1" t="s">
        <v>17</v>
      </c>
      <c r="C255" s="1" t="s">
        <v>20</v>
      </c>
      <c r="D255" s="1" t="s">
        <v>261</v>
      </c>
      <c r="E255" s="5" t="s">
        <v>104</v>
      </c>
      <c r="F255" s="1" t="s">
        <v>328</v>
      </c>
      <c r="G255" s="111">
        <v>5.5</v>
      </c>
      <c r="H255" s="5">
        <f t="shared" si="58"/>
        <v>6</v>
      </c>
      <c r="I255" s="5">
        <f t="shared" si="59"/>
        <v>1.5</v>
      </c>
      <c r="J255" s="5">
        <f t="shared" si="60"/>
        <v>1</v>
      </c>
      <c r="K255" s="5">
        <f t="shared" si="61"/>
        <v>0.5</v>
      </c>
      <c r="L255" s="5">
        <f t="shared" si="62"/>
        <v>2</v>
      </c>
      <c r="M255" s="5">
        <f t="shared" si="63"/>
        <v>0.5</v>
      </c>
      <c r="N255" s="64">
        <f>IF(ISERROR(VLOOKUP(D255,'Base Precios'!$B:$E,4,0)),0,VLOOKUP(D255,'Base Precios'!$B:$E,4,0))</f>
        <v>478.32</v>
      </c>
      <c r="O255" s="64">
        <f>IF(ISERROR(VLOOKUP(D255,'Base Precios'!$B:$E,3,0)),0,VLOOKUP(D255,'Base Precios'!$B:$E,3,0))</f>
        <v>120.1</v>
      </c>
      <c r="P255" s="64">
        <f t="shared" si="64"/>
        <v>478.32</v>
      </c>
      <c r="Q255" s="64">
        <f t="shared" si="65"/>
        <v>240.2</v>
      </c>
      <c r="R255" s="65">
        <f t="shared" si="66"/>
        <v>718.52</v>
      </c>
    </row>
    <row r="256" spans="1:18" ht="15" customHeight="1" x14ac:dyDescent="0.2">
      <c r="A256" s="5" t="str">
        <f t="shared" si="57"/>
        <v>Ford Mondeo - 2.3  (Naftero)</v>
      </c>
      <c r="B256" s="1" t="s">
        <v>17</v>
      </c>
      <c r="C256" s="1" t="s">
        <v>20</v>
      </c>
      <c r="D256" s="1" t="s">
        <v>261</v>
      </c>
      <c r="E256" s="5" t="s">
        <v>363</v>
      </c>
      <c r="F256" s="1" t="s">
        <v>379</v>
      </c>
      <c r="G256" s="111">
        <v>4.3</v>
      </c>
      <c r="H256" s="5">
        <f t="shared" si="58"/>
        <v>5</v>
      </c>
      <c r="I256" s="5">
        <f t="shared" si="59"/>
        <v>1.25</v>
      </c>
      <c r="J256" s="5">
        <f t="shared" si="60"/>
        <v>1</v>
      </c>
      <c r="K256" s="5">
        <f t="shared" si="61"/>
        <v>0.25</v>
      </c>
      <c r="L256" s="5">
        <f t="shared" si="62"/>
        <v>1</v>
      </c>
      <c r="M256" s="5">
        <f t="shared" si="63"/>
        <v>0.70000000000000018</v>
      </c>
      <c r="N256" s="64">
        <f>IF(ISERROR(VLOOKUP(D256,'Base Precios'!$B:$E,4,0)),0,VLOOKUP(D256,'Base Precios'!$B:$E,4,0))</f>
        <v>478.32</v>
      </c>
      <c r="O256" s="64">
        <f>IF(ISERROR(VLOOKUP(D256,'Base Precios'!$B:$E,3,0)),0,VLOOKUP(D256,'Base Precios'!$B:$E,3,0))</f>
        <v>120.1</v>
      </c>
      <c r="P256" s="64">
        <f t="shared" si="64"/>
        <v>478.32</v>
      </c>
      <c r="Q256" s="64">
        <f t="shared" si="65"/>
        <v>120.1</v>
      </c>
      <c r="R256" s="65">
        <f t="shared" si="66"/>
        <v>598.41999999999996</v>
      </c>
    </row>
    <row r="257" spans="1:18" ht="15" customHeight="1" x14ac:dyDescent="0.2">
      <c r="A257" s="5" t="str">
        <f t="shared" si="57"/>
        <v>Ford Mondeo - 2.5  (Naftero)</v>
      </c>
      <c r="B257" s="1" t="s">
        <v>17</v>
      </c>
      <c r="C257" s="1" t="s">
        <v>20</v>
      </c>
      <c r="D257" s="1" t="s">
        <v>261</v>
      </c>
      <c r="E257" s="5" t="s">
        <v>363</v>
      </c>
      <c r="F257" s="1" t="s">
        <v>378</v>
      </c>
      <c r="G257" s="111">
        <v>4.3</v>
      </c>
      <c r="H257" s="5">
        <f t="shared" si="58"/>
        <v>5</v>
      </c>
      <c r="I257" s="5">
        <f t="shared" si="59"/>
        <v>1.25</v>
      </c>
      <c r="J257" s="5">
        <f t="shared" si="60"/>
        <v>1</v>
      </c>
      <c r="K257" s="5">
        <f t="shared" si="61"/>
        <v>0.25</v>
      </c>
      <c r="L257" s="5">
        <f t="shared" si="62"/>
        <v>1</v>
      </c>
      <c r="M257" s="5">
        <f t="shared" si="63"/>
        <v>0.70000000000000018</v>
      </c>
      <c r="N257" s="64">
        <f>IF(ISERROR(VLOOKUP(D257,'Base Precios'!$B:$E,4,0)),0,VLOOKUP(D257,'Base Precios'!$B:$E,4,0))</f>
        <v>478.32</v>
      </c>
      <c r="O257" s="64">
        <f>IF(ISERROR(VLOOKUP(D257,'Base Precios'!$B:$E,3,0)),0,VLOOKUP(D257,'Base Precios'!$B:$E,3,0))</f>
        <v>120.1</v>
      </c>
      <c r="P257" s="64">
        <f t="shared" si="64"/>
        <v>478.32</v>
      </c>
      <c r="Q257" s="64">
        <f t="shared" si="65"/>
        <v>120.1</v>
      </c>
      <c r="R257" s="65">
        <f t="shared" si="66"/>
        <v>598.41999999999996</v>
      </c>
    </row>
    <row r="258" spans="1:18" ht="15" customHeight="1" x14ac:dyDescent="0.2">
      <c r="A258" s="5" t="str">
        <f t="shared" si="57"/>
        <v>Ford New Focus - 1.6  (Naftero)</v>
      </c>
      <c r="B258" s="1" t="s">
        <v>17</v>
      </c>
      <c r="C258" s="1" t="s">
        <v>199</v>
      </c>
      <c r="D258" s="1" t="s">
        <v>261</v>
      </c>
      <c r="E258" s="5" t="s">
        <v>363</v>
      </c>
      <c r="F258" s="1" t="s">
        <v>350</v>
      </c>
      <c r="G258" s="111">
        <v>4.0999999999999996</v>
      </c>
      <c r="H258" s="5">
        <f t="shared" si="58"/>
        <v>5</v>
      </c>
      <c r="I258" s="5">
        <f t="shared" si="59"/>
        <v>1.25</v>
      </c>
      <c r="J258" s="5">
        <f t="shared" si="60"/>
        <v>1</v>
      </c>
      <c r="K258" s="5">
        <f t="shared" si="61"/>
        <v>0.25</v>
      </c>
      <c r="L258" s="5">
        <f t="shared" si="62"/>
        <v>1</v>
      </c>
      <c r="M258" s="5">
        <f t="shared" si="63"/>
        <v>0.90000000000000036</v>
      </c>
      <c r="N258" s="64">
        <f>IF(ISERROR(VLOOKUP(D258,'Base Precios'!$B:$E,4,0)),0,VLOOKUP(D258,'Base Precios'!$B:$E,4,0))</f>
        <v>478.32</v>
      </c>
      <c r="O258" s="64">
        <f>IF(ISERROR(VLOOKUP(D258,'Base Precios'!$B:$E,3,0)),0,VLOOKUP(D258,'Base Precios'!$B:$E,3,0))</f>
        <v>120.1</v>
      </c>
      <c r="P258" s="64">
        <f t="shared" si="64"/>
        <v>478.32</v>
      </c>
      <c r="Q258" s="64">
        <f t="shared" si="65"/>
        <v>120.1</v>
      </c>
      <c r="R258" s="65">
        <f t="shared" si="66"/>
        <v>598.41999999999996</v>
      </c>
    </row>
    <row r="259" spans="1:18" ht="15" customHeight="1" x14ac:dyDescent="0.2">
      <c r="A259" s="5" t="str">
        <f t="shared" ref="A259:A322" si="67">CONCATENATE(B259," ",C259,," - ",F259,"  (",E259,")")</f>
        <v>Ford New Focus - 1.8  (Diesel)</v>
      </c>
      <c r="B259" s="1" t="s">
        <v>17</v>
      </c>
      <c r="C259" s="1" t="s">
        <v>199</v>
      </c>
      <c r="D259" s="1" t="s">
        <v>261</v>
      </c>
      <c r="E259" s="5" t="s">
        <v>104</v>
      </c>
      <c r="F259" s="1" t="s">
        <v>351</v>
      </c>
      <c r="G259" s="111">
        <v>5.6</v>
      </c>
      <c r="H259" s="5">
        <f t="shared" si="58"/>
        <v>6</v>
      </c>
      <c r="I259" s="5">
        <f t="shared" si="59"/>
        <v>1.5</v>
      </c>
      <c r="J259" s="5">
        <f t="shared" si="60"/>
        <v>1</v>
      </c>
      <c r="K259" s="5">
        <f t="shared" si="61"/>
        <v>0.5</v>
      </c>
      <c r="L259" s="5">
        <f t="shared" si="62"/>
        <v>2</v>
      </c>
      <c r="M259" s="5">
        <f t="shared" si="63"/>
        <v>0.40000000000000036</v>
      </c>
      <c r="N259" s="64">
        <f>IF(ISERROR(VLOOKUP(D259,'Base Precios'!$B:$E,4,0)),0,VLOOKUP(D259,'Base Precios'!$B:$E,4,0))</f>
        <v>478.32</v>
      </c>
      <c r="O259" s="64">
        <f>IF(ISERROR(VLOOKUP(D259,'Base Precios'!$B:$E,3,0)),0,VLOOKUP(D259,'Base Precios'!$B:$E,3,0))</f>
        <v>120.1</v>
      </c>
      <c r="P259" s="64">
        <f t="shared" si="64"/>
        <v>478.32</v>
      </c>
      <c r="Q259" s="64">
        <f t="shared" si="65"/>
        <v>240.2</v>
      </c>
      <c r="R259" s="65">
        <f t="shared" si="66"/>
        <v>718.52</v>
      </c>
    </row>
    <row r="260" spans="1:18" ht="15" customHeight="1" x14ac:dyDescent="0.2">
      <c r="A260" s="5" t="str">
        <f t="shared" si="67"/>
        <v>Ford New Focus - 2.0  (Naftero)</v>
      </c>
      <c r="B260" s="1" t="s">
        <v>17</v>
      </c>
      <c r="C260" s="1" t="s">
        <v>199</v>
      </c>
      <c r="D260" s="1" t="s">
        <v>261</v>
      </c>
      <c r="E260" s="5" t="s">
        <v>363</v>
      </c>
      <c r="F260" s="1" t="s">
        <v>328</v>
      </c>
      <c r="G260" s="111">
        <v>4.3</v>
      </c>
      <c r="H260" s="5">
        <f t="shared" si="58"/>
        <v>5</v>
      </c>
      <c r="I260" s="5">
        <f t="shared" si="59"/>
        <v>1.25</v>
      </c>
      <c r="J260" s="5">
        <f t="shared" si="60"/>
        <v>1</v>
      </c>
      <c r="K260" s="5">
        <f t="shared" si="61"/>
        <v>0.25</v>
      </c>
      <c r="L260" s="5">
        <f t="shared" si="62"/>
        <v>1</v>
      </c>
      <c r="M260" s="5">
        <f t="shared" si="63"/>
        <v>0.70000000000000018</v>
      </c>
      <c r="N260" s="64">
        <f>IF(ISERROR(VLOOKUP(D260,'Base Precios'!$B:$E,4,0)),0,VLOOKUP(D260,'Base Precios'!$B:$E,4,0))</f>
        <v>478.32</v>
      </c>
      <c r="O260" s="64">
        <f>IF(ISERROR(VLOOKUP(D260,'Base Precios'!$B:$E,3,0)),0,VLOOKUP(D260,'Base Precios'!$B:$E,3,0))</f>
        <v>120.1</v>
      </c>
      <c r="P260" s="64">
        <f t="shared" si="64"/>
        <v>478.32</v>
      </c>
      <c r="Q260" s="64">
        <f t="shared" si="65"/>
        <v>120.1</v>
      </c>
      <c r="R260" s="65">
        <f t="shared" si="66"/>
        <v>598.41999999999996</v>
      </c>
    </row>
    <row r="261" spans="1:18" ht="15" customHeight="1" x14ac:dyDescent="0.2">
      <c r="A261" s="5" t="str">
        <f t="shared" si="67"/>
        <v>Ford Ranger - 2.2D  (Naftero)</v>
      </c>
      <c r="B261" s="1" t="s">
        <v>17</v>
      </c>
      <c r="C261" s="1" t="s">
        <v>21</v>
      </c>
      <c r="D261" s="1" t="s">
        <v>261</v>
      </c>
      <c r="E261" s="5" t="s">
        <v>363</v>
      </c>
      <c r="F261" s="1" t="s">
        <v>380</v>
      </c>
      <c r="G261" s="111">
        <v>8.6</v>
      </c>
      <c r="H261" s="5">
        <f t="shared" ref="H261:H324" si="68">ROUNDUP(G261,0)</f>
        <v>9</v>
      </c>
      <c r="I261" s="5">
        <f t="shared" ref="I261:I324" si="69">+H261/4</f>
        <v>2.25</v>
      </c>
      <c r="J261" s="5">
        <f t="shared" ref="J261:J324" si="70">TRUNC(I261,0)</f>
        <v>2</v>
      </c>
      <c r="K261" s="5">
        <f t="shared" ref="K261:K324" si="71">+I261-J261</f>
        <v>0.25</v>
      </c>
      <c r="L261" s="5">
        <f t="shared" ref="L261:L324" si="72">+K261*4</f>
        <v>1</v>
      </c>
      <c r="M261" s="5">
        <f t="shared" ref="M261:M324" si="73">+H261-G261</f>
        <v>0.40000000000000036</v>
      </c>
      <c r="N261" s="64">
        <f>IF(ISERROR(VLOOKUP(D261,'Base Precios'!$B:$E,4,0)),0,VLOOKUP(D261,'Base Precios'!$B:$E,4,0))</f>
        <v>478.32</v>
      </c>
      <c r="O261" s="64">
        <f>IF(ISERROR(VLOOKUP(D261,'Base Precios'!$B:$E,3,0)),0,VLOOKUP(D261,'Base Precios'!$B:$E,3,0))</f>
        <v>120.1</v>
      </c>
      <c r="P261" s="64">
        <f t="shared" ref="P261:P324" si="74">IFERROR(J261*N261,0)</f>
        <v>956.64</v>
      </c>
      <c r="Q261" s="64">
        <f t="shared" ref="Q261:Q324" si="75">IFERROR(L261*O261,0)</f>
        <v>120.1</v>
      </c>
      <c r="R261" s="65">
        <f t="shared" ref="R261:R324" si="76">+P261+Q261</f>
        <v>1076.74</v>
      </c>
    </row>
    <row r="262" spans="1:18" ht="15" customHeight="1" x14ac:dyDescent="0.2">
      <c r="A262" s="5" t="str">
        <f t="shared" si="67"/>
        <v>Ford Ranger - 2.3  (Naftero)</v>
      </c>
      <c r="B262" s="1" t="s">
        <v>17</v>
      </c>
      <c r="C262" s="1" t="s">
        <v>21</v>
      </c>
      <c r="D262" s="1" t="s">
        <v>261</v>
      </c>
      <c r="E262" s="5" t="s">
        <v>363</v>
      </c>
      <c r="F262" s="1" t="s">
        <v>379</v>
      </c>
      <c r="G262" s="111">
        <v>4.3</v>
      </c>
      <c r="H262" s="5">
        <f t="shared" si="68"/>
        <v>5</v>
      </c>
      <c r="I262" s="5">
        <f t="shared" si="69"/>
        <v>1.25</v>
      </c>
      <c r="J262" s="5">
        <f t="shared" si="70"/>
        <v>1</v>
      </c>
      <c r="K262" s="5">
        <f t="shared" si="71"/>
        <v>0.25</v>
      </c>
      <c r="L262" s="5">
        <f t="shared" si="72"/>
        <v>1</v>
      </c>
      <c r="M262" s="5">
        <f t="shared" si="73"/>
        <v>0.70000000000000018</v>
      </c>
      <c r="N262" s="64">
        <f>IF(ISERROR(VLOOKUP(D262,'Base Precios'!$B:$E,4,0)),0,VLOOKUP(D262,'Base Precios'!$B:$E,4,0))</f>
        <v>478.32</v>
      </c>
      <c r="O262" s="64">
        <f>IF(ISERROR(VLOOKUP(D262,'Base Precios'!$B:$E,3,0)),0,VLOOKUP(D262,'Base Precios'!$B:$E,3,0))</f>
        <v>120.1</v>
      </c>
      <c r="P262" s="64">
        <f t="shared" si="74"/>
        <v>478.32</v>
      </c>
      <c r="Q262" s="64">
        <f t="shared" si="75"/>
        <v>120.1</v>
      </c>
      <c r="R262" s="65">
        <f t="shared" si="76"/>
        <v>598.41999999999996</v>
      </c>
    </row>
    <row r="263" spans="1:18" ht="15" customHeight="1" x14ac:dyDescent="0.2">
      <c r="A263" s="5" t="str">
        <f t="shared" si="67"/>
        <v>Ford Ranger - 2.5N  (Naftero)</v>
      </c>
      <c r="B263" s="1" t="s">
        <v>17</v>
      </c>
      <c r="C263" s="1" t="s">
        <v>21</v>
      </c>
      <c r="D263" s="1" t="s">
        <v>261</v>
      </c>
      <c r="E263" s="5" t="s">
        <v>363</v>
      </c>
      <c r="F263" s="1" t="s">
        <v>382</v>
      </c>
      <c r="G263" s="111">
        <v>6.7</v>
      </c>
      <c r="H263" s="5">
        <f t="shared" si="68"/>
        <v>7</v>
      </c>
      <c r="I263" s="5">
        <f t="shared" si="69"/>
        <v>1.75</v>
      </c>
      <c r="J263" s="5">
        <f t="shared" si="70"/>
        <v>1</v>
      </c>
      <c r="K263" s="5">
        <f t="shared" si="71"/>
        <v>0.75</v>
      </c>
      <c r="L263" s="5">
        <f t="shared" si="72"/>
        <v>3</v>
      </c>
      <c r="M263" s="5">
        <f t="shared" si="73"/>
        <v>0.29999999999999982</v>
      </c>
      <c r="N263" s="64">
        <f>IF(ISERROR(VLOOKUP(D263,'Base Precios'!$B:$E,4,0)),0,VLOOKUP(D263,'Base Precios'!$B:$E,4,0))</f>
        <v>478.32</v>
      </c>
      <c r="O263" s="64">
        <f>IF(ISERROR(VLOOKUP(D263,'Base Precios'!$B:$E,3,0)),0,VLOOKUP(D263,'Base Precios'!$B:$E,3,0))</f>
        <v>120.1</v>
      </c>
      <c r="P263" s="64">
        <f t="shared" si="74"/>
        <v>478.32</v>
      </c>
      <c r="Q263" s="64">
        <f t="shared" si="75"/>
        <v>360.29999999999995</v>
      </c>
      <c r="R263" s="65">
        <f t="shared" si="76"/>
        <v>838.61999999999989</v>
      </c>
    </row>
    <row r="264" spans="1:18" ht="15" customHeight="1" x14ac:dyDescent="0.2">
      <c r="A264" s="5" t="str">
        <f t="shared" si="67"/>
        <v>Ford Ranger - 3.0  (Diesel)</v>
      </c>
      <c r="B264" s="1" t="s">
        <v>17</v>
      </c>
      <c r="C264" s="1" t="s">
        <v>21</v>
      </c>
      <c r="D264" s="1" t="s">
        <v>261</v>
      </c>
      <c r="E264" s="5" t="s">
        <v>104</v>
      </c>
      <c r="F264" s="1" t="s">
        <v>371</v>
      </c>
      <c r="G264" s="111">
        <v>9</v>
      </c>
      <c r="H264" s="5">
        <f t="shared" si="68"/>
        <v>9</v>
      </c>
      <c r="I264" s="5">
        <f t="shared" si="69"/>
        <v>2.25</v>
      </c>
      <c r="J264" s="5">
        <f t="shared" si="70"/>
        <v>2</v>
      </c>
      <c r="K264" s="5">
        <f t="shared" si="71"/>
        <v>0.25</v>
      </c>
      <c r="L264" s="5">
        <f t="shared" si="72"/>
        <v>1</v>
      </c>
      <c r="M264" s="5">
        <f t="shared" si="73"/>
        <v>0</v>
      </c>
      <c r="N264" s="64">
        <f>IF(ISERROR(VLOOKUP(D264,'Base Precios'!$B:$E,4,0)),0,VLOOKUP(D264,'Base Precios'!$B:$E,4,0))</f>
        <v>478.32</v>
      </c>
      <c r="O264" s="64">
        <f>IF(ISERROR(VLOOKUP(D264,'Base Precios'!$B:$E,3,0)),0,VLOOKUP(D264,'Base Precios'!$B:$E,3,0))</f>
        <v>120.1</v>
      </c>
      <c r="P264" s="64">
        <f t="shared" si="74"/>
        <v>956.64</v>
      </c>
      <c r="Q264" s="64">
        <f t="shared" si="75"/>
        <v>120.1</v>
      </c>
      <c r="R264" s="65">
        <f t="shared" si="76"/>
        <v>1076.74</v>
      </c>
    </row>
    <row r="265" spans="1:18" ht="15" customHeight="1" x14ac:dyDescent="0.2">
      <c r="A265" s="5" t="str">
        <f t="shared" si="67"/>
        <v>Ford Ranger - 3.2D  (Naftero)</v>
      </c>
      <c r="B265" s="1" t="s">
        <v>17</v>
      </c>
      <c r="C265" s="1" t="s">
        <v>21</v>
      </c>
      <c r="D265" s="1" t="s">
        <v>261</v>
      </c>
      <c r="E265" s="5" t="s">
        <v>363</v>
      </c>
      <c r="F265" s="1" t="s">
        <v>381</v>
      </c>
      <c r="G265" s="111">
        <v>9.75</v>
      </c>
      <c r="H265" s="5">
        <f t="shared" si="68"/>
        <v>10</v>
      </c>
      <c r="I265" s="5">
        <f t="shared" si="69"/>
        <v>2.5</v>
      </c>
      <c r="J265" s="5">
        <f t="shared" si="70"/>
        <v>2</v>
      </c>
      <c r="K265" s="5">
        <f t="shared" si="71"/>
        <v>0.5</v>
      </c>
      <c r="L265" s="5">
        <f t="shared" si="72"/>
        <v>2</v>
      </c>
      <c r="M265" s="5">
        <f t="shared" si="73"/>
        <v>0.25</v>
      </c>
      <c r="N265" s="64">
        <f>IF(ISERROR(VLOOKUP(D265,'Base Precios'!$B:$E,4,0)),0,VLOOKUP(D265,'Base Precios'!$B:$E,4,0))</f>
        <v>478.32</v>
      </c>
      <c r="O265" s="64">
        <f>IF(ISERROR(VLOOKUP(D265,'Base Precios'!$B:$E,3,0)),0,VLOOKUP(D265,'Base Precios'!$B:$E,3,0))</f>
        <v>120.1</v>
      </c>
      <c r="P265" s="64">
        <f t="shared" si="74"/>
        <v>956.64</v>
      </c>
      <c r="Q265" s="64">
        <f t="shared" si="75"/>
        <v>240.2</v>
      </c>
      <c r="R265" s="65">
        <f t="shared" si="76"/>
        <v>1196.8399999999999</v>
      </c>
    </row>
    <row r="266" spans="1:18" ht="15" customHeight="1" x14ac:dyDescent="0.2">
      <c r="A266" s="5" t="str">
        <f t="shared" si="67"/>
        <v>Ford Smax - 1.8  (Diesel)</v>
      </c>
      <c r="B266" s="1" t="s">
        <v>17</v>
      </c>
      <c r="C266" s="67" t="s">
        <v>109</v>
      </c>
      <c r="D266" s="67" t="s">
        <v>261</v>
      </c>
      <c r="E266" s="5" t="s">
        <v>104</v>
      </c>
      <c r="F266" s="67" t="s">
        <v>351</v>
      </c>
      <c r="G266" s="111">
        <v>5.6</v>
      </c>
      <c r="H266" s="5">
        <f t="shared" si="68"/>
        <v>6</v>
      </c>
      <c r="I266" s="5">
        <f t="shared" si="69"/>
        <v>1.5</v>
      </c>
      <c r="J266" s="5">
        <f t="shared" si="70"/>
        <v>1</v>
      </c>
      <c r="K266" s="5">
        <f t="shared" si="71"/>
        <v>0.5</v>
      </c>
      <c r="L266" s="5">
        <f t="shared" si="72"/>
        <v>2</v>
      </c>
      <c r="M266" s="5">
        <f t="shared" si="73"/>
        <v>0.40000000000000036</v>
      </c>
      <c r="N266" s="64">
        <f>IF(ISERROR(VLOOKUP(D266,'Base Precios'!$B:$E,4,0)),0,VLOOKUP(D266,'Base Precios'!$B:$E,4,0))</f>
        <v>478.32</v>
      </c>
      <c r="O266" s="64">
        <f>IF(ISERROR(VLOOKUP(D266,'Base Precios'!$B:$E,3,0)),0,VLOOKUP(D266,'Base Precios'!$B:$E,3,0))</f>
        <v>120.1</v>
      </c>
      <c r="P266" s="64">
        <f t="shared" si="74"/>
        <v>478.32</v>
      </c>
      <c r="Q266" s="64">
        <f t="shared" si="75"/>
        <v>240.2</v>
      </c>
      <c r="R266" s="65">
        <f t="shared" si="76"/>
        <v>718.52</v>
      </c>
    </row>
    <row r="267" spans="1:18" ht="15" customHeight="1" x14ac:dyDescent="0.2">
      <c r="A267" s="5" t="str">
        <f t="shared" si="67"/>
        <v>Ford Smax - 2.3  (Naftero)</v>
      </c>
      <c r="B267" s="1" t="s">
        <v>17</v>
      </c>
      <c r="C267" s="67" t="s">
        <v>109</v>
      </c>
      <c r="D267" s="67" t="s">
        <v>261</v>
      </c>
      <c r="E267" s="5" t="s">
        <v>363</v>
      </c>
      <c r="F267" s="67" t="s">
        <v>379</v>
      </c>
      <c r="G267" s="111">
        <v>4.3</v>
      </c>
      <c r="H267" s="5">
        <f t="shared" si="68"/>
        <v>5</v>
      </c>
      <c r="I267" s="5">
        <f t="shared" si="69"/>
        <v>1.25</v>
      </c>
      <c r="J267" s="5">
        <f t="shared" si="70"/>
        <v>1</v>
      </c>
      <c r="K267" s="5">
        <f t="shared" si="71"/>
        <v>0.25</v>
      </c>
      <c r="L267" s="5">
        <f t="shared" si="72"/>
        <v>1</v>
      </c>
      <c r="M267" s="5">
        <f t="shared" si="73"/>
        <v>0.70000000000000018</v>
      </c>
      <c r="N267" s="64">
        <f>IF(ISERROR(VLOOKUP(D267,'Base Precios'!$B:$E,4,0)),0,VLOOKUP(D267,'Base Precios'!$B:$E,4,0))</f>
        <v>478.32</v>
      </c>
      <c r="O267" s="64">
        <f>IF(ISERROR(VLOOKUP(D267,'Base Precios'!$B:$E,3,0)),0,VLOOKUP(D267,'Base Precios'!$B:$E,3,0))</f>
        <v>120.1</v>
      </c>
      <c r="P267" s="64">
        <f t="shared" si="74"/>
        <v>478.32</v>
      </c>
      <c r="Q267" s="64">
        <f t="shared" si="75"/>
        <v>120.1</v>
      </c>
      <c r="R267" s="65">
        <f t="shared" si="76"/>
        <v>598.41999999999996</v>
      </c>
    </row>
    <row r="268" spans="1:18" s="103" customFormat="1" ht="15" customHeight="1" x14ac:dyDescent="0.2">
      <c r="A268" s="5" t="str">
        <f t="shared" si="67"/>
        <v>Honda Accord -   (Naftero)</v>
      </c>
      <c r="B268" s="103" t="s">
        <v>22</v>
      </c>
      <c r="C268" s="102" t="s">
        <v>24</v>
      </c>
      <c r="D268" s="102" t="s">
        <v>260</v>
      </c>
      <c r="E268" s="102" t="s">
        <v>363</v>
      </c>
      <c r="G268" s="107">
        <v>4.2</v>
      </c>
      <c r="H268" s="102">
        <f t="shared" si="68"/>
        <v>5</v>
      </c>
      <c r="I268" s="102">
        <f t="shared" si="69"/>
        <v>1.25</v>
      </c>
      <c r="J268" s="102">
        <f t="shared" si="70"/>
        <v>1</v>
      </c>
      <c r="K268" s="102">
        <f t="shared" si="71"/>
        <v>0.25</v>
      </c>
      <c r="L268" s="102">
        <f t="shared" si="72"/>
        <v>1</v>
      </c>
      <c r="M268" s="102">
        <f t="shared" si="73"/>
        <v>0.79999999999999982</v>
      </c>
      <c r="N268" s="104">
        <f>IF(ISERROR(VLOOKUP(D268,'Base Precios'!$B:$E,4,0)),0,VLOOKUP(D268,'Base Precios'!$B:$E,4,0))</f>
        <v>355.21</v>
      </c>
      <c r="O268" s="104">
        <f>IF(ISERROR(VLOOKUP(D268,'Base Precios'!$B:$E,3,0)),0,VLOOKUP(D268,'Base Precios'!$B:$E,3,0))</f>
        <v>90.12</v>
      </c>
      <c r="P268" s="104">
        <f t="shared" si="74"/>
        <v>355.21</v>
      </c>
      <c r="Q268" s="104">
        <f t="shared" si="75"/>
        <v>90.12</v>
      </c>
      <c r="R268" s="105">
        <f t="shared" si="76"/>
        <v>445.33</v>
      </c>
    </row>
    <row r="269" spans="1:18" s="103" customFormat="1" ht="15" customHeight="1" x14ac:dyDescent="0.2">
      <c r="A269" s="5" t="str">
        <f t="shared" si="67"/>
        <v>Honda Accord -   (Naftero)</v>
      </c>
      <c r="B269" s="103" t="s">
        <v>22</v>
      </c>
      <c r="C269" s="102" t="s">
        <v>24</v>
      </c>
      <c r="D269" s="102" t="s">
        <v>259</v>
      </c>
      <c r="E269" s="102" t="s">
        <v>363</v>
      </c>
      <c r="G269" s="107">
        <v>4.2</v>
      </c>
      <c r="H269" s="102">
        <f t="shared" si="68"/>
        <v>5</v>
      </c>
      <c r="I269" s="102">
        <f t="shared" si="69"/>
        <v>1.25</v>
      </c>
      <c r="J269" s="102">
        <f t="shared" si="70"/>
        <v>1</v>
      </c>
      <c r="K269" s="102">
        <f t="shared" si="71"/>
        <v>0.25</v>
      </c>
      <c r="L269" s="102">
        <f t="shared" si="72"/>
        <v>1</v>
      </c>
      <c r="M269" s="102">
        <f t="shared" si="73"/>
        <v>0.79999999999999982</v>
      </c>
      <c r="N269" s="104">
        <f>IF(ISERROR(VLOOKUP(D269,'Base Precios'!$B:$E,4,0)),0,VLOOKUP(D269,'Base Precios'!$B:$E,4,0))</f>
        <v>277.99</v>
      </c>
      <c r="O269" s="104">
        <f>IF(ISERROR(VLOOKUP(D269,'Base Precios'!$B:$E,3,0)),0,VLOOKUP(D269,'Base Precios'!$B:$E,3,0))</f>
        <v>70.48</v>
      </c>
      <c r="P269" s="104">
        <f t="shared" si="74"/>
        <v>277.99</v>
      </c>
      <c r="Q269" s="104">
        <f t="shared" si="75"/>
        <v>70.48</v>
      </c>
      <c r="R269" s="105">
        <f t="shared" si="76"/>
        <v>348.47</v>
      </c>
    </row>
    <row r="270" spans="1:18" s="103" customFormat="1" ht="15" customHeight="1" x14ac:dyDescent="0.2">
      <c r="A270" s="5" t="str">
        <f t="shared" si="67"/>
        <v>Honda Accord - 2.0  (N/E)</v>
      </c>
      <c r="B270" s="67" t="s">
        <v>22</v>
      </c>
      <c r="C270" s="5" t="s">
        <v>24</v>
      </c>
      <c r="D270" s="5" t="s">
        <v>261</v>
      </c>
      <c r="E270" s="5" t="s">
        <v>279</v>
      </c>
      <c r="F270" s="5" t="s">
        <v>328</v>
      </c>
      <c r="G270" s="96">
        <v>3.7</v>
      </c>
      <c r="H270" s="5">
        <f t="shared" si="68"/>
        <v>4</v>
      </c>
      <c r="I270" s="5">
        <f t="shared" si="69"/>
        <v>1</v>
      </c>
      <c r="J270" s="5">
        <f t="shared" si="70"/>
        <v>1</v>
      </c>
      <c r="K270" s="5">
        <f t="shared" si="71"/>
        <v>0</v>
      </c>
      <c r="L270" s="5">
        <f t="shared" si="72"/>
        <v>0</v>
      </c>
      <c r="M270" s="5">
        <f t="shared" si="73"/>
        <v>0.29999999999999982</v>
      </c>
      <c r="N270" s="64">
        <f>IF(ISERROR(VLOOKUP(D270,'Base Precios'!$B:$E,4,0)),0,VLOOKUP(D270,'Base Precios'!$B:$E,4,0))</f>
        <v>478.32</v>
      </c>
      <c r="O270" s="64">
        <f>IF(ISERROR(VLOOKUP(D270,'Base Precios'!$B:$E,3,0)),0,VLOOKUP(D270,'Base Precios'!$B:$E,3,0))</f>
        <v>120.1</v>
      </c>
      <c r="P270" s="64">
        <f t="shared" si="74"/>
        <v>478.32</v>
      </c>
      <c r="Q270" s="64">
        <f t="shared" si="75"/>
        <v>0</v>
      </c>
      <c r="R270" s="65">
        <f t="shared" si="76"/>
        <v>478.32</v>
      </c>
    </row>
    <row r="271" spans="1:18" s="103" customFormat="1" ht="15" customHeight="1" x14ac:dyDescent="0.2">
      <c r="A271" s="5" t="str">
        <f t="shared" si="67"/>
        <v>Honda Accord - 2.4  (N/E)</v>
      </c>
      <c r="B271" s="67" t="s">
        <v>22</v>
      </c>
      <c r="C271" s="5" t="s">
        <v>24</v>
      </c>
      <c r="D271" s="5" t="s">
        <v>258</v>
      </c>
      <c r="E271" s="5" t="s">
        <v>279</v>
      </c>
      <c r="F271" s="5" t="s">
        <v>355</v>
      </c>
      <c r="G271" s="96">
        <v>4</v>
      </c>
      <c r="H271" s="5">
        <f t="shared" si="68"/>
        <v>4</v>
      </c>
      <c r="I271" s="5">
        <f t="shared" si="69"/>
        <v>1</v>
      </c>
      <c r="J271" s="5">
        <f t="shared" si="70"/>
        <v>1</v>
      </c>
      <c r="K271" s="5">
        <f t="shared" si="71"/>
        <v>0</v>
      </c>
      <c r="L271" s="5">
        <f t="shared" si="72"/>
        <v>0</v>
      </c>
      <c r="M271" s="5">
        <f t="shared" si="73"/>
        <v>0</v>
      </c>
      <c r="N271" s="64">
        <f>IF(ISERROR(VLOOKUP(D271,'Base Precios'!$B:$E,4,0)),0,VLOOKUP(D271,'Base Precios'!$B:$E,4,0))</f>
        <v>491.51</v>
      </c>
      <c r="O271" s="64">
        <f>IF(ISERROR(VLOOKUP(D271,'Base Precios'!$B:$E,3,0)),0,VLOOKUP(D271,'Base Precios'!$B:$E,3,0))</f>
        <v>125.93</v>
      </c>
      <c r="P271" s="64">
        <f t="shared" si="74"/>
        <v>491.51</v>
      </c>
      <c r="Q271" s="64">
        <f t="shared" si="75"/>
        <v>0</v>
      </c>
      <c r="R271" s="65">
        <f t="shared" si="76"/>
        <v>491.51</v>
      </c>
    </row>
    <row r="272" spans="1:18" ht="15" customHeight="1" x14ac:dyDescent="0.2">
      <c r="A272" s="5" t="str">
        <f t="shared" si="67"/>
        <v>Honda City -   (Naftero)</v>
      </c>
      <c r="B272" s="103" t="s">
        <v>22</v>
      </c>
      <c r="C272" s="102" t="s">
        <v>255</v>
      </c>
      <c r="D272" s="102" t="s">
        <v>261</v>
      </c>
      <c r="E272" s="102" t="s">
        <v>363</v>
      </c>
      <c r="F272" s="103"/>
      <c r="G272" s="108">
        <v>4.2</v>
      </c>
      <c r="H272" s="102">
        <f t="shared" si="68"/>
        <v>5</v>
      </c>
      <c r="I272" s="102">
        <f t="shared" si="69"/>
        <v>1.25</v>
      </c>
      <c r="J272" s="102">
        <f t="shared" si="70"/>
        <v>1</v>
      </c>
      <c r="K272" s="102">
        <f t="shared" si="71"/>
        <v>0.25</v>
      </c>
      <c r="L272" s="102">
        <f t="shared" si="72"/>
        <v>1</v>
      </c>
      <c r="M272" s="102">
        <f t="shared" si="73"/>
        <v>0.79999999999999982</v>
      </c>
      <c r="N272" s="104">
        <f>IF(ISERROR(VLOOKUP(D272,'Base Precios'!$B:$E,4,0)),0,VLOOKUP(D272,'Base Precios'!$B:$E,4,0))</f>
        <v>478.32</v>
      </c>
      <c r="O272" s="104">
        <f>IF(ISERROR(VLOOKUP(D272,'Base Precios'!$B:$E,3,0)),0,VLOOKUP(D272,'Base Precios'!$B:$E,3,0))</f>
        <v>120.1</v>
      </c>
      <c r="P272" s="104">
        <f t="shared" si="74"/>
        <v>478.32</v>
      </c>
      <c r="Q272" s="104">
        <f t="shared" si="75"/>
        <v>120.1</v>
      </c>
      <c r="R272" s="105">
        <f t="shared" si="76"/>
        <v>598.41999999999996</v>
      </c>
    </row>
    <row r="273" spans="1:18" ht="15" customHeight="1" x14ac:dyDescent="0.2">
      <c r="A273" s="5" t="str">
        <f t="shared" si="67"/>
        <v>Honda Civic -   (Naftero)</v>
      </c>
      <c r="B273" s="103" t="s">
        <v>22</v>
      </c>
      <c r="C273" s="102" t="s">
        <v>256</v>
      </c>
      <c r="D273" s="102" t="s">
        <v>261</v>
      </c>
      <c r="E273" s="102" t="s">
        <v>363</v>
      </c>
      <c r="F273" s="103"/>
      <c r="G273" s="108">
        <v>3.4</v>
      </c>
      <c r="H273" s="102">
        <f t="shared" si="68"/>
        <v>4</v>
      </c>
      <c r="I273" s="102">
        <f t="shared" si="69"/>
        <v>1</v>
      </c>
      <c r="J273" s="102">
        <f t="shared" si="70"/>
        <v>1</v>
      </c>
      <c r="K273" s="102">
        <f t="shared" si="71"/>
        <v>0</v>
      </c>
      <c r="L273" s="102">
        <f t="shared" si="72"/>
        <v>0</v>
      </c>
      <c r="M273" s="102">
        <f t="shared" si="73"/>
        <v>0.60000000000000009</v>
      </c>
      <c r="N273" s="104">
        <f>IF(ISERROR(VLOOKUP(D273,'Base Precios'!$B:$E,4,0)),0,VLOOKUP(D273,'Base Precios'!$B:$E,4,0))</f>
        <v>478.32</v>
      </c>
      <c r="O273" s="104">
        <f>IF(ISERROR(VLOOKUP(D273,'Base Precios'!$B:$E,3,0)),0,VLOOKUP(D273,'Base Precios'!$B:$E,3,0))</f>
        <v>120.1</v>
      </c>
      <c r="P273" s="104">
        <f t="shared" si="74"/>
        <v>478.32</v>
      </c>
      <c r="Q273" s="104">
        <f t="shared" si="75"/>
        <v>0</v>
      </c>
      <c r="R273" s="105">
        <f t="shared" si="76"/>
        <v>478.32</v>
      </c>
    </row>
    <row r="274" spans="1:18" s="103" customFormat="1" ht="15" customHeight="1" x14ac:dyDescent="0.2">
      <c r="A274" s="5" t="str">
        <f t="shared" si="67"/>
        <v>Honda CRV - 2.0  (N/E)</v>
      </c>
      <c r="B274" s="67" t="s">
        <v>22</v>
      </c>
      <c r="C274" s="5" t="s">
        <v>254</v>
      </c>
      <c r="D274" s="5" t="s">
        <v>262</v>
      </c>
      <c r="E274" s="5" t="s">
        <v>279</v>
      </c>
      <c r="F274" s="5" t="s">
        <v>328</v>
      </c>
      <c r="G274" s="96">
        <v>4.5</v>
      </c>
      <c r="H274" s="5">
        <f t="shared" si="68"/>
        <v>5</v>
      </c>
      <c r="I274" s="5">
        <f t="shared" si="69"/>
        <v>1.25</v>
      </c>
      <c r="J274" s="5">
        <f t="shared" si="70"/>
        <v>1</v>
      </c>
      <c r="K274" s="5">
        <f t="shared" si="71"/>
        <v>0.25</v>
      </c>
      <c r="L274" s="5">
        <f t="shared" si="72"/>
        <v>1</v>
      </c>
      <c r="M274" s="5">
        <f t="shared" si="73"/>
        <v>0.5</v>
      </c>
      <c r="N274" s="64">
        <f>IF(ISERROR(VLOOKUP(D274,'Base Precios'!$B:$E,4,0)),0,VLOOKUP(D274,'Base Precios'!$B:$E,4,0))</f>
        <v>535.85</v>
      </c>
      <c r="O274" s="64">
        <f>IF(ISERROR(VLOOKUP(D274,'Base Precios'!$B:$E,3,0)),0,VLOOKUP(D274,'Base Precios'!$B:$E,3,0))</f>
        <v>134.09</v>
      </c>
      <c r="P274" s="64">
        <f t="shared" si="74"/>
        <v>535.85</v>
      </c>
      <c r="Q274" s="64">
        <f t="shared" si="75"/>
        <v>134.09</v>
      </c>
      <c r="R274" s="65">
        <f t="shared" si="76"/>
        <v>669.94</v>
      </c>
    </row>
    <row r="275" spans="1:18" s="103" customFormat="1" ht="15" customHeight="1" x14ac:dyDescent="0.2">
      <c r="A275" s="5" t="str">
        <f t="shared" si="67"/>
        <v>Honda CRV - 2.4  (N/E)</v>
      </c>
      <c r="B275" s="67" t="s">
        <v>22</v>
      </c>
      <c r="C275" s="5" t="s">
        <v>254</v>
      </c>
      <c r="D275" s="5" t="s">
        <v>262</v>
      </c>
      <c r="E275" s="5" t="s">
        <v>279</v>
      </c>
      <c r="F275" s="5" t="s">
        <v>355</v>
      </c>
      <c r="G275" s="96">
        <v>5.3</v>
      </c>
      <c r="H275" s="5">
        <f t="shared" si="68"/>
        <v>6</v>
      </c>
      <c r="I275" s="5">
        <f t="shared" si="69"/>
        <v>1.5</v>
      </c>
      <c r="J275" s="5">
        <f t="shared" si="70"/>
        <v>1</v>
      </c>
      <c r="K275" s="5">
        <f t="shared" si="71"/>
        <v>0.5</v>
      </c>
      <c r="L275" s="5">
        <f t="shared" si="72"/>
        <v>2</v>
      </c>
      <c r="M275" s="5">
        <f t="shared" si="73"/>
        <v>0.70000000000000018</v>
      </c>
      <c r="N275" s="64">
        <f>IF(ISERROR(VLOOKUP(D275,'Base Precios'!$B:$E,4,0)),0,VLOOKUP(D275,'Base Precios'!$B:$E,4,0))</f>
        <v>535.85</v>
      </c>
      <c r="O275" s="64">
        <f>IF(ISERROR(VLOOKUP(D275,'Base Precios'!$B:$E,3,0)),0,VLOOKUP(D275,'Base Precios'!$B:$E,3,0))</f>
        <v>134.09</v>
      </c>
      <c r="P275" s="64">
        <f t="shared" si="74"/>
        <v>535.85</v>
      </c>
      <c r="Q275" s="64">
        <f t="shared" si="75"/>
        <v>268.18</v>
      </c>
      <c r="R275" s="65">
        <f t="shared" si="76"/>
        <v>804.03</v>
      </c>
    </row>
    <row r="276" spans="1:18" s="103" customFormat="1" ht="15" customHeight="1" x14ac:dyDescent="0.2">
      <c r="A276" s="5" t="str">
        <f t="shared" si="67"/>
        <v>Honda Fit -   (Naftero)</v>
      </c>
      <c r="B276" s="103" t="s">
        <v>22</v>
      </c>
      <c r="C276" s="102" t="s">
        <v>23</v>
      </c>
      <c r="D276" s="102" t="s">
        <v>261</v>
      </c>
      <c r="E276" s="102" t="s">
        <v>363</v>
      </c>
      <c r="G276" s="108">
        <v>3.6</v>
      </c>
      <c r="H276" s="102">
        <f t="shared" si="68"/>
        <v>4</v>
      </c>
      <c r="I276" s="102">
        <f t="shared" si="69"/>
        <v>1</v>
      </c>
      <c r="J276" s="102">
        <f t="shared" si="70"/>
        <v>1</v>
      </c>
      <c r="K276" s="102">
        <f t="shared" si="71"/>
        <v>0</v>
      </c>
      <c r="L276" s="102">
        <f t="shared" si="72"/>
        <v>0</v>
      </c>
      <c r="M276" s="102">
        <f t="shared" si="73"/>
        <v>0.39999999999999991</v>
      </c>
      <c r="N276" s="104">
        <f>IF(ISERROR(VLOOKUP(D276,'Base Precios'!$B:$E,4,0)),0,VLOOKUP(D276,'Base Precios'!$B:$E,4,0))</f>
        <v>478.32</v>
      </c>
      <c r="O276" s="104">
        <f>IF(ISERROR(VLOOKUP(D276,'Base Precios'!$B:$E,3,0)),0,VLOOKUP(D276,'Base Precios'!$B:$E,3,0))</f>
        <v>120.1</v>
      </c>
      <c r="P276" s="104">
        <f t="shared" si="74"/>
        <v>478.32</v>
      </c>
      <c r="Q276" s="104">
        <f t="shared" si="75"/>
        <v>0</v>
      </c>
      <c r="R276" s="105">
        <f t="shared" si="76"/>
        <v>478.32</v>
      </c>
    </row>
    <row r="277" spans="1:18" s="103" customFormat="1" ht="15" customHeight="1" x14ac:dyDescent="0.2">
      <c r="A277" s="5" t="str">
        <f t="shared" si="67"/>
        <v>Honda Pilot -   (Naftero)</v>
      </c>
      <c r="B277" s="103" t="s">
        <v>22</v>
      </c>
      <c r="C277" s="102" t="s">
        <v>253</v>
      </c>
      <c r="D277" s="102" t="s">
        <v>262</v>
      </c>
      <c r="E277" s="102" t="s">
        <v>363</v>
      </c>
      <c r="G277" s="108">
        <v>5</v>
      </c>
      <c r="H277" s="102">
        <f t="shared" si="68"/>
        <v>5</v>
      </c>
      <c r="I277" s="102">
        <f t="shared" si="69"/>
        <v>1.25</v>
      </c>
      <c r="J277" s="102">
        <f t="shared" si="70"/>
        <v>1</v>
      </c>
      <c r="K277" s="102">
        <f t="shared" si="71"/>
        <v>0.25</v>
      </c>
      <c r="L277" s="102">
        <f t="shared" si="72"/>
        <v>1</v>
      </c>
      <c r="M277" s="102">
        <f t="shared" si="73"/>
        <v>0</v>
      </c>
      <c r="N277" s="104">
        <f>IF(ISERROR(VLOOKUP(D277,'Base Precios'!$B:$E,4,0)),0,VLOOKUP(D277,'Base Precios'!$B:$E,4,0))</f>
        <v>535.85</v>
      </c>
      <c r="O277" s="104">
        <f>IF(ISERROR(VLOOKUP(D277,'Base Precios'!$B:$E,3,0)),0,VLOOKUP(D277,'Base Precios'!$B:$E,3,0))</f>
        <v>134.09</v>
      </c>
      <c r="P277" s="104">
        <f t="shared" si="74"/>
        <v>535.85</v>
      </c>
      <c r="Q277" s="104">
        <f t="shared" si="75"/>
        <v>134.09</v>
      </c>
      <c r="R277" s="105">
        <f t="shared" si="76"/>
        <v>669.94</v>
      </c>
    </row>
    <row r="278" spans="1:18" s="103" customFormat="1" ht="15" customHeight="1" x14ac:dyDescent="0.2">
      <c r="A278" s="5" t="str">
        <f t="shared" si="67"/>
        <v>Hyundai Genesis -   (Naftero)</v>
      </c>
      <c r="B278" s="103" t="s">
        <v>25</v>
      </c>
      <c r="C278" s="102" t="s">
        <v>245</v>
      </c>
      <c r="D278" s="102" t="s">
        <v>258</v>
      </c>
      <c r="E278" s="102" t="s">
        <v>363</v>
      </c>
      <c r="G278" s="108">
        <v>5.2</v>
      </c>
      <c r="H278" s="102">
        <f t="shared" si="68"/>
        <v>6</v>
      </c>
      <c r="I278" s="102">
        <f t="shared" si="69"/>
        <v>1.5</v>
      </c>
      <c r="J278" s="102">
        <f t="shared" si="70"/>
        <v>1</v>
      </c>
      <c r="K278" s="102">
        <f t="shared" si="71"/>
        <v>0.5</v>
      </c>
      <c r="L278" s="102">
        <f t="shared" si="72"/>
        <v>2</v>
      </c>
      <c r="M278" s="102">
        <f t="shared" si="73"/>
        <v>0.79999999999999982</v>
      </c>
      <c r="N278" s="104">
        <f>IF(ISERROR(VLOOKUP(D278,'Base Precios'!$B:$E,4,0)),0,VLOOKUP(D278,'Base Precios'!$B:$E,4,0))</f>
        <v>491.51</v>
      </c>
      <c r="O278" s="104">
        <f>IF(ISERROR(VLOOKUP(D278,'Base Precios'!$B:$E,3,0)),0,VLOOKUP(D278,'Base Precios'!$B:$E,3,0))</f>
        <v>125.93</v>
      </c>
      <c r="P278" s="104">
        <f t="shared" si="74"/>
        <v>491.51</v>
      </c>
      <c r="Q278" s="104">
        <f t="shared" si="75"/>
        <v>251.86</v>
      </c>
      <c r="R278" s="105">
        <f t="shared" si="76"/>
        <v>743.37</v>
      </c>
    </row>
    <row r="279" spans="1:18" s="103" customFormat="1" ht="15" customHeight="1" x14ac:dyDescent="0.2">
      <c r="A279" s="5" t="str">
        <f t="shared" si="67"/>
        <v>Hyundai H-1 -   (Diesel)</v>
      </c>
      <c r="B279" s="103" t="s">
        <v>25</v>
      </c>
      <c r="C279" s="102" t="s">
        <v>280</v>
      </c>
      <c r="D279" s="102" t="s">
        <v>258</v>
      </c>
      <c r="E279" s="102" t="s">
        <v>104</v>
      </c>
      <c r="G279" s="108">
        <v>7.4</v>
      </c>
      <c r="H279" s="102">
        <f t="shared" si="68"/>
        <v>8</v>
      </c>
      <c r="I279" s="102">
        <f t="shared" si="69"/>
        <v>2</v>
      </c>
      <c r="J279" s="102">
        <f t="shared" si="70"/>
        <v>2</v>
      </c>
      <c r="K279" s="102">
        <f t="shared" si="71"/>
        <v>0</v>
      </c>
      <c r="L279" s="102">
        <f t="shared" si="72"/>
        <v>0</v>
      </c>
      <c r="M279" s="102">
        <f t="shared" si="73"/>
        <v>0.59999999999999964</v>
      </c>
      <c r="N279" s="104">
        <f>IF(ISERROR(VLOOKUP(D279,'Base Precios'!$B:$E,4,0)),0,VLOOKUP(D279,'Base Precios'!$B:$E,4,0))</f>
        <v>491.51</v>
      </c>
      <c r="O279" s="104">
        <f>IF(ISERROR(VLOOKUP(D279,'Base Precios'!$B:$E,3,0)),0,VLOOKUP(D279,'Base Precios'!$B:$E,3,0))</f>
        <v>125.93</v>
      </c>
      <c r="P279" s="104">
        <f t="shared" si="74"/>
        <v>983.02</v>
      </c>
      <c r="Q279" s="104">
        <f t="shared" si="75"/>
        <v>0</v>
      </c>
      <c r="R279" s="105">
        <f t="shared" si="76"/>
        <v>983.02</v>
      </c>
    </row>
    <row r="280" spans="1:18" s="103" customFormat="1" ht="15" customHeight="1" x14ac:dyDescent="0.2">
      <c r="A280" s="5" t="str">
        <f t="shared" si="67"/>
        <v>Hyundai H-1 -   (Diesel)</v>
      </c>
      <c r="B280" s="103" t="s">
        <v>25</v>
      </c>
      <c r="C280" s="102" t="s">
        <v>280</v>
      </c>
      <c r="D280" s="102" t="s">
        <v>260</v>
      </c>
      <c r="E280" s="102" t="s">
        <v>104</v>
      </c>
      <c r="G280" s="108">
        <v>7.4</v>
      </c>
      <c r="H280" s="102">
        <f t="shared" si="68"/>
        <v>8</v>
      </c>
      <c r="I280" s="102">
        <f t="shared" si="69"/>
        <v>2</v>
      </c>
      <c r="J280" s="102">
        <f t="shared" si="70"/>
        <v>2</v>
      </c>
      <c r="K280" s="102">
        <f t="shared" si="71"/>
        <v>0</v>
      </c>
      <c r="L280" s="102">
        <f t="shared" si="72"/>
        <v>0</v>
      </c>
      <c r="M280" s="102">
        <f t="shared" si="73"/>
        <v>0.59999999999999964</v>
      </c>
      <c r="N280" s="104">
        <f>IF(ISERROR(VLOOKUP(D280,'Base Precios'!$B:$E,4,0)),0,VLOOKUP(D280,'Base Precios'!$B:$E,4,0))</f>
        <v>355.21</v>
      </c>
      <c r="O280" s="104">
        <f>IF(ISERROR(VLOOKUP(D280,'Base Precios'!$B:$E,3,0)),0,VLOOKUP(D280,'Base Precios'!$B:$E,3,0))</f>
        <v>90.12</v>
      </c>
      <c r="P280" s="104">
        <f t="shared" si="74"/>
        <v>710.42</v>
      </c>
      <c r="Q280" s="104">
        <f t="shared" si="75"/>
        <v>0</v>
      </c>
      <c r="R280" s="105">
        <f t="shared" si="76"/>
        <v>710.42</v>
      </c>
    </row>
    <row r="281" spans="1:18" s="103" customFormat="1" ht="15" customHeight="1" x14ac:dyDescent="0.2">
      <c r="A281" s="5" t="str">
        <f t="shared" si="67"/>
        <v>Hyundai H-1 -   (Diesel)</v>
      </c>
      <c r="B281" s="103" t="s">
        <v>25</v>
      </c>
      <c r="C281" s="102" t="s">
        <v>280</v>
      </c>
      <c r="D281" s="102" t="s">
        <v>259</v>
      </c>
      <c r="E281" s="102" t="s">
        <v>104</v>
      </c>
      <c r="G281" s="108">
        <v>7.4</v>
      </c>
      <c r="H281" s="102">
        <f t="shared" si="68"/>
        <v>8</v>
      </c>
      <c r="I281" s="102">
        <f t="shared" si="69"/>
        <v>2</v>
      </c>
      <c r="J281" s="102">
        <f t="shared" si="70"/>
        <v>2</v>
      </c>
      <c r="K281" s="102">
        <f t="shared" si="71"/>
        <v>0</v>
      </c>
      <c r="L281" s="102">
        <f t="shared" si="72"/>
        <v>0</v>
      </c>
      <c r="M281" s="102">
        <f t="shared" si="73"/>
        <v>0.59999999999999964</v>
      </c>
      <c r="N281" s="104">
        <f>IF(ISERROR(VLOOKUP(D281,'Base Precios'!$B:$E,4,0)),0,VLOOKUP(D281,'Base Precios'!$B:$E,4,0))</f>
        <v>277.99</v>
      </c>
      <c r="O281" s="104">
        <f>IF(ISERROR(VLOOKUP(D281,'Base Precios'!$B:$E,3,0)),0,VLOOKUP(D281,'Base Precios'!$B:$E,3,0))</f>
        <v>70.48</v>
      </c>
      <c r="P281" s="104">
        <f t="shared" si="74"/>
        <v>555.98</v>
      </c>
      <c r="Q281" s="104">
        <f t="shared" si="75"/>
        <v>0</v>
      </c>
      <c r="R281" s="105">
        <f t="shared" si="76"/>
        <v>555.98</v>
      </c>
    </row>
    <row r="282" spans="1:18" s="103" customFormat="1" ht="15" customHeight="1" x14ac:dyDescent="0.2">
      <c r="A282" s="5" t="str">
        <f t="shared" si="67"/>
        <v>Hyundai H-100 -   (Diesel)</v>
      </c>
      <c r="B282" s="103" t="s">
        <v>25</v>
      </c>
      <c r="C282" s="102" t="s">
        <v>281</v>
      </c>
      <c r="D282" s="102" t="s">
        <v>258</v>
      </c>
      <c r="E282" s="102" t="s">
        <v>104</v>
      </c>
      <c r="G282" s="108">
        <v>7.4</v>
      </c>
      <c r="H282" s="102">
        <f t="shared" si="68"/>
        <v>8</v>
      </c>
      <c r="I282" s="102">
        <f t="shared" si="69"/>
        <v>2</v>
      </c>
      <c r="J282" s="102">
        <f t="shared" si="70"/>
        <v>2</v>
      </c>
      <c r="K282" s="102">
        <f t="shared" si="71"/>
        <v>0</v>
      </c>
      <c r="L282" s="102">
        <f t="shared" si="72"/>
        <v>0</v>
      </c>
      <c r="M282" s="102">
        <f t="shared" si="73"/>
        <v>0.59999999999999964</v>
      </c>
      <c r="N282" s="104">
        <f>IF(ISERROR(VLOOKUP(D282,'Base Precios'!$B:$E,4,0)),0,VLOOKUP(D282,'Base Precios'!$B:$E,4,0))</f>
        <v>491.51</v>
      </c>
      <c r="O282" s="104">
        <f>IF(ISERROR(VLOOKUP(D282,'Base Precios'!$B:$E,3,0)),0,VLOOKUP(D282,'Base Precios'!$B:$E,3,0))</f>
        <v>125.93</v>
      </c>
      <c r="P282" s="104">
        <f t="shared" si="74"/>
        <v>983.02</v>
      </c>
      <c r="Q282" s="104">
        <f t="shared" si="75"/>
        <v>0</v>
      </c>
      <c r="R282" s="105">
        <f t="shared" si="76"/>
        <v>983.02</v>
      </c>
    </row>
    <row r="283" spans="1:18" s="103" customFormat="1" ht="15" customHeight="1" x14ac:dyDescent="0.2">
      <c r="A283" s="5" t="str">
        <f t="shared" si="67"/>
        <v>Hyundai H-100 -   (Diesel)</v>
      </c>
      <c r="B283" s="103" t="s">
        <v>25</v>
      </c>
      <c r="C283" s="102" t="s">
        <v>281</v>
      </c>
      <c r="D283" s="102" t="s">
        <v>260</v>
      </c>
      <c r="E283" s="102" t="s">
        <v>104</v>
      </c>
      <c r="G283" s="108">
        <v>7.4</v>
      </c>
      <c r="H283" s="102">
        <f t="shared" si="68"/>
        <v>8</v>
      </c>
      <c r="I283" s="102">
        <f t="shared" si="69"/>
        <v>2</v>
      </c>
      <c r="J283" s="102">
        <f t="shared" si="70"/>
        <v>2</v>
      </c>
      <c r="K283" s="102">
        <f t="shared" si="71"/>
        <v>0</v>
      </c>
      <c r="L283" s="102">
        <f t="shared" si="72"/>
        <v>0</v>
      </c>
      <c r="M283" s="102">
        <f t="shared" si="73"/>
        <v>0.59999999999999964</v>
      </c>
      <c r="N283" s="104">
        <f>IF(ISERROR(VLOOKUP(D283,'Base Precios'!$B:$E,4,0)),0,VLOOKUP(D283,'Base Precios'!$B:$E,4,0))</f>
        <v>355.21</v>
      </c>
      <c r="O283" s="104">
        <f>IF(ISERROR(VLOOKUP(D283,'Base Precios'!$B:$E,3,0)),0,VLOOKUP(D283,'Base Precios'!$B:$E,3,0))</f>
        <v>90.12</v>
      </c>
      <c r="P283" s="104">
        <f t="shared" si="74"/>
        <v>710.42</v>
      </c>
      <c r="Q283" s="104">
        <f t="shared" si="75"/>
        <v>0</v>
      </c>
      <c r="R283" s="105">
        <f t="shared" si="76"/>
        <v>710.42</v>
      </c>
    </row>
    <row r="284" spans="1:18" s="103" customFormat="1" ht="15" customHeight="1" x14ac:dyDescent="0.2">
      <c r="A284" s="5" t="str">
        <f t="shared" si="67"/>
        <v>Hyundai H-100 -   (Diesel)</v>
      </c>
      <c r="B284" s="103" t="s">
        <v>25</v>
      </c>
      <c r="C284" s="102" t="s">
        <v>281</v>
      </c>
      <c r="D284" s="102" t="s">
        <v>259</v>
      </c>
      <c r="E284" s="102" t="s">
        <v>104</v>
      </c>
      <c r="G284" s="108">
        <v>7.4</v>
      </c>
      <c r="H284" s="102">
        <f t="shared" si="68"/>
        <v>8</v>
      </c>
      <c r="I284" s="102">
        <f t="shared" si="69"/>
        <v>2</v>
      </c>
      <c r="J284" s="102">
        <f t="shared" si="70"/>
        <v>2</v>
      </c>
      <c r="K284" s="102">
        <f t="shared" si="71"/>
        <v>0</v>
      </c>
      <c r="L284" s="102">
        <f t="shared" si="72"/>
        <v>0</v>
      </c>
      <c r="M284" s="102">
        <f t="shared" si="73"/>
        <v>0.59999999999999964</v>
      </c>
      <c r="N284" s="104">
        <f>IF(ISERROR(VLOOKUP(D284,'Base Precios'!$B:$E,4,0)),0,VLOOKUP(D284,'Base Precios'!$B:$E,4,0))</f>
        <v>277.99</v>
      </c>
      <c r="O284" s="104">
        <f>IF(ISERROR(VLOOKUP(D284,'Base Precios'!$B:$E,3,0)),0,VLOOKUP(D284,'Base Precios'!$B:$E,3,0))</f>
        <v>70.48</v>
      </c>
      <c r="P284" s="104">
        <f t="shared" si="74"/>
        <v>555.98</v>
      </c>
      <c r="Q284" s="104">
        <f t="shared" si="75"/>
        <v>0</v>
      </c>
      <c r="R284" s="105">
        <f t="shared" si="76"/>
        <v>555.98</v>
      </c>
    </row>
    <row r="285" spans="1:18" s="103" customFormat="1" ht="15" customHeight="1" x14ac:dyDescent="0.2">
      <c r="A285" s="5" t="str">
        <f t="shared" si="67"/>
        <v>Hyundai HD 78 -   (Diesel)</v>
      </c>
      <c r="B285" s="103" t="s">
        <v>25</v>
      </c>
      <c r="C285" s="102" t="s">
        <v>244</v>
      </c>
      <c r="D285" s="102" t="s">
        <v>258</v>
      </c>
      <c r="E285" s="102" t="s">
        <v>104</v>
      </c>
      <c r="G285" s="108">
        <v>7.4</v>
      </c>
      <c r="H285" s="102">
        <f t="shared" si="68"/>
        <v>8</v>
      </c>
      <c r="I285" s="102">
        <f t="shared" si="69"/>
        <v>2</v>
      </c>
      <c r="J285" s="102">
        <f t="shared" si="70"/>
        <v>2</v>
      </c>
      <c r="K285" s="102">
        <f t="shared" si="71"/>
        <v>0</v>
      </c>
      <c r="L285" s="102">
        <f t="shared" si="72"/>
        <v>0</v>
      </c>
      <c r="M285" s="102">
        <f t="shared" si="73"/>
        <v>0.59999999999999964</v>
      </c>
      <c r="N285" s="104">
        <f>IF(ISERROR(VLOOKUP(D285,'Base Precios'!$B:$E,4,0)),0,VLOOKUP(D285,'Base Precios'!$B:$E,4,0))</f>
        <v>491.51</v>
      </c>
      <c r="O285" s="104">
        <f>IF(ISERROR(VLOOKUP(D285,'Base Precios'!$B:$E,3,0)),0,VLOOKUP(D285,'Base Precios'!$B:$E,3,0))</f>
        <v>125.93</v>
      </c>
      <c r="P285" s="104">
        <f t="shared" si="74"/>
        <v>983.02</v>
      </c>
      <c r="Q285" s="104">
        <f t="shared" si="75"/>
        <v>0</v>
      </c>
      <c r="R285" s="105">
        <f t="shared" si="76"/>
        <v>983.02</v>
      </c>
    </row>
    <row r="286" spans="1:18" s="103" customFormat="1" ht="15" customHeight="1" x14ac:dyDescent="0.2">
      <c r="A286" s="5" t="str">
        <f t="shared" si="67"/>
        <v>Hyundai HD 78 -   (Diesel)</v>
      </c>
      <c r="B286" s="103" t="s">
        <v>25</v>
      </c>
      <c r="C286" s="102" t="s">
        <v>244</v>
      </c>
      <c r="D286" s="102" t="s">
        <v>260</v>
      </c>
      <c r="E286" s="102" t="s">
        <v>104</v>
      </c>
      <c r="G286" s="108">
        <v>7.4</v>
      </c>
      <c r="H286" s="102">
        <f t="shared" si="68"/>
        <v>8</v>
      </c>
      <c r="I286" s="102">
        <f t="shared" si="69"/>
        <v>2</v>
      </c>
      <c r="J286" s="102">
        <f t="shared" si="70"/>
        <v>2</v>
      </c>
      <c r="K286" s="102">
        <f t="shared" si="71"/>
        <v>0</v>
      </c>
      <c r="L286" s="102">
        <f t="shared" si="72"/>
        <v>0</v>
      </c>
      <c r="M286" s="102">
        <f t="shared" si="73"/>
        <v>0.59999999999999964</v>
      </c>
      <c r="N286" s="104">
        <f>IF(ISERROR(VLOOKUP(D286,'Base Precios'!$B:$E,4,0)),0,VLOOKUP(D286,'Base Precios'!$B:$E,4,0))</f>
        <v>355.21</v>
      </c>
      <c r="O286" s="104">
        <f>IF(ISERROR(VLOOKUP(D286,'Base Precios'!$B:$E,3,0)),0,VLOOKUP(D286,'Base Precios'!$B:$E,3,0))</f>
        <v>90.12</v>
      </c>
      <c r="P286" s="104">
        <f t="shared" si="74"/>
        <v>710.42</v>
      </c>
      <c r="Q286" s="104">
        <f t="shared" si="75"/>
        <v>0</v>
      </c>
      <c r="R286" s="105">
        <f t="shared" si="76"/>
        <v>710.42</v>
      </c>
    </row>
    <row r="287" spans="1:18" s="103" customFormat="1" ht="15" customHeight="1" x14ac:dyDescent="0.2">
      <c r="A287" s="5" t="str">
        <f t="shared" si="67"/>
        <v>Hyundai HD 78 -   (Diesel)</v>
      </c>
      <c r="B287" s="103" t="s">
        <v>25</v>
      </c>
      <c r="C287" s="102" t="s">
        <v>244</v>
      </c>
      <c r="D287" s="102" t="s">
        <v>259</v>
      </c>
      <c r="E287" s="102" t="s">
        <v>104</v>
      </c>
      <c r="G287" s="108">
        <v>7.4</v>
      </c>
      <c r="H287" s="102">
        <f t="shared" si="68"/>
        <v>8</v>
      </c>
      <c r="I287" s="102">
        <f t="shared" si="69"/>
        <v>2</v>
      </c>
      <c r="J287" s="102">
        <f t="shared" si="70"/>
        <v>2</v>
      </c>
      <c r="K287" s="102">
        <f t="shared" si="71"/>
        <v>0</v>
      </c>
      <c r="L287" s="102">
        <f t="shared" si="72"/>
        <v>0</v>
      </c>
      <c r="M287" s="102">
        <f t="shared" si="73"/>
        <v>0.59999999999999964</v>
      </c>
      <c r="N287" s="104">
        <f>IF(ISERROR(VLOOKUP(D287,'Base Precios'!$B:$E,4,0)),0,VLOOKUP(D287,'Base Precios'!$B:$E,4,0))</f>
        <v>277.99</v>
      </c>
      <c r="O287" s="104">
        <f>IF(ISERROR(VLOOKUP(D287,'Base Precios'!$B:$E,3,0)),0,VLOOKUP(D287,'Base Precios'!$B:$E,3,0))</f>
        <v>70.48</v>
      </c>
      <c r="P287" s="104">
        <f t="shared" si="74"/>
        <v>555.98</v>
      </c>
      <c r="Q287" s="104">
        <f t="shared" si="75"/>
        <v>0</v>
      </c>
      <c r="R287" s="105">
        <f t="shared" si="76"/>
        <v>555.98</v>
      </c>
    </row>
    <row r="288" spans="1:18" s="103" customFormat="1" ht="15" customHeight="1" x14ac:dyDescent="0.2">
      <c r="A288" s="5" t="str">
        <f t="shared" si="67"/>
        <v>Hyundai i10 -   (Naftero)</v>
      </c>
      <c r="B288" s="103" t="s">
        <v>25</v>
      </c>
      <c r="C288" s="102" t="s">
        <v>246</v>
      </c>
      <c r="D288" s="102" t="s">
        <v>261</v>
      </c>
      <c r="E288" s="102" t="s">
        <v>363</v>
      </c>
      <c r="G288" s="108">
        <v>3.6</v>
      </c>
      <c r="H288" s="102">
        <f t="shared" si="68"/>
        <v>4</v>
      </c>
      <c r="I288" s="102">
        <f t="shared" si="69"/>
        <v>1</v>
      </c>
      <c r="J288" s="102">
        <f t="shared" si="70"/>
        <v>1</v>
      </c>
      <c r="K288" s="102">
        <f t="shared" si="71"/>
        <v>0</v>
      </c>
      <c r="L288" s="102">
        <f t="shared" si="72"/>
        <v>0</v>
      </c>
      <c r="M288" s="102">
        <f t="shared" si="73"/>
        <v>0.39999999999999991</v>
      </c>
      <c r="N288" s="104">
        <f>IF(ISERROR(VLOOKUP(D288,'Base Precios'!$B:$E,4,0)),0,VLOOKUP(D288,'Base Precios'!$B:$E,4,0))</f>
        <v>478.32</v>
      </c>
      <c r="O288" s="104">
        <f>IF(ISERROR(VLOOKUP(D288,'Base Precios'!$B:$E,3,0)),0,VLOOKUP(D288,'Base Precios'!$B:$E,3,0))</f>
        <v>120.1</v>
      </c>
      <c r="P288" s="104">
        <f t="shared" si="74"/>
        <v>478.32</v>
      </c>
      <c r="Q288" s="104">
        <f t="shared" si="75"/>
        <v>0</v>
      </c>
      <c r="R288" s="105">
        <f t="shared" si="76"/>
        <v>478.32</v>
      </c>
    </row>
    <row r="289" spans="1:18" s="103" customFormat="1" ht="15" customHeight="1" x14ac:dyDescent="0.2">
      <c r="A289" s="5" t="str">
        <f t="shared" si="67"/>
        <v>Hyundai i30 -   (Naftero)</v>
      </c>
      <c r="B289" s="103" t="s">
        <v>25</v>
      </c>
      <c r="C289" s="102" t="s">
        <v>98</v>
      </c>
      <c r="D289" s="102" t="s">
        <v>261</v>
      </c>
      <c r="E289" s="102" t="s">
        <v>363</v>
      </c>
      <c r="G289" s="108">
        <v>3.3</v>
      </c>
      <c r="H289" s="102">
        <f t="shared" si="68"/>
        <v>4</v>
      </c>
      <c r="I289" s="102">
        <f t="shared" si="69"/>
        <v>1</v>
      </c>
      <c r="J289" s="102">
        <f t="shared" si="70"/>
        <v>1</v>
      </c>
      <c r="K289" s="102">
        <f t="shared" si="71"/>
        <v>0</v>
      </c>
      <c r="L289" s="102">
        <f t="shared" si="72"/>
        <v>0</v>
      </c>
      <c r="M289" s="102">
        <f t="shared" si="73"/>
        <v>0.70000000000000018</v>
      </c>
      <c r="N289" s="104">
        <f>IF(ISERROR(VLOOKUP(D289,'Base Precios'!$B:$E,4,0)),0,VLOOKUP(D289,'Base Precios'!$B:$E,4,0))</f>
        <v>478.32</v>
      </c>
      <c r="O289" s="104">
        <f>IF(ISERROR(VLOOKUP(D289,'Base Precios'!$B:$E,3,0)),0,VLOOKUP(D289,'Base Precios'!$B:$E,3,0))</f>
        <v>120.1</v>
      </c>
      <c r="P289" s="104">
        <f t="shared" si="74"/>
        <v>478.32</v>
      </c>
      <c r="Q289" s="104">
        <f t="shared" si="75"/>
        <v>0</v>
      </c>
      <c r="R289" s="105">
        <f t="shared" si="76"/>
        <v>478.32</v>
      </c>
    </row>
    <row r="290" spans="1:18" s="103" customFormat="1" ht="15" customHeight="1" x14ac:dyDescent="0.2">
      <c r="A290" s="5" t="str">
        <f t="shared" si="67"/>
        <v>Hyundai Santa Fe -   (Diesel)</v>
      </c>
      <c r="B290" s="103" t="s">
        <v>25</v>
      </c>
      <c r="C290" s="102" t="s">
        <v>27</v>
      </c>
      <c r="D290" s="102" t="s">
        <v>262</v>
      </c>
      <c r="E290" s="102" t="s">
        <v>104</v>
      </c>
      <c r="G290" s="108">
        <v>5.9</v>
      </c>
      <c r="H290" s="102">
        <f t="shared" si="68"/>
        <v>6</v>
      </c>
      <c r="I290" s="102">
        <f t="shared" si="69"/>
        <v>1.5</v>
      </c>
      <c r="J290" s="102">
        <f t="shared" si="70"/>
        <v>1</v>
      </c>
      <c r="K290" s="102">
        <f t="shared" si="71"/>
        <v>0.5</v>
      </c>
      <c r="L290" s="102">
        <f t="shared" si="72"/>
        <v>2</v>
      </c>
      <c r="M290" s="102">
        <f t="shared" si="73"/>
        <v>9.9999999999999645E-2</v>
      </c>
      <c r="N290" s="104">
        <f>IF(ISERROR(VLOOKUP(D290,'Base Precios'!$B:$E,4,0)),0,VLOOKUP(D290,'Base Precios'!$B:$E,4,0))</f>
        <v>535.85</v>
      </c>
      <c r="O290" s="104">
        <f>IF(ISERROR(VLOOKUP(D290,'Base Precios'!$B:$E,3,0)),0,VLOOKUP(D290,'Base Precios'!$B:$E,3,0))</f>
        <v>134.09</v>
      </c>
      <c r="P290" s="104">
        <f t="shared" si="74"/>
        <v>535.85</v>
      </c>
      <c r="Q290" s="104">
        <f t="shared" si="75"/>
        <v>268.18</v>
      </c>
      <c r="R290" s="105">
        <f t="shared" si="76"/>
        <v>804.03</v>
      </c>
    </row>
    <row r="291" spans="1:18" s="103" customFormat="1" ht="15" customHeight="1" x14ac:dyDescent="0.2">
      <c r="A291" s="5" t="str">
        <f t="shared" si="67"/>
        <v>Hyundai Santa Fe -   (Naftero)</v>
      </c>
      <c r="B291" s="103" t="s">
        <v>25</v>
      </c>
      <c r="C291" s="102" t="s">
        <v>27</v>
      </c>
      <c r="D291" s="102" t="s">
        <v>261</v>
      </c>
      <c r="E291" s="102" t="s">
        <v>363</v>
      </c>
      <c r="G291" s="108">
        <v>4.5999999999999996</v>
      </c>
      <c r="H291" s="102">
        <f t="shared" si="68"/>
        <v>5</v>
      </c>
      <c r="I291" s="102">
        <f t="shared" si="69"/>
        <v>1.25</v>
      </c>
      <c r="J291" s="102">
        <f t="shared" si="70"/>
        <v>1</v>
      </c>
      <c r="K291" s="102">
        <f t="shared" si="71"/>
        <v>0.25</v>
      </c>
      <c r="L291" s="102">
        <f t="shared" si="72"/>
        <v>1</v>
      </c>
      <c r="M291" s="102">
        <f t="shared" si="73"/>
        <v>0.40000000000000036</v>
      </c>
      <c r="N291" s="104">
        <f>IF(ISERROR(VLOOKUP(D291,'Base Precios'!$B:$E,4,0)),0,VLOOKUP(D291,'Base Precios'!$B:$E,4,0))</f>
        <v>478.32</v>
      </c>
      <c r="O291" s="104">
        <f>IF(ISERROR(VLOOKUP(D291,'Base Precios'!$B:$E,3,0)),0,VLOOKUP(D291,'Base Precios'!$B:$E,3,0))</f>
        <v>120.1</v>
      </c>
      <c r="P291" s="104">
        <f t="shared" si="74"/>
        <v>478.32</v>
      </c>
      <c r="Q291" s="104">
        <f t="shared" si="75"/>
        <v>120.1</v>
      </c>
      <c r="R291" s="105">
        <f t="shared" si="76"/>
        <v>598.41999999999996</v>
      </c>
    </row>
    <row r="292" spans="1:18" s="103" customFormat="1" ht="15" customHeight="1" x14ac:dyDescent="0.2">
      <c r="A292" s="5" t="str">
        <f t="shared" si="67"/>
        <v>Hyundai Terracan -   (Diesel)</v>
      </c>
      <c r="B292" s="103" t="s">
        <v>25</v>
      </c>
      <c r="C292" s="102" t="s">
        <v>242</v>
      </c>
      <c r="D292" s="102" t="s">
        <v>262</v>
      </c>
      <c r="E292" s="102" t="s">
        <v>104</v>
      </c>
      <c r="G292" s="108">
        <v>5.9</v>
      </c>
      <c r="H292" s="102">
        <f t="shared" si="68"/>
        <v>6</v>
      </c>
      <c r="I292" s="102">
        <f t="shared" si="69"/>
        <v>1.5</v>
      </c>
      <c r="J292" s="102">
        <f t="shared" si="70"/>
        <v>1</v>
      </c>
      <c r="K292" s="102">
        <f t="shared" si="71"/>
        <v>0.5</v>
      </c>
      <c r="L292" s="102">
        <f t="shared" si="72"/>
        <v>2</v>
      </c>
      <c r="M292" s="102">
        <f t="shared" si="73"/>
        <v>9.9999999999999645E-2</v>
      </c>
      <c r="N292" s="104">
        <f>IF(ISERROR(VLOOKUP(D292,'Base Precios'!$B:$E,4,0)),0,VLOOKUP(D292,'Base Precios'!$B:$E,4,0))</f>
        <v>535.85</v>
      </c>
      <c r="O292" s="104">
        <f>IF(ISERROR(VLOOKUP(D292,'Base Precios'!$B:$E,3,0)),0,VLOOKUP(D292,'Base Precios'!$B:$E,3,0))</f>
        <v>134.09</v>
      </c>
      <c r="P292" s="104">
        <f t="shared" si="74"/>
        <v>535.85</v>
      </c>
      <c r="Q292" s="104">
        <f t="shared" si="75"/>
        <v>268.18</v>
      </c>
      <c r="R292" s="105">
        <f t="shared" si="76"/>
        <v>804.03</v>
      </c>
    </row>
    <row r="293" spans="1:18" s="103" customFormat="1" ht="15" customHeight="1" x14ac:dyDescent="0.2">
      <c r="A293" s="5" t="str">
        <f t="shared" si="67"/>
        <v>Hyundai Terracan -   (Naftero)</v>
      </c>
      <c r="B293" s="103" t="s">
        <v>25</v>
      </c>
      <c r="C293" s="102" t="s">
        <v>242</v>
      </c>
      <c r="D293" s="102" t="s">
        <v>261</v>
      </c>
      <c r="E293" s="102" t="s">
        <v>363</v>
      </c>
      <c r="G293" s="108">
        <v>4.4000000000000004</v>
      </c>
      <c r="H293" s="102">
        <f t="shared" si="68"/>
        <v>5</v>
      </c>
      <c r="I293" s="102">
        <f t="shared" si="69"/>
        <v>1.25</v>
      </c>
      <c r="J293" s="102">
        <f t="shared" si="70"/>
        <v>1</v>
      </c>
      <c r="K293" s="102">
        <f t="shared" si="71"/>
        <v>0.25</v>
      </c>
      <c r="L293" s="102">
        <f t="shared" si="72"/>
        <v>1</v>
      </c>
      <c r="M293" s="102">
        <f t="shared" si="73"/>
        <v>0.59999999999999964</v>
      </c>
      <c r="N293" s="104">
        <f>IF(ISERROR(VLOOKUP(D293,'Base Precios'!$B:$E,4,0)),0,VLOOKUP(D293,'Base Precios'!$B:$E,4,0))</f>
        <v>478.32</v>
      </c>
      <c r="O293" s="104">
        <f>IF(ISERROR(VLOOKUP(D293,'Base Precios'!$B:$E,3,0)),0,VLOOKUP(D293,'Base Precios'!$B:$E,3,0))</f>
        <v>120.1</v>
      </c>
      <c r="P293" s="104">
        <f t="shared" si="74"/>
        <v>478.32</v>
      </c>
      <c r="Q293" s="104">
        <f t="shared" si="75"/>
        <v>120.1</v>
      </c>
      <c r="R293" s="105">
        <f t="shared" si="76"/>
        <v>598.41999999999996</v>
      </c>
    </row>
    <row r="294" spans="1:18" s="103" customFormat="1" ht="15" customHeight="1" x14ac:dyDescent="0.2">
      <c r="A294" s="5" t="str">
        <f t="shared" si="67"/>
        <v>Hyundai Trajet -   (Diesel)</v>
      </c>
      <c r="B294" s="103" t="s">
        <v>25</v>
      </c>
      <c r="C294" s="102" t="s">
        <v>243</v>
      </c>
      <c r="D294" s="102" t="s">
        <v>263</v>
      </c>
      <c r="E294" s="102" t="s">
        <v>104</v>
      </c>
      <c r="G294" s="108">
        <v>5.9</v>
      </c>
      <c r="H294" s="102">
        <f t="shared" si="68"/>
        <v>6</v>
      </c>
      <c r="I294" s="102">
        <f t="shared" si="69"/>
        <v>1.5</v>
      </c>
      <c r="J294" s="102">
        <f t="shared" si="70"/>
        <v>1</v>
      </c>
      <c r="K294" s="102">
        <f t="shared" si="71"/>
        <v>0.5</v>
      </c>
      <c r="L294" s="102">
        <f t="shared" si="72"/>
        <v>2</v>
      </c>
      <c r="M294" s="102">
        <f t="shared" si="73"/>
        <v>9.9999999999999645E-2</v>
      </c>
      <c r="N294" s="104">
        <f>IF(ISERROR(VLOOKUP(D294,'Base Precios'!$B:$E,4,0)),0,VLOOKUP(D294,'Base Precios'!$B:$E,4,0))</f>
        <v>319.57</v>
      </c>
      <c r="O294" s="104">
        <f>IF(ISERROR(VLOOKUP(D294,'Base Precios'!$B:$E,3,0)),0,VLOOKUP(D294,'Base Precios'!$B:$E,3,0))</f>
        <v>80.88</v>
      </c>
      <c r="P294" s="104">
        <f t="shared" si="74"/>
        <v>319.57</v>
      </c>
      <c r="Q294" s="104">
        <f t="shared" si="75"/>
        <v>161.76</v>
      </c>
      <c r="R294" s="105">
        <f t="shared" si="76"/>
        <v>481.33</v>
      </c>
    </row>
    <row r="295" spans="1:18" s="103" customFormat="1" ht="15" customHeight="1" x14ac:dyDescent="0.2">
      <c r="A295" s="5" t="str">
        <f t="shared" si="67"/>
        <v>Hyundai Trajet -   (Naftero)</v>
      </c>
      <c r="B295" s="103" t="s">
        <v>25</v>
      </c>
      <c r="C295" s="102" t="s">
        <v>243</v>
      </c>
      <c r="D295" s="102" t="s">
        <v>261</v>
      </c>
      <c r="E295" s="102" t="s">
        <v>363</v>
      </c>
      <c r="G295" s="108">
        <v>4.5</v>
      </c>
      <c r="H295" s="102">
        <f t="shared" si="68"/>
        <v>5</v>
      </c>
      <c r="I295" s="102">
        <f t="shared" si="69"/>
        <v>1.25</v>
      </c>
      <c r="J295" s="102">
        <f t="shared" si="70"/>
        <v>1</v>
      </c>
      <c r="K295" s="102">
        <f t="shared" si="71"/>
        <v>0.25</v>
      </c>
      <c r="L295" s="102">
        <f t="shared" si="72"/>
        <v>1</v>
      </c>
      <c r="M295" s="102">
        <f t="shared" si="73"/>
        <v>0.5</v>
      </c>
      <c r="N295" s="104">
        <f>IF(ISERROR(VLOOKUP(D295,'Base Precios'!$B:$E,4,0)),0,VLOOKUP(D295,'Base Precios'!$B:$E,4,0))</f>
        <v>478.32</v>
      </c>
      <c r="O295" s="104">
        <f>IF(ISERROR(VLOOKUP(D295,'Base Precios'!$B:$E,3,0)),0,VLOOKUP(D295,'Base Precios'!$B:$E,3,0))</f>
        <v>120.1</v>
      </c>
      <c r="P295" s="104">
        <f t="shared" si="74"/>
        <v>478.32</v>
      </c>
      <c r="Q295" s="104">
        <f t="shared" si="75"/>
        <v>120.1</v>
      </c>
      <c r="R295" s="105">
        <f t="shared" si="76"/>
        <v>598.41999999999996</v>
      </c>
    </row>
    <row r="296" spans="1:18" s="103" customFormat="1" ht="15" customHeight="1" x14ac:dyDescent="0.2">
      <c r="A296" s="5" t="str">
        <f t="shared" si="67"/>
        <v>Hyundai Tucson -   (Diesel)</v>
      </c>
      <c r="B296" s="103" t="s">
        <v>25</v>
      </c>
      <c r="C296" s="102" t="s">
        <v>26</v>
      </c>
      <c r="D296" s="102" t="s">
        <v>262</v>
      </c>
      <c r="E296" s="102" t="s">
        <v>104</v>
      </c>
      <c r="G296" s="108">
        <v>5.9</v>
      </c>
      <c r="H296" s="102">
        <f t="shared" si="68"/>
        <v>6</v>
      </c>
      <c r="I296" s="102">
        <f t="shared" si="69"/>
        <v>1.5</v>
      </c>
      <c r="J296" s="102">
        <f t="shared" si="70"/>
        <v>1</v>
      </c>
      <c r="K296" s="102">
        <f t="shared" si="71"/>
        <v>0.5</v>
      </c>
      <c r="L296" s="102">
        <f t="shared" si="72"/>
        <v>2</v>
      </c>
      <c r="M296" s="102">
        <f t="shared" si="73"/>
        <v>9.9999999999999645E-2</v>
      </c>
      <c r="N296" s="104">
        <f>IF(ISERROR(VLOOKUP(D296,'Base Precios'!$B:$E,4,0)),0,VLOOKUP(D296,'Base Precios'!$B:$E,4,0))</f>
        <v>535.85</v>
      </c>
      <c r="O296" s="104">
        <f>IF(ISERROR(VLOOKUP(D296,'Base Precios'!$B:$E,3,0)),0,VLOOKUP(D296,'Base Precios'!$B:$E,3,0))</f>
        <v>134.09</v>
      </c>
      <c r="P296" s="104">
        <f t="shared" si="74"/>
        <v>535.85</v>
      </c>
      <c r="Q296" s="104">
        <f t="shared" si="75"/>
        <v>268.18</v>
      </c>
      <c r="R296" s="105">
        <f t="shared" si="76"/>
        <v>804.03</v>
      </c>
    </row>
    <row r="297" spans="1:18" s="103" customFormat="1" ht="15" customHeight="1" x14ac:dyDescent="0.2">
      <c r="A297" s="5" t="str">
        <f t="shared" si="67"/>
        <v>Hyundai Tucson -   (Naftero)</v>
      </c>
      <c r="B297" s="103" t="s">
        <v>25</v>
      </c>
      <c r="C297" s="102" t="s">
        <v>26</v>
      </c>
      <c r="D297" s="102" t="s">
        <v>261</v>
      </c>
      <c r="E297" s="102" t="s">
        <v>363</v>
      </c>
      <c r="G297" s="108">
        <v>4.0999999999999996</v>
      </c>
      <c r="H297" s="102">
        <f t="shared" si="68"/>
        <v>5</v>
      </c>
      <c r="I297" s="102">
        <f t="shared" si="69"/>
        <v>1.25</v>
      </c>
      <c r="J297" s="102">
        <f t="shared" si="70"/>
        <v>1</v>
      </c>
      <c r="K297" s="102">
        <f t="shared" si="71"/>
        <v>0.25</v>
      </c>
      <c r="L297" s="102">
        <f t="shared" si="72"/>
        <v>1</v>
      </c>
      <c r="M297" s="102">
        <f t="shared" si="73"/>
        <v>0.90000000000000036</v>
      </c>
      <c r="N297" s="104">
        <f>IF(ISERROR(VLOOKUP(D297,'Base Precios'!$B:$E,4,0)),0,VLOOKUP(D297,'Base Precios'!$B:$E,4,0))</f>
        <v>478.32</v>
      </c>
      <c r="O297" s="104">
        <f>IF(ISERROR(VLOOKUP(D297,'Base Precios'!$B:$E,3,0)),0,VLOOKUP(D297,'Base Precios'!$B:$E,3,0))</f>
        <v>120.1</v>
      </c>
      <c r="P297" s="104">
        <f t="shared" si="74"/>
        <v>478.32</v>
      </c>
      <c r="Q297" s="104">
        <f t="shared" si="75"/>
        <v>120.1</v>
      </c>
      <c r="R297" s="105">
        <f t="shared" si="76"/>
        <v>598.41999999999996</v>
      </c>
    </row>
    <row r="298" spans="1:18" s="103" customFormat="1" ht="15" customHeight="1" x14ac:dyDescent="0.2">
      <c r="A298" s="5" t="str">
        <f t="shared" si="67"/>
        <v>Hyundai Veracruz -   (Diesel)</v>
      </c>
      <c r="B298" s="103" t="s">
        <v>25</v>
      </c>
      <c r="C298" s="102" t="s">
        <v>241</v>
      </c>
      <c r="D298" s="102" t="s">
        <v>262</v>
      </c>
      <c r="E298" s="102" t="s">
        <v>104</v>
      </c>
      <c r="G298" s="108">
        <v>5.9</v>
      </c>
      <c r="H298" s="102">
        <f t="shared" si="68"/>
        <v>6</v>
      </c>
      <c r="I298" s="102">
        <f t="shared" si="69"/>
        <v>1.5</v>
      </c>
      <c r="J298" s="102">
        <f t="shared" si="70"/>
        <v>1</v>
      </c>
      <c r="K298" s="102">
        <f t="shared" si="71"/>
        <v>0.5</v>
      </c>
      <c r="L298" s="102">
        <f t="shared" si="72"/>
        <v>2</v>
      </c>
      <c r="M298" s="102">
        <f t="shared" si="73"/>
        <v>9.9999999999999645E-2</v>
      </c>
      <c r="N298" s="104">
        <f>IF(ISERROR(VLOOKUP(D298,'Base Precios'!$B:$E,4,0)),0,VLOOKUP(D298,'Base Precios'!$B:$E,4,0))</f>
        <v>535.85</v>
      </c>
      <c r="O298" s="104">
        <f>IF(ISERROR(VLOOKUP(D298,'Base Precios'!$B:$E,3,0)),0,VLOOKUP(D298,'Base Precios'!$B:$E,3,0))</f>
        <v>134.09</v>
      </c>
      <c r="P298" s="104">
        <f t="shared" si="74"/>
        <v>535.85</v>
      </c>
      <c r="Q298" s="104">
        <f t="shared" si="75"/>
        <v>268.18</v>
      </c>
      <c r="R298" s="105">
        <f t="shared" si="76"/>
        <v>804.03</v>
      </c>
    </row>
    <row r="299" spans="1:18" s="98" customFormat="1" ht="15" customHeight="1" x14ac:dyDescent="0.2">
      <c r="A299" s="5" t="str">
        <f t="shared" si="67"/>
        <v>Hyundai Veracruz -   (Naftero)</v>
      </c>
      <c r="B299" s="103" t="s">
        <v>25</v>
      </c>
      <c r="C299" s="102" t="s">
        <v>241</v>
      </c>
      <c r="D299" s="102" t="s">
        <v>262</v>
      </c>
      <c r="E299" s="102" t="s">
        <v>363</v>
      </c>
      <c r="F299" s="103"/>
      <c r="G299" s="108">
        <v>5.2</v>
      </c>
      <c r="H299" s="102">
        <f t="shared" si="68"/>
        <v>6</v>
      </c>
      <c r="I299" s="102">
        <f t="shared" si="69"/>
        <v>1.5</v>
      </c>
      <c r="J299" s="102">
        <f t="shared" si="70"/>
        <v>1</v>
      </c>
      <c r="K299" s="102">
        <f t="shared" si="71"/>
        <v>0.5</v>
      </c>
      <c r="L299" s="102">
        <f t="shared" si="72"/>
        <v>2</v>
      </c>
      <c r="M299" s="102">
        <f t="shared" si="73"/>
        <v>0.79999999999999982</v>
      </c>
      <c r="N299" s="104">
        <f>IF(ISERROR(VLOOKUP(D299,'Base Precios'!$B:$E,4,0)),0,VLOOKUP(D299,'Base Precios'!$B:$E,4,0))</f>
        <v>535.85</v>
      </c>
      <c r="O299" s="104">
        <f>IF(ISERROR(VLOOKUP(D299,'Base Precios'!$B:$E,3,0)),0,VLOOKUP(D299,'Base Precios'!$B:$E,3,0))</f>
        <v>134.09</v>
      </c>
      <c r="P299" s="104">
        <f t="shared" si="74"/>
        <v>535.85</v>
      </c>
      <c r="Q299" s="104">
        <f t="shared" si="75"/>
        <v>268.18</v>
      </c>
      <c r="R299" s="105">
        <f t="shared" si="76"/>
        <v>804.03</v>
      </c>
    </row>
    <row r="300" spans="1:18" s="98" customFormat="1" ht="15" customHeight="1" x14ac:dyDescent="0.2">
      <c r="A300" s="5" t="str">
        <f t="shared" si="67"/>
        <v>Hyundai Veracruz -DPF -   (Diesel)</v>
      </c>
      <c r="B300" s="103" t="s">
        <v>25</v>
      </c>
      <c r="C300" s="102" t="s">
        <v>327</v>
      </c>
      <c r="D300" s="102" t="s">
        <v>262</v>
      </c>
      <c r="E300" s="102" t="s">
        <v>104</v>
      </c>
      <c r="F300" s="103"/>
      <c r="G300" s="108">
        <v>7.2</v>
      </c>
      <c r="H300" s="102">
        <f t="shared" si="68"/>
        <v>8</v>
      </c>
      <c r="I300" s="102">
        <f t="shared" si="69"/>
        <v>2</v>
      </c>
      <c r="J300" s="102">
        <f t="shared" si="70"/>
        <v>2</v>
      </c>
      <c r="K300" s="102">
        <f t="shared" si="71"/>
        <v>0</v>
      </c>
      <c r="L300" s="102">
        <f t="shared" si="72"/>
        <v>0</v>
      </c>
      <c r="M300" s="102">
        <f t="shared" si="73"/>
        <v>0.79999999999999982</v>
      </c>
      <c r="N300" s="104">
        <f>IF(ISERROR(VLOOKUP(D300,'Base Precios'!$B:$E,4,0)),0,VLOOKUP(D300,'Base Precios'!$B:$E,4,0))</f>
        <v>535.85</v>
      </c>
      <c r="O300" s="104">
        <f>IF(ISERROR(VLOOKUP(D300,'Base Precios'!$B:$E,3,0)),0,VLOOKUP(D300,'Base Precios'!$B:$E,3,0))</f>
        <v>134.09</v>
      </c>
      <c r="P300" s="104">
        <f t="shared" si="74"/>
        <v>1071.7</v>
      </c>
      <c r="Q300" s="104">
        <f t="shared" si="75"/>
        <v>0</v>
      </c>
      <c r="R300" s="105">
        <f t="shared" si="76"/>
        <v>1071.7</v>
      </c>
    </row>
    <row r="301" spans="1:18" s="98" customFormat="1" ht="15" customHeight="1" x14ac:dyDescent="0.2">
      <c r="A301" s="5" t="str">
        <f t="shared" si="67"/>
        <v>Jaguar XF -   (Diesel)</v>
      </c>
      <c r="B301" s="98" t="s">
        <v>28</v>
      </c>
      <c r="C301" s="98" t="s">
        <v>121</v>
      </c>
      <c r="D301" s="97" t="s">
        <v>80</v>
      </c>
      <c r="E301" s="97" t="s">
        <v>104</v>
      </c>
      <c r="F301" s="97"/>
      <c r="G301" s="106">
        <v>5.4</v>
      </c>
      <c r="H301" s="97">
        <f t="shared" si="68"/>
        <v>6</v>
      </c>
      <c r="I301" s="97">
        <f t="shared" si="69"/>
        <v>1.5</v>
      </c>
      <c r="J301" s="97">
        <f t="shared" si="70"/>
        <v>1</v>
      </c>
      <c r="K301" s="97">
        <f t="shared" si="71"/>
        <v>0.5</v>
      </c>
      <c r="L301" s="97">
        <f t="shared" si="72"/>
        <v>2</v>
      </c>
      <c r="M301" s="97">
        <f t="shared" si="73"/>
        <v>0.59999999999999964</v>
      </c>
      <c r="N301" s="100">
        <f>IF(ISERROR(VLOOKUP(D301,'Base Precios'!$B:$E,4,0)),0,VLOOKUP(D301,'Base Precios'!$B:$E,4,0))</f>
        <v>0</v>
      </c>
      <c r="O301" s="100">
        <f>IF(ISERROR(VLOOKUP(D301,'Base Precios'!$B:$E,3,0)),0,VLOOKUP(D301,'Base Precios'!$B:$E,3,0))</f>
        <v>0</v>
      </c>
      <c r="P301" s="100">
        <f t="shared" si="74"/>
        <v>0</v>
      </c>
      <c r="Q301" s="100">
        <f t="shared" si="75"/>
        <v>0</v>
      </c>
      <c r="R301" s="101">
        <f t="shared" si="76"/>
        <v>0</v>
      </c>
    </row>
    <row r="302" spans="1:18" s="98" customFormat="1" ht="15" customHeight="1" x14ac:dyDescent="0.2">
      <c r="A302" s="5" t="str">
        <f t="shared" si="67"/>
        <v>Jaguar XF - V6  (Naftero)</v>
      </c>
      <c r="B302" s="98" t="s">
        <v>28</v>
      </c>
      <c r="C302" s="98" t="s">
        <v>121</v>
      </c>
      <c r="D302" s="98" t="s">
        <v>261</v>
      </c>
      <c r="E302" s="97" t="s">
        <v>363</v>
      </c>
      <c r="F302" s="97" t="s">
        <v>282</v>
      </c>
      <c r="G302" s="106">
        <v>0</v>
      </c>
      <c r="H302" s="97">
        <f t="shared" si="68"/>
        <v>0</v>
      </c>
      <c r="I302" s="97">
        <f t="shared" si="69"/>
        <v>0</v>
      </c>
      <c r="J302" s="97">
        <f t="shared" si="70"/>
        <v>0</v>
      </c>
      <c r="K302" s="97">
        <f t="shared" si="71"/>
        <v>0</v>
      </c>
      <c r="L302" s="97">
        <f t="shared" si="72"/>
        <v>0</v>
      </c>
      <c r="M302" s="97">
        <f t="shared" si="73"/>
        <v>0</v>
      </c>
      <c r="N302" s="100">
        <f>IF(ISERROR(VLOOKUP(D302,'Base Precios'!$B:$E,4,0)),0,VLOOKUP(D302,'Base Precios'!$B:$E,4,0))</f>
        <v>478.32</v>
      </c>
      <c r="O302" s="100">
        <f>IF(ISERROR(VLOOKUP(D302,'Base Precios'!$B:$E,3,0)),0,VLOOKUP(D302,'Base Precios'!$B:$E,3,0))</f>
        <v>120.1</v>
      </c>
      <c r="P302" s="100">
        <f t="shared" si="74"/>
        <v>0</v>
      </c>
      <c r="Q302" s="100">
        <f t="shared" si="75"/>
        <v>0</v>
      </c>
      <c r="R302" s="101">
        <f t="shared" si="76"/>
        <v>0</v>
      </c>
    </row>
    <row r="303" spans="1:18" s="103" customFormat="1" ht="15" customHeight="1" x14ac:dyDescent="0.2">
      <c r="A303" s="5" t="str">
        <f t="shared" si="67"/>
        <v>Jaguar XF - V8  (Naftero)</v>
      </c>
      <c r="B303" s="98" t="s">
        <v>28</v>
      </c>
      <c r="C303" s="98" t="s">
        <v>121</v>
      </c>
      <c r="D303" s="97" t="s">
        <v>80</v>
      </c>
      <c r="E303" s="97" t="s">
        <v>363</v>
      </c>
      <c r="F303" s="97" t="s">
        <v>283</v>
      </c>
      <c r="G303" s="106">
        <v>0</v>
      </c>
      <c r="H303" s="97">
        <f t="shared" si="68"/>
        <v>0</v>
      </c>
      <c r="I303" s="97">
        <f t="shared" si="69"/>
        <v>0</v>
      </c>
      <c r="J303" s="97">
        <f t="shared" si="70"/>
        <v>0</v>
      </c>
      <c r="K303" s="97">
        <f t="shared" si="71"/>
        <v>0</v>
      </c>
      <c r="L303" s="97">
        <f t="shared" si="72"/>
        <v>0</v>
      </c>
      <c r="M303" s="97">
        <f t="shared" si="73"/>
        <v>0</v>
      </c>
      <c r="N303" s="100">
        <f>IF(ISERROR(VLOOKUP(D303,'Base Precios'!$B:$E,4,0)),0,VLOOKUP(D303,'Base Precios'!$B:$E,4,0))</f>
        <v>0</v>
      </c>
      <c r="O303" s="100">
        <f>IF(ISERROR(VLOOKUP(D303,'Base Precios'!$B:$E,3,0)),0,VLOOKUP(D303,'Base Precios'!$B:$E,3,0))</f>
        <v>0</v>
      </c>
      <c r="P303" s="100">
        <f t="shared" si="74"/>
        <v>0</v>
      </c>
      <c r="Q303" s="100">
        <f t="shared" si="75"/>
        <v>0</v>
      </c>
      <c r="R303" s="101">
        <f t="shared" si="76"/>
        <v>0</v>
      </c>
    </row>
    <row r="304" spans="1:18" s="103" customFormat="1" ht="15" customHeight="1" x14ac:dyDescent="0.2">
      <c r="A304" s="5" t="str">
        <f t="shared" si="67"/>
        <v>Jaguar XK -   (Naftero)</v>
      </c>
      <c r="B304" s="98" t="s">
        <v>28</v>
      </c>
      <c r="C304" s="98" t="s">
        <v>29</v>
      </c>
      <c r="D304" s="97" t="s">
        <v>80</v>
      </c>
      <c r="E304" s="97" t="s">
        <v>363</v>
      </c>
      <c r="F304" s="98"/>
      <c r="G304" s="112">
        <v>0</v>
      </c>
      <c r="H304" s="97">
        <f t="shared" si="68"/>
        <v>0</v>
      </c>
      <c r="I304" s="97">
        <f t="shared" si="69"/>
        <v>0</v>
      </c>
      <c r="J304" s="97">
        <f t="shared" si="70"/>
        <v>0</v>
      </c>
      <c r="K304" s="97">
        <f t="shared" si="71"/>
        <v>0</v>
      </c>
      <c r="L304" s="97">
        <f t="shared" si="72"/>
        <v>0</v>
      </c>
      <c r="M304" s="97">
        <f t="shared" si="73"/>
        <v>0</v>
      </c>
      <c r="N304" s="100">
        <f>IF(ISERROR(VLOOKUP(D304,'Base Precios'!$B:$E,4,0)),0,VLOOKUP(D304,'Base Precios'!$B:$E,4,0))</f>
        <v>0</v>
      </c>
      <c r="O304" s="100">
        <f>IF(ISERROR(VLOOKUP(D304,'Base Precios'!$B:$E,3,0)),0,VLOOKUP(D304,'Base Precios'!$B:$E,3,0))</f>
        <v>0</v>
      </c>
      <c r="P304" s="100">
        <f t="shared" si="74"/>
        <v>0</v>
      </c>
      <c r="Q304" s="100">
        <f t="shared" si="75"/>
        <v>0</v>
      </c>
      <c r="R304" s="101">
        <f t="shared" si="76"/>
        <v>0</v>
      </c>
    </row>
    <row r="305" spans="1:18" s="103" customFormat="1" ht="15" customHeight="1" x14ac:dyDescent="0.2">
      <c r="A305" s="5" t="str">
        <f t="shared" si="67"/>
        <v>Kia Carnival -   (Naftero)</v>
      </c>
      <c r="B305" s="103" t="s">
        <v>30</v>
      </c>
      <c r="C305" s="102" t="s">
        <v>32</v>
      </c>
      <c r="D305" s="102" t="s">
        <v>258</v>
      </c>
      <c r="E305" s="102" t="s">
        <v>363</v>
      </c>
      <c r="G305" s="108">
        <v>5.8</v>
      </c>
      <c r="H305" s="102">
        <f t="shared" si="68"/>
        <v>6</v>
      </c>
      <c r="I305" s="102">
        <f t="shared" si="69"/>
        <v>1.5</v>
      </c>
      <c r="J305" s="102">
        <f t="shared" si="70"/>
        <v>1</v>
      </c>
      <c r="K305" s="102">
        <f t="shared" si="71"/>
        <v>0.5</v>
      </c>
      <c r="L305" s="102">
        <f t="shared" si="72"/>
        <v>2</v>
      </c>
      <c r="M305" s="102">
        <f t="shared" si="73"/>
        <v>0.20000000000000018</v>
      </c>
      <c r="N305" s="104">
        <f>IF(ISERROR(VLOOKUP(D305,'Base Precios'!$B:$E,4,0)),0,VLOOKUP(D305,'Base Precios'!$B:$E,4,0))</f>
        <v>491.51</v>
      </c>
      <c r="O305" s="104">
        <f>IF(ISERROR(VLOOKUP(D305,'Base Precios'!$B:$E,3,0)),0,VLOOKUP(D305,'Base Precios'!$B:$E,3,0))</f>
        <v>125.93</v>
      </c>
      <c r="P305" s="104">
        <f t="shared" si="74"/>
        <v>491.51</v>
      </c>
      <c r="Q305" s="104">
        <f t="shared" si="75"/>
        <v>251.86</v>
      </c>
      <c r="R305" s="105">
        <f t="shared" si="76"/>
        <v>743.37</v>
      </c>
    </row>
    <row r="306" spans="1:18" s="103" customFormat="1" ht="15" customHeight="1" x14ac:dyDescent="0.2">
      <c r="A306" s="5" t="str">
        <f t="shared" si="67"/>
        <v>Kia Carnival -   (Naftero)</v>
      </c>
      <c r="B306" s="103" t="s">
        <v>30</v>
      </c>
      <c r="C306" s="102" t="s">
        <v>32</v>
      </c>
      <c r="D306" s="102" t="s">
        <v>261</v>
      </c>
      <c r="E306" s="102" t="s">
        <v>363</v>
      </c>
      <c r="G306" s="108">
        <v>5.8</v>
      </c>
      <c r="H306" s="102">
        <f t="shared" si="68"/>
        <v>6</v>
      </c>
      <c r="I306" s="102">
        <f t="shared" si="69"/>
        <v>1.5</v>
      </c>
      <c r="J306" s="102">
        <f t="shared" si="70"/>
        <v>1</v>
      </c>
      <c r="K306" s="102">
        <f t="shared" si="71"/>
        <v>0.5</v>
      </c>
      <c r="L306" s="102">
        <f t="shared" si="72"/>
        <v>2</v>
      </c>
      <c r="M306" s="102">
        <f t="shared" si="73"/>
        <v>0.20000000000000018</v>
      </c>
      <c r="N306" s="104">
        <f>IF(ISERROR(VLOOKUP(D306,'Base Precios'!$B:$E,4,0)),0,VLOOKUP(D306,'Base Precios'!$B:$E,4,0))</f>
        <v>478.32</v>
      </c>
      <c r="O306" s="104">
        <f>IF(ISERROR(VLOOKUP(D306,'Base Precios'!$B:$E,3,0)),0,VLOOKUP(D306,'Base Precios'!$B:$E,3,0))</f>
        <v>120.1</v>
      </c>
      <c r="P306" s="104">
        <f t="shared" si="74"/>
        <v>478.32</v>
      </c>
      <c r="Q306" s="104">
        <f t="shared" si="75"/>
        <v>240.2</v>
      </c>
      <c r="R306" s="105">
        <f t="shared" si="76"/>
        <v>718.52</v>
      </c>
    </row>
    <row r="307" spans="1:18" ht="15" customHeight="1" x14ac:dyDescent="0.2">
      <c r="A307" s="5" t="str">
        <f t="shared" si="67"/>
        <v>Kia Carnival -   (Naftero)</v>
      </c>
      <c r="B307" s="103" t="s">
        <v>30</v>
      </c>
      <c r="C307" s="102" t="s">
        <v>32</v>
      </c>
      <c r="D307" s="102" t="s">
        <v>260</v>
      </c>
      <c r="E307" s="102" t="s">
        <v>363</v>
      </c>
      <c r="F307" s="103"/>
      <c r="G307" s="108">
        <v>5.8</v>
      </c>
      <c r="H307" s="102">
        <f t="shared" si="68"/>
        <v>6</v>
      </c>
      <c r="I307" s="102">
        <f t="shared" si="69"/>
        <v>1.5</v>
      </c>
      <c r="J307" s="102">
        <f t="shared" si="70"/>
        <v>1</v>
      </c>
      <c r="K307" s="102">
        <f t="shared" si="71"/>
        <v>0.5</v>
      </c>
      <c r="L307" s="102">
        <f t="shared" si="72"/>
        <v>2</v>
      </c>
      <c r="M307" s="102">
        <f t="shared" si="73"/>
        <v>0.20000000000000018</v>
      </c>
      <c r="N307" s="104">
        <f>IF(ISERROR(VLOOKUP(D307,'Base Precios'!$B:$E,4,0)),0,VLOOKUP(D307,'Base Precios'!$B:$E,4,0))</f>
        <v>355.21</v>
      </c>
      <c r="O307" s="104">
        <f>IF(ISERROR(VLOOKUP(D307,'Base Precios'!$B:$E,3,0)),0,VLOOKUP(D307,'Base Precios'!$B:$E,3,0))</f>
        <v>90.12</v>
      </c>
      <c r="P307" s="104">
        <f t="shared" si="74"/>
        <v>355.21</v>
      </c>
      <c r="Q307" s="104">
        <f t="shared" si="75"/>
        <v>180.24</v>
      </c>
      <c r="R307" s="105">
        <f t="shared" si="76"/>
        <v>535.45000000000005</v>
      </c>
    </row>
    <row r="308" spans="1:18" ht="15" customHeight="1" x14ac:dyDescent="0.2">
      <c r="A308" s="5" t="str">
        <f t="shared" si="67"/>
        <v>Kia Carnival -   (Naftero)</v>
      </c>
      <c r="B308" s="103" t="s">
        <v>30</v>
      </c>
      <c r="C308" s="102" t="s">
        <v>32</v>
      </c>
      <c r="D308" s="103" t="s">
        <v>259</v>
      </c>
      <c r="E308" s="102" t="s">
        <v>363</v>
      </c>
      <c r="F308" s="103"/>
      <c r="G308" s="108">
        <v>5.8</v>
      </c>
      <c r="H308" s="102">
        <f t="shared" si="68"/>
        <v>6</v>
      </c>
      <c r="I308" s="102">
        <f t="shared" si="69"/>
        <v>1.5</v>
      </c>
      <c r="J308" s="102">
        <f t="shared" si="70"/>
        <v>1</v>
      </c>
      <c r="K308" s="102">
        <f t="shared" si="71"/>
        <v>0.5</v>
      </c>
      <c r="L308" s="102">
        <f t="shared" si="72"/>
        <v>2</v>
      </c>
      <c r="M308" s="102">
        <f t="shared" si="73"/>
        <v>0.20000000000000018</v>
      </c>
      <c r="N308" s="104">
        <f>IF(ISERROR(VLOOKUP(D308,'Base Precios'!$B:$E,4,0)),0,VLOOKUP(D308,'Base Precios'!$B:$E,4,0))</f>
        <v>277.99</v>
      </c>
      <c r="O308" s="104">
        <f>IF(ISERROR(VLOOKUP(D308,'Base Precios'!$B:$E,3,0)),0,VLOOKUP(D308,'Base Precios'!$B:$E,3,0))</f>
        <v>70.48</v>
      </c>
      <c r="P308" s="104">
        <f t="shared" si="74"/>
        <v>277.99</v>
      </c>
      <c r="Q308" s="104">
        <f t="shared" si="75"/>
        <v>140.96</v>
      </c>
      <c r="R308" s="105">
        <f t="shared" si="76"/>
        <v>418.95000000000005</v>
      </c>
    </row>
    <row r="309" spans="1:18" ht="15" customHeight="1" x14ac:dyDescent="0.2">
      <c r="A309" s="5" t="str">
        <f t="shared" si="67"/>
        <v>Kia Cerato - 1.6  (Naftero)</v>
      </c>
      <c r="B309" s="1" t="s">
        <v>30</v>
      </c>
      <c r="C309" s="5" t="s">
        <v>31</v>
      </c>
      <c r="D309" s="5" t="s">
        <v>258</v>
      </c>
      <c r="E309" s="5" t="s">
        <v>363</v>
      </c>
      <c r="F309" s="5" t="s">
        <v>350</v>
      </c>
      <c r="G309" s="96">
        <v>4.2</v>
      </c>
      <c r="H309" s="5">
        <f t="shared" si="68"/>
        <v>5</v>
      </c>
      <c r="I309" s="5">
        <f t="shared" si="69"/>
        <v>1.25</v>
      </c>
      <c r="J309" s="5">
        <f t="shared" si="70"/>
        <v>1</v>
      </c>
      <c r="K309" s="5">
        <f t="shared" si="71"/>
        <v>0.25</v>
      </c>
      <c r="L309" s="5">
        <f t="shared" si="72"/>
        <v>1</v>
      </c>
      <c r="M309" s="5">
        <f t="shared" si="73"/>
        <v>0.79999999999999982</v>
      </c>
      <c r="N309" s="64">
        <f>IF(ISERROR(VLOOKUP(D309,'Base Precios'!$B:$E,4,0)),0,VLOOKUP(D309,'Base Precios'!$B:$E,4,0))</f>
        <v>491.51</v>
      </c>
      <c r="O309" s="64">
        <f>IF(ISERROR(VLOOKUP(D309,'Base Precios'!$B:$E,3,0)),0,VLOOKUP(D309,'Base Precios'!$B:$E,3,0))</f>
        <v>125.93</v>
      </c>
      <c r="P309" s="64">
        <f t="shared" si="74"/>
        <v>491.51</v>
      </c>
      <c r="Q309" s="64">
        <f t="shared" si="75"/>
        <v>125.93</v>
      </c>
      <c r="R309" s="65">
        <f t="shared" si="76"/>
        <v>617.44000000000005</v>
      </c>
    </row>
    <row r="310" spans="1:18" ht="15" customHeight="1" x14ac:dyDescent="0.2">
      <c r="A310" s="5" t="str">
        <f t="shared" si="67"/>
        <v>Kia Cerato - 1.6  (Naftero)</v>
      </c>
      <c r="B310" s="1" t="s">
        <v>30</v>
      </c>
      <c r="C310" s="5" t="s">
        <v>31</v>
      </c>
      <c r="D310" s="5" t="s">
        <v>261</v>
      </c>
      <c r="E310" s="5" t="s">
        <v>363</v>
      </c>
      <c r="F310" s="5" t="s">
        <v>350</v>
      </c>
      <c r="G310" s="96">
        <v>4.2</v>
      </c>
      <c r="H310" s="5">
        <f t="shared" si="68"/>
        <v>5</v>
      </c>
      <c r="I310" s="5">
        <f t="shared" si="69"/>
        <v>1.25</v>
      </c>
      <c r="J310" s="5">
        <f t="shared" si="70"/>
        <v>1</v>
      </c>
      <c r="K310" s="5">
        <f t="shared" si="71"/>
        <v>0.25</v>
      </c>
      <c r="L310" s="5">
        <f t="shared" si="72"/>
        <v>1</v>
      </c>
      <c r="M310" s="5">
        <f t="shared" si="73"/>
        <v>0.79999999999999982</v>
      </c>
      <c r="N310" s="64">
        <f>IF(ISERROR(VLOOKUP(D310,'Base Precios'!$B:$E,4,0)),0,VLOOKUP(D310,'Base Precios'!$B:$E,4,0))</f>
        <v>478.32</v>
      </c>
      <c r="O310" s="64">
        <f>IF(ISERROR(VLOOKUP(D310,'Base Precios'!$B:$E,3,0)),0,VLOOKUP(D310,'Base Precios'!$B:$E,3,0))</f>
        <v>120.1</v>
      </c>
      <c r="P310" s="64">
        <f t="shared" si="74"/>
        <v>478.32</v>
      </c>
      <c r="Q310" s="64">
        <f t="shared" si="75"/>
        <v>120.1</v>
      </c>
      <c r="R310" s="65">
        <f t="shared" si="76"/>
        <v>598.41999999999996</v>
      </c>
    </row>
    <row r="311" spans="1:18" ht="15" customHeight="1" x14ac:dyDescent="0.2">
      <c r="A311" s="5" t="str">
        <f t="shared" si="67"/>
        <v>Kia Cerato - 1.6  (Naftero)</v>
      </c>
      <c r="B311" s="1" t="s">
        <v>30</v>
      </c>
      <c r="C311" s="5" t="s">
        <v>31</v>
      </c>
      <c r="D311" s="5" t="s">
        <v>260</v>
      </c>
      <c r="E311" s="5" t="s">
        <v>363</v>
      </c>
      <c r="F311" s="5" t="s">
        <v>350</v>
      </c>
      <c r="G311" s="96">
        <v>4.2</v>
      </c>
      <c r="H311" s="5">
        <f t="shared" si="68"/>
        <v>5</v>
      </c>
      <c r="I311" s="5">
        <f t="shared" si="69"/>
        <v>1.25</v>
      </c>
      <c r="J311" s="5">
        <f t="shared" si="70"/>
        <v>1</v>
      </c>
      <c r="K311" s="5">
        <f t="shared" si="71"/>
        <v>0.25</v>
      </c>
      <c r="L311" s="5">
        <f t="shared" si="72"/>
        <v>1</v>
      </c>
      <c r="M311" s="5">
        <f t="shared" si="73"/>
        <v>0.79999999999999982</v>
      </c>
      <c r="N311" s="64">
        <f>IF(ISERROR(VLOOKUP(D311,'Base Precios'!$B:$E,4,0)),0,VLOOKUP(D311,'Base Precios'!$B:$E,4,0))</f>
        <v>355.21</v>
      </c>
      <c r="O311" s="64">
        <f>IF(ISERROR(VLOOKUP(D311,'Base Precios'!$B:$E,3,0)),0,VLOOKUP(D311,'Base Precios'!$B:$E,3,0))</f>
        <v>90.12</v>
      </c>
      <c r="P311" s="64">
        <f t="shared" si="74"/>
        <v>355.21</v>
      </c>
      <c r="Q311" s="64">
        <f t="shared" si="75"/>
        <v>90.12</v>
      </c>
      <c r="R311" s="65">
        <f t="shared" si="76"/>
        <v>445.33</v>
      </c>
    </row>
    <row r="312" spans="1:18" ht="15" customHeight="1" x14ac:dyDescent="0.2">
      <c r="A312" s="5" t="str">
        <f t="shared" si="67"/>
        <v>Kia Cerato - 1.6  (Naftero)</v>
      </c>
      <c r="B312" s="1" t="s">
        <v>30</v>
      </c>
      <c r="C312" s="5" t="s">
        <v>31</v>
      </c>
      <c r="D312" s="67" t="s">
        <v>259</v>
      </c>
      <c r="E312" s="5" t="s">
        <v>363</v>
      </c>
      <c r="F312" s="5" t="s">
        <v>350</v>
      </c>
      <c r="G312" s="96">
        <v>4.2</v>
      </c>
      <c r="H312" s="5">
        <f t="shared" si="68"/>
        <v>5</v>
      </c>
      <c r="I312" s="5">
        <f t="shared" si="69"/>
        <v>1.25</v>
      </c>
      <c r="J312" s="5">
        <f t="shared" si="70"/>
        <v>1</v>
      </c>
      <c r="K312" s="5">
        <f t="shared" si="71"/>
        <v>0.25</v>
      </c>
      <c r="L312" s="5">
        <f t="shared" si="72"/>
        <v>1</v>
      </c>
      <c r="M312" s="5">
        <f t="shared" si="73"/>
        <v>0.79999999999999982</v>
      </c>
      <c r="N312" s="64">
        <f>IF(ISERROR(VLOOKUP(D312,'Base Precios'!$B:$E,4,0)),0,VLOOKUP(D312,'Base Precios'!$B:$E,4,0))</f>
        <v>277.99</v>
      </c>
      <c r="O312" s="64">
        <f>IF(ISERROR(VLOOKUP(D312,'Base Precios'!$B:$E,3,0)),0,VLOOKUP(D312,'Base Precios'!$B:$E,3,0))</f>
        <v>70.48</v>
      </c>
      <c r="P312" s="64">
        <f t="shared" si="74"/>
        <v>277.99</v>
      </c>
      <c r="Q312" s="64">
        <f t="shared" si="75"/>
        <v>70.48</v>
      </c>
      <c r="R312" s="65">
        <f t="shared" si="76"/>
        <v>348.47</v>
      </c>
    </row>
    <row r="313" spans="1:18" ht="15" customHeight="1" x14ac:dyDescent="0.2">
      <c r="A313" s="5" t="str">
        <f t="shared" si="67"/>
        <v>Kia Cerato - 2.0  (Naftero)</v>
      </c>
      <c r="B313" s="1" t="s">
        <v>30</v>
      </c>
      <c r="C313" s="5" t="s">
        <v>31</v>
      </c>
      <c r="D313" s="5" t="s">
        <v>258</v>
      </c>
      <c r="E313" s="5" t="s">
        <v>363</v>
      </c>
      <c r="F313" s="5" t="s">
        <v>328</v>
      </c>
      <c r="G313" s="96">
        <v>3.3</v>
      </c>
      <c r="H313" s="5">
        <f t="shared" si="68"/>
        <v>4</v>
      </c>
      <c r="I313" s="5">
        <f t="shared" si="69"/>
        <v>1</v>
      </c>
      <c r="J313" s="5">
        <f t="shared" si="70"/>
        <v>1</v>
      </c>
      <c r="K313" s="5">
        <f t="shared" si="71"/>
        <v>0</v>
      </c>
      <c r="L313" s="5">
        <f t="shared" si="72"/>
        <v>0</v>
      </c>
      <c r="M313" s="5">
        <f t="shared" si="73"/>
        <v>0.70000000000000018</v>
      </c>
      <c r="N313" s="64">
        <f>IF(ISERROR(VLOOKUP(D313,'Base Precios'!$B:$E,4,0)),0,VLOOKUP(D313,'Base Precios'!$B:$E,4,0))</f>
        <v>491.51</v>
      </c>
      <c r="O313" s="64">
        <f>IF(ISERROR(VLOOKUP(D313,'Base Precios'!$B:$E,3,0)),0,VLOOKUP(D313,'Base Precios'!$B:$E,3,0))</f>
        <v>125.93</v>
      </c>
      <c r="P313" s="64">
        <f t="shared" si="74"/>
        <v>491.51</v>
      </c>
      <c r="Q313" s="64">
        <f t="shared" si="75"/>
        <v>0</v>
      </c>
      <c r="R313" s="65">
        <f t="shared" si="76"/>
        <v>491.51</v>
      </c>
    </row>
    <row r="314" spans="1:18" ht="15" customHeight="1" x14ac:dyDescent="0.2">
      <c r="A314" s="5" t="str">
        <f t="shared" si="67"/>
        <v>Kia Cerato - 2.0  (Naftero)</v>
      </c>
      <c r="B314" s="1" t="s">
        <v>30</v>
      </c>
      <c r="C314" s="5" t="s">
        <v>31</v>
      </c>
      <c r="D314" s="5" t="s">
        <v>261</v>
      </c>
      <c r="E314" s="5" t="s">
        <v>363</v>
      </c>
      <c r="F314" s="5" t="s">
        <v>328</v>
      </c>
      <c r="G314" s="96">
        <v>3.3</v>
      </c>
      <c r="H314" s="5">
        <f t="shared" si="68"/>
        <v>4</v>
      </c>
      <c r="I314" s="5">
        <f t="shared" si="69"/>
        <v>1</v>
      </c>
      <c r="J314" s="5">
        <f t="shared" si="70"/>
        <v>1</v>
      </c>
      <c r="K314" s="5">
        <f t="shared" si="71"/>
        <v>0</v>
      </c>
      <c r="L314" s="5">
        <f t="shared" si="72"/>
        <v>0</v>
      </c>
      <c r="M314" s="5">
        <f t="shared" si="73"/>
        <v>0.70000000000000018</v>
      </c>
      <c r="N314" s="64">
        <f>IF(ISERROR(VLOOKUP(D314,'Base Precios'!$B:$E,4,0)),0,VLOOKUP(D314,'Base Precios'!$B:$E,4,0))</f>
        <v>478.32</v>
      </c>
      <c r="O314" s="64">
        <f>IF(ISERROR(VLOOKUP(D314,'Base Precios'!$B:$E,3,0)),0,VLOOKUP(D314,'Base Precios'!$B:$E,3,0))</f>
        <v>120.1</v>
      </c>
      <c r="P314" s="64">
        <f t="shared" si="74"/>
        <v>478.32</v>
      </c>
      <c r="Q314" s="64">
        <f t="shared" si="75"/>
        <v>0</v>
      </c>
      <c r="R314" s="65">
        <f t="shared" si="76"/>
        <v>478.32</v>
      </c>
    </row>
    <row r="315" spans="1:18" s="103" customFormat="1" ht="15" customHeight="1" x14ac:dyDescent="0.2">
      <c r="A315" s="5" t="str">
        <f t="shared" si="67"/>
        <v>Kia Cerato - 2.0  (Naftero)</v>
      </c>
      <c r="B315" s="67" t="s">
        <v>30</v>
      </c>
      <c r="C315" s="5" t="s">
        <v>31</v>
      </c>
      <c r="D315" s="5" t="s">
        <v>260</v>
      </c>
      <c r="E315" s="5" t="s">
        <v>363</v>
      </c>
      <c r="F315" s="5" t="s">
        <v>328</v>
      </c>
      <c r="G315" s="96">
        <v>3.3</v>
      </c>
      <c r="H315" s="5">
        <f t="shared" si="68"/>
        <v>4</v>
      </c>
      <c r="I315" s="5">
        <f t="shared" si="69"/>
        <v>1</v>
      </c>
      <c r="J315" s="5">
        <f t="shared" si="70"/>
        <v>1</v>
      </c>
      <c r="K315" s="5">
        <f t="shared" si="71"/>
        <v>0</v>
      </c>
      <c r="L315" s="5">
        <f t="shared" si="72"/>
        <v>0</v>
      </c>
      <c r="M315" s="5">
        <f t="shared" si="73"/>
        <v>0.70000000000000018</v>
      </c>
      <c r="N315" s="64">
        <f>IF(ISERROR(VLOOKUP(D315,'Base Precios'!$B:$E,4,0)),0,VLOOKUP(D315,'Base Precios'!$B:$E,4,0))</f>
        <v>355.21</v>
      </c>
      <c r="O315" s="64">
        <f>IF(ISERROR(VLOOKUP(D315,'Base Precios'!$B:$E,3,0)),0,VLOOKUP(D315,'Base Precios'!$B:$E,3,0))</f>
        <v>90.12</v>
      </c>
      <c r="P315" s="64">
        <f t="shared" si="74"/>
        <v>355.21</v>
      </c>
      <c r="Q315" s="64">
        <f t="shared" si="75"/>
        <v>0</v>
      </c>
      <c r="R315" s="65">
        <f t="shared" si="76"/>
        <v>355.21</v>
      </c>
    </row>
    <row r="316" spans="1:18" s="103" customFormat="1" ht="15" customHeight="1" x14ac:dyDescent="0.2">
      <c r="A316" s="5" t="str">
        <f t="shared" si="67"/>
        <v>Kia Cerato - 2.0  (Naftero)</v>
      </c>
      <c r="B316" s="67" t="s">
        <v>30</v>
      </c>
      <c r="C316" s="5" t="s">
        <v>31</v>
      </c>
      <c r="D316" s="67" t="s">
        <v>259</v>
      </c>
      <c r="E316" s="5" t="s">
        <v>363</v>
      </c>
      <c r="F316" s="5" t="s">
        <v>328</v>
      </c>
      <c r="G316" s="96">
        <v>3.3</v>
      </c>
      <c r="H316" s="5">
        <f t="shared" si="68"/>
        <v>4</v>
      </c>
      <c r="I316" s="5">
        <f t="shared" si="69"/>
        <v>1</v>
      </c>
      <c r="J316" s="5">
        <f t="shared" si="70"/>
        <v>1</v>
      </c>
      <c r="K316" s="5">
        <f t="shared" si="71"/>
        <v>0</v>
      </c>
      <c r="L316" s="5">
        <f t="shared" si="72"/>
        <v>0</v>
      </c>
      <c r="M316" s="5">
        <f t="shared" si="73"/>
        <v>0.70000000000000018</v>
      </c>
      <c r="N316" s="64">
        <f>IF(ISERROR(VLOOKUP(D316,'Base Precios'!$B:$E,4,0)),0,VLOOKUP(D316,'Base Precios'!$B:$E,4,0))</f>
        <v>277.99</v>
      </c>
      <c r="O316" s="64">
        <f>IF(ISERROR(VLOOKUP(D316,'Base Precios'!$B:$E,3,0)),0,VLOOKUP(D316,'Base Precios'!$B:$E,3,0))</f>
        <v>70.48</v>
      </c>
      <c r="P316" s="64">
        <f t="shared" si="74"/>
        <v>277.99</v>
      </c>
      <c r="Q316" s="64">
        <f t="shared" si="75"/>
        <v>0</v>
      </c>
      <c r="R316" s="65">
        <f t="shared" si="76"/>
        <v>277.99</v>
      </c>
    </row>
    <row r="317" spans="1:18" s="103" customFormat="1" ht="15" customHeight="1" x14ac:dyDescent="0.2">
      <c r="A317" s="5" t="str">
        <f t="shared" si="67"/>
        <v>Kia K2500 -   (Diesel)</v>
      </c>
      <c r="B317" s="103" t="s">
        <v>30</v>
      </c>
      <c r="C317" s="102" t="s">
        <v>284</v>
      </c>
      <c r="D317" s="102" t="s">
        <v>263</v>
      </c>
      <c r="E317" s="102" t="s">
        <v>104</v>
      </c>
      <c r="F317" s="102"/>
      <c r="G317" s="107">
        <v>5.7</v>
      </c>
      <c r="H317" s="102">
        <f t="shared" si="68"/>
        <v>6</v>
      </c>
      <c r="I317" s="102">
        <f t="shared" si="69"/>
        <v>1.5</v>
      </c>
      <c r="J317" s="102">
        <f t="shared" si="70"/>
        <v>1</v>
      </c>
      <c r="K317" s="102">
        <f t="shared" si="71"/>
        <v>0.5</v>
      </c>
      <c r="L317" s="102">
        <f t="shared" si="72"/>
        <v>2</v>
      </c>
      <c r="M317" s="102">
        <f t="shared" si="73"/>
        <v>0.29999999999999982</v>
      </c>
      <c r="N317" s="104">
        <f>IF(ISERROR(VLOOKUP(D317,'Base Precios'!$B:$E,4,0)),0,VLOOKUP(D317,'Base Precios'!$B:$E,4,0))</f>
        <v>319.57</v>
      </c>
      <c r="O317" s="104">
        <f>IF(ISERROR(VLOOKUP(D317,'Base Precios'!$B:$E,3,0)),0,VLOOKUP(D317,'Base Precios'!$B:$E,3,0))</f>
        <v>80.88</v>
      </c>
      <c r="P317" s="104">
        <f t="shared" si="74"/>
        <v>319.57</v>
      </c>
      <c r="Q317" s="104">
        <f t="shared" si="75"/>
        <v>161.76</v>
      </c>
      <c r="R317" s="105">
        <f t="shared" si="76"/>
        <v>481.33</v>
      </c>
    </row>
    <row r="318" spans="1:18" s="103" customFormat="1" ht="15" customHeight="1" x14ac:dyDescent="0.2">
      <c r="A318" s="5" t="str">
        <f t="shared" si="67"/>
        <v>Kia K2700 -   (Diesel)</v>
      </c>
      <c r="B318" s="103" t="s">
        <v>30</v>
      </c>
      <c r="C318" s="102" t="s">
        <v>285</v>
      </c>
      <c r="D318" s="102" t="s">
        <v>263</v>
      </c>
      <c r="E318" s="102" t="s">
        <v>104</v>
      </c>
      <c r="F318" s="102"/>
      <c r="G318" s="107">
        <v>5.7</v>
      </c>
      <c r="H318" s="102">
        <f t="shared" si="68"/>
        <v>6</v>
      </c>
      <c r="I318" s="102">
        <f t="shared" si="69"/>
        <v>1.5</v>
      </c>
      <c r="J318" s="102">
        <f t="shared" si="70"/>
        <v>1</v>
      </c>
      <c r="K318" s="102">
        <f t="shared" si="71"/>
        <v>0.5</v>
      </c>
      <c r="L318" s="102">
        <f t="shared" si="72"/>
        <v>2</v>
      </c>
      <c r="M318" s="102">
        <f t="shared" si="73"/>
        <v>0.29999999999999982</v>
      </c>
      <c r="N318" s="104">
        <f>IF(ISERROR(VLOOKUP(D318,'Base Precios'!$B:$E,4,0)),0,VLOOKUP(D318,'Base Precios'!$B:$E,4,0))</f>
        <v>319.57</v>
      </c>
      <c r="O318" s="104">
        <f>IF(ISERROR(VLOOKUP(D318,'Base Precios'!$B:$E,3,0)),0,VLOOKUP(D318,'Base Precios'!$B:$E,3,0))</f>
        <v>80.88</v>
      </c>
      <c r="P318" s="104">
        <f t="shared" si="74"/>
        <v>319.57</v>
      </c>
      <c r="Q318" s="104">
        <f t="shared" si="75"/>
        <v>161.76</v>
      </c>
      <c r="R318" s="105">
        <f t="shared" si="76"/>
        <v>481.33</v>
      </c>
    </row>
    <row r="319" spans="1:18" s="103" customFormat="1" ht="15" customHeight="1" x14ac:dyDescent="0.2">
      <c r="A319" s="5" t="str">
        <f t="shared" si="67"/>
        <v>Kia Picanto -   (Naftero)</v>
      </c>
      <c r="B319" s="103" t="s">
        <v>30</v>
      </c>
      <c r="C319" s="102" t="s">
        <v>178</v>
      </c>
      <c r="D319" s="102" t="s">
        <v>258</v>
      </c>
      <c r="E319" s="102" t="s">
        <v>363</v>
      </c>
      <c r="G319" s="108">
        <v>3.6</v>
      </c>
      <c r="H319" s="102">
        <f t="shared" si="68"/>
        <v>4</v>
      </c>
      <c r="I319" s="102">
        <f t="shared" si="69"/>
        <v>1</v>
      </c>
      <c r="J319" s="102">
        <f t="shared" si="70"/>
        <v>1</v>
      </c>
      <c r="K319" s="102">
        <f t="shared" si="71"/>
        <v>0</v>
      </c>
      <c r="L319" s="102">
        <f t="shared" si="72"/>
        <v>0</v>
      </c>
      <c r="M319" s="102">
        <f t="shared" si="73"/>
        <v>0.39999999999999991</v>
      </c>
      <c r="N319" s="104">
        <f>IF(ISERROR(VLOOKUP(D319,'Base Precios'!$B:$E,4,0)),0,VLOOKUP(D319,'Base Precios'!$B:$E,4,0))</f>
        <v>491.51</v>
      </c>
      <c r="O319" s="104">
        <f>IF(ISERROR(VLOOKUP(D319,'Base Precios'!$B:$E,3,0)),0,VLOOKUP(D319,'Base Precios'!$B:$E,3,0))</f>
        <v>125.93</v>
      </c>
      <c r="P319" s="104">
        <f t="shared" si="74"/>
        <v>491.51</v>
      </c>
      <c r="Q319" s="104">
        <f t="shared" si="75"/>
        <v>0</v>
      </c>
      <c r="R319" s="105">
        <f t="shared" si="76"/>
        <v>491.51</v>
      </c>
    </row>
    <row r="320" spans="1:18" s="103" customFormat="1" ht="15" customHeight="1" x14ac:dyDescent="0.2">
      <c r="A320" s="5" t="str">
        <f t="shared" si="67"/>
        <v>Kia Picanto -   (Naftero)</v>
      </c>
      <c r="B320" s="103" t="s">
        <v>30</v>
      </c>
      <c r="C320" s="102" t="s">
        <v>178</v>
      </c>
      <c r="D320" s="102" t="s">
        <v>261</v>
      </c>
      <c r="E320" s="102" t="s">
        <v>363</v>
      </c>
      <c r="G320" s="108">
        <v>3.6</v>
      </c>
      <c r="H320" s="102">
        <f t="shared" si="68"/>
        <v>4</v>
      </c>
      <c r="I320" s="102">
        <f t="shared" si="69"/>
        <v>1</v>
      </c>
      <c r="J320" s="102">
        <f t="shared" si="70"/>
        <v>1</v>
      </c>
      <c r="K320" s="102">
        <f t="shared" si="71"/>
        <v>0</v>
      </c>
      <c r="L320" s="102">
        <f t="shared" si="72"/>
        <v>0</v>
      </c>
      <c r="M320" s="102">
        <f t="shared" si="73"/>
        <v>0.39999999999999991</v>
      </c>
      <c r="N320" s="104">
        <f>IF(ISERROR(VLOOKUP(D320,'Base Precios'!$B:$E,4,0)),0,VLOOKUP(D320,'Base Precios'!$B:$E,4,0))</f>
        <v>478.32</v>
      </c>
      <c r="O320" s="104">
        <f>IF(ISERROR(VLOOKUP(D320,'Base Precios'!$B:$E,3,0)),0,VLOOKUP(D320,'Base Precios'!$B:$E,3,0))</f>
        <v>120.1</v>
      </c>
      <c r="P320" s="104">
        <f t="shared" si="74"/>
        <v>478.32</v>
      </c>
      <c r="Q320" s="104">
        <f t="shared" si="75"/>
        <v>0</v>
      </c>
      <c r="R320" s="105">
        <f t="shared" si="76"/>
        <v>478.32</v>
      </c>
    </row>
    <row r="321" spans="1:18" s="98" customFormat="1" ht="15" customHeight="1" x14ac:dyDescent="0.2">
      <c r="A321" s="5" t="str">
        <f t="shared" si="67"/>
        <v>Kia Picanto -   (Naftero)</v>
      </c>
      <c r="B321" s="103" t="s">
        <v>30</v>
      </c>
      <c r="C321" s="102" t="s">
        <v>178</v>
      </c>
      <c r="D321" s="102" t="s">
        <v>260</v>
      </c>
      <c r="E321" s="102" t="s">
        <v>363</v>
      </c>
      <c r="F321" s="103"/>
      <c r="G321" s="108">
        <v>3.6</v>
      </c>
      <c r="H321" s="102">
        <f t="shared" si="68"/>
        <v>4</v>
      </c>
      <c r="I321" s="102">
        <f t="shared" si="69"/>
        <v>1</v>
      </c>
      <c r="J321" s="102">
        <f t="shared" si="70"/>
        <v>1</v>
      </c>
      <c r="K321" s="102">
        <f t="shared" si="71"/>
        <v>0</v>
      </c>
      <c r="L321" s="102">
        <f t="shared" si="72"/>
        <v>0</v>
      </c>
      <c r="M321" s="102">
        <f t="shared" si="73"/>
        <v>0.39999999999999991</v>
      </c>
      <c r="N321" s="104">
        <f>IF(ISERROR(VLOOKUP(D321,'Base Precios'!$B:$E,4,0)),0,VLOOKUP(D321,'Base Precios'!$B:$E,4,0))</f>
        <v>355.21</v>
      </c>
      <c r="O321" s="104">
        <f>IF(ISERROR(VLOOKUP(D321,'Base Precios'!$B:$E,3,0)),0,VLOOKUP(D321,'Base Precios'!$B:$E,3,0))</f>
        <v>90.12</v>
      </c>
      <c r="P321" s="104">
        <f t="shared" si="74"/>
        <v>355.21</v>
      </c>
      <c r="Q321" s="104">
        <f t="shared" si="75"/>
        <v>0</v>
      </c>
      <c r="R321" s="105">
        <f t="shared" si="76"/>
        <v>355.21</v>
      </c>
    </row>
    <row r="322" spans="1:18" s="98" customFormat="1" ht="15" customHeight="1" x14ac:dyDescent="0.2">
      <c r="A322" s="5" t="str">
        <f t="shared" si="67"/>
        <v>Kia Picanto -   (Naftero)</v>
      </c>
      <c r="B322" s="103" t="s">
        <v>30</v>
      </c>
      <c r="C322" s="102" t="s">
        <v>178</v>
      </c>
      <c r="D322" s="103" t="s">
        <v>259</v>
      </c>
      <c r="E322" s="102" t="s">
        <v>363</v>
      </c>
      <c r="F322" s="103"/>
      <c r="G322" s="108">
        <v>3.6</v>
      </c>
      <c r="H322" s="102">
        <f t="shared" si="68"/>
        <v>4</v>
      </c>
      <c r="I322" s="102">
        <f t="shared" si="69"/>
        <v>1</v>
      </c>
      <c r="J322" s="102">
        <f t="shared" si="70"/>
        <v>1</v>
      </c>
      <c r="K322" s="102">
        <f t="shared" si="71"/>
        <v>0</v>
      </c>
      <c r="L322" s="102">
        <f t="shared" si="72"/>
        <v>0</v>
      </c>
      <c r="M322" s="102">
        <f t="shared" si="73"/>
        <v>0.39999999999999991</v>
      </c>
      <c r="N322" s="104">
        <f>IF(ISERROR(VLOOKUP(D322,'Base Precios'!$B:$E,4,0)),0,VLOOKUP(D322,'Base Precios'!$B:$E,4,0))</f>
        <v>277.99</v>
      </c>
      <c r="O322" s="104">
        <f>IF(ISERROR(VLOOKUP(D322,'Base Precios'!$B:$E,3,0)),0,VLOOKUP(D322,'Base Precios'!$B:$E,3,0))</f>
        <v>70.48</v>
      </c>
      <c r="P322" s="104">
        <f t="shared" si="74"/>
        <v>277.99</v>
      </c>
      <c r="Q322" s="104">
        <f t="shared" si="75"/>
        <v>0</v>
      </c>
      <c r="R322" s="105">
        <f t="shared" si="76"/>
        <v>277.99</v>
      </c>
    </row>
    <row r="323" spans="1:18" s="98" customFormat="1" ht="15" customHeight="1" x14ac:dyDescent="0.2">
      <c r="A323" s="5" t="str">
        <f t="shared" ref="A323:A386" si="77">CONCATENATE(B323," ",C323,," - ",F323,"  (",E323,")")</f>
        <v>Kia Rondo -   (Diesel)</v>
      </c>
      <c r="B323" s="98" t="s">
        <v>30</v>
      </c>
      <c r="C323" s="97" t="s">
        <v>240</v>
      </c>
      <c r="D323" s="97" t="s">
        <v>258</v>
      </c>
      <c r="E323" s="97" t="s">
        <v>104</v>
      </c>
      <c r="G323" s="112">
        <v>0</v>
      </c>
      <c r="H323" s="97">
        <f t="shared" si="68"/>
        <v>0</v>
      </c>
      <c r="I323" s="97">
        <f t="shared" si="69"/>
        <v>0</v>
      </c>
      <c r="J323" s="97">
        <f t="shared" si="70"/>
        <v>0</v>
      </c>
      <c r="K323" s="97">
        <f t="shared" si="71"/>
        <v>0</v>
      </c>
      <c r="L323" s="97">
        <f t="shared" si="72"/>
        <v>0</v>
      </c>
      <c r="M323" s="97">
        <f t="shared" si="73"/>
        <v>0</v>
      </c>
      <c r="N323" s="100">
        <f>IF(ISERROR(VLOOKUP(D323,'Base Precios'!$B:$E,4,0)),0,VLOOKUP(D323,'Base Precios'!$B:$E,4,0))</f>
        <v>491.51</v>
      </c>
      <c r="O323" s="100">
        <f>IF(ISERROR(VLOOKUP(D323,'Base Precios'!$B:$E,3,0)),0,VLOOKUP(D323,'Base Precios'!$B:$E,3,0))</f>
        <v>125.93</v>
      </c>
      <c r="P323" s="100">
        <f t="shared" si="74"/>
        <v>0</v>
      </c>
      <c r="Q323" s="100">
        <f t="shared" si="75"/>
        <v>0</v>
      </c>
      <c r="R323" s="101">
        <f t="shared" si="76"/>
        <v>0</v>
      </c>
    </row>
    <row r="324" spans="1:18" s="103" customFormat="1" ht="15" customHeight="1" x14ac:dyDescent="0.2">
      <c r="A324" s="5" t="str">
        <f t="shared" si="77"/>
        <v>Kia Rondo -   (Diesel)</v>
      </c>
      <c r="B324" s="98" t="s">
        <v>30</v>
      </c>
      <c r="C324" s="97" t="s">
        <v>240</v>
      </c>
      <c r="D324" s="97" t="s">
        <v>260</v>
      </c>
      <c r="E324" s="97" t="s">
        <v>104</v>
      </c>
      <c r="F324" s="98"/>
      <c r="G324" s="112">
        <v>0</v>
      </c>
      <c r="H324" s="97">
        <f t="shared" si="68"/>
        <v>0</v>
      </c>
      <c r="I324" s="97">
        <f t="shared" si="69"/>
        <v>0</v>
      </c>
      <c r="J324" s="97">
        <f t="shared" si="70"/>
        <v>0</v>
      </c>
      <c r="K324" s="97">
        <f t="shared" si="71"/>
        <v>0</v>
      </c>
      <c r="L324" s="97">
        <f t="shared" si="72"/>
        <v>0</v>
      </c>
      <c r="M324" s="97">
        <f t="shared" si="73"/>
        <v>0</v>
      </c>
      <c r="N324" s="100">
        <f>IF(ISERROR(VLOOKUP(D324,'Base Precios'!$B:$E,4,0)),0,VLOOKUP(D324,'Base Precios'!$B:$E,4,0))</f>
        <v>355.21</v>
      </c>
      <c r="O324" s="100">
        <f>IF(ISERROR(VLOOKUP(D324,'Base Precios'!$B:$E,3,0)),0,VLOOKUP(D324,'Base Precios'!$B:$E,3,0))</f>
        <v>90.12</v>
      </c>
      <c r="P324" s="100">
        <f t="shared" si="74"/>
        <v>0</v>
      </c>
      <c r="Q324" s="100">
        <f t="shared" si="75"/>
        <v>0</v>
      </c>
      <c r="R324" s="101">
        <f t="shared" si="76"/>
        <v>0</v>
      </c>
    </row>
    <row r="325" spans="1:18" s="103" customFormat="1" ht="15" customHeight="1" x14ac:dyDescent="0.2">
      <c r="A325" s="5" t="str">
        <f t="shared" si="77"/>
        <v>Kia Rondo -   (Diesel)</v>
      </c>
      <c r="B325" s="98" t="s">
        <v>30</v>
      </c>
      <c r="C325" s="97" t="s">
        <v>240</v>
      </c>
      <c r="D325" s="97" t="s">
        <v>259</v>
      </c>
      <c r="E325" s="97" t="s">
        <v>104</v>
      </c>
      <c r="F325" s="98"/>
      <c r="G325" s="112">
        <v>0</v>
      </c>
      <c r="H325" s="97">
        <f t="shared" ref="H325:H388" si="78">ROUNDUP(G325,0)</f>
        <v>0</v>
      </c>
      <c r="I325" s="97">
        <f t="shared" ref="I325:I388" si="79">+H325/4</f>
        <v>0</v>
      </c>
      <c r="J325" s="97">
        <f t="shared" ref="J325:J388" si="80">TRUNC(I325,0)</f>
        <v>0</v>
      </c>
      <c r="K325" s="97">
        <f t="shared" ref="K325:K388" si="81">+I325-J325</f>
        <v>0</v>
      </c>
      <c r="L325" s="97">
        <f t="shared" ref="L325:L388" si="82">+K325*4</f>
        <v>0</v>
      </c>
      <c r="M325" s="97">
        <f t="shared" ref="M325:M388" si="83">+H325-G325</f>
        <v>0</v>
      </c>
      <c r="N325" s="100">
        <f>IF(ISERROR(VLOOKUP(D325,'Base Precios'!$B:$E,4,0)),0,VLOOKUP(D325,'Base Precios'!$B:$E,4,0))</f>
        <v>277.99</v>
      </c>
      <c r="O325" s="100">
        <f>IF(ISERROR(VLOOKUP(D325,'Base Precios'!$B:$E,3,0)),0,VLOOKUP(D325,'Base Precios'!$B:$E,3,0))</f>
        <v>70.48</v>
      </c>
      <c r="P325" s="100">
        <f t="shared" ref="P325:P388" si="84">IFERROR(J325*N325,0)</f>
        <v>0</v>
      </c>
      <c r="Q325" s="100">
        <f t="shared" ref="Q325:Q388" si="85">IFERROR(L325*O325,0)</f>
        <v>0</v>
      </c>
      <c r="R325" s="101">
        <f t="shared" ref="R325:R388" si="86">+P325+Q325</f>
        <v>0</v>
      </c>
    </row>
    <row r="326" spans="1:18" s="103" customFormat="1" ht="15" customHeight="1" x14ac:dyDescent="0.2">
      <c r="A326" s="5" t="str">
        <f t="shared" si="77"/>
        <v>Kia Sorento -   (Diesel)</v>
      </c>
      <c r="B326" s="103" t="s">
        <v>30</v>
      </c>
      <c r="C326" s="102" t="s">
        <v>33</v>
      </c>
      <c r="D326" s="102" t="s">
        <v>262</v>
      </c>
      <c r="E326" s="102" t="s">
        <v>104</v>
      </c>
      <c r="G326" s="108">
        <v>6.7</v>
      </c>
      <c r="H326" s="102">
        <f t="shared" si="78"/>
        <v>7</v>
      </c>
      <c r="I326" s="102">
        <f t="shared" si="79"/>
        <v>1.75</v>
      </c>
      <c r="J326" s="102">
        <f t="shared" si="80"/>
        <v>1</v>
      </c>
      <c r="K326" s="102">
        <f t="shared" si="81"/>
        <v>0.75</v>
      </c>
      <c r="L326" s="102">
        <f t="shared" si="82"/>
        <v>3</v>
      </c>
      <c r="M326" s="102">
        <f t="shared" si="83"/>
        <v>0.29999999999999982</v>
      </c>
      <c r="N326" s="104">
        <f>IF(ISERROR(VLOOKUP(D326,'Base Precios'!$B:$E,4,0)),0,VLOOKUP(D326,'Base Precios'!$B:$E,4,0))</f>
        <v>535.85</v>
      </c>
      <c r="O326" s="104">
        <f>IF(ISERROR(VLOOKUP(D326,'Base Precios'!$B:$E,3,0)),0,VLOOKUP(D326,'Base Precios'!$B:$E,3,0))</f>
        <v>134.09</v>
      </c>
      <c r="P326" s="104">
        <f t="shared" si="84"/>
        <v>535.85</v>
      </c>
      <c r="Q326" s="104">
        <f t="shared" si="85"/>
        <v>402.27</v>
      </c>
      <c r="R326" s="105">
        <f t="shared" si="86"/>
        <v>938.12</v>
      </c>
    </row>
    <row r="327" spans="1:18" s="103" customFormat="1" ht="15" customHeight="1" x14ac:dyDescent="0.2">
      <c r="A327" s="5" t="str">
        <f t="shared" si="77"/>
        <v>Kia Sorento -   (Naftero)</v>
      </c>
      <c r="B327" s="103" t="s">
        <v>30</v>
      </c>
      <c r="C327" s="102" t="s">
        <v>33</v>
      </c>
      <c r="D327" s="102" t="s">
        <v>262</v>
      </c>
      <c r="E327" s="102" t="s">
        <v>363</v>
      </c>
      <c r="G327" s="108">
        <v>4.5999999999999996</v>
      </c>
      <c r="H327" s="102">
        <f t="shared" si="78"/>
        <v>5</v>
      </c>
      <c r="I327" s="102">
        <f t="shared" si="79"/>
        <v>1.25</v>
      </c>
      <c r="J327" s="102">
        <f t="shared" si="80"/>
        <v>1</v>
      </c>
      <c r="K327" s="102">
        <f t="shared" si="81"/>
        <v>0.25</v>
      </c>
      <c r="L327" s="102">
        <f t="shared" si="82"/>
        <v>1</v>
      </c>
      <c r="M327" s="102">
        <f t="shared" si="83"/>
        <v>0.40000000000000036</v>
      </c>
      <c r="N327" s="104">
        <f>IF(ISERROR(VLOOKUP(D327,'Base Precios'!$B:$E,4,0)),0,VLOOKUP(D327,'Base Precios'!$B:$E,4,0))</f>
        <v>535.85</v>
      </c>
      <c r="O327" s="104">
        <f>IF(ISERROR(VLOOKUP(D327,'Base Precios'!$B:$E,3,0)),0,VLOOKUP(D327,'Base Precios'!$B:$E,3,0))</f>
        <v>134.09</v>
      </c>
      <c r="P327" s="104">
        <f t="shared" si="84"/>
        <v>535.85</v>
      </c>
      <c r="Q327" s="104">
        <f t="shared" si="85"/>
        <v>134.09</v>
      </c>
      <c r="R327" s="105">
        <f t="shared" si="86"/>
        <v>669.94</v>
      </c>
    </row>
    <row r="328" spans="1:18" s="98" customFormat="1" ht="15" customHeight="1" x14ac:dyDescent="0.2">
      <c r="A328" s="5" t="str">
        <f t="shared" si="77"/>
        <v>Kia Sportage -   (Naftero)</v>
      </c>
      <c r="B328" s="103" t="s">
        <v>30</v>
      </c>
      <c r="C328" s="102" t="s">
        <v>34</v>
      </c>
      <c r="D328" s="102" t="s">
        <v>262</v>
      </c>
      <c r="E328" s="102" t="s">
        <v>363</v>
      </c>
      <c r="F328" s="103"/>
      <c r="G328" s="108">
        <v>4.0999999999999996</v>
      </c>
      <c r="H328" s="102">
        <f t="shared" si="78"/>
        <v>5</v>
      </c>
      <c r="I328" s="102">
        <f t="shared" si="79"/>
        <v>1.25</v>
      </c>
      <c r="J328" s="102">
        <f t="shared" si="80"/>
        <v>1</v>
      </c>
      <c r="K328" s="102">
        <f t="shared" si="81"/>
        <v>0.25</v>
      </c>
      <c r="L328" s="102">
        <f t="shared" si="82"/>
        <v>1</v>
      </c>
      <c r="M328" s="102">
        <f t="shared" si="83"/>
        <v>0.90000000000000036</v>
      </c>
      <c r="N328" s="104">
        <f>IF(ISERROR(VLOOKUP(D328,'Base Precios'!$B:$E,4,0)),0,VLOOKUP(D328,'Base Precios'!$B:$E,4,0))</f>
        <v>535.85</v>
      </c>
      <c r="O328" s="104">
        <f>IF(ISERROR(VLOOKUP(D328,'Base Precios'!$B:$E,3,0)),0,VLOOKUP(D328,'Base Precios'!$B:$E,3,0))</f>
        <v>134.09</v>
      </c>
      <c r="P328" s="104">
        <f t="shared" si="84"/>
        <v>535.85</v>
      </c>
      <c r="Q328" s="104">
        <f t="shared" si="85"/>
        <v>134.09</v>
      </c>
      <c r="R328" s="105">
        <f t="shared" si="86"/>
        <v>669.94</v>
      </c>
    </row>
    <row r="329" spans="1:18" s="98" customFormat="1" ht="15" customHeight="1" x14ac:dyDescent="0.2">
      <c r="A329" s="5" t="str">
        <f t="shared" si="77"/>
        <v>Land Rover Defender -   (Diesel)</v>
      </c>
      <c r="B329" s="103" t="s">
        <v>35</v>
      </c>
      <c r="C329" s="103" t="s">
        <v>36</v>
      </c>
      <c r="D329" s="102" t="s">
        <v>261</v>
      </c>
      <c r="E329" s="102" t="s">
        <v>104</v>
      </c>
      <c r="F329" s="103"/>
      <c r="G329" s="108">
        <v>7</v>
      </c>
      <c r="H329" s="102">
        <f t="shared" si="78"/>
        <v>7</v>
      </c>
      <c r="I329" s="102">
        <f t="shared" si="79"/>
        <v>1.75</v>
      </c>
      <c r="J329" s="102">
        <f t="shared" si="80"/>
        <v>1</v>
      </c>
      <c r="K329" s="102">
        <f t="shared" si="81"/>
        <v>0.75</v>
      </c>
      <c r="L329" s="102">
        <f t="shared" si="82"/>
        <v>3</v>
      </c>
      <c r="M329" s="102">
        <f t="shared" si="83"/>
        <v>0</v>
      </c>
      <c r="N329" s="104">
        <f>IF(ISERROR(VLOOKUP(D329,'Base Precios'!$B:$E,4,0)),0,VLOOKUP(D329,'Base Precios'!$B:$E,4,0))</f>
        <v>478.32</v>
      </c>
      <c r="O329" s="104">
        <f>IF(ISERROR(VLOOKUP(D329,'Base Precios'!$B:$E,3,0)),0,VLOOKUP(D329,'Base Precios'!$B:$E,3,0))</f>
        <v>120.1</v>
      </c>
      <c r="P329" s="104">
        <f t="shared" si="84"/>
        <v>478.32</v>
      </c>
      <c r="Q329" s="104">
        <f t="shared" si="85"/>
        <v>360.29999999999995</v>
      </c>
      <c r="R329" s="105">
        <f t="shared" si="86"/>
        <v>838.61999999999989</v>
      </c>
    </row>
    <row r="330" spans="1:18" s="98" customFormat="1" ht="15" customHeight="1" x14ac:dyDescent="0.2">
      <c r="A330" s="5" t="str">
        <f t="shared" si="77"/>
        <v>Land Rover Defender -   (Naftero)</v>
      </c>
      <c r="B330" s="103" t="s">
        <v>35</v>
      </c>
      <c r="C330" s="103" t="s">
        <v>36</v>
      </c>
      <c r="D330" s="102" t="s">
        <v>261</v>
      </c>
      <c r="E330" s="102" t="s">
        <v>363</v>
      </c>
      <c r="F330" s="103"/>
      <c r="G330" s="108">
        <v>7</v>
      </c>
      <c r="H330" s="102">
        <f t="shared" si="78"/>
        <v>7</v>
      </c>
      <c r="I330" s="102">
        <f t="shared" si="79"/>
        <v>1.75</v>
      </c>
      <c r="J330" s="102">
        <f t="shared" si="80"/>
        <v>1</v>
      </c>
      <c r="K330" s="102">
        <f t="shared" si="81"/>
        <v>0.75</v>
      </c>
      <c r="L330" s="102">
        <f t="shared" si="82"/>
        <v>3</v>
      </c>
      <c r="M330" s="102">
        <f t="shared" si="83"/>
        <v>0</v>
      </c>
      <c r="N330" s="104">
        <f>IF(ISERROR(VLOOKUP(D330,'Base Precios'!$B:$E,4,0)),0,VLOOKUP(D330,'Base Precios'!$B:$E,4,0))</f>
        <v>478.32</v>
      </c>
      <c r="O330" s="104">
        <f>IF(ISERROR(VLOOKUP(D330,'Base Precios'!$B:$E,3,0)),0,VLOOKUP(D330,'Base Precios'!$B:$E,3,0))</f>
        <v>120.1</v>
      </c>
      <c r="P330" s="104">
        <f t="shared" si="84"/>
        <v>478.32</v>
      </c>
      <c r="Q330" s="104">
        <f t="shared" si="85"/>
        <v>360.29999999999995</v>
      </c>
      <c r="R330" s="105">
        <f t="shared" si="86"/>
        <v>838.61999999999989</v>
      </c>
    </row>
    <row r="331" spans="1:18" s="98" customFormat="1" ht="15" customHeight="1" x14ac:dyDescent="0.2">
      <c r="A331" s="5" t="str">
        <f t="shared" si="77"/>
        <v>Land Rover Discovery 4 -   (Diesel)</v>
      </c>
      <c r="B331" s="98" t="s">
        <v>35</v>
      </c>
      <c r="C331" s="98" t="s">
        <v>224</v>
      </c>
      <c r="D331" s="97" t="s">
        <v>80</v>
      </c>
      <c r="E331" s="97" t="s">
        <v>104</v>
      </c>
      <c r="G331" s="112">
        <v>5.7</v>
      </c>
      <c r="H331" s="97">
        <f t="shared" si="78"/>
        <v>6</v>
      </c>
      <c r="I331" s="97">
        <f t="shared" si="79"/>
        <v>1.5</v>
      </c>
      <c r="J331" s="97">
        <f t="shared" si="80"/>
        <v>1</v>
      </c>
      <c r="K331" s="97">
        <f t="shared" si="81"/>
        <v>0.5</v>
      </c>
      <c r="L331" s="97">
        <f t="shared" si="82"/>
        <v>2</v>
      </c>
      <c r="M331" s="97">
        <f t="shared" si="83"/>
        <v>0.29999999999999982</v>
      </c>
      <c r="N331" s="100">
        <f>IF(ISERROR(VLOOKUP(D331,'Base Precios'!$B:$E,4,0)),0,VLOOKUP(D331,'Base Precios'!$B:$E,4,0))</f>
        <v>0</v>
      </c>
      <c r="O331" s="100">
        <f>IF(ISERROR(VLOOKUP(D331,'Base Precios'!$B:$E,3,0)),0,VLOOKUP(D331,'Base Precios'!$B:$E,3,0))</f>
        <v>0</v>
      </c>
      <c r="P331" s="100">
        <f t="shared" si="84"/>
        <v>0</v>
      </c>
      <c r="Q331" s="100">
        <f t="shared" si="85"/>
        <v>0</v>
      </c>
      <c r="R331" s="101">
        <f t="shared" si="86"/>
        <v>0</v>
      </c>
    </row>
    <row r="332" spans="1:18" s="103" customFormat="1" ht="15" customHeight="1" x14ac:dyDescent="0.2">
      <c r="A332" s="5" t="str">
        <f t="shared" si="77"/>
        <v>Land Rover Discovery 4 - V6  (Naftero)</v>
      </c>
      <c r="B332" s="98" t="s">
        <v>35</v>
      </c>
      <c r="C332" s="98" t="s">
        <v>224</v>
      </c>
      <c r="D332" s="97" t="s">
        <v>80</v>
      </c>
      <c r="E332" s="97" t="s">
        <v>363</v>
      </c>
      <c r="F332" s="97" t="s">
        <v>282</v>
      </c>
      <c r="G332" s="106">
        <v>5.2</v>
      </c>
      <c r="H332" s="97">
        <f t="shared" si="78"/>
        <v>6</v>
      </c>
      <c r="I332" s="97">
        <f t="shared" si="79"/>
        <v>1.5</v>
      </c>
      <c r="J332" s="97">
        <f t="shared" si="80"/>
        <v>1</v>
      </c>
      <c r="K332" s="97">
        <f t="shared" si="81"/>
        <v>0.5</v>
      </c>
      <c r="L332" s="97">
        <f t="shared" si="82"/>
        <v>2</v>
      </c>
      <c r="M332" s="97">
        <f t="shared" si="83"/>
        <v>0.79999999999999982</v>
      </c>
      <c r="N332" s="100">
        <f>IF(ISERROR(VLOOKUP(D332,'Base Precios'!$B:$E,4,0)),0,VLOOKUP(D332,'Base Precios'!$B:$E,4,0))</f>
        <v>0</v>
      </c>
      <c r="O332" s="100">
        <f>IF(ISERROR(VLOOKUP(D332,'Base Precios'!$B:$E,3,0)),0,VLOOKUP(D332,'Base Precios'!$B:$E,3,0))</f>
        <v>0</v>
      </c>
      <c r="P332" s="100">
        <f t="shared" si="84"/>
        <v>0</v>
      </c>
      <c r="Q332" s="100">
        <f t="shared" si="85"/>
        <v>0</v>
      </c>
      <c r="R332" s="101">
        <f t="shared" si="86"/>
        <v>0</v>
      </c>
    </row>
    <row r="333" spans="1:18" s="98" customFormat="1" ht="15" customHeight="1" x14ac:dyDescent="0.2">
      <c r="A333" s="5" t="str">
        <f t="shared" si="77"/>
        <v>Land Rover Discovery 4 - V8  (Naftero)</v>
      </c>
      <c r="B333" s="98" t="s">
        <v>35</v>
      </c>
      <c r="C333" s="98" t="s">
        <v>224</v>
      </c>
      <c r="D333" s="97" t="s">
        <v>80</v>
      </c>
      <c r="E333" s="97" t="s">
        <v>363</v>
      </c>
      <c r="F333" s="97" t="s">
        <v>283</v>
      </c>
      <c r="G333" s="106">
        <v>8</v>
      </c>
      <c r="H333" s="97">
        <f t="shared" si="78"/>
        <v>8</v>
      </c>
      <c r="I333" s="97">
        <f t="shared" si="79"/>
        <v>2</v>
      </c>
      <c r="J333" s="97">
        <f t="shared" si="80"/>
        <v>2</v>
      </c>
      <c r="K333" s="97">
        <f t="shared" si="81"/>
        <v>0</v>
      </c>
      <c r="L333" s="97">
        <f t="shared" si="82"/>
        <v>0</v>
      </c>
      <c r="M333" s="97">
        <f t="shared" si="83"/>
        <v>0</v>
      </c>
      <c r="N333" s="100">
        <f>IF(ISERROR(VLOOKUP(D333,'Base Precios'!$B:$E,4,0)),0,VLOOKUP(D333,'Base Precios'!$B:$E,4,0))</f>
        <v>0</v>
      </c>
      <c r="O333" s="100">
        <f>IF(ISERROR(VLOOKUP(D333,'Base Precios'!$B:$E,3,0)),0,VLOOKUP(D333,'Base Precios'!$B:$E,3,0))</f>
        <v>0</v>
      </c>
      <c r="P333" s="100">
        <f t="shared" si="84"/>
        <v>0</v>
      </c>
      <c r="Q333" s="100">
        <f t="shared" si="85"/>
        <v>0</v>
      </c>
      <c r="R333" s="101">
        <f t="shared" si="86"/>
        <v>0</v>
      </c>
    </row>
    <row r="334" spans="1:18" s="103" customFormat="1" ht="15" customHeight="1" x14ac:dyDescent="0.2">
      <c r="A334" s="5" t="str">
        <f t="shared" si="77"/>
        <v>Land Rover Freelander 2 -   (Diesel)</v>
      </c>
      <c r="B334" s="103" t="s">
        <v>35</v>
      </c>
      <c r="C334" s="103" t="s">
        <v>111</v>
      </c>
      <c r="D334" s="102" t="s">
        <v>261</v>
      </c>
      <c r="E334" s="102" t="s">
        <v>104</v>
      </c>
      <c r="G334" s="108">
        <v>6.9</v>
      </c>
      <c r="H334" s="102">
        <f t="shared" si="78"/>
        <v>7</v>
      </c>
      <c r="I334" s="102">
        <f t="shared" si="79"/>
        <v>1.75</v>
      </c>
      <c r="J334" s="102">
        <f t="shared" si="80"/>
        <v>1</v>
      </c>
      <c r="K334" s="102">
        <f t="shared" si="81"/>
        <v>0.75</v>
      </c>
      <c r="L334" s="102">
        <f t="shared" si="82"/>
        <v>3</v>
      </c>
      <c r="M334" s="102">
        <f t="shared" si="83"/>
        <v>9.9999999999999645E-2</v>
      </c>
      <c r="N334" s="104">
        <f>IF(ISERROR(VLOOKUP(D334,'Base Precios'!$B:$E,4,0)),0,VLOOKUP(D334,'Base Precios'!$B:$E,4,0))</f>
        <v>478.32</v>
      </c>
      <c r="O334" s="104">
        <f>IF(ISERROR(VLOOKUP(D334,'Base Precios'!$B:$E,3,0)),0,VLOOKUP(D334,'Base Precios'!$B:$E,3,0))</f>
        <v>120.1</v>
      </c>
      <c r="P334" s="104">
        <f t="shared" si="84"/>
        <v>478.32</v>
      </c>
      <c r="Q334" s="104">
        <f t="shared" si="85"/>
        <v>360.29999999999995</v>
      </c>
      <c r="R334" s="105">
        <f t="shared" si="86"/>
        <v>838.61999999999989</v>
      </c>
    </row>
    <row r="335" spans="1:18" s="98" customFormat="1" ht="15" customHeight="1" x14ac:dyDescent="0.2">
      <c r="A335" s="5" t="str">
        <f t="shared" si="77"/>
        <v>Land Rover Freelander 2 -   (Naftero)</v>
      </c>
      <c r="B335" s="98" t="s">
        <v>35</v>
      </c>
      <c r="C335" s="98" t="s">
        <v>111</v>
      </c>
      <c r="D335" s="97" t="s">
        <v>80</v>
      </c>
      <c r="E335" s="97" t="s">
        <v>363</v>
      </c>
      <c r="G335" s="112">
        <v>7.5</v>
      </c>
      <c r="H335" s="97">
        <f t="shared" si="78"/>
        <v>8</v>
      </c>
      <c r="I335" s="97">
        <f t="shared" si="79"/>
        <v>2</v>
      </c>
      <c r="J335" s="97">
        <f t="shared" si="80"/>
        <v>2</v>
      </c>
      <c r="K335" s="97">
        <f t="shared" si="81"/>
        <v>0</v>
      </c>
      <c r="L335" s="97">
        <f t="shared" si="82"/>
        <v>0</v>
      </c>
      <c r="M335" s="97">
        <f t="shared" si="83"/>
        <v>0.5</v>
      </c>
      <c r="N335" s="100">
        <f>IF(ISERROR(VLOOKUP(D335,'Base Precios'!$B:$E,4,0)),0,VLOOKUP(D335,'Base Precios'!$B:$E,4,0))</f>
        <v>0</v>
      </c>
      <c r="O335" s="100">
        <f>IF(ISERROR(VLOOKUP(D335,'Base Precios'!$B:$E,3,0)),0,VLOOKUP(D335,'Base Precios'!$B:$E,3,0))</f>
        <v>0</v>
      </c>
      <c r="P335" s="100">
        <f t="shared" si="84"/>
        <v>0</v>
      </c>
      <c r="Q335" s="100">
        <f t="shared" si="85"/>
        <v>0</v>
      </c>
      <c r="R335" s="101">
        <f t="shared" si="86"/>
        <v>0</v>
      </c>
    </row>
    <row r="336" spans="1:18" s="98" customFormat="1" ht="15" customHeight="1" x14ac:dyDescent="0.2">
      <c r="A336" s="5" t="str">
        <f t="shared" si="77"/>
        <v>Land Rover Range Rover Sport - V6  (Diesel)</v>
      </c>
      <c r="B336" s="98" t="s">
        <v>35</v>
      </c>
      <c r="C336" s="97" t="s">
        <v>112</v>
      </c>
      <c r="D336" s="97" t="s">
        <v>80</v>
      </c>
      <c r="E336" s="97" t="s">
        <v>104</v>
      </c>
      <c r="F336" s="97" t="s">
        <v>282</v>
      </c>
      <c r="G336" s="106">
        <v>5.9</v>
      </c>
      <c r="H336" s="97">
        <f t="shared" si="78"/>
        <v>6</v>
      </c>
      <c r="I336" s="97">
        <f t="shared" si="79"/>
        <v>1.5</v>
      </c>
      <c r="J336" s="97">
        <f t="shared" si="80"/>
        <v>1</v>
      </c>
      <c r="K336" s="97">
        <f t="shared" si="81"/>
        <v>0.5</v>
      </c>
      <c r="L336" s="97">
        <f t="shared" si="82"/>
        <v>2</v>
      </c>
      <c r="M336" s="97">
        <f t="shared" si="83"/>
        <v>9.9999999999999645E-2</v>
      </c>
      <c r="N336" s="100">
        <f>IF(ISERROR(VLOOKUP(D336,'Base Precios'!$B:$E,4,0)),0,VLOOKUP(D336,'Base Precios'!$B:$E,4,0))</f>
        <v>0</v>
      </c>
      <c r="O336" s="100">
        <f>IF(ISERROR(VLOOKUP(D336,'Base Precios'!$B:$E,3,0)),0,VLOOKUP(D336,'Base Precios'!$B:$E,3,0))</f>
        <v>0</v>
      </c>
      <c r="P336" s="100">
        <f t="shared" si="84"/>
        <v>0</v>
      </c>
      <c r="Q336" s="100">
        <f t="shared" si="85"/>
        <v>0</v>
      </c>
      <c r="R336" s="101">
        <f t="shared" si="86"/>
        <v>0</v>
      </c>
    </row>
    <row r="337" spans="1:18" s="103" customFormat="1" ht="15" customHeight="1" x14ac:dyDescent="0.2">
      <c r="A337" s="5" t="str">
        <f t="shared" si="77"/>
        <v>Land Rover Range Rover Sport - V8  (Naftero)</v>
      </c>
      <c r="B337" s="98" t="s">
        <v>35</v>
      </c>
      <c r="C337" s="97" t="s">
        <v>112</v>
      </c>
      <c r="D337" s="97" t="s">
        <v>80</v>
      </c>
      <c r="E337" s="97" t="s">
        <v>363</v>
      </c>
      <c r="F337" s="97" t="s">
        <v>283</v>
      </c>
      <c r="G337" s="106">
        <v>8</v>
      </c>
      <c r="H337" s="97">
        <f t="shared" si="78"/>
        <v>8</v>
      </c>
      <c r="I337" s="97">
        <f t="shared" si="79"/>
        <v>2</v>
      </c>
      <c r="J337" s="97">
        <f t="shared" si="80"/>
        <v>2</v>
      </c>
      <c r="K337" s="97">
        <f t="shared" si="81"/>
        <v>0</v>
      </c>
      <c r="L337" s="97">
        <f t="shared" si="82"/>
        <v>0</v>
      </c>
      <c r="M337" s="97">
        <f t="shared" si="83"/>
        <v>0</v>
      </c>
      <c r="N337" s="100">
        <f>IF(ISERROR(VLOOKUP(D337,'Base Precios'!$B:$E,4,0)),0,VLOOKUP(D337,'Base Precios'!$B:$E,4,0))</f>
        <v>0</v>
      </c>
      <c r="O337" s="100">
        <f>IF(ISERROR(VLOOKUP(D337,'Base Precios'!$B:$E,3,0)),0,VLOOKUP(D337,'Base Precios'!$B:$E,3,0))</f>
        <v>0</v>
      </c>
      <c r="P337" s="100">
        <f t="shared" si="84"/>
        <v>0</v>
      </c>
      <c r="Q337" s="100">
        <f t="shared" si="85"/>
        <v>0</v>
      </c>
      <c r="R337" s="101">
        <f t="shared" si="86"/>
        <v>0</v>
      </c>
    </row>
    <row r="338" spans="1:18" s="103" customFormat="1" ht="15" customHeight="1" x14ac:dyDescent="0.2">
      <c r="A338" s="5" t="str">
        <f t="shared" si="77"/>
        <v>Maserati Quattroporte -   (Naftero)</v>
      </c>
      <c r="B338" s="98" t="s">
        <v>239</v>
      </c>
      <c r="C338" s="98" t="s">
        <v>99</v>
      </c>
      <c r="D338" s="98" t="s">
        <v>258</v>
      </c>
      <c r="E338" s="97" t="s">
        <v>363</v>
      </c>
      <c r="F338" s="97"/>
      <c r="G338" s="106">
        <v>0</v>
      </c>
      <c r="H338" s="97">
        <f t="shared" si="78"/>
        <v>0</v>
      </c>
      <c r="I338" s="97">
        <f t="shared" si="79"/>
        <v>0</v>
      </c>
      <c r="J338" s="97">
        <f t="shared" si="80"/>
        <v>0</v>
      </c>
      <c r="K338" s="97">
        <f t="shared" si="81"/>
        <v>0</v>
      </c>
      <c r="L338" s="97">
        <f t="shared" si="82"/>
        <v>0</v>
      </c>
      <c r="M338" s="97">
        <f t="shared" si="83"/>
        <v>0</v>
      </c>
      <c r="N338" s="100">
        <f>IF(ISERROR(VLOOKUP(D338,'Base Precios'!$B:$E,4,0)),0,VLOOKUP(D338,'Base Precios'!$B:$E,4,0))</f>
        <v>491.51</v>
      </c>
      <c r="O338" s="100">
        <f>IF(ISERROR(VLOOKUP(D338,'Base Precios'!$B:$E,3,0)),0,VLOOKUP(D338,'Base Precios'!$B:$E,3,0))</f>
        <v>125.93</v>
      </c>
      <c r="P338" s="100">
        <f t="shared" si="84"/>
        <v>0</v>
      </c>
      <c r="Q338" s="100">
        <f t="shared" si="85"/>
        <v>0</v>
      </c>
      <c r="R338" s="101">
        <f t="shared" si="86"/>
        <v>0</v>
      </c>
    </row>
    <row r="339" spans="1:18" s="103" customFormat="1" ht="15" customHeight="1" x14ac:dyDescent="0.2">
      <c r="A339" s="5" t="str">
        <f t="shared" si="77"/>
        <v>Mercedes Benz A 160 -   (N/E)</v>
      </c>
      <c r="B339" s="103" t="s">
        <v>37</v>
      </c>
      <c r="C339" s="102" t="s">
        <v>287</v>
      </c>
      <c r="D339" s="102" t="s">
        <v>258</v>
      </c>
      <c r="E339" s="102" t="s">
        <v>279</v>
      </c>
      <c r="G339" s="108">
        <v>4.5</v>
      </c>
      <c r="H339" s="102">
        <f t="shared" si="78"/>
        <v>5</v>
      </c>
      <c r="I339" s="102">
        <f t="shared" si="79"/>
        <v>1.25</v>
      </c>
      <c r="J339" s="102">
        <f t="shared" si="80"/>
        <v>1</v>
      </c>
      <c r="K339" s="102">
        <f t="shared" si="81"/>
        <v>0.25</v>
      </c>
      <c r="L339" s="102">
        <f t="shared" si="82"/>
        <v>1</v>
      </c>
      <c r="M339" s="102">
        <f t="shared" si="83"/>
        <v>0.5</v>
      </c>
      <c r="N339" s="104">
        <f>IF(ISERROR(VLOOKUP(D339,'Base Precios'!$B:$E,4,0)),0,VLOOKUP(D339,'Base Precios'!$B:$E,4,0))</f>
        <v>491.51</v>
      </c>
      <c r="O339" s="104">
        <f>IF(ISERROR(VLOOKUP(D339,'Base Precios'!$B:$E,3,0)),0,VLOOKUP(D339,'Base Precios'!$B:$E,3,0))</f>
        <v>125.93</v>
      </c>
      <c r="P339" s="104">
        <f t="shared" si="84"/>
        <v>491.51</v>
      </c>
      <c r="Q339" s="104">
        <f t="shared" si="85"/>
        <v>125.93</v>
      </c>
      <c r="R339" s="105">
        <f t="shared" si="86"/>
        <v>617.44000000000005</v>
      </c>
    </row>
    <row r="340" spans="1:18" s="103" customFormat="1" ht="15" customHeight="1" x14ac:dyDescent="0.2">
      <c r="A340" s="5" t="str">
        <f t="shared" si="77"/>
        <v>Mercedes Benz A 160 -   (N/E)</v>
      </c>
      <c r="B340" s="103" t="s">
        <v>37</v>
      </c>
      <c r="C340" s="102" t="s">
        <v>287</v>
      </c>
      <c r="D340" s="102" t="s">
        <v>259</v>
      </c>
      <c r="E340" s="102" t="s">
        <v>279</v>
      </c>
      <c r="G340" s="108">
        <v>4.5</v>
      </c>
      <c r="H340" s="102">
        <f t="shared" si="78"/>
        <v>5</v>
      </c>
      <c r="I340" s="102">
        <f t="shared" si="79"/>
        <v>1.25</v>
      </c>
      <c r="J340" s="102">
        <f t="shared" si="80"/>
        <v>1</v>
      </c>
      <c r="K340" s="102">
        <f t="shared" si="81"/>
        <v>0.25</v>
      </c>
      <c r="L340" s="102">
        <f t="shared" si="82"/>
        <v>1</v>
      </c>
      <c r="M340" s="102">
        <f t="shared" si="83"/>
        <v>0.5</v>
      </c>
      <c r="N340" s="104">
        <f>IF(ISERROR(VLOOKUP(D340,'Base Precios'!$B:$E,4,0)),0,VLOOKUP(D340,'Base Precios'!$B:$E,4,0))</f>
        <v>277.99</v>
      </c>
      <c r="O340" s="104">
        <f>IF(ISERROR(VLOOKUP(D340,'Base Precios'!$B:$E,3,0)),0,VLOOKUP(D340,'Base Precios'!$B:$E,3,0))</f>
        <v>70.48</v>
      </c>
      <c r="P340" s="104">
        <f t="shared" si="84"/>
        <v>277.99</v>
      </c>
      <c r="Q340" s="104">
        <f t="shared" si="85"/>
        <v>70.48</v>
      </c>
      <c r="R340" s="105">
        <f t="shared" si="86"/>
        <v>348.47</v>
      </c>
    </row>
    <row r="341" spans="1:18" s="103" customFormat="1" ht="15" customHeight="1" x14ac:dyDescent="0.2">
      <c r="A341" s="5" t="str">
        <f t="shared" si="77"/>
        <v>Mercedes Benz A 190 -   (N/E)</v>
      </c>
      <c r="B341" s="103" t="s">
        <v>37</v>
      </c>
      <c r="C341" s="102" t="s">
        <v>286</v>
      </c>
      <c r="D341" s="102" t="s">
        <v>258</v>
      </c>
      <c r="E341" s="102" t="s">
        <v>279</v>
      </c>
      <c r="G341" s="108">
        <v>4.5</v>
      </c>
      <c r="H341" s="102">
        <f t="shared" si="78"/>
        <v>5</v>
      </c>
      <c r="I341" s="102">
        <f t="shared" si="79"/>
        <v>1.25</v>
      </c>
      <c r="J341" s="102">
        <f t="shared" si="80"/>
        <v>1</v>
      </c>
      <c r="K341" s="102">
        <f t="shared" si="81"/>
        <v>0.25</v>
      </c>
      <c r="L341" s="102">
        <f t="shared" si="82"/>
        <v>1</v>
      </c>
      <c r="M341" s="102">
        <f t="shared" si="83"/>
        <v>0.5</v>
      </c>
      <c r="N341" s="104">
        <f>IF(ISERROR(VLOOKUP(D341,'Base Precios'!$B:$E,4,0)),0,VLOOKUP(D341,'Base Precios'!$B:$E,4,0))</f>
        <v>491.51</v>
      </c>
      <c r="O341" s="104">
        <f>IF(ISERROR(VLOOKUP(D341,'Base Precios'!$B:$E,3,0)),0,VLOOKUP(D341,'Base Precios'!$B:$E,3,0))</f>
        <v>125.93</v>
      </c>
      <c r="P341" s="104">
        <f t="shared" si="84"/>
        <v>491.51</v>
      </c>
      <c r="Q341" s="104">
        <f t="shared" si="85"/>
        <v>125.93</v>
      </c>
      <c r="R341" s="105">
        <f t="shared" si="86"/>
        <v>617.44000000000005</v>
      </c>
    </row>
    <row r="342" spans="1:18" s="103" customFormat="1" ht="15" customHeight="1" x14ac:dyDescent="0.2">
      <c r="A342" s="5" t="str">
        <f t="shared" si="77"/>
        <v>Mercedes Benz A 190 -   (N/E)</v>
      </c>
      <c r="B342" s="103" t="s">
        <v>37</v>
      </c>
      <c r="C342" s="102" t="s">
        <v>286</v>
      </c>
      <c r="D342" s="102" t="s">
        <v>259</v>
      </c>
      <c r="E342" s="102" t="s">
        <v>279</v>
      </c>
      <c r="G342" s="108">
        <v>4.5</v>
      </c>
      <c r="H342" s="102">
        <f t="shared" si="78"/>
        <v>5</v>
      </c>
      <c r="I342" s="102">
        <f t="shared" si="79"/>
        <v>1.25</v>
      </c>
      <c r="J342" s="102">
        <f t="shared" si="80"/>
        <v>1</v>
      </c>
      <c r="K342" s="102">
        <f t="shared" si="81"/>
        <v>0.25</v>
      </c>
      <c r="L342" s="102">
        <f t="shared" si="82"/>
        <v>1</v>
      </c>
      <c r="M342" s="102">
        <f t="shared" si="83"/>
        <v>0.5</v>
      </c>
      <c r="N342" s="104">
        <f>IF(ISERROR(VLOOKUP(D342,'Base Precios'!$B:$E,4,0)),0,VLOOKUP(D342,'Base Precios'!$B:$E,4,0))</f>
        <v>277.99</v>
      </c>
      <c r="O342" s="104">
        <f>IF(ISERROR(VLOOKUP(D342,'Base Precios'!$B:$E,3,0)),0,VLOOKUP(D342,'Base Precios'!$B:$E,3,0))</f>
        <v>70.48</v>
      </c>
      <c r="P342" s="104">
        <f t="shared" si="84"/>
        <v>277.99</v>
      </c>
      <c r="Q342" s="104">
        <f t="shared" si="85"/>
        <v>70.48</v>
      </c>
      <c r="R342" s="105">
        <f t="shared" si="86"/>
        <v>348.47</v>
      </c>
    </row>
    <row r="343" spans="1:18" s="103" customFormat="1" ht="15" customHeight="1" x14ac:dyDescent="0.2">
      <c r="A343" s="5" t="str">
        <f t="shared" si="77"/>
        <v>Mercedes Benz B 170 -   (N/E)</v>
      </c>
      <c r="B343" s="103" t="s">
        <v>37</v>
      </c>
      <c r="C343" s="102" t="s">
        <v>163</v>
      </c>
      <c r="D343" s="102" t="s">
        <v>258</v>
      </c>
      <c r="E343" s="102" t="s">
        <v>279</v>
      </c>
      <c r="G343" s="108">
        <v>6.5</v>
      </c>
      <c r="H343" s="102">
        <f t="shared" si="78"/>
        <v>7</v>
      </c>
      <c r="I343" s="102">
        <f t="shared" si="79"/>
        <v>1.75</v>
      </c>
      <c r="J343" s="102">
        <f t="shared" si="80"/>
        <v>1</v>
      </c>
      <c r="K343" s="102">
        <f t="shared" si="81"/>
        <v>0.75</v>
      </c>
      <c r="L343" s="102">
        <f t="shared" si="82"/>
        <v>3</v>
      </c>
      <c r="M343" s="102">
        <f t="shared" si="83"/>
        <v>0.5</v>
      </c>
      <c r="N343" s="104">
        <f>IF(ISERROR(VLOOKUP(D343,'Base Precios'!$B:$E,4,0)),0,VLOOKUP(D343,'Base Precios'!$B:$E,4,0))</f>
        <v>491.51</v>
      </c>
      <c r="O343" s="104">
        <f>IF(ISERROR(VLOOKUP(D343,'Base Precios'!$B:$E,3,0)),0,VLOOKUP(D343,'Base Precios'!$B:$E,3,0))</f>
        <v>125.93</v>
      </c>
      <c r="P343" s="104">
        <f t="shared" si="84"/>
        <v>491.51</v>
      </c>
      <c r="Q343" s="104">
        <f t="shared" si="85"/>
        <v>377.79</v>
      </c>
      <c r="R343" s="105">
        <f t="shared" si="86"/>
        <v>869.3</v>
      </c>
    </row>
    <row r="344" spans="1:18" s="103" customFormat="1" ht="15" customHeight="1" x14ac:dyDescent="0.2">
      <c r="A344" s="5" t="str">
        <f t="shared" si="77"/>
        <v>Mercedes Benz B 170 -   (N/E)</v>
      </c>
      <c r="B344" s="103" t="s">
        <v>37</v>
      </c>
      <c r="C344" s="102" t="s">
        <v>163</v>
      </c>
      <c r="D344" s="102" t="s">
        <v>259</v>
      </c>
      <c r="E344" s="102" t="s">
        <v>279</v>
      </c>
      <c r="G344" s="108">
        <v>6.5</v>
      </c>
      <c r="H344" s="102">
        <f t="shared" si="78"/>
        <v>7</v>
      </c>
      <c r="I344" s="102">
        <f t="shared" si="79"/>
        <v>1.75</v>
      </c>
      <c r="J344" s="102">
        <f t="shared" si="80"/>
        <v>1</v>
      </c>
      <c r="K344" s="102">
        <f t="shared" si="81"/>
        <v>0.75</v>
      </c>
      <c r="L344" s="102">
        <f t="shared" si="82"/>
        <v>3</v>
      </c>
      <c r="M344" s="102">
        <f t="shared" si="83"/>
        <v>0.5</v>
      </c>
      <c r="N344" s="104">
        <f>IF(ISERROR(VLOOKUP(D344,'Base Precios'!$B:$E,4,0)),0,VLOOKUP(D344,'Base Precios'!$B:$E,4,0))</f>
        <v>277.99</v>
      </c>
      <c r="O344" s="104">
        <f>IF(ISERROR(VLOOKUP(D344,'Base Precios'!$B:$E,3,0)),0,VLOOKUP(D344,'Base Precios'!$B:$E,3,0))</f>
        <v>70.48</v>
      </c>
      <c r="P344" s="104">
        <f t="shared" si="84"/>
        <v>277.99</v>
      </c>
      <c r="Q344" s="104">
        <f t="shared" si="85"/>
        <v>211.44</v>
      </c>
      <c r="R344" s="105">
        <f t="shared" si="86"/>
        <v>489.43</v>
      </c>
    </row>
    <row r="345" spans="1:18" s="103" customFormat="1" ht="15" customHeight="1" x14ac:dyDescent="0.2">
      <c r="A345" s="5" t="str">
        <f t="shared" si="77"/>
        <v>Mercedes Benz B 200 -   (N/E)</v>
      </c>
      <c r="B345" s="103" t="s">
        <v>37</v>
      </c>
      <c r="C345" s="102" t="s">
        <v>164</v>
      </c>
      <c r="D345" s="102" t="s">
        <v>258</v>
      </c>
      <c r="E345" s="102" t="s">
        <v>279</v>
      </c>
      <c r="G345" s="108">
        <v>5</v>
      </c>
      <c r="H345" s="102">
        <f t="shared" si="78"/>
        <v>5</v>
      </c>
      <c r="I345" s="102">
        <f t="shared" si="79"/>
        <v>1.25</v>
      </c>
      <c r="J345" s="102">
        <f t="shared" si="80"/>
        <v>1</v>
      </c>
      <c r="K345" s="102">
        <f t="shared" si="81"/>
        <v>0.25</v>
      </c>
      <c r="L345" s="102">
        <f t="shared" si="82"/>
        <v>1</v>
      </c>
      <c r="M345" s="102">
        <f t="shared" si="83"/>
        <v>0</v>
      </c>
      <c r="N345" s="104">
        <f>IF(ISERROR(VLOOKUP(D345,'Base Precios'!$B:$E,4,0)),0,VLOOKUP(D345,'Base Precios'!$B:$E,4,0))</f>
        <v>491.51</v>
      </c>
      <c r="O345" s="104">
        <f>IF(ISERROR(VLOOKUP(D345,'Base Precios'!$B:$E,3,0)),0,VLOOKUP(D345,'Base Precios'!$B:$E,3,0))</f>
        <v>125.93</v>
      </c>
      <c r="P345" s="104">
        <f t="shared" si="84"/>
        <v>491.51</v>
      </c>
      <c r="Q345" s="104">
        <f t="shared" si="85"/>
        <v>125.93</v>
      </c>
      <c r="R345" s="105">
        <f t="shared" si="86"/>
        <v>617.44000000000005</v>
      </c>
    </row>
    <row r="346" spans="1:18" s="103" customFormat="1" ht="15" customHeight="1" x14ac:dyDescent="0.2">
      <c r="A346" s="5" t="str">
        <f t="shared" si="77"/>
        <v>Mercedes Benz B 200 -   (N/E)</v>
      </c>
      <c r="B346" s="103" t="s">
        <v>37</v>
      </c>
      <c r="C346" s="102" t="s">
        <v>164</v>
      </c>
      <c r="D346" s="102" t="s">
        <v>259</v>
      </c>
      <c r="E346" s="102" t="s">
        <v>279</v>
      </c>
      <c r="G346" s="108">
        <v>5</v>
      </c>
      <c r="H346" s="102">
        <f t="shared" si="78"/>
        <v>5</v>
      </c>
      <c r="I346" s="102">
        <f t="shared" si="79"/>
        <v>1.25</v>
      </c>
      <c r="J346" s="102">
        <f t="shared" si="80"/>
        <v>1</v>
      </c>
      <c r="K346" s="102">
        <f t="shared" si="81"/>
        <v>0.25</v>
      </c>
      <c r="L346" s="102">
        <f t="shared" si="82"/>
        <v>1</v>
      </c>
      <c r="M346" s="102">
        <f t="shared" si="83"/>
        <v>0</v>
      </c>
      <c r="N346" s="104">
        <f>IF(ISERROR(VLOOKUP(D346,'Base Precios'!$B:$E,4,0)),0,VLOOKUP(D346,'Base Precios'!$B:$E,4,0))</f>
        <v>277.99</v>
      </c>
      <c r="O346" s="104">
        <f>IF(ISERROR(VLOOKUP(D346,'Base Precios'!$B:$E,3,0)),0,VLOOKUP(D346,'Base Precios'!$B:$E,3,0))</f>
        <v>70.48</v>
      </c>
      <c r="P346" s="104">
        <f t="shared" si="84"/>
        <v>277.99</v>
      </c>
      <c r="Q346" s="104">
        <f t="shared" si="85"/>
        <v>70.48</v>
      </c>
      <c r="R346" s="105">
        <f t="shared" si="86"/>
        <v>348.47</v>
      </c>
    </row>
    <row r="347" spans="1:18" s="103" customFormat="1" ht="15" customHeight="1" x14ac:dyDescent="0.2">
      <c r="A347" s="5" t="str">
        <f t="shared" si="77"/>
        <v>Mercedes Benz B 200 CDI -   (N/E)</v>
      </c>
      <c r="B347" s="103" t="s">
        <v>37</v>
      </c>
      <c r="C347" s="102" t="s">
        <v>166</v>
      </c>
      <c r="D347" s="102" t="s">
        <v>258</v>
      </c>
      <c r="E347" s="102" t="s">
        <v>279</v>
      </c>
      <c r="G347" s="108">
        <v>5.8</v>
      </c>
      <c r="H347" s="102">
        <f t="shared" si="78"/>
        <v>6</v>
      </c>
      <c r="I347" s="102">
        <f t="shared" si="79"/>
        <v>1.5</v>
      </c>
      <c r="J347" s="102">
        <f t="shared" si="80"/>
        <v>1</v>
      </c>
      <c r="K347" s="102">
        <f t="shared" si="81"/>
        <v>0.5</v>
      </c>
      <c r="L347" s="102">
        <f t="shared" si="82"/>
        <v>2</v>
      </c>
      <c r="M347" s="102">
        <f t="shared" si="83"/>
        <v>0.20000000000000018</v>
      </c>
      <c r="N347" s="104">
        <f>IF(ISERROR(VLOOKUP(D347,'Base Precios'!$B:$E,4,0)),0,VLOOKUP(D347,'Base Precios'!$B:$E,4,0))</f>
        <v>491.51</v>
      </c>
      <c r="O347" s="104">
        <f>IF(ISERROR(VLOOKUP(D347,'Base Precios'!$B:$E,3,0)),0,VLOOKUP(D347,'Base Precios'!$B:$E,3,0))</f>
        <v>125.93</v>
      </c>
      <c r="P347" s="104">
        <f t="shared" si="84"/>
        <v>491.51</v>
      </c>
      <c r="Q347" s="104">
        <f t="shared" si="85"/>
        <v>251.86</v>
      </c>
      <c r="R347" s="105">
        <f t="shared" si="86"/>
        <v>743.37</v>
      </c>
    </row>
    <row r="348" spans="1:18" s="103" customFormat="1" ht="15" customHeight="1" x14ac:dyDescent="0.2">
      <c r="A348" s="5" t="str">
        <f t="shared" si="77"/>
        <v>Mercedes Benz B 200 CDI -   (N/E)</v>
      </c>
      <c r="B348" s="103" t="s">
        <v>37</v>
      </c>
      <c r="C348" s="102" t="s">
        <v>166</v>
      </c>
      <c r="D348" s="102" t="s">
        <v>259</v>
      </c>
      <c r="E348" s="102" t="s">
        <v>279</v>
      </c>
      <c r="G348" s="108">
        <v>5.8</v>
      </c>
      <c r="H348" s="102">
        <f t="shared" si="78"/>
        <v>6</v>
      </c>
      <c r="I348" s="102">
        <f t="shared" si="79"/>
        <v>1.5</v>
      </c>
      <c r="J348" s="102">
        <f t="shared" si="80"/>
        <v>1</v>
      </c>
      <c r="K348" s="102">
        <f t="shared" si="81"/>
        <v>0.5</v>
      </c>
      <c r="L348" s="102">
        <f t="shared" si="82"/>
        <v>2</v>
      </c>
      <c r="M348" s="102">
        <f t="shared" si="83"/>
        <v>0.20000000000000018</v>
      </c>
      <c r="N348" s="104">
        <f>IF(ISERROR(VLOOKUP(D348,'Base Precios'!$B:$E,4,0)),0,VLOOKUP(D348,'Base Precios'!$B:$E,4,0))</f>
        <v>277.99</v>
      </c>
      <c r="O348" s="104">
        <f>IF(ISERROR(VLOOKUP(D348,'Base Precios'!$B:$E,3,0)),0,VLOOKUP(D348,'Base Precios'!$B:$E,3,0))</f>
        <v>70.48</v>
      </c>
      <c r="P348" s="104">
        <f t="shared" si="84"/>
        <v>277.99</v>
      </c>
      <c r="Q348" s="104">
        <f t="shared" si="85"/>
        <v>140.96</v>
      </c>
      <c r="R348" s="105">
        <f t="shared" si="86"/>
        <v>418.95000000000005</v>
      </c>
    </row>
    <row r="349" spans="1:18" s="103" customFormat="1" ht="15" customHeight="1" x14ac:dyDescent="0.2">
      <c r="A349" s="5" t="str">
        <f t="shared" si="77"/>
        <v>Mercedes Benz B 200 Turbo -   (N/E)</v>
      </c>
      <c r="B349" s="103" t="s">
        <v>37</v>
      </c>
      <c r="C349" s="102" t="s">
        <v>165</v>
      </c>
      <c r="D349" s="102" t="s">
        <v>258</v>
      </c>
      <c r="E349" s="102" t="s">
        <v>279</v>
      </c>
      <c r="G349" s="108">
        <v>5</v>
      </c>
      <c r="H349" s="102">
        <f t="shared" si="78"/>
        <v>5</v>
      </c>
      <c r="I349" s="102">
        <f t="shared" si="79"/>
        <v>1.25</v>
      </c>
      <c r="J349" s="102">
        <f t="shared" si="80"/>
        <v>1</v>
      </c>
      <c r="K349" s="102">
        <f t="shared" si="81"/>
        <v>0.25</v>
      </c>
      <c r="L349" s="102">
        <f t="shared" si="82"/>
        <v>1</v>
      </c>
      <c r="M349" s="102">
        <f t="shared" si="83"/>
        <v>0</v>
      </c>
      <c r="N349" s="104">
        <f>IF(ISERROR(VLOOKUP(D349,'Base Precios'!$B:$E,4,0)),0,VLOOKUP(D349,'Base Precios'!$B:$E,4,0))</f>
        <v>491.51</v>
      </c>
      <c r="O349" s="104">
        <f>IF(ISERROR(VLOOKUP(D349,'Base Precios'!$B:$E,3,0)),0,VLOOKUP(D349,'Base Precios'!$B:$E,3,0))</f>
        <v>125.93</v>
      </c>
      <c r="P349" s="104">
        <f t="shared" si="84"/>
        <v>491.51</v>
      </c>
      <c r="Q349" s="104">
        <f t="shared" si="85"/>
        <v>125.93</v>
      </c>
      <c r="R349" s="105">
        <f t="shared" si="86"/>
        <v>617.44000000000005</v>
      </c>
    </row>
    <row r="350" spans="1:18" s="103" customFormat="1" ht="15" customHeight="1" x14ac:dyDescent="0.2">
      <c r="A350" s="5" t="str">
        <f t="shared" si="77"/>
        <v>Mercedes Benz B 200 Turbo -   (N/E)</v>
      </c>
      <c r="B350" s="103" t="s">
        <v>37</v>
      </c>
      <c r="C350" s="102" t="s">
        <v>165</v>
      </c>
      <c r="D350" s="102" t="s">
        <v>259</v>
      </c>
      <c r="E350" s="102" t="s">
        <v>279</v>
      </c>
      <c r="G350" s="108">
        <v>5</v>
      </c>
      <c r="H350" s="102">
        <f t="shared" si="78"/>
        <v>5</v>
      </c>
      <c r="I350" s="102">
        <f t="shared" si="79"/>
        <v>1.25</v>
      </c>
      <c r="J350" s="102">
        <f t="shared" si="80"/>
        <v>1</v>
      </c>
      <c r="K350" s="102">
        <f t="shared" si="81"/>
        <v>0.25</v>
      </c>
      <c r="L350" s="102">
        <f t="shared" si="82"/>
        <v>1</v>
      </c>
      <c r="M350" s="102">
        <f t="shared" si="83"/>
        <v>0</v>
      </c>
      <c r="N350" s="104">
        <f>IF(ISERROR(VLOOKUP(D350,'Base Precios'!$B:$E,4,0)),0,VLOOKUP(D350,'Base Precios'!$B:$E,4,0))</f>
        <v>277.99</v>
      </c>
      <c r="O350" s="104">
        <f>IF(ISERROR(VLOOKUP(D350,'Base Precios'!$B:$E,3,0)),0,VLOOKUP(D350,'Base Precios'!$B:$E,3,0))</f>
        <v>70.48</v>
      </c>
      <c r="P350" s="104">
        <f t="shared" si="84"/>
        <v>277.99</v>
      </c>
      <c r="Q350" s="104">
        <f t="shared" si="85"/>
        <v>70.48</v>
      </c>
      <c r="R350" s="105">
        <f t="shared" si="86"/>
        <v>348.47</v>
      </c>
    </row>
    <row r="351" spans="1:18" s="103" customFormat="1" ht="15" customHeight="1" x14ac:dyDescent="0.2">
      <c r="A351" s="5" t="str">
        <f t="shared" si="77"/>
        <v>Mercedes Benz C 200 Kompressor -   (N/E)</v>
      </c>
      <c r="B351" s="103" t="s">
        <v>37</v>
      </c>
      <c r="C351" s="102" t="s">
        <v>169</v>
      </c>
      <c r="D351" s="102" t="s">
        <v>258</v>
      </c>
      <c r="E351" s="102" t="s">
        <v>279</v>
      </c>
      <c r="G351" s="108">
        <v>5.5</v>
      </c>
      <c r="H351" s="102">
        <f t="shared" si="78"/>
        <v>6</v>
      </c>
      <c r="I351" s="102">
        <f t="shared" si="79"/>
        <v>1.5</v>
      </c>
      <c r="J351" s="102">
        <f t="shared" si="80"/>
        <v>1</v>
      </c>
      <c r="K351" s="102">
        <f t="shared" si="81"/>
        <v>0.5</v>
      </c>
      <c r="L351" s="102">
        <f t="shared" si="82"/>
        <v>2</v>
      </c>
      <c r="M351" s="102">
        <f t="shared" si="83"/>
        <v>0.5</v>
      </c>
      <c r="N351" s="104">
        <f>IF(ISERROR(VLOOKUP(D351,'Base Precios'!$B:$E,4,0)),0,VLOOKUP(D351,'Base Precios'!$B:$E,4,0))</f>
        <v>491.51</v>
      </c>
      <c r="O351" s="104">
        <f>IF(ISERROR(VLOOKUP(D351,'Base Precios'!$B:$E,3,0)),0,VLOOKUP(D351,'Base Precios'!$B:$E,3,0))</f>
        <v>125.93</v>
      </c>
      <c r="P351" s="104">
        <f t="shared" si="84"/>
        <v>491.51</v>
      </c>
      <c r="Q351" s="104">
        <f t="shared" si="85"/>
        <v>251.86</v>
      </c>
      <c r="R351" s="105">
        <f t="shared" si="86"/>
        <v>743.37</v>
      </c>
    </row>
    <row r="352" spans="1:18" s="103" customFormat="1" ht="15" customHeight="1" x14ac:dyDescent="0.2">
      <c r="A352" s="5" t="str">
        <f t="shared" si="77"/>
        <v>Mercedes Benz C 220 CDI -   (N/E)</v>
      </c>
      <c r="B352" s="103" t="s">
        <v>37</v>
      </c>
      <c r="C352" s="102" t="s">
        <v>167</v>
      </c>
      <c r="D352" s="102" t="s">
        <v>258</v>
      </c>
      <c r="E352" s="102" t="s">
        <v>279</v>
      </c>
      <c r="G352" s="108">
        <v>6.5</v>
      </c>
      <c r="H352" s="102">
        <f t="shared" si="78"/>
        <v>7</v>
      </c>
      <c r="I352" s="102">
        <f t="shared" si="79"/>
        <v>1.75</v>
      </c>
      <c r="J352" s="102">
        <f t="shared" si="80"/>
        <v>1</v>
      </c>
      <c r="K352" s="102">
        <f t="shared" si="81"/>
        <v>0.75</v>
      </c>
      <c r="L352" s="102">
        <f t="shared" si="82"/>
        <v>3</v>
      </c>
      <c r="M352" s="102">
        <f t="shared" si="83"/>
        <v>0.5</v>
      </c>
      <c r="N352" s="104">
        <f>IF(ISERROR(VLOOKUP(D352,'Base Precios'!$B:$E,4,0)),0,VLOOKUP(D352,'Base Precios'!$B:$E,4,0))</f>
        <v>491.51</v>
      </c>
      <c r="O352" s="104">
        <f>IF(ISERROR(VLOOKUP(D352,'Base Precios'!$B:$E,3,0)),0,VLOOKUP(D352,'Base Precios'!$B:$E,3,0))</f>
        <v>125.93</v>
      </c>
      <c r="P352" s="104">
        <f t="shared" si="84"/>
        <v>491.51</v>
      </c>
      <c r="Q352" s="104">
        <f t="shared" si="85"/>
        <v>377.79</v>
      </c>
      <c r="R352" s="105">
        <f t="shared" si="86"/>
        <v>869.3</v>
      </c>
    </row>
    <row r="353" spans="1:18" s="103" customFormat="1" ht="15" customHeight="1" x14ac:dyDescent="0.2">
      <c r="A353" s="5" t="str">
        <f t="shared" si="77"/>
        <v>Mercedes Benz C 220 CDI T -   (N/E)</v>
      </c>
      <c r="B353" s="103" t="s">
        <v>37</v>
      </c>
      <c r="C353" s="102" t="s">
        <v>225</v>
      </c>
      <c r="D353" s="102" t="s">
        <v>258</v>
      </c>
      <c r="E353" s="102" t="s">
        <v>279</v>
      </c>
      <c r="G353" s="108">
        <v>6.5</v>
      </c>
      <c r="H353" s="102">
        <f t="shared" si="78"/>
        <v>7</v>
      </c>
      <c r="I353" s="102">
        <f t="shared" si="79"/>
        <v>1.75</v>
      </c>
      <c r="J353" s="102">
        <f t="shared" si="80"/>
        <v>1</v>
      </c>
      <c r="K353" s="102">
        <f t="shared" si="81"/>
        <v>0.75</v>
      </c>
      <c r="L353" s="102">
        <f t="shared" si="82"/>
        <v>3</v>
      </c>
      <c r="M353" s="102">
        <f t="shared" si="83"/>
        <v>0.5</v>
      </c>
      <c r="N353" s="104">
        <f>IF(ISERROR(VLOOKUP(D353,'Base Precios'!$B:$E,4,0)),0,VLOOKUP(D353,'Base Precios'!$B:$E,4,0))</f>
        <v>491.51</v>
      </c>
      <c r="O353" s="104">
        <f>IF(ISERROR(VLOOKUP(D353,'Base Precios'!$B:$E,3,0)),0,VLOOKUP(D353,'Base Precios'!$B:$E,3,0))</f>
        <v>125.93</v>
      </c>
      <c r="P353" s="104">
        <f t="shared" si="84"/>
        <v>491.51</v>
      </c>
      <c r="Q353" s="104">
        <f t="shared" si="85"/>
        <v>377.79</v>
      </c>
      <c r="R353" s="105">
        <f t="shared" si="86"/>
        <v>869.3</v>
      </c>
    </row>
    <row r="354" spans="1:18" s="103" customFormat="1" ht="15" customHeight="1" x14ac:dyDescent="0.2">
      <c r="A354" s="5" t="str">
        <f t="shared" si="77"/>
        <v>Mercedes Benz C 230 6zyl  -   (N/E)</v>
      </c>
      <c r="B354" s="103" t="s">
        <v>37</v>
      </c>
      <c r="C354" s="102" t="s">
        <v>226</v>
      </c>
      <c r="D354" s="102" t="s">
        <v>258</v>
      </c>
      <c r="E354" s="102" t="s">
        <v>279</v>
      </c>
      <c r="G354" s="108">
        <v>8</v>
      </c>
      <c r="H354" s="102">
        <f t="shared" si="78"/>
        <v>8</v>
      </c>
      <c r="I354" s="102">
        <f t="shared" si="79"/>
        <v>2</v>
      </c>
      <c r="J354" s="102">
        <f t="shared" si="80"/>
        <v>2</v>
      </c>
      <c r="K354" s="102">
        <f t="shared" si="81"/>
        <v>0</v>
      </c>
      <c r="L354" s="102">
        <f t="shared" si="82"/>
        <v>0</v>
      </c>
      <c r="M354" s="102">
        <f t="shared" si="83"/>
        <v>0</v>
      </c>
      <c r="N354" s="104">
        <f>IF(ISERROR(VLOOKUP(D354,'Base Precios'!$B:$E,4,0)),0,VLOOKUP(D354,'Base Precios'!$B:$E,4,0))</f>
        <v>491.51</v>
      </c>
      <c r="O354" s="104">
        <f>IF(ISERROR(VLOOKUP(D354,'Base Precios'!$B:$E,3,0)),0,VLOOKUP(D354,'Base Precios'!$B:$E,3,0))</f>
        <v>125.93</v>
      </c>
      <c r="P354" s="104">
        <f t="shared" si="84"/>
        <v>983.02</v>
      </c>
      <c r="Q354" s="104">
        <f t="shared" si="85"/>
        <v>0</v>
      </c>
      <c r="R354" s="105">
        <f t="shared" si="86"/>
        <v>983.02</v>
      </c>
    </row>
    <row r="355" spans="1:18" s="103" customFormat="1" ht="15" customHeight="1" x14ac:dyDescent="0.2">
      <c r="A355" s="5" t="str">
        <f t="shared" si="77"/>
        <v>Mercedes Benz C 230 6zyl  -   (N/E)</v>
      </c>
      <c r="B355" s="103" t="s">
        <v>37</v>
      </c>
      <c r="C355" s="102" t="s">
        <v>226</v>
      </c>
      <c r="D355" s="102" t="s">
        <v>259</v>
      </c>
      <c r="E355" s="102" t="s">
        <v>279</v>
      </c>
      <c r="G355" s="108">
        <v>8</v>
      </c>
      <c r="H355" s="102">
        <f t="shared" si="78"/>
        <v>8</v>
      </c>
      <c r="I355" s="102">
        <f t="shared" si="79"/>
        <v>2</v>
      </c>
      <c r="J355" s="102">
        <f t="shared" si="80"/>
        <v>2</v>
      </c>
      <c r="K355" s="102">
        <f t="shared" si="81"/>
        <v>0</v>
      </c>
      <c r="L355" s="102">
        <f t="shared" si="82"/>
        <v>0</v>
      </c>
      <c r="M355" s="102">
        <f t="shared" si="83"/>
        <v>0</v>
      </c>
      <c r="N355" s="104">
        <f>IF(ISERROR(VLOOKUP(D355,'Base Precios'!$B:$E,4,0)),0,VLOOKUP(D355,'Base Precios'!$B:$E,4,0))</f>
        <v>277.99</v>
      </c>
      <c r="O355" s="104">
        <f>IF(ISERROR(VLOOKUP(D355,'Base Precios'!$B:$E,3,0)),0,VLOOKUP(D355,'Base Precios'!$B:$E,3,0))</f>
        <v>70.48</v>
      </c>
      <c r="P355" s="104">
        <f t="shared" si="84"/>
        <v>555.98</v>
      </c>
      <c r="Q355" s="104">
        <f t="shared" si="85"/>
        <v>0</v>
      </c>
      <c r="R355" s="105">
        <f t="shared" si="86"/>
        <v>555.98</v>
      </c>
    </row>
    <row r="356" spans="1:18" s="103" customFormat="1" ht="15" customHeight="1" x14ac:dyDescent="0.2">
      <c r="A356" s="5" t="str">
        <f t="shared" si="77"/>
        <v>Mercedes Benz C 230 Kompressor -   (N/E)</v>
      </c>
      <c r="B356" s="103" t="s">
        <v>37</v>
      </c>
      <c r="C356" s="102" t="s">
        <v>168</v>
      </c>
      <c r="D356" s="102" t="s">
        <v>258</v>
      </c>
      <c r="E356" s="102" t="s">
        <v>279</v>
      </c>
      <c r="G356" s="108">
        <v>5.5</v>
      </c>
      <c r="H356" s="102">
        <f t="shared" si="78"/>
        <v>6</v>
      </c>
      <c r="I356" s="102">
        <f t="shared" si="79"/>
        <v>1.5</v>
      </c>
      <c r="J356" s="102">
        <f t="shared" si="80"/>
        <v>1</v>
      </c>
      <c r="K356" s="102">
        <f t="shared" si="81"/>
        <v>0.5</v>
      </c>
      <c r="L356" s="102">
        <f t="shared" si="82"/>
        <v>2</v>
      </c>
      <c r="M356" s="102">
        <f t="shared" si="83"/>
        <v>0.5</v>
      </c>
      <c r="N356" s="104">
        <f>IF(ISERROR(VLOOKUP(D356,'Base Precios'!$B:$E,4,0)),0,VLOOKUP(D356,'Base Precios'!$B:$E,4,0))</f>
        <v>491.51</v>
      </c>
      <c r="O356" s="104">
        <f>IF(ISERROR(VLOOKUP(D356,'Base Precios'!$B:$E,3,0)),0,VLOOKUP(D356,'Base Precios'!$B:$E,3,0))</f>
        <v>125.93</v>
      </c>
      <c r="P356" s="104">
        <f t="shared" si="84"/>
        <v>491.51</v>
      </c>
      <c r="Q356" s="104">
        <f t="shared" si="85"/>
        <v>251.86</v>
      </c>
      <c r="R356" s="105">
        <f t="shared" si="86"/>
        <v>743.37</v>
      </c>
    </row>
    <row r="357" spans="1:18" s="103" customFormat="1" ht="15" customHeight="1" x14ac:dyDescent="0.2">
      <c r="A357" s="5" t="str">
        <f t="shared" si="77"/>
        <v>Mercedes Benz C 240 -   (N/E)</v>
      </c>
      <c r="B357" s="103" t="s">
        <v>37</v>
      </c>
      <c r="C357" s="102" t="s">
        <v>227</v>
      </c>
      <c r="D357" s="102" t="s">
        <v>258</v>
      </c>
      <c r="E357" s="102" t="s">
        <v>279</v>
      </c>
      <c r="G357" s="108">
        <v>8</v>
      </c>
      <c r="H357" s="102">
        <f t="shared" si="78"/>
        <v>8</v>
      </c>
      <c r="I357" s="102">
        <f t="shared" si="79"/>
        <v>2</v>
      </c>
      <c r="J357" s="102">
        <f t="shared" si="80"/>
        <v>2</v>
      </c>
      <c r="K357" s="102">
        <f t="shared" si="81"/>
        <v>0</v>
      </c>
      <c r="L357" s="102">
        <f t="shared" si="82"/>
        <v>0</v>
      </c>
      <c r="M357" s="102">
        <f t="shared" si="83"/>
        <v>0</v>
      </c>
      <c r="N357" s="104">
        <f>IF(ISERROR(VLOOKUP(D357,'Base Precios'!$B:$E,4,0)),0,VLOOKUP(D357,'Base Precios'!$B:$E,4,0))</f>
        <v>491.51</v>
      </c>
      <c r="O357" s="104">
        <f>IF(ISERROR(VLOOKUP(D357,'Base Precios'!$B:$E,3,0)),0,VLOOKUP(D357,'Base Precios'!$B:$E,3,0))</f>
        <v>125.93</v>
      </c>
      <c r="P357" s="104">
        <f t="shared" si="84"/>
        <v>983.02</v>
      </c>
      <c r="Q357" s="104">
        <f t="shared" si="85"/>
        <v>0</v>
      </c>
      <c r="R357" s="105">
        <f t="shared" si="86"/>
        <v>983.02</v>
      </c>
    </row>
    <row r="358" spans="1:18" s="103" customFormat="1" ht="15" customHeight="1" x14ac:dyDescent="0.2">
      <c r="A358" s="5" t="str">
        <f t="shared" si="77"/>
        <v>Mercedes Benz C 240 -   (N/E)</v>
      </c>
      <c r="B358" s="103" t="s">
        <v>37</v>
      </c>
      <c r="C358" s="102" t="s">
        <v>227</v>
      </c>
      <c r="D358" s="102" t="s">
        <v>259</v>
      </c>
      <c r="E358" s="102" t="s">
        <v>279</v>
      </c>
      <c r="G358" s="108">
        <v>8</v>
      </c>
      <c r="H358" s="102">
        <f t="shared" si="78"/>
        <v>8</v>
      </c>
      <c r="I358" s="102">
        <f t="shared" si="79"/>
        <v>2</v>
      </c>
      <c r="J358" s="102">
        <f t="shared" si="80"/>
        <v>2</v>
      </c>
      <c r="K358" s="102">
        <f t="shared" si="81"/>
        <v>0</v>
      </c>
      <c r="L358" s="102">
        <f t="shared" si="82"/>
        <v>0</v>
      </c>
      <c r="M358" s="102">
        <f t="shared" si="83"/>
        <v>0</v>
      </c>
      <c r="N358" s="104">
        <f>IF(ISERROR(VLOOKUP(D358,'Base Precios'!$B:$E,4,0)),0,VLOOKUP(D358,'Base Precios'!$B:$E,4,0))</f>
        <v>277.99</v>
      </c>
      <c r="O358" s="104">
        <f>IF(ISERROR(VLOOKUP(D358,'Base Precios'!$B:$E,3,0)),0,VLOOKUP(D358,'Base Precios'!$B:$E,3,0))</f>
        <v>70.48</v>
      </c>
      <c r="P358" s="104">
        <f t="shared" si="84"/>
        <v>555.98</v>
      </c>
      <c r="Q358" s="104">
        <f t="shared" si="85"/>
        <v>0</v>
      </c>
      <c r="R358" s="105">
        <f t="shared" si="86"/>
        <v>555.98</v>
      </c>
    </row>
    <row r="359" spans="1:18" s="103" customFormat="1" ht="15" customHeight="1" x14ac:dyDescent="0.2">
      <c r="A359" s="5" t="str">
        <f t="shared" si="77"/>
        <v>Mercedes Benz C 270 CDI -   (N/E)</v>
      </c>
      <c r="B359" s="103" t="s">
        <v>37</v>
      </c>
      <c r="C359" s="102" t="s">
        <v>228</v>
      </c>
      <c r="D359" s="102" t="s">
        <v>258</v>
      </c>
      <c r="E359" s="102" t="s">
        <v>279</v>
      </c>
      <c r="G359" s="108">
        <v>6.5</v>
      </c>
      <c r="H359" s="102">
        <f t="shared" si="78"/>
        <v>7</v>
      </c>
      <c r="I359" s="102">
        <f t="shared" si="79"/>
        <v>1.75</v>
      </c>
      <c r="J359" s="102">
        <f t="shared" si="80"/>
        <v>1</v>
      </c>
      <c r="K359" s="102">
        <f t="shared" si="81"/>
        <v>0.75</v>
      </c>
      <c r="L359" s="102">
        <f t="shared" si="82"/>
        <v>3</v>
      </c>
      <c r="M359" s="102">
        <f t="shared" si="83"/>
        <v>0.5</v>
      </c>
      <c r="N359" s="104">
        <f>IF(ISERROR(VLOOKUP(D359,'Base Precios'!$B:$E,4,0)),0,VLOOKUP(D359,'Base Precios'!$B:$E,4,0))</f>
        <v>491.51</v>
      </c>
      <c r="O359" s="104">
        <f>IF(ISERROR(VLOOKUP(D359,'Base Precios'!$B:$E,3,0)),0,VLOOKUP(D359,'Base Precios'!$B:$E,3,0))</f>
        <v>125.93</v>
      </c>
      <c r="P359" s="104">
        <f t="shared" si="84"/>
        <v>491.51</v>
      </c>
      <c r="Q359" s="104">
        <f t="shared" si="85"/>
        <v>377.79</v>
      </c>
      <c r="R359" s="105">
        <f t="shared" si="86"/>
        <v>869.3</v>
      </c>
    </row>
    <row r="360" spans="1:18" s="103" customFormat="1" ht="15" customHeight="1" x14ac:dyDescent="0.2">
      <c r="A360" s="5" t="str">
        <f t="shared" si="77"/>
        <v>Mercedes Benz C 270 CDI -   (N/E)</v>
      </c>
      <c r="B360" s="103" t="s">
        <v>37</v>
      </c>
      <c r="C360" s="102" t="s">
        <v>228</v>
      </c>
      <c r="D360" s="102" t="s">
        <v>259</v>
      </c>
      <c r="E360" s="102" t="s">
        <v>279</v>
      </c>
      <c r="G360" s="108">
        <v>6.5</v>
      </c>
      <c r="H360" s="102">
        <f t="shared" si="78"/>
        <v>7</v>
      </c>
      <c r="I360" s="102">
        <f t="shared" si="79"/>
        <v>1.75</v>
      </c>
      <c r="J360" s="102">
        <f t="shared" si="80"/>
        <v>1</v>
      </c>
      <c r="K360" s="102">
        <f t="shared" si="81"/>
        <v>0.75</v>
      </c>
      <c r="L360" s="102">
        <f t="shared" si="82"/>
        <v>3</v>
      </c>
      <c r="M360" s="102">
        <f t="shared" si="83"/>
        <v>0.5</v>
      </c>
      <c r="N360" s="104">
        <f>IF(ISERROR(VLOOKUP(D360,'Base Precios'!$B:$E,4,0)),0,VLOOKUP(D360,'Base Precios'!$B:$E,4,0))</f>
        <v>277.99</v>
      </c>
      <c r="O360" s="104">
        <f>IF(ISERROR(VLOOKUP(D360,'Base Precios'!$B:$E,3,0)),0,VLOOKUP(D360,'Base Precios'!$B:$E,3,0))</f>
        <v>70.48</v>
      </c>
      <c r="P360" s="104">
        <f t="shared" si="84"/>
        <v>277.99</v>
      </c>
      <c r="Q360" s="104">
        <f t="shared" si="85"/>
        <v>211.44</v>
      </c>
      <c r="R360" s="105">
        <f t="shared" si="86"/>
        <v>489.43</v>
      </c>
    </row>
    <row r="361" spans="1:18" s="103" customFormat="1" ht="15" customHeight="1" x14ac:dyDescent="0.2">
      <c r="A361" s="5" t="str">
        <f t="shared" si="77"/>
        <v>Mercedes Benz C 320 -   (N/E)</v>
      </c>
      <c r="B361" s="103" t="s">
        <v>37</v>
      </c>
      <c r="C361" s="102" t="s">
        <v>229</v>
      </c>
      <c r="D361" s="102" t="s">
        <v>258</v>
      </c>
      <c r="E361" s="102" t="s">
        <v>279</v>
      </c>
      <c r="G361" s="108">
        <v>8</v>
      </c>
      <c r="H361" s="102">
        <f t="shared" si="78"/>
        <v>8</v>
      </c>
      <c r="I361" s="102">
        <f t="shared" si="79"/>
        <v>2</v>
      </c>
      <c r="J361" s="102">
        <f t="shared" si="80"/>
        <v>2</v>
      </c>
      <c r="K361" s="102">
        <f t="shared" si="81"/>
        <v>0</v>
      </c>
      <c r="L361" s="102">
        <f t="shared" si="82"/>
        <v>0</v>
      </c>
      <c r="M361" s="102">
        <f t="shared" si="83"/>
        <v>0</v>
      </c>
      <c r="N361" s="104">
        <f>IF(ISERROR(VLOOKUP(D361,'Base Precios'!$B:$E,4,0)),0,VLOOKUP(D361,'Base Precios'!$B:$E,4,0))</f>
        <v>491.51</v>
      </c>
      <c r="O361" s="104">
        <f>IF(ISERROR(VLOOKUP(D361,'Base Precios'!$B:$E,3,0)),0,VLOOKUP(D361,'Base Precios'!$B:$E,3,0))</f>
        <v>125.93</v>
      </c>
      <c r="P361" s="104">
        <f t="shared" si="84"/>
        <v>983.02</v>
      </c>
      <c r="Q361" s="104">
        <f t="shared" si="85"/>
        <v>0</v>
      </c>
      <c r="R361" s="105">
        <f t="shared" si="86"/>
        <v>983.02</v>
      </c>
    </row>
    <row r="362" spans="1:18" s="103" customFormat="1" ht="15" customHeight="1" x14ac:dyDescent="0.2">
      <c r="A362" s="5" t="str">
        <f t="shared" si="77"/>
        <v>Mercedes Benz C 320 -   (N/E)</v>
      </c>
      <c r="B362" s="103" t="s">
        <v>37</v>
      </c>
      <c r="C362" s="102" t="s">
        <v>229</v>
      </c>
      <c r="D362" s="102" t="s">
        <v>259</v>
      </c>
      <c r="E362" s="102" t="s">
        <v>279</v>
      </c>
      <c r="G362" s="108">
        <v>8</v>
      </c>
      <c r="H362" s="102">
        <f t="shared" si="78"/>
        <v>8</v>
      </c>
      <c r="I362" s="102">
        <f t="shared" si="79"/>
        <v>2</v>
      </c>
      <c r="J362" s="102">
        <f t="shared" si="80"/>
        <v>2</v>
      </c>
      <c r="K362" s="102">
        <f t="shared" si="81"/>
        <v>0</v>
      </c>
      <c r="L362" s="102">
        <f t="shared" si="82"/>
        <v>0</v>
      </c>
      <c r="M362" s="102">
        <f t="shared" si="83"/>
        <v>0</v>
      </c>
      <c r="N362" s="104">
        <f>IF(ISERROR(VLOOKUP(D362,'Base Precios'!$B:$E,4,0)),0,VLOOKUP(D362,'Base Precios'!$B:$E,4,0))</f>
        <v>277.99</v>
      </c>
      <c r="O362" s="104">
        <f>IF(ISERROR(VLOOKUP(D362,'Base Precios'!$B:$E,3,0)),0,VLOOKUP(D362,'Base Precios'!$B:$E,3,0))</f>
        <v>70.48</v>
      </c>
      <c r="P362" s="104">
        <f t="shared" si="84"/>
        <v>555.98</v>
      </c>
      <c r="Q362" s="104">
        <f t="shared" si="85"/>
        <v>0</v>
      </c>
      <c r="R362" s="105">
        <f t="shared" si="86"/>
        <v>555.98</v>
      </c>
    </row>
    <row r="363" spans="1:18" s="103" customFormat="1" ht="15" customHeight="1" x14ac:dyDescent="0.2">
      <c r="A363" s="5" t="str">
        <f t="shared" si="77"/>
        <v>Mercedes Benz C 320 CDI -   (N/E)</v>
      </c>
      <c r="B363" s="103" t="s">
        <v>37</v>
      </c>
      <c r="C363" s="102" t="s">
        <v>230</v>
      </c>
      <c r="D363" s="102" t="s">
        <v>258</v>
      </c>
      <c r="E363" s="102" t="s">
        <v>279</v>
      </c>
      <c r="G363" s="108">
        <v>8.5</v>
      </c>
      <c r="H363" s="102">
        <f t="shared" si="78"/>
        <v>9</v>
      </c>
      <c r="I363" s="102">
        <f t="shared" si="79"/>
        <v>2.25</v>
      </c>
      <c r="J363" s="102">
        <f t="shared" si="80"/>
        <v>2</v>
      </c>
      <c r="K363" s="102">
        <f t="shared" si="81"/>
        <v>0.25</v>
      </c>
      <c r="L363" s="102">
        <f t="shared" si="82"/>
        <v>1</v>
      </c>
      <c r="M363" s="102">
        <f t="shared" si="83"/>
        <v>0.5</v>
      </c>
      <c r="N363" s="104">
        <f>IF(ISERROR(VLOOKUP(D363,'Base Precios'!$B:$E,4,0)),0,VLOOKUP(D363,'Base Precios'!$B:$E,4,0))</f>
        <v>491.51</v>
      </c>
      <c r="O363" s="104">
        <f>IF(ISERROR(VLOOKUP(D363,'Base Precios'!$B:$E,3,0)),0,VLOOKUP(D363,'Base Precios'!$B:$E,3,0))</f>
        <v>125.93</v>
      </c>
      <c r="P363" s="104">
        <f t="shared" si="84"/>
        <v>983.02</v>
      </c>
      <c r="Q363" s="104">
        <f t="shared" si="85"/>
        <v>125.93</v>
      </c>
      <c r="R363" s="105">
        <f t="shared" si="86"/>
        <v>1108.95</v>
      </c>
    </row>
    <row r="364" spans="1:18" s="103" customFormat="1" ht="15" customHeight="1" x14ac:dyDescent="0.2">
      <c r="A364" s="5" t="str">
        <f t="shared" si="77"/>
        <v>Mercedes Benz CL -   (N/E)</v>
      </c>
      <c r="B364" s="103" t="s">
        <v>37</v>
      </c>
      <c r="C364" s="102" t="s">
        <v>231</v>
      </c>
      <c r="D364" s="102" t="s">
        <v>258</v>
      </c>
      <c r="E364" s="102" t="s">
        <v>279</v>
      </c>
      <c r="G364" s="108">
        <v>8</v>
      </c>
      <c r="H364" s="102">
        <f t="shared" si="78"/>
        <v>8</v>
      </c>
      <c r="I364" s="102">
        <f t="shared" si="79"/>
        <v>2</v>
      </c>
      <c r="J364" s="102">
        <f t="shared" si="80"/>
        <v>2</v>
      </c>
      <c r="K364" s="102">
        <f t="shared" si="81"/>
        <v>0</v>
      </c>
      <c r="L364" s="102">
        <f t="shared" si="82"/>
        <v>0</v>
      </c>
      <c r="M364" s="102">
        <f t="shared" si="83"/>
        <v>0</v>
      </c>
      <c r="N364" s="104">
        <f>IF(ISERROR(VLOOKUP(D364,'Base Precios'!$B:$E,4,0)),0,VLOOKUP(D364,'Base Precios'!$B:$E,4,0))</f>
        <v>491.51</v>
      </c>
      <c r="O364" s="104">
        <f>IF(ISERROR(VLOOKUP(D364,'Base Precios'!$B:$E,3,0)),0,VLOOKUP(D364,'Base Precios'!$B:$E,3,0))</f>
        <v>125.93</v>
      </c>
      <c r="P364" s="104">
        <f t="shared" si="84"/>
        <v>983.02</v>
      </c>
      <c r="Q364" s="104">
        <f t="shared" si="85"/>
        <v>0</v>
      </c>
      <c r="R364" s="105">
        <f t="shared" si="86"/>
        <v>983.02</v>
      </c>
    </row>
    <row r="365" spans="1:18" s="103" customFormat="1" ht="15" customHeight="1" x14ac:dyDescent="0.2">
      <c r="A365" s="5" t="str">
        <f t="shared" si="77"/>
        <v>Mercedes Benz CL -   (N/E)</v>
      </c>
      <c r="B365" s="103" t="s">
        <v>37</v>
      </c>
      <c r="C365" s="102" t="s">
        <v>231</v>
      </c>
      <c r="D365" s="102" t="s">
        <v>259</v>
      </c>
      <c r="E365" s="102" t="s">
        <v>279</v>
      </c>
      <c r="G365" s="108">
        <v>8</v>
      </c>
      <c r="H365" s="102">
        <f t="shared" si="78"/>
        <v>8</v>
      </c>
      <c r="I365" s="102">
        <f t="shared" si="79"/>
        <v>2</v>
      </c>
      <c r="J365" s="102">
        <f t="shared" si="80"/>
        <v>2</v>
      </c>
      <c r="K365" s="102">
        <f t="shared" si="81"/>
        <v>0</v>
      </c>
      <c r="L365" s="102">
        <f t="shared" si="82"/>
        <v>0</v>
      </c>
      <c r="M365" s="102">
        <f t="shared" si="83"/>
        <v>0</v>
      </c>
      <c r="N365" s="104">
        <f>IF(ISERROR(VLOOKUP(D365,'Base Precios'!$B:$E,4,0)),0,VLOOKUP(D365,'Base Precios'!$B:$E,4,0))</f>
        <v>277.99</v>
      </c>
      <c r="O365" s="104">
        <f>IF(ISERROR(VLOOKUP(D365,'Base Precios'!$B:$E,3,0)),0,VLOOKUP(D365,'Base Precios'!$B:$E,3,0))</f>
        <v>70.48</v>
      </c>
      <c r="P365" s="104">
        <f t="shared" si="84"/>
        <v>555.98</v>
      </c>
      <c r="Q365" s="104">
        <f t="shared" si="85"/>
        <v>0</v>
      </c>
      <c r="R365" s="105">
        <f t="shared" si="86"/>
        <v>555.98</v>
      </c>
    </row>
    <row r="366" spans="1:18" s="103" customFormat="1" ht="15" customHeight="1" x14ac:dyDescent="0.2">
      <c r="A366" s="5" t="str">
        <f t="shared" si="77"/>
        <v>Mercedes Benz CLK 320 -   (N/E)</v>
      </c>
      <c r="B366" s="103" t="s">
        <v>37</v>
      </c>
      <c r="C366" s="102" t="s">
        <v>288</v>
      </c>
      <c r="D366" s="102" t="s">
        <v>258</v>
      </c>
      <c r="E366" s="102" t="s">
        <v>279</v>
      </c>
      <c r="G366" s="108">
        <v>8</v>
      </c>
      <c r="H366" s="102">
        <f t="shared" si="78"/>
        <v>8</v>
      </c>
      <c r="I366" s="102">
        <f t="shared" si="79"/>
        <v>2</v>
      </c>
      <c r="J366" s="102">
        <f t="shared" si="80"/>
        <v>2</v>
      </c>
      <c r="K366" s="102">
        <f t="shared" si="81"/>
        <v>0</v>
      </c>
      <c r="L366" s="102">
        <f t="shared" si="82"/>
        <v>0</v>
      </c>
      <c r="M366" s="102">
        <f t="shared" si="83"/>
        <v>0</v>
      </c>
      <c r="N366" s="104">
        <f>IF(ISERROR(VLOOKUP(D366,'Base Precios'!$B:$E,4,0)),0,VLOOKUP(D366,'Base Precios'!$B:$E,4,0))</f>
        <v>491.51</v>
      </c>
      <c r="O366" s="104">
        <f>IF(ISERROR(VLOOKUP(D366,'Base Precios'!$B:$E,3,0)),0,VLOOKUP(D366,'Base Precios'!$B:$E,3,0))</f>
        <v>125.93</v>
      </c>
      <c r="P366" s="104">
        <f t="shared" si="84"/>
        <v>983.02</v>
      </c>
      <c r="Q366" s="104">
        <f t="shared" si="85"/>
        <v>0</v>
      </c>
      <c r="R366" s="105">
        <f t="shared" si="86"/>
        <v>983.02</v>
      </c>
    </row>
    <row r="367" spans="1:18" s="103" customFormat="1" ht="15" customHeight="1" x14ac:dyDescent="0.2">
      <c r="A367" s="5" t="str">
        <f t="shared" si="77"/>
        <v>Mercedes Benz CLK 320 -   (N/E)</v>
      </c>
      <c r="B367" s="103" t="s">
        <v>37</v>
      </c>
      <c r="C367" s="102" t="s">
        <v>288</v>
      </c>
      <c r="D367" s="102" t="s">
        <v>258</v>
      </c>
      <c r="E367" s="102" t="s">
        <v>279</v>
      </c>
      <c r="G367" s="108">
        <v>8</v>
      </c>
      <c r="H367" s="102">
        <f t="shared" si="78"/>
        <v>8</v>
      </c>
      <c r="I367" s="102">
        <f t="shared" si="79"/>
        <v>2</v>
      </c>
      <c r="J367" s="102">
        <f t="shared" si="80"/>
        <v>2</v>
      </c>
      <c r="K367" s="102">
        <f t="shared" si="81"/>
        <v>0</v>
      </c>
      <c r="L367" s="102">
        <f t="shared" si="82"/>
        <v>0</v>
      </c>
      <c r="M367" s="102">
        <f t="shared" si="83"/>
        <v>0</v>
      </c>
      <c r="N367" s="104">
        <f>IF(ISERROR(VLOOKUP(D367,'Base Precios'!$B:$E,4,0)),0,VLOOKUP(D367,'Base Precios'!$B:$E,4,0))</f>
        <v>491.51</v>
      </c>
      <c r="O367" s="104">
        <f>IF(ISERROR(VLOOKUP(D367,'Base Precios'!$B:$E,3,0)),0,VLOOKUP(D367,'Base Precios'!$B:$E,3,0))</f>
        <v>125.93</v>
      </c>
      <c r="P367" s="104">
        <f t="shared" si="84"/>
        <v>983.02</v>
      </c>
      <c r="Q367" s="104">
        <f t="shared" si="85"/>
        <v>0</v>
      </c>
      <c r="R367" s="105">
        <f t="shared" si="86"/>
        <v>983.02</v>
      </c>
    </row>
    <row r="368" spans="1:18" s="103" customFormat="1" ht="15" customHeight="1" x14ac:dyDescent="0.2">
      <c r="A368" s="5" t="str">
        <f t="shared" si="77"/>
        <v>Mercedes Benz CLK 320 -   (N/E)</v>
      </c>
      <c r="B368" s="103" t="s">
        <v>37</v>
      </c>
      <c r="C368" s="102" t="s">
        <v>288</v>
      </c>
      <c r="D368" s="102" t="s">
        <v>258</v>
      </c>
      <c r="E368" s="102" t="s">
        <v>279</v>
      </c>
      <c r="G368" s="108">
        <v>8</v>
      </c>
      <c r="H368" s="102">
        <f t="shared" si="78"/>
        <v>8</v>
      </c>
      <c r="I368" s="102">
        <f t="shared" si="79"/>
        <v>2</v>
      </c>
      <c r="J368" s="102">
        <f t="shared" si="80"/>
        <v>2</v>
      </c>
      <c r="K368" s="102">
        <f t="shared" si="81"/>
        <v>0</v>
      </c>
      <c r="L368" s="102">
        <f t="shared" si="82"/>
        <v>0</v>
      </c>
      <c r="M368" s="102">
        <f t="shared" si="83"/>
        <v>0</v>
      </c>
      <c r="N368" s="104">
        <f>IF(ISERROR(VLOOKUP(D368,'Base Precios'!$B:$E,4,0)),0,VLOOKUP(D368,'Base Precios'!$B:$E,4,0))</f>
        <v>491.51</v>
      </c>
      <c r="O368" s="104">
        <f>IF(ISERROR(VLOOKUP(D368,'Base Precios'!$B:$E,3,0)),0,VLOOKUP(D368,'Base Precios'!$B:$E,3,0))</f>
        <v>125.93</v>
      </c>
      <c r="P368" s="104">
        <f t="shared" si="84"/>
        <v>983.02</v>
      </c>
      <c r="Q368" s="104">
        <f t="shared" si="85"/>
        <v>0</v>
      </c>
      <c r="R368" s="105">
        <f t="shared" si="86"/>
        <v>983.02</v>
      </c>
    </row>
    <row r="369" spans="1:18" s="103" customFormat="1" ht="15" customHeight="1" x14ac:dyDescent="0.2">
      <c r="A369" s="5" t="str">
        <f t="shared" si="77"/>
        <v>Mercedes Benz CLK 320 Cabriolet -   (N/E)</v>
      </c>
      <c r="B369" s="103" t="s">
        <v>37</v>
      </c>
      <c r="C369" s="102" t="s">
        <v>291</v>
      </c>
      <c r="D369" s="102" t="s">
        <v>259</v>
      </c>
      <c r="E369" s="102" t="s">
        <v>279</v>
      </c>
      <c r="G369" s="108">
        <v>8</v>
      </c>
      <c r="H369" s="102">
        <f t="shared" si="78"/>
        <v>8</v>
      </c>
      <c r="I369" s="102">
        <f t="shared" si="79"/>
        <v>2</v>
      </c>
      <c r="J369" s="102">
        <f t="shared" si="80"/>
        <v>2</v>
      </c>
      <c r="K369" s="102">
        <f t="shared" si="81"/>
        <v>0</v>
      </c>
      <c r="L369" s="102">
        <f t="shared" si="82"/>
        <v>0</v>
      </c>
      <c r="M369" s="102">
        <f t="shared" si="83"/>
        <v>0</v>
      </c>
      <c r="N369" s="104">
        <f>IF(ISERROR(VLOOKUP(D369,'Base Precios'!$B:$E,4,0)),0,VLOOKUP(D369,'Base Precios'!$B:$E,4,0))</f>
        <v>277.99</v>
      </c>
      <c r="O369" s="104">
        <f>IF(ISERROR(VLOOKUP(D369,'Base Precios'!$B:$E,3,0)),0,VLOOKUP(D369,'Base Precios'!$B:$E,3,0))</f>
        <v>70.48</v>
      </c>
      <c r="P369" s="104">
        <f t="shared" si="84"/>
        <v>555.98</v>
      </c>
      <c r="Q369" s="104">
        <f t="shared" si="85"/>
        <v>0</v>
      </c>
      <c r="R369" s="105">
        <f t="shared" si="86"/>
        <v>555.98</v>
      </c>
    </row>
    <row r="370" spans="1:18" s="103" customFormat="1" ht="15" customHeight="1" x14ac:dyDescent="0.2">
      <c r="A370" s="5" t="str">
        <f t="shared" si="77"/>
        <v>Mercedes Benz CLK 350 -   (N/E)</v>
      </c>
      <c r="B370" s="103" t="s">
        <v>37</v>
      </c>
      <c r="C370" s="102" t="s">
        <v>289</v>
      </c>
      <c r="D370" s="102" t="s">
        <v>258</v>
      </c>
      <c r="E370" s="102" t="s">
        <v>279</v>
      </c>
      <c r="G370" s="108">
        <v>8</v>
      </c>
      <c r="H370" s="102">
        <f t="shared" si="78"/>
        <v>8</v>
      </c>
      <c r="I370" s="102">
        <f t="shared" si="79"/>
        <v>2</v>
      </c>
      <c r="J370" s="102">
        <f t="shared" si="80"/>
        <v>2</v>
      </c>
      <c r="K370" s="102">
        <f t="shared" si="81"/>
        <v>0</v>
      </c>
      <c r="L370" s="102">
        <f t="shared" si="82"/>
        <v>0</v>
      </c>
      <c r="M370" s="102">
        <f t="shared" si="83"/>
        <v>0</v>
      </c>
      <c r="N370" s="104">
        <f>IF(ISERROR(VLOOKUP(D370,'Base Precios'!$B:$E,4,0)),0,VLOOKUP(D370,'Base Precios'!$B:$E,4,0))</f>
        <v>491.51</v>
      </c>
      <c r="O370" s="104">
        <f>IF(ISERROR(VLOOKUP(D370,'Base Precios'!$B:$E,3,0)),0,VLOOKUP(D370,'Base Precios'!$B:$E,3,0))</f>
        <v>125.93</v>
      </c>
      <c r="P370" s="104">
        <f t="shared" si="84"/>
        <v>983.02</v>
      </c>
      <c r="Q370" s="104">
        <f t="shared" si="85"/>
        <v>0</v>
      </c>
      <c r="R370" s="105">
        <f t="shared" si="86"/>
        <v>983.02</v>
      </c>
    </row>
    <row r="371" spans="1:18" s="103" customFormat="1" ht="15" customHeight="1" x14ac:dyDescent="0.2">
      <c r="A371" s="5" t="str">
        <f t="shared" si="77"/>
        <v>Mercedes Benz CLK 350 -   (N/E)</v>
      </c>
      <c r="B371" s="103" t="s">
        <v>37</v>
      </c>
      <c r="C371" s="102" t="s">
        <v>289</v>
      </c>
      <c r="D371" s="102" t="s">
        <v>258</v>
      </c>
      <c r="E371" s="102" t="s">
        <v>279</v>
      </c>
      <c r="G371" s="108">
        <v>8</v>
      </c>
      <c r="H371" s="102">
        <f t="shared" si="78"/>
        <v>8</v>
      </c>
      <c r="I371" s="102">
        <f t="shared" si="79"/>
        <v>2</v>
      </c>
      <c r="J371" s="102">
        <f t="shared" si="80"/>
        <v>2</v>
      </c>
      <c r="K371" s="102">
        <f t="shared" si="81"/>
        <v>0</v>
      </c>
      <c r="L371" s="102">
        <f t="shared" si="82"/>
        <v>0</v>
      </c>
      <c r="M371" s="102">
        <f t="shared" si="83"/>
        <v>0</v>
      </c>
      <c r="N371" s="104">
        <f>IF(ISERROR(VLOOKUP(D371,'Base Precios'!$B:$E,4,0)),0,VLOOKUP(D371,'Base Precios'!$B:$E,4,0))</f>
        <v>491.51</v>
      </c>
      <c r="O371" s="104">
        <f>IF(ISERROR(VLOOKUP(D371,'Base Precios'!$B:$E,3,0)),0,VLOOKUP(D371,'Base Precios'!$B:$E,3,0))</f>
        <v>125.93</v>
      </c>
      <c r="P371" s="104">
        <f t="shared" si="84"/>
        <v>983.02</v>
      </c>
      <c r="Q371" s="104">
        <f t="shared" si="85"/>
        <v>0</v>
      </c>
      <c r="R371" s="105">
        <f t="shared" si="86"/>
        <v>983.02</v>
      </c>
    </row>
    <row r="372" spans="1:18" s="103" customFormat="1" ht="15" customHeight="1" x14ac:dyDescent="0.2">
      <c r="A372" s="5" t="str">
        <f t="shared" si="77"/>
        <v>Mercedes Benz CLK 350 -   (N/E)</v>
      </c>
      <c r="B372" s="103" t="s">
        <v>37</v>
      </c>
      <c r="C372" s="102" t="s">
        <v>289</v>
      </c>
      <c r="D372" s="102" t="s">
        <v>258</v>
      </c>
      <c r="E372" s="102" t="s">
        <v>279</v>
      </c>
      <c r="G372" s="108">
        <v>8</v>
      </c>
      <c r="H372" s="102">
        <f t="shared" si="78"/>
        <v>8</v>
      </c>
      <c r="I372" s="102">
        <f t="shared" si="79"/>
        <v>2</v>
      </c>
      <c r="J372" s="102">
        <f t="shared" si="80"/>
        <v>2</v>
      </c>
      <c r="K372" s="102">
        <f t="shared" si="81"/>
        <v>0</v>
      </c>
      <c r="L372" s="102">
        <f t="shared" si="82"/>
        <v>0</v>
      </c>
      <c r="M372" s="102">
        <f t="shared" si="83"/>
        <v>0</v>
      </c>
      <c r="N372" s="104">
        <f>IF(ISERROR(VLOOKUP(D372,'Base Precios'!$B:$E,4,0)),0,VLOOKUP(D372,'Base Precios'!$B:$E,4,0))</f>
        <v>491.51</v>
      </c>
      <c r="O372" s="104">
        <f>IF(ISERROR(VLOOKUP(D372,'Base Precios'!$B:$E,3,0)),0,VLOOKUP(D372,'Base Precios'!$B:$E,3,0))</f>
        <v>125.93</v>
      </c>
      <c r="P372" s="104">
        <f t="shared" si="84"/>
        <v>983.02</v>
      </c>
      <c r="Q372" s="104">
        <f t="shared" si="85"/>
        <v>0</v>
      </c>
      <c r="R372" s="105">
        <f t="shared" si="86"/>
        <v>983.02</v>
      </c>
    </row>
    <row r="373" spans="1:18" s="103" customFormat="1" ht="15" customHeight="1" x14ac:dyDescent="0.2">
      <c r="A373" s="5" t="str">
        <f t="shared" si="77"/>
        <v>Mercedes Benz CLK 350 Cabriolet -   (N/E)</v>
      </c>
      <c r="B373" s="103" t="s">
        <v>37</v>
      </c>
      <c r="C373" s="102" t="s">
        <v>292</v>
      </c>
      <c r="D373" s="102" t="s">
        <v>259</v>
      </c>
      <c r="E373" s="102" t="s">
        <v>279</v>
      </c>
      <c r="G373" s="108">
        <v>8</v>
      </c>
      <c r="H373" s="102">
        <f t="shared" si="78"/>
        <v>8</v>
      </c>
      <c r="I373" s="102">
        <f t="shared" si="79"/>
        <v>2</v>
      </c>
      <c r="J373" s="102">
        <f t="shared" si="80"/>
        <v>2</v>
      </c>
      <c r="K373" s="102">
        <f t="shared" si="81"/>
        <v>0</v>
      </c>
      <c r="L373" s="102">
        <f t="shared" si="82"/>
        <v>0</v>
      </c>
      <c r="M373" s="102">
        <f t="shared" si="83"/>
        <v>0</v>
      </c>
      <c r="N373" s="104">
        <f>IF(ISERROR(VLOOKUP(D373,'Base Precios'!$B:$E,4,0)),0,VLOOKUP(D373,'Base Precios'!$B:$E,4,0))</f>
        <v>277.99</v>
      </c>
      <c r="O373" s="104">
        <f>IF(ISERROR(VLOOKUP(D373,'Base Precios'!$B:$E,3,0)),0,VLOOKUP(D373,'Base Precios'!$B:$E,3,0))</f>
        <v>70.48</v>
      </c>
      <c r="P373" s="104">
        <f t="shared" si="84"/>
        <v>555.98</v>
      </c>
      <c r="Q373" s="104">
        <f t="shared" si="85"/>
        <v>0</v>
      </c>
      <c r="R373" s="105">
        <f t="shared" si="86"/>
        <v>555.98</v>
      </c>
    </row>
    <row r="374" spans="1:18" s="103" customFormat="1" ht="15" customHeight="1" x14ac:dyDescent="0.2">
      <c r="A374" s="5" t="str">
        <f t="shared" si="77"/>
        <v>Mercedes Benz CLK 500 -   (N/E)</v>
      </c>
      <c r="B374" s="103" t="s">
        <v>37</v>
      </c>
      <c r="C374" s="102" t="s">
        <v>290</v>
      </c>
      <c r="D374" s="102" t="s">
        <v>258</v>
      </c>
      <c r="E374" s="102" t="s">
        <v>279</v>
      </c>
      <c r="G374" s="108">
        <v>7.5</v>
      </c>
      <c r="H374" s="102">
        <f t="shared" si="78"/>
        <v>8</v>
      </c>
      <c r="I374" s="102">
        <f t="shared" si="79"/>
        <v>2</v>
      </c>
      <c r="J374" s="102">
        <f t="shared" si="80"/>
        <v>2</v>
      </c>
      <c r="K374" s="102">
        <f t="shared" si="81"/>
        <v>0</v>
      </c>
      <c r="L374" s="102">
        <f t="shared" si="82"/>
        <v>0</v>
      </c>
      <c r="M374" s="102">
        <f t="shared" si="83"/>
        <v>0.5</v>
      </c>
      <c r="N374" s="104">
        <f>IF(ISERROR(VLOOKUP(D374,'Base Precios'!$B:$E,4,0)),0,VLOOKUP(D374,'Base Precios'!$B:$E,4,0))</f>
        <v>491.51</v>
      </c>
      <c r="O374" s="104">
        <f>IF(ISERROR(VLOOKUP(D374,'Base Precios'!$B:$E,3,0)),0,VLOOKUP(D374,'Base Precios'!$B:$E,3,0))</f>
        <v>125.93</v>
      </c>
      <c r="P374" s="104">
        <f t="shared" si="84"/>
        <v>983.02</v>
      </c>
      <c r="Q374" s="104">
        <f t="shared" si="85"/>
        <v>0</v>
      </c>
      <c r="R374" s="105">
        <f t="shared" si="86"/>
        <v>983.02</v>
      </c>
    </row>
    <row r="375" spans="1:18" s="98" customFormat="1" ht="15" customHeight="1" x14ac:dyDescent="0.2">
      <c r="A375" s="5" t="str">
        <f t="shared" si="77"/>
        <v>Mercedes Benz CLK 500 -   (N/E)</v>
      </c>
      <c r="B375" s="103" t="s">
        <v>37</v>
      </c>
      <c r="C375" s="102" t="s">
        <v>290</v>
      </c>
      <c r="D375" s="102" t="s">
        <v>258</v>
      </c>
      <c r="E375" s="102" t="s">
        <v>279</v>
      </c>
      <c r="F375" s="103"/>
      <c r="G375" s="108">
        <v>7.5</v>
      </c>
      <c r="H375" s="102">
        <f t="shared" si="78"/>
        <v>8</v>
      </c>
      <c r="I375" s="102">
        <f t="shared" si="79"/>
        <v>2</v>
      </c>
      <c r="J375" s="102">
        <f t="shared" si="80"/>
        <v>2</v>
      </c>
      <c r="K375" s="102">
        <f t="shared" si="81"/>
        <v>0</v>
      </c>
      <c r="L375" s="102">
        <f t="shared" si="82"/>
        <v>0</v>
      </c>
      <c r="M375" s="102">
        <f t="shared" si="83"/>
        <v>0.5</v>
      </c>
      <c r="N375" s="104">
        <f>IF(ISERROR(VLOOKUP(D375,'Base Precios'!$B:$E,4,0)),0,VLOOKUP(D375,'Base Precios'!$B:$E,4,0))</f>
        <v>491.51</v>
      </c>
      <c r="O375" s="104">
        <f>IF(ISERROR(VLOOKUP(D375,'Base Precios'!$B:$E,3,0)),0,VLOOKUP(D375,'Base Precios'!$B:$E,3,0))</f>
        <v>125.93</v>
      </c>
      <c r="P375" s="104">
        <f t="shared" si="84"/>
        <v>983.02</v>
      </c>
      <c r="Q375" s="104">
        <f t="shared" si="85"/>
        <v>0</v>
      </c>
      <c r="R375" s="105">
        <f t="shared" si="86"/>
        <v>983.02</v>
      </c>
    </row>
    <row r="376" spans="1:18" s="98" customFormat="1" ht="15" customHeight="1" x14ac:dyDescent="0.2">
      <c r="A376" s="5" t="str">
        <f t="shared" si="77"/>
        <v>Mercedes Benz CLK 500 -   (N/E)</v>
      </c>
      <c r="B376" s="103" t="s">
        <v>37</v>
      </c>
      <c r="C376" s="102" t="s">
        <v>290</v>
      </c>
      <c r="D376" s="102" t="s">
        <v>258</v>
      </c>
      <c r="E376" s="102" t="s">
        <v>279</v>
      </c>
      <c r="F376" s="103"/>
      <c r="G376" s="108">
        <v>7.5</v>
      </c>
      <c r="H376" s="102">
        <f t="shared" si="78"/>
        <v>8</v>
      </c>
      <c r="I376" s="102">
        <f t="shared" si="79"/>
        <v>2</v>
      </c>
      <c r="J376" s="102">
        <f t="shared" si="80"/>
        <v>2</v>
      </c>
      <c r="K376" s="102">
        <f t="shared" si="81"/>
        <v>0</v>
      </c>
      <c r="L376" s="102">
        <f t="shared" si="82"/>
        <v>0</v>
      </c>
      <c r="M376" s="102">
        <f t="shared" si="83"/>
        <v>0.5</v>
      </c>
      <c r="N376" s="104">
        <f>IF(ISERROR(VLOOKUP(D376,'Base Precios'!$B:$E,4,0)),0,VLOOKUP(D376,'Base Precios'!$B:$E,4,0))</f>
        <v>491.51</v>
      </c>
      <c r="O376" s="104">
        <f>IF(ISERROR(VLOOKUP(D376,'Base Precios'!$B:$E,3,0)),0,VLOOKUP(D376,'Base Precios'!$B:$E,3,0))</f>
        <v>125.93</v>
      </c>
      <c r="P376" s="104">
        <f t="shared" si="84"/>
        <v>983.02</v>
      </c>
      <c r="Q376" s="104">
        <f t="shared" si="85"/>
        <v>0</v>
      </c>
      <c r="R376" s="105">
        <f t="shared" si="86"/>
        <v>983.02</v>
      </c>
    </row>
    <row r="377" spans="1:18" s="103" customFormat="1" ht="15" customHeight="1" x14ac:dyDescent="0.2">
      <c r="A377" s="5" t="str">
        <f t="shared" si="77"/>
        <v>Mercedes Benz CLK 55 AMG -   (N/E)</v>
      </c>
      <c r="B377" s="98" t="s">
        <v>37</v>
      </c>
      <c r="C377" s="97" t="s">
        <v>175</v>
      </c>
      <c r="D377" s="97" t="s">
        <v>80</v>
      </c>
      <c r="E377" s="97" t="s">
        <v>279</v>
      </c>
      <c r="F377" s="98"/>
      <c r="G377" s="112">
        <v>8.5</v>
      </c>
      <c r="H377" s="97">
        <f t="shared" si="78"/>
        <v>9</v>
      </c>
      <c r="I377" s="97">
        <f t="shared" si="79"/>
        <v>2.25</v>
      </c>
      <c r="J377" s="97">
        <f t="shared" si="80"/>
        <v>2</v>
      </c>
      <c r="K377" s="97">
        <f t="shared" si="81"/>
        <v>0.25</v>
      </c>
      <c r="L377" s="97">
        <f t="shared" si="82"/>
        <v>1</v>
      </c>
      <c r="M377" s="97">
        <f t="shared" si="83"/>
        <v>0.5</v>
      </c>
      <c r="N377" s="100">
        <f>IF(ISERROR(VLOOKUP(D377,'Base Precios'!$B:$E,4,0)),0,VLOOKUP(D377,'Base Precios'!$B:$E,4,0))</f>
        <v>0</v>
      </c>
      <c r="O377" s="100">
        <f>IF(ISERROR(VLOOKUP(D377,'Base Precios'!$B:$E,3,0)),0,VLOOKUP(D377,'Base Precios'!$B:$E,3,0))</f>
        <v>0</v>
      </c>
      <c r="P377" s="100">
        <f t="shared" si="84"/>
        <v>0</v>
      </c>
      <c r="Q377" s="100">
        <f t="shared" si="85"/>
        <v>0</v>
      </c>
      <c r="R377" s="101">
        <f t="shared" si="86"/>
        <v>0</v>
      </c>
    </row>
    <row r="378" spans="1:18" s="103" customFormat="1" ht="15" customHeight="1" x14ac:dyDescent="0.2">
      <c r="A378" s="5" t="str">
        <f t="shared" si="77"/>
        <v>Mercedes Benz CLK 55 AMG Cabriolet -   (N/E)</v>
      </c>
      <c r="B378" s="98" t="s">
        <v>37</v>
      </c>
      <c r="C378" s="97" t="s">
        <v>232</v>
      </c>
      <c r="D378" s="97" t="s">
        <v>80</v>
      </c>
      <c r="E378" s="97" t="s">
        <v>279</v>
      </c>
      <c r="F378" s="98"/>
      <c r="G378" s="112">
        <v>8.5</v>
      </c>
      <c r="H378" s="97">
        <f t="shared" si="78"/>
        <v>9</v>
      </c>
      <c r="I378" s="97">
        <f t="shared" si="79"/>
        <v>2.25</v>
      </c>
      <c r="J378" s="97">
        <f t="shared" si="80"/>
        <v>2</v>
      </c>
      <c r="K378" s="97">
        <f t="shared" si="81"/>
        <v>0.25</v>
      </c>
      <c r="L378" s="97">
        <f t="shared" si="82"/>
        <v>1</v>
      </c>
      <c r="M378" s="97">
        <f t="shared" si="83"/>
        <v>0.5</v>
      </c>
      <c r="N378" s="100">
        <f>IF(ISERROR(VLOOKUP(D378,'Base Precios'!$B:$E,4,0)),0,VLOOKUP(D378,'Base Precios'!$B:$E,4,0))</f>
        <v>0</v>
      </c>
      <c r="O378" s="100">
        <f>IF(ISERROR(VLOOKUP(D378,'Base Precios'!$B:$E,3,0)),0,VLOOKUP(D378,'Base Precios'!$B:$E,3,0))</f>
        <v>0</v>
      </c>
      <c r="P378" s="100">
        <f t="shared" si="84"/>
        <v>0</v>
      </c>
      <c r="Q378" s="100">
        <f t="shared" si="85"/>
        <v>0</v>
      </c>
      <c r="R378" s="101">
        <f t="shared" si="86"/>
        <v>0</v>
      </c>
    </row>
    <row r="379" spans="1:18" s="103" customFormat="1" ht="15" customHeight="1" x14ac:dyDescent="0.2">
      <c r="A379" s="5" t="str">
        <f t="shared" si="77"/>
        <v>Mercedes Benz CLS 350 -   (N/E)</v>
      </c>
      <c r="B379" s="103" t="s">
        <v>37</v>
      </c>
      <c r="C379" s="102" t="s">
        <v>293</v>
      </c>
      <c r="D379" s="102" t="s">
        <v>258</v>
      </c>
      <c r="E379" s="102" t="s">
        <v>279</v>
      </c>
      <c r="G379" s="108">
        <v>8</v>
      </c>
      <c r="H379" s="102">
        <f t="shared" si="78"/>
        <v>8</v>
      </c>
      <c r="I379" s="102">
        <f t="shared" si="79"/>
        <v>2</v>
      </c>
      <c r="J379" s="102">
        <f t="shared" si="80"/>
        <v>2</v>
      </c>
      <c r="K379" s="102">
        <f t="shared" si="81"/>
        <v>0</v>
      </c>
      <c r="L379" s="102">
        <f t="shared" si="82"/>
        <v>0</v>
      </c>
      <c r="M379" s="102">
        <f t="shared" si="83"/>
        <v>0</v>
      </c>
      <c r="N379" s="104">
        <f>IF(ISERROR(VLOOKUP(D379,'Base Precios'!$B:$E,4,0)),0,VLOOKUP(D379,'Base Precios'!$B:$E,4,0))</f>
        <v>491.51</v>
      </c>
      <c r="O379" s="104">
        <f>IF(ISERROR(VLOOKUP(D379,'Base Precios'!$B:$E,3,0)),0,VLOOKUP(D379,'Base Precios'!$B:$E,3,0))</f>
        <v>125.93</v>
      </c>
      <c r="P379" s="104">
        <f t="shared" si="84"/>
        <v>983.02</v>
      </c>
      <c r="Q379" s="104">
        <f t="shared" si="85"/>
        <v>0</v>
      </c>
      <c r="R379" s="105">
        <f t="shared" si="86"/>
        <v>983.02</v>
      </c>
    </row>
    <row r="380" spans="1:18" s="103" customFormat="1" ht="15" customHeight="1" x14ac:dyDescent="0.2">
      <c r="A380" s="5" t="str">
        <f t="shared" si="77"/>
        <v>Mercedes Benz CLS 350 -   (N/E)</v>
      </c>
      <c r="B380" s="103" t="s">
        <v>37</v>
      </c>
      <c r="C380" s="102" t="s">
        <v>293</v>
      </c>
      <c r="D380" s="102" t="s">
        <v>259</v>
      </c>
      <c r="E380" s="102" t="s">
        <v>279</v>
      </c>
      <c r="G380" s="108">
        <v>8</v>
      </c>
      <c r="H380" s="102">
        <f t="shared" si="78"/>
        <v>8</v>
      </c>
      <c r="I380" s="102">
        <f t="shared" si="79"/>
        <v>2</v>
      </c>
      <c r="J380" s="102">
        <f t="shared" si="80"/>
        <v>2</v>
      </c>
      <c r="K380" s="102">
        <f t="shared" si="81"/>
        <v>0</v>
      </c>
      <c r="L380" s="102">
        <f t="shared" si="82"/>
        <v>0</v>
      </c>
      <c r="M380" s="102">
        <f t="shared" si="83"/>
        <v>0</v>
      </c>
      <c r="N380" s="104">
        <f>IF(ISERROR(VLOOKUP(D380,'Base Precios'!$B:$E,4,0)),0,VLOOKUP(D380,'Base Precios'!$B:$E,4,0))</f>
        <v>277.99</v>
      </c>
      <c r="O380" s="104">
        <f>IF(ISERROR(VLOOKUP(D380,'Base Precios'!$B:$E,3,0)),0,VLOOKUP(D380,'Base Precios'!$B:$E,3,0))</f>
        <v>70.48</v>
      </c>
      <c r="P380" s="104">
        <f t="shared" si="84"/>
        <v>555.98</v>
      </c>
      <c r="Q380" s="104">
        <f t="shared" si="85"/>
        <v>0</v>
      </c>
      <c r="R380" s="105">
        <f t="shared" si="86"/>
        <v>555.98</v>
      </c>
    </row>
    <row r="381" spans="1:18" s="103" customFormat="1" ht="15" customHeight="1" x14ac:dyDescent="0.2">
      <c r="A381" s="5" t="str">
        <f t="shared" si="77"/>
        <v>Mercedes Benz CLS 500 -   (N/E)</v>
      </c>
      <c r="B381" s="103" t="s">
        <v>37</v>
      </c>
      <c r="C381" s="102" t="s">
        <v>294</v>
      </c>
      <c r="D381" s="102" t="s">
        <v>258</v>
      </c>
      <c r="E381" s="102" t="s">
        <v>279</v>
      </c>
      <c r="G381" s="108">
        <v>8.5</v>
      </c>
      <c r="H381" s="102">
        <f t="shared" si="78"/>
        <v>9</v>
      </c>
      <c r="I381" s="102">
        <f t="shared" si="79"/>
        <v>2.25</v>
      </c>
      <c r="J381" s="102">
        <f t="shared" si="80"/>
        <v>2</v>
      </c>
      <c r="K381" s="102">
        <f t="shared" si="81"/>
        <v>0.25</v>
      </c>
      <c r="L381" s="102">
        <f t="shared" si="82"/>
        <v>1</v>
      </c>
      <c r="M381" s="102">
        <f t="shared" si="83"/>
        <v>0.5</v>
      </c>
      <c r="N381" s="104">
        <f>IF(ISERROR(VLOOKUP(D381,'Base Precios'!$B:$E,4,0)),0,VLOOKUP(D381,'Base Precios'!$B:$E,4,0))</f>
        <v>491.51</v>
      </c>
      <c r="O381" s="104">
        <f>IF(ISERROR(VLOOKUP(D381,'Base Precios'!$B:$E,3,0)),0,VLOOKUP(D381,'Base Precios'!$B:$E,3,0))</f>
        <v>125.93</v>
      </c>
      <c r="P381" s="104">
        <f t="shared" si="84"/>
        <v>983.02</v>
      </c>
      <c r="Q381" s="104">
        <f t="shared" si="85"/>
        <v>125.93</v>
      </c>
      <c r="R381" s="105">
        <f t="shared" si="86"/>
        <v>1108.95</v>
      </c>
    </row>
    <row r="382" spans="1:18" s="103" customFormat="1" ht="15" customHeight="1" x14ac:dyDescent="0.2">
      <c r="A382" s="5" t="str">
        <f t="shared" si="77"/>
        <v>Mercedes Benz CLS 500 -   (N/E)</v>
      </c>
      <c r="B382" s="103" t="s">
        <v>37</v>
      </c>
      <c r="C382" s="102" t="s">
        <v>294</v>
      </c>
      <c r="D382" s="102" t="s">
        <v>259</v>
      </c>
      <c r="E382" s="102" t="s">
        <v>279</v>
      </c>
      <c r="G382" s="108">
        <v>8.5</v>
      </c>
      <c r="H382" s="102">
        <f t="shared" si="78"/>
        <v>9</v>
      </c>
      <c r="I382" s="102">
        <f t="shared" si="79"/>
        <v>2.25</v>
      </c>
      <c r="J382" s="102">
        <f t="shared" si="80"/>
        <v>2</v>
      </c>
      <c r="K382" s="102">
        <f t="shared" si="81"/>
        <v>0.25</v>
      </c>
      <c r="L382" s="102">
        <f t="shared" si="82"/>
        <v>1</v>
      </c>
      <c r="M382" s="102">
        <f t="shared" si="83"/>
        <v>0.5</v>
      </c>
      <c r="N382" s="104">
        <f>IF(ISERROR(VLOOKUP(D382,'Base Precios'!$B:$E,4,0)),0,VLOOKUP(D382,'Base Precios'!$B:$E,4,0))</f>
        <v>277.99</v>
      </c>
      <c r="O382" s="104">
        <f>IF(ISERROR(VLOOKUP(D382,'Base Precios'!$B:$E,3,0)),0,VLOOKUP(D382,'Base Precios'!$B:$E,3,0))</f>
        <v>70.48</v>
      </c>
      <c r="P382" s="104">
        <f t="shared" si="84"/>
        <v>555.98</v>
      </c>
      <c r="Q382" s="104">
        <f t="shared" si="85"/>
        <v>70.48</v>
      </c>
      <c r="R382" s="105">
        <f t="shared" si="86"/>
        <v>626.46</v>
      </c>
    </row>
    <row r="383" spans="1:18" s="103" customFormat="1" ht="15" customHeight="1" x14ac:dyDescent="0.2">
      <c r="A383" s="5" t="str">
        <f t="shared" si="77"/>
        <v>Mercedes Benz E 240 -   (N/E)</v>
      </c>
      <c r="B383" s="103" t="s">
        <v>37</v>
      </c>
      <c r="C383" s="102" t="s">
        <v>295</v>
      </c>
      <c r="D383" s="102" t="s">
        <v>258</v>
      </c>
      <c r="E383" s="102" t="s">
        <v>279</v>
      </c>
      <c r="G383" s="108">
        <v>8</v>
      </c>
      <c r="H383" s="102">
        <f t="shared" si="78"/>
        <v>8</v>
      </c>
      <c r="I383" s="102">
        <f t="shared" si="79"/>
        <v>2</v>
      </c>
      <c r="J383" s="102">
        <f t="shared" si="80"/>
        <v>2</v>
      </c>
      <c r="K383" s="102">
        <f t="shared" si="81"/>
        <v>0</v>
      </c>
      <c r="L383" s="102">
        <f t="shared" si="82"/>
        <v>0</v>
      </c>
      <c r="M383" s="102">
        <f t="shared" si="83"/>
        <v>0</v>
      </c>
      <c r="N383" s="104">
        <f>IF(ISERROR(VLOOKUP(D383,'Base Precios'!$B:$E,4,0)),0,VLOOKUP(D383,'Base Precios'!$B:$E,4,0))</f>
        <v>491.51</v>
      </c>
      <c r="O383" s="104">
        <f>IF(ISERROR(VLOOKUP(D383,'Base Precios'!$B:$E,3,0)),0,VLOOKUP(D383,'Base Precios'!$B:$E,3,0))</f>
        <v>125.93</v>
      </c>
      <c r="P383" s="104">
        <f t="shared" si="84"/>
        <v>983.02</v>
      </c>
      <c r="Q383" s="104">
        <f t="shared" si="85"/>
        <v>0</v>
      </c>
      <c r="R383" s="105">
        <f t="shared" si="86"/>
        <v>983.02</v>
      </c>
    </row>
    <row r="384" spans="1:18" s="103" customFormat="1" ht="15" customHeight="1" x14ac:dyDescent="0.2">
      <c r="A384" s="5" t="str">
        <f t="shared" si="77"/>
        <v>Mercedes Benz E 240 -   (N/E)</v>
      </c>
      <c r="B384" s="103" t="s">
        <v>37</v>
      </c>
      <c r="C384" s="102" t="s">
        <v>295</v>
      </c>
      <c r="D384" s="102" t="s">
        <v>259</v>
      </c>
      <c r="E384" s="102" t="s">
        <v>279</v>
      </c>
      <c r="G384" s="108">
        <v>8</v>
      </c>
      <c r="H384" s="102">
        <f t="shared" si="78"/>
        <v>8</v>
      </c>
      <c r="I384" s="102">
        <f t="shared" si="79"/>
        <v>2</v>
      </c>
      <c r="J384" s="102">
        <f t="shared" si="80"/>
        <v>2</v>
      </c>
      <c r="K384" s="102">
        <f t="shared" si="81"/>
        <v>0</v>
      </c>
      <c r="L384" s="102">
        <f t="shared" si="82"/>
        <v>0</v>
      </c>
      <c r="M384" s="102">
        <f t="shared" si="83"/>
        <v>0</v>
      </c>
      <c r="N384" s="104">
        <f>IF(ISERROR(VLOOKUP(D384,'Base Precios'!$B:$E,4,0)),0,VLOOKUP(D384,'Base Precios'!$B:$E,4,0))</f>
        <v>277.99</v>
      </c>
      <c r="O384" s="104">
        <f>IF(ISERROR(VLOOKUP(D384,'Base Precios'!$B:$E,3,0)),0,VLOOKUP(D384,'Base Precios'!$B:$E,3,0))</f>
        <v>70.48</v>
      </c>
      <c r="P384" s="104">
        <f t="shared" si="84"/>
        <v>555.98</v>
      </c>
      <c r="Q384" s="104">
        <f t="shared" si="85"/>
        <v>0</v>
      </c>
      <c r="R384" s="105">
        <f t="shared" si="86"/>
        <v>555.98</v>
      </c>
    </row>
    <row r="385" spans="1:18" s="103" customFormat="1" ht="15" customHeight="1" x14ac:dyDescent="0.2">
      <c r="A385" s="5" t="str">
        <f t="shared" si="77"/>
        <v>Mercedes Benz E 270 CDI -   (N/E)</v>
      </c>
      <c r="B385" s="103" t="s">
        <v>37</v>
      </c>
      <c r="C385" s="102" t="s">
        <v>170</v>
      </c>
      <c r="D385" s="102" t="s">
        <v>258</v>
      </c>
      <c r="E385" s="102" t="s">
        <v>279</v>
      </c>
      <c r="G385" s="108">
        <v>6.5</v>
      </c>
      <c r="H385" s="102">
        <f t="shared" si="78"/>
        <v>7</v>
      </c>
      <c r="I385" s="102">
        <f t="shared" si="79"/>
        <v>1.75</v>
      </c>
      <c r="J385" s="102">
        <f t="shared" si="80"/>
        <v>1</v>
      </c>
      <c r="K385" s="102">
        <f t="shared" si="81"/>
        <v>0.75</v>
      </c>
      <c r="L385" s="102">
        <f t="shared" si="82"/>
        <v>3</v>
      </c>
      <c r="M385" s="102">
        <f t="shared" si="83"/>
        <v>0.5</v>
      </c>
      <c r="N385" s="104">
        <f>IF(ISERROR(VLOOKUP(D385,'Base Precios'!$B:$E,4,0)),0,VLOOKUP(D385,'Base Precios'!$B:$E,4,0))</f>
        <v>491.51</v>
      </c>
      <c r="O385" s="104">
        <f>IF(ISERROR(VLOOKUP(D385,'Base Precios'!$B:$E,3,0)),0,VLOOKUP(D385,'Base Precios'!$B:$E,3,0))</f>
        <v>125.93</v>
      </c>
      <c r="P385" s="104">
        <f t="shared" si="84"/>
        <v>491.51</v>
      </c>
      <c r="Q385" s="104">
        <f t="shared" si="85"/>
        <v>377.79</v>
      </c>
      <c r="R385" s="105">
        <f t="shared" si="86"/>
        <v>869.3</v>
      </c>
    </row>
    <row r="386" spans="1:18" s="103" customFormat="1" ht="15" customHeight="1" x14ac:dyDescent="0.2">
      <c r="A386" s="5" t="str">
        <f t="shared" si="77"/>
        <v>Mercedes Benz E 320 -   (N/E)</v>
      </c>
      <c r="B386" s="103" t="s">
        <v>37</v>
      </c>
      <c r="C386" s="102" t="s">
        <v>296</v>
      </c>
      <c r="D386" s="102" t="s">
        <v>258</v>
      </c>
      <c r="E386" s="102" t="s">
        <v>279</v>
      </c>
      <c r="G386" s="108">
        <v>8</v>
      </c>
      <c r="H386" s="102">
        <f t="shared" si="78"/>
        <v>8</v>
      </c>
      <c r="I386" s="102">
        <f t="shared" si="79"/>
        <v>2</v>
      </c>
      <c r="J386" s="102">
        <f t="shared" si="80"/>
        <v>2</v>
      </c>
      <c r="K386" s="102">
        <f t="shared" si="81"/>
        <v>0</v>
      </c>
      <c r="L386" s="102">
        <f t="shared" si="82"/>
        <v>0</v>
      </c>
      <c r="M386" s="102">
        <f t="shared" si="83"/>
        <v>0</v>
      </c>
      <c r="N386" s="104">
        <f>IF(ISERROR(VLOOKUP(D386,'Base Precios'!$B:$E,4,0)),0,VLOOKUP(D386,'Base Precios'!$B:$E,4,0))</f>
        <v>491.51</v>
      </c>
      <c r="O386" s="104">
        <f>IF(ISERROR(VLOOKUP(D386,'Base Precios'!$B:$E,3,0)),0,VLOOKUP(D386,'Base Precios'!$B:$E,3,0))</f>
        <v>125.93</v>
      </c>
      <c r="P386" s="104">
        <f t="shared" si="84"/>
        <v>983.02</v>
      </c>
      <c r="Q386" s="104">
        <f t="shared" si="85"/>
        <v>0</v>
      </c>
      <c r="R386" s="105">
        <f t="shared" si="86"/>
        <v>983.02</v>
      </c>
    </row>
    <row r="387" spans="1:18" s="103" customFormat="1" ht="15" customHeight="1" x14ac:dyDescent="0.2">
      <c r="A387" s="5" t="str">
        <f t="shared" ref="A387:A450" si="87">CONCATENATE(B387," ",C387,," - ",F387,"  (",E387,")")</f>
        <v>Mercedes Benz E 320 -   (N/E)</v>
      </c>
      <c r="B387" s="103" t="s">
        <v>37</v>
      </c>
      <c r="C387" s="102" t="s">
        <v>296</v>
      </c>
      <c r="D387" s="102" t="s">
        <v>259</v>
      </c>
      <c r="E387" s="102" t="s">
        <v>279</v>
      </c>
      <c r="G387" s="108">
        <v>8</v>
      </c>
      <c r="H387" s="102">
        <f t="shared" si="78"/>
        <v>8</v>
      </c>
      <c r="I387" s="102">
        <f t="shared" si="79"/>
        <v>2</v>
      </c>
      <c r="J387" s="102">
        <f t="shared" si="80"/>
        <v>2</v>
      </c>
      <c r="K387" s="102">
        <f t="shared" si="81"/>
        <v>0</v>
      </c>
      <c r="L387" s="102">
        <f t="shared" si="82"/>
        <v>0</v>
      </c>
      <c r="M387" s="102">
        <f t="shared" si="83"/>
        <v>0</v>
      </c>
      <c r="N387" s="104">
        <f>IF(ISERROR(VLOOKUP(D387,'Base Precios'!$B:$E,4,0)),0,VLOOKUP(D387,'Base Precios'!$B:$E,4,0))</f>
        <v>277.99</v>
      </c>
      <c r="O387" s="104">
        <f>IF(ISERROR(VLOOKUP(D387,'Base Precios'!$B:$E,3,0)),0,VLOOKUP(D387,'Base Precios'!$B:$E,3,0))</f>
        <v>70.48</v>
      </c>
      <c r="P387" s="104">
        <f t="shared" si="84"/>
        <v>555.98</v>
      </c>
      <c r="Q387" s="104">
        <f t="shared" si="85"/>
        <v>0</v>
      </c>
      <c r="R387" s="105">
        <f t="shared" si="86"/>
        <v>555.98</v>
      </c>
    </row>
    <row r="388" spans="1:18" s="103" customFormat="1" ht="15" customHeight="1" x14ac:dyDescent="0.2">
      <c r="A388" s="5" t="str">
        <f t="shared" si="87"/>
        <v>Mercedes Benz E 320 CDI -   (N/E)</v>
      </c>
      <c r="B388" s="103" t="s">
        <v>37</v>
      </c>
      <c r="C388" s="102" t="s">
        <v>171</v>
      </c>
      <c r="D388" s="102" t="s">
        <v>258</v>
      </c>
      <c r="E388" s="102" t="s">
        <v>279</v>
      </c>
      <c r="G388" s="108">
        <v>8</v>
      </c>
      <c r="H388" s="102">
        <f t="shared" si="78"/>
        <v>8</v>
      </c>
      <c r="I388" s="102">
        <f t="shared" si="79"/>
        <v>2</v>
      </c>
      <c r="J388" s="102">
        <f t="shared" si="80"/>
        <v>2</v>
      </c>
      <c r="K388" s="102">
        <f t="shared" si="81"/>
        <v>0</v>
      </c>
      <c r="L388" s="102">
        <f t="shared" si="82"/>
        <v>0</v>
      </c>
      <c r="M388" s="102">
        <f t="shared" si="83"/>
        <v>0</v>
      </c>
      <c r="N388" s="104">
        <f>IF(ISERROR(VLOOKUP(D388,'Base Precios'!$B:$E,4,0)),0,VLOOKUP(D388,'Base Precios'!$B:$E,4,0))</f>
        <v>491.51</v>
      </c>
      <c r="O388" s="104">
        <f>IF(ISERROR(VLOOKUP(D388,'Base Precios'!$B:$E,3,0)),0,VLOOKUP(D388,'Base Precios'!$B:$E,3,0))</f>
        <v>125.93</v>
      </c>
      <c r="P388" s="104">
        <f t="shared" si="84"/>
        <v>983.02</v>
      </c>
      <c r="Q388" s="104">
        <f t="shared" si="85"/>
        <v>0</v>
      </c>
      <c r="R388" s="105">
        <f t="shared" si="86"/>
        <v>983.02</v>
      </c>
    </row>
    <row r="389" spans="1:18" s="103" customFormat="1" ht="15" customHeight="1" x14ac:dyDescent="0.2">
      <c r="A389" s="5" t="str">
        <f t="shared" si="87"/>
        <v>Mercedes Benz E 350 -   (N/E)</v>
      </c>
      <c r="B389" s="103" t="s">
        <v>37</v>
      </c>
      <c r="C389" s="102" t="s">
        <v>297</v>
      </c>
      <c r="D389" s="102" t="s">
        <v>258</v>
      </c>
      <c r="E389" s="102" t="s">
        <v>279</v>
      </c>
      <c r="G389" s="108">
        <v>8</v>
      </c>
      <c r="H389" s="102">
        <f t="shared" ref="H389:H452" si="88">ROUNDUP(G389,0)</f>
        <v>8</v>
      </c>
      <c r="I389" s="102">
        <f t="shared" ref="I389:I452" si="89">+H389/4</f>
        <v>2</v>
      </c>
      <c r="J389" s="102">
        <f t="shared" ref="J389:J452" si="90">TRUNC(I389,0)</f>
        <v>2</v>
      </c>
      <c r="K389" s="102">
        <f t="shared" ref="K389:K452" si="91">+I389-J389</f>
        <v>0</v>
      </c>
      <c r="L389" s="102">
        <f t="shared" ref="L389:L452" si="92">+K389*4</f>
        <v>0</v>
      </c>
      <c r="M389" s="102">
        <f t="shared" ref="M389:M452" si="93">+H389-G389</f>
        <v>0</v>
      </c>
      <c r="N389" s="104">
        <f>IF(ISERROR(VLOOKUP(D389,'Base Precios'!$B:$E,4,0)),0,VLOOKUP(D389,'Base Precios'!$B:$E,4,0))</f>
        <v>491.51</v>
      </c>
      <c r="O389" s="104">
        <f>IF(ISERROR(VLOOKUP(D389,'Base Precios'!$B:$E,3,0)),0,VLOOKUP(D389,'Base Precios'!$B:$E,3,0))</f>
        <v>125.93</v>
      </c>
      <c r="P389" s="104">
        <f t="shared" ref="P389:P452" si="94">IFERROR(J389*N389,0)</f>
        <v>983.02</v>
      </c>
      <c r="Q389" s="104">
        <f t="shared" ref="Q389:Q452" si="95">IFERROR(L389*O389,0)</f>
        <v>0</v>
      </c>
      <c r="R389" s="105">
        <f t="shared" ref="R389:R452" si="96">+P389+Q389</f>
        <v>983.02</v>
      </c>
    </row>
    <row r="390" spans="1:18" s="103" customFormat="1" ht="15" customHeight="1" x14ac:dyDescent="0.2">
      <c r="A390" s="5" t="str">
        <f t="shared" si="87"/>
        <v>Mercedes Benz E 350 -   (N/E)</v>
      </c>
      <c r="B390" s="103" t="s">
        <v>37</v>
      </c>
      <c r="C390" s="102" t="s">
        <v>297</v>
      </c>
      <c r="D390" s="102" t="s">
        <v>259</v>
      </c>
      <c r="E390" s="102" t="s">
        <v>279</v>
      </c>
      <c r="G390" s="108">
        <v>8</v>
      </c>
      <c r="H390" s="102">
        <f t="shared" si="88"/>
        <v>8</v>
      </c>
      <c r="I390" s="102">
        <f t="shared" si="89"/>
        <v>2</v>
      </c>
      <c r="J390" s="102">
        <f t="shared" si="90"/>
        <v>2</v>
      </c>
      <c r="K390" s="102">
        <f t="shared" si="91"/>
        <v>0</v>
      </c>
      <c r="L390" s="102">
        <f t="shared" si="92"/>
        <v>0</v>
      </c>
      <c r="M390" s="102">
        <f t="shared" si="93"/>
        <v>0</v>
      </c>
      <c r="N390" s="104">
        <f>IF(ISERROR(VLOOKUP(D390,'Base Precios'!$B:$E,4,0)),0,VLOOKUP(D390,'Base Precios'!$B:$E,4,0))</f>
        <v>277.99</v>
      </c>
      <c r="O390" s="104">
        <f>IF(ISERROR(VLOOKUP(D390,'Base Precios'!$B:$E,3,0)),0,VLOOKUP(D390,'Base Precios'!$B:$E,3,0))</f>
        <v>70.48</v>
      </c>
      <c r="P390" s="104">
        <f t="shared" si="94"/>
        <v>555.98</v>
      </c>
      <c r="Q390" s="104">
        <f t="shared" si="95"/>
        <v>0</v>
      </c>
      <c r="R390" s="105">
        <f t="shared" si="96"/>
        <v>555.98</v>
      </c>
    </row>
    <row r="391" spans="1:18" s="98" customFormat="1" ht="15" customHeight="1" x14ac:dyDescent="0.2">
      <c r="A391" s="5" t="str">
        <f t="shared" si="87"/>
        <v>Mercedes Benz E 500 -   (N/E)</v>
      </c>
      <c r="B391" s="103" t="s">
        <v>37</v>
      </c>
      <c r="C391" s="102" t="s">
        <v>172</v>
      </c>
      <c r="D391" s="102" t="s">
        <v>258</v>
      </c>
      <c r="E391" s="102" t="s">
        <v>279</v>
      </c>
      <c r="F391" s="103"/>
      <c r="G391" s="108">
        <v>7.5</v>
      </c>
      <c r="H391" s="102">
        <f t="shared" si="88"/>
        <v>8</v>
      </c>
      <c r="I391" s="102">
        <f t="shared" si="89"/>
        <v>2</v>
      </c>
      <c r="J391" s="102">
        <f t="shared" si="90"/>
        <v>2</v>
      </c>
      <c r="K391" s="102">
        <f t="shared" si="91"/>
        <v>0</v>
      </c>
      <c r="L391" s="102">
        <f t="shared" si="92"/>
        <v>0</v>
      </c>
      <c r="M391" s="102">
        <f t="shared" si="93"/>
        <v>0.5</v>
      </c>
      <c r="N391" s="104">
        <f>IF(ISERROR(VLOOKUP(D391,'Base Precios'!$B:$E,4,0)),0,VLOOKUP(D391,'Base Precios'!$B:$E,4,0))</f>
        <v>491.51</v>
      </c>
      <c r="O391" s="104">
        <f>IF(ISERROR(VLOOKUP(D391,'Base Precios'!$B:$E,3,0)),0,VLOOKUP(D391,'Base Precios'!$B:$E,3,0))</f>
        <v>125.93</v>
      </c>
      <c r="P391" s="104">
        <f t="shared" si="94"/>
        <v>983.02</v>
      </c>
      <c r="Q391" s="104">
        <f t="shared" si="95"/>
        <v>0</v>
      </c>
      <c r="R391" s="105">
        <f t="shared" si="96"/>
        <v>983.02</v>
      </c>
    </row>
    <row r="392" spans="1:18" s="103" customFormat="1" ht="15" customHeight="1" x14ac:dyDescent="0.2">
      <c r="A392" s="5" t="str">
        <f t="shared" si="87"/>
        <v>Mercedes Benz E 500 -   (N/E)</v>
      </c>
      <c r="B392" s="103" t="s">
        <v>37</v>
      </c>
      <c r="C392" s="102" t="s">
        <v>172</v>
      </c>
      <c r="D392" s="102" t="s">
        <v>259</v>
      </c>
      <c r="E392" s="102" t="s">
        <v>279</v>
      </c>
      <c r="G392" s="108">
        <v>7.5</v>
      </c>
      <c r="H392" s="102">
        <f t="shared" si="88"/>
        <v>8</v>
      </c>
      <c r="I392" s="102">
        <f t="shared" si="89"/>
        <v>2</v>
      </c>
      <c r="J392" s="102">
        <f t="shared" si="90"/>
        <v>2</v>
      </c>
      <c r="K392" s="102">
        <f t="shared" si="91"/>
        <v>0</v>
      </c>
      <c r="L392" s="102">
        <f t="shared" si="92"/>
        <v>0</v>
      </c>
      <c r="M392" s="102">
        <f t="shared" si="93"/>
        <v>0.5</v>
      </c>
      <c r="N392" s="104">
        <f>IF(ISERROR(VLOOKUP(D392,'Base Precios'!$B:$E,4,0)),0,VLOOKUP(D392,'Base Precios'!$B:$E,4,0))</f>
        <v>277.99</v>
      </c>
      <c r="O392" s="104">
        <f>IF(ISERROR(VLOOKUP(D392,'Base Precios'!$B:$E,3,0)),0,VLOOKUP(D392,'Base Precios'!$B:$E,3,0))</f>
        <v>70.48</v>
      </c>
      <c r="P392" s="104">
        <f t="shared" si="94"/>
        <v>555.98</v>
      </c>
      <c r="Q392" s="104">
        <f t="shared" si="95"/>
        <v>0</v>
      </c>
      <c r="R392" s="105">
        <f t="shared" si="96"/>
        <v>555.98</v>
      </c>
    </row>
    <row r="393" spans="1:18" s="103" customFormat="1" ht="15" customHeight="1" x14ac:dyDescent="0.2">
      <c r="A393" s="5" t="str">
        <f t="shared" si="87"/>
        <v>Mercedes Benz E 55 AMG Kompressor -   (N/E)</v>
      </c>
      <c r="B393" s="98" t="s">
        <v>37</v>
      </c>
      <c r="C393" s="97" t="s">
        <v>298</v>
      </c>
      <c r="D393" s="97" t="s">
        <v>80</v>
      </c>
      <c r="E393" s="97" t="s">
        <v>279</v>
      </c>
      <c r="F393" s="98"/>
      <c r="G393" s="112">
        <v>8.5</v>
      </c>
      <c r="H393" s="97">
        <f t="shared" si="88"/>
        <v>9</v>
      </c>
      <c r="I393" s="97">
        <f t="shared" si="89"/>
        <v>2.25</v>
      </c>
      <c r="J393" s="97">
        <f t="shared" si="90"/>
        <v>2</v>
      </c>
      <c r="K393" s="97">
        <f t="shared" si="91"/>
        <v>0.25</v>
      </c>
      <c r="L393" s="97">
        <f t="shared" si="92"/>
        <v>1</v>
      </c>
      <c r="M393" s="97">
        <f t="shared" si="93"/>
        <v>0.5</v>
      </c>
      <c r="N393" s="100">
        <f>IF(ISERROR(VLOOKUP(D393,'Base Precios'!$B:$E,4,0)),0,VLOOKUP(D393,'Base Precios'!$B:$E,4,0))</f>
        <v>0</v>
      </c>
      <c r="O393" s="100">
        <f>IF(ISERROR(VLOOKUP(D393,'Base Precios'!$B:$E,3,0)),0,VLOOKUP(D393,'Base Precios'!$B:$E,3,0))</f>
        <v>0</v>
      </c>
      <c r="P393" s="100">
        <f t="shared" si="94"/>
        <v>0</v>
      </c>
      <c r="Q393" s="100">
        <f t="shared" si="95"/>
        <v>0</v>
      </c>
      <c r="R393" s="101">
        <f t="shared" si="96"/>
        <v>0</v>
      </c>
    </row>
    <row r="394" spans="1:18" s="103" customFormat="1" ht="15" customHeight="1" x14ac:dyDescent="0.2">
      <c r="A394" s="5" t="str">
        <f t="shared" si="87"/>
        <v>Mercedes Benz ML 270 CDI -   (N/E)</v>
      </c>
      <c r="B394" s="103" t="s">
        <v>37</v>
      </c>
      <c r="C394" s="102" t="s">
        <v>233</v>
      </c>
      <c r="D394" s="102" t="s">
        <v>262</v>
      </c>
      <c r="E394" s="102" t="s">
        <v>279</v>
      </c>
      <c r="G394" s="108">
        <v>7</v>
      </c>
      <c r="H394" s="102">
        <f t="shared" si="88"/>
        <v>7</v>
      </c>
      <c r="I394" s="102">
        <f t="shared" si="89"/>
        <v>1.75</v>
      </c>
      <c r="J394" s="102">
        <f t="shared" si="90"/>
        <v>1</v>
      </c>
      <c r="K394" s="102">
        <f t="shared" si="91"/>
        <v>0.75</v>
      </c>
      <c r="L394" s="102">
        <f t="shared" si="92"/>
        <v>3</v>
      </c>
      <c r="M394" s="102">
        <f t="shared" si="93"/>
        <v>0</v>
      </c>
      <c r="N394" s="104">
        <f>IF(ISERROR(VLOOKUP(D394,'Base Precios'!$B:$E,4,0)),0,VLOOKUP(D394,'Base Precios'!$B:$E,4,0))</f>
        <v>535.85</v>
      </c>
      <c r="O394" s="104">
        <f>IF(ISERROR(VLOOKUP(D394,'Base Precios'!$B:$E,3,0)),0,VLOOKUP(D394,'Base Precios'!$B:$E,3,0))</f>
        <v>134.09</v>
      </c>
      <c r="P394" s="104">
        <f t="shared" si="94"/>
        <v>535.85</v>
      </c>
      <c r="Q394" s="104">
        <f t="shared" si="95"/>
        <v>402.27</v>
      </c>
      <c r="R394" s="105">
        <f t="shared" si="96"/>
        <v>938.12</v>
      </c>
    </row>
    <row r="395" spans="1:18" s="103" customFormat="1" ht="15" customHeight="1" x14ac:dyDescent="0.2">
      <c r="A395" s="5" t="str">
        <f t="shared" si="87"/>
        <v>Mercedes Benz ML 320 CDI -   (N/E)</v>
      </c>
      <c r="B395" s="103" t="s">
        <v>37</v>
      </c>
      <c r="C395" s="102" t="s">
        <v>73</v>
      </c>
      <c r="D395" s="102" t="s">
        <v>262</v>
      </c>
      <c r="E395" s="102" t="s">
        <v>279</v>
      </c>
      <c r="G395" s="108">
        <v>9</v>
      </c>
      <c r="H395" s="102">
        <f t="shared" si="88"/>
        <v>9</v>
      </c>
      <c r="I395" s="102">
        <f t="shared" si="89"/>
        <v>2.25</v>
      </c>
      <c r="J395" s="102">
        <f t="shared" si="90"/>
        <v>2</v>
      </c>
      <c r="K395" s="102">
        <f t="shared" si="91"/>
        <v>0.25</v>
      </c>
      <c r="L395" s="102">
        <f t="shared" si="92"/>
        <v>1</v>
      </c>
      <c r="M395" s="102">
        <f t="shared" si="93"/>
        <v>0</v>
      </c>
      <c r="N395" s="104">
        <f>IF(ISERROR(VLOOKUP(D395,'Base Precios'!$B:$E,4,0)),0,VLOOKUP(D395,'Base Precios'!$B:$E,4,0))</f>
        <v>535.85</v>
      </c>
      <c r="O395" s="104">
        <f>IF(ISERROR(VLOOKUP(D395,'Base Precios'!$B:$E,3,0)),0,VLOOKUP(D395,'Base Precios'!$B:$E,3,0))</f>
        <v>134.09</v>
      </c>
      <c r="P395" s="104">
        <f t="shared" si="94"/>
        <v>1071.7</v>
      </c>
      <c r="Q395" s="104">
        <f t="shared" si="95"/>
        <v>134.09</v>
      </c>
      <c r="R395" s="105">
        <f t="shared" si="96"/>
        <v>1205.79</v>
      </c>
    </row>
    <row r="396" spans="1:18" s="98" customFormat="1" ht="15" customHeight="1" x14ac:dyDescent="0.2">
      <c r="A396" s="5" t="str">
        <f t="shared" si="87"/>
        <v>Mercedes Benz ML 350 / 500 -   (N/E)</v>
      </c>
      <c r="B396" s="103" t="s">
        <v>37</v>
      </c>
      <c r="C396" s="102" t="s">
        <v>235</v>
      </c>
      <c r="D396" s="102" t="s">
        <v>262</v>
      </c>
      <c r="E396" s="102" t="s">
        <v>279</v>
      </c>
      <c r="F396" s="103"/>
      <c r="G396" s="108">
        <v>8</v>
      </c>
      <c r="H396" s="102">
        <f t="shared" si="88"/>
        <v>8</v>
      </c>
      <c r="I396" s="102">
        <f t="shared" si="89"/>
        <v>2</v>
      </c>
      <c r="J396" s="102">
        <f t="shared" si="90"/>
        <v>2</v>
      </c>
      <c r="K396" s="102">
        <f t="shared" si="91"/>
        <v>0</v>
      </c>
      <c r="L396" s="102">
        <f t="shared" si="92"/>
        <v>0</v>
      </c>
      <c r="M396" s="102">
        <f t="shared" si="93"/>
        <v>0</v>
      </c>
      <c r="N396" s="104">
        <f>IF(ISERROR(VLOOKUP(D396,'Base Precios'!$B:$E,4,0)),0,VLOOKUP(D396,'Base Precios'!$B:$E,4,0))</f>
        <v>535.85</v>
      </c>
      <c r="O396" s="104">
        <f>IF(ISERROR(VLOOKUP(D396,'Base Precios'!$B:$E,3,0)),0,VLOOKUP(D396,'Base Precios'!$B:$E,3,0))</f>
        <v>134.09</v>
      </c>
      <c r="P396" s="104">
        <f t="shared" si="94"/>
        <v>1071.7</v>
      </c>
      <c r="Q396" s="104">
        <f t="shared" si="95"/>
        <v>0</v>
      </c>
      <c r="R396" s="105">
        <f t="shared" si="96"/>
        <v>1071.7</v>
      </c>
    </row>
    <row r="397" spans="1:18" s="103" customFormat="1" ht="15" customHeight="1" x14ac:dyDescent="0.2">
      <c r="A397" s="5" t="str">
        <f t="shared" si="87"/>
        <v>Mercedes Benz ML 400 CDI -   (N/E)</v>
      </c>
      <c r="B397" s="103" t="s">
        <v>37</v>
      </c>
      <c r="C397" s="102" t="s">
        <v>234</v>
      </c>
      <c r="D397" s="102" t="s">
        <v>262</v>
      </c>
      <c r="E397" s="102" t="s">
        <v>279</v>
      </c>
      <c r="G397" s="108">
        <v>9.5</v>
      </c>
      <c r="H397" s="102">
        <f t="shared" si="88"/>
        <v>10</v>
      </c>
      <c r="I397" s="102">
        <f t="shared" si="89"/>
        <v>2.5</v>
      </c>
      <c r="J397" s="102">
        <f t="shared" si="90"/>
        <v>2</v>
      </c>
      <c r="K397" s="102">
        <f t="shared" si="91"/>
        <v>0.5</v>
      </c>
      <c r="L397" s="102">
        <f t="shared" si="92"/>
        <v>2</v>
      </c>
      <c r="M397" s="102">
        <f t="shared" si="93"/>
        <v>0.5</v>
      </c>
      <c r="N397" s="104">
        <f>IF(ISERROR(VLOOKUP(D397,'Base Precios'!$B:$E,4,0)),0,VLOOKUP(D397,'Base Precios'!$B:$E,4,0))</f>
        <v>535.85</v>
      </c>
      <c r="O397" s="104">
        <f>IF(ISERROR(VLOOKUP(D397,'Base Precios'!$B:$E,3,0)),0,VLOOKUP(D397,'Base Precios'!$B:$E,3,0))</f>
        <v>134.09</v>
      </c>
      <c r="P397" s="104">
        <f t="shared" si="94"/>
        <v>1071.7</v>
      </c>
      <c r="Q397" s="104">
        <f t="shared" si="95"/>
        <v>268.18</v>
      </c>
      <c r="R397" s="105">
        <f t="shared" si="96"/>
        <v>1339.88</v>
      </c>
    </row>
    <row r="398" spans="1:18" s="103" customFormat="1" ht="15" customHeight="1" x14ac:dyDescent="0.2">
      <c r="A398" s="5" t="str">
        <f t="shared" si="87"/>
        <v>Mercedes Benz ML 63 AMG -   (N/E)</v>
      </c>
      <c r="B398" s="98" t="s">
        <v>37</v>
      </c>
      <c r="C398" s="97" t="s">
        <v>173</v>
      </c>
      <c r="D398" s="97" t="s">
        <v>80</v>
      </c>
      <c r="E398" s="97" t="s">
        <v>279</v>
      </c>
      <c r="F398" s="98"/>
      <c r="G398" s="112">
        <v>9.6999999999999993</v>
      </c>
      <c r="H398" s="97">
        <f t="shared" si="88"/>
        <v>10</v>
      </c>
      <c r="I398" s="97">
        <f t="shared" si="89"/>
        <v>2.5</v>
      </c>
      <c r="J398" s="97">
        <f t="shared" si="90"/>
        <v>2</v>
      </c>
      <c r="K398" s="97">
        <f t="shared" si="91"/>
        <v>0.5</v>
      </c>
      <c r="L398" s="97">
        <f t="shared" si="92"/>
        <v>2</v>
      </c>
      <c r="M398" s="97">
        <f t="shared" si="93"/>
        <v>0.30000000000000071</v>
      </c>
      <c r="N398" s="100">
        <f>IF(ISERROR(VLOOKUP(D398,'Base Precios'!$B:$E,4,0)),0,VLOOKUP(D398,'Base Precios'!$B:$E,4,0))</f>
        <v>0</v>
      </c>
      <c r="O398" s="100">
        <f>IF(ISERROR(VLOOKUP(D398,'Base Precios'!$B:$E,3,0)),0,VLOOKUP(D398,'Base Precios'!$B:$E,3,0))</f>
        <v>0</v>
      </c>
      <c r="P398" s="100">
        <f t="shared" si="94"/>
        <v>0</v>
      </c>
      <c r="Q398" s="100">
        <f t="shared" si="95"/>
        <v>0</v>
      </c>
      <c r="R398" s="101">
        <f t="shared" si="96"/>
        <v>0</v>
      </c>
    </row>
    <row r="399" spans="1:18" s="103" customFormat="1" ht="15" customHeight="1" x14ac:dyDescent="0.2">
      <c r="A399" s="5" t="str">
        <f t="shared" si="87"/>
        <v>Mercedes Benz S 400 CDI -   (N/E)</v>
      </c>
      <c r="B399" s="103" t="s">
        <v>37</v>
      </c>
      <c r="C399" s="102" t="s">
        <v>236</v>
      </c>
      <c r="D399" s="102" t="s">
        <v>258</v>
      </c>
      <c r="E399" s="102" t="s">
        <v>279</v>
      </c>
      <c r="G399" s="108">
        <v>10</v>
      </c>
      <c r="H399" s="102">
        <f t="shared" si="88"/>
        <v>10</v>
      </c>
      <c r="I399" s="102">
        <f t="shared" si="89"/>
        <v>2.5</v>
      </c>
      <c r="J399" s="102">
        <f t="shared" si="90"/>
        <v>2</v>
      </c>
      <c r="K399" s="102">
        <f t="shared" si="91"/>
        <v>0.5</v>
      </c>
      <c r="L399" s="102">
        <f t="shared" si="92"/>
        <v>2</v>
      </c>
      <c r="M399" s="102">
        <f t="shared" si="93"/>
        <v>0</v>
      </c>
      <c r="N399" s="104">
        <f>IF(ISERROR(VLOOKUP(D399,'Base Precios'!$B:$E,4,0)),0,VLOOKUP(D399,'Base Precios'!$B:$E,4,0))</f>
        <v>491.51</v>
      </c>
      <c r="O399" s="104">
        <f>IF(ISERROR(VLOOKUP(D399,'Base Precios'!$B:$E,3,0)),0,VLOOKUP(D399,'Base Precios'!$B:$E,3,0))</f>
        <v>125.93</v>
      </c>
      <c r="P399" s="104">
        <f t="shared" si="94"/>
        <v>983.02</v>
      </c>
      <c r="Q399" s="104">
        <f t="shared" si="95"/>
        <v>251.86</v>
      </c>
      <c r="R399" s="105">
        <f t="shared" si="96"/>
        <v>1234.8800000000001</v>
      </c>
    </row>
    <row r="400" spans="1:18" s="98" customFormat="1" ht="15" customHeight="1" x14ac:dyDescent="0.2">
      <c r="A400" s="5" t="str">
        <f t="shared" si="87"/>
        <v>Mercedes Benz S 400 CDI -   (N/E)</v>
      </c>
      <c r="B400" s="103" t="s">
        <v>37</v>
      </c>
      <c r="C400" s="102" t="s">
        <v>236</v>
      </c>
      <c r="D400" s="102" t="s">
        <v>259</v>
      </c>
      <c r="E400" s="102" t="s">
        <v>279</v>
      </c>
      <c r="F400" s="103"/>
      <c r="G400" s="108">
        <v>10</v>
      </c>
      <c r="H400" s="102">
        <f t="shared" si="88"/>
        <v>10</v>
      </c>
      <c r="I400" s="102">
        <f t="shared" si="89"/>
        <v>2.5</v>
      </c>
      <c r="J400" s="102">
        <f t="shared" si="90"/>
        <v>2</v>
      </c>
      <c r="K400" s="102">
        <f t="shared" si="91"/>
        <v>0.5</v>
      </c>
      <c r="L400" s="102">
        <f t="shared" si="92"/>
        <v>2</v>
      </c>
      <c r="M400" s="102">
        <f t="shared" si="93"/>
        <v>0</v>
      </c>
      <c r="N400" s="104">
        <f>IF(ISERROR(VLOOKUP(D400,'Base Precios'!$B:$E,4,0)),0,VLOOKUP(D400,'Base Precios'!$B:$E,4,0))</f>
        <v>277.99</v>
      </c>
      <c r="O400" s="104">
        <f>IF(ISERROR(VLOOKUP(D400,'Base Precios'!$B:$E,3,0)),0,VLOOKUP(D400,'Base Precios'!$B:$E,3,0))</f>
        <v>70.48</v>
      </c>
      <c r="P400" s="104">
        <f t="shared" si="94"/>
        <v>555.98</v>
      </c>
      <c r="Q400" s="104">
        <f t="shared" si="95"/>
        <v>140.96</v>
      </c>
      <c r="R400" s="105">
        <f t="shared" si="96"/>
        <v>696.94</v>
      </c>
    </row>
    <row r="401" spans="1:18" s="103" customFormat="1" ht="15" customHeight="1" x14ac:dyDescent="0.2">
      <c r="A401" s="5" t="str">
        <f t="shared" si="87"/>
        <v>Mercedes Benz S 500 -   (N/E)</v>
      </c>
      <c r="B401" s="103" t="s">
        <v>37</v>
      </c>
      <c r="C401" s="102" t="s">
        <v>176</v>
      </c>
      <c r="D401" s="102" t="s">
        <v>258</v>
      </c>
      <c r="E401" s="102" t="s">
        <v>279</v>
      </c>
      <c r="G401" s="108">
        <v>8.5</v>
      </c>
      <c r="H401" s="102">
        <f t="shared" si="88"/>
        <v>9</v>
      </c>
      <c r="I401" s="102">
        <f t="shared" si="89"/>
        <v>2.25</v>
      </c>
      <c r="J401" s="102">
        <f t="shared" si="90"/>
        <v>2</v>
      </c>
      <c r="K401" s="102">
        <f t="shared" si="91"/>
        <v>0.25</v>
      </c>
      <c r="L401" s="102">
        <f t="shared" si="92"/>
        <v>1</v>
      </c>
      <c r="M401" s="102">
        <f t="shared" si="93"/>
        <v>0.5</v>
      </c>
      <c r="N401" s="104">
        <f>IF(ISERROR(VLOOKUP(D401,'Base Precios'!$B:$E,4,0)),0,VLOOKUP(D401,'Base Precios'!$B:$E,4,0))</f>
        <v>491.51</v>
      </c>
      <c r="O401" s="104">
        <f>IF(ISERROR(VLOOKUP(D401,'Base Precios'!$B:$E,3,0)),0,VLOOKUP(D401,'Base Precios'!$B:$E,3,0))</f>
        <v>125.93</v>
      </c>
      <c r="P401" s="104">
        <f t="shared" si="94"/>
        <v>983.02</v>
      </c>
      <c r="Q401" s="104">
        <f t="shared" si="95"/>
        <v>125.93</v>
      </c>
      <c r="R401" s="105">
        <f t="shared" si="96"/>
        <v>1108.95</v>
      </c>
    </row>
    <row r="402" spans="1:18" s="103" customFormat="1" ht="15" customHeight="1" x14ac:dyDescent="0.2">
      <c r="A402" s="5" t="str">
        <f t="shared" si="87"/>
        <v>Mercedes Benz S 500 L -   (N/E)</v>
      </c>
      <c r="B402" s="103" t="s">
        <v>37</v>
      </c>
      <c r="C402" s="102" t="s">
        <v>237</v>
      </c>
      <c r="D402" s="102" t="s">
        <v>259</v>
      </c>
      <c r="E402" s="102" t="s">
        <v>279</v>
      </c>
      <c r="G402" s="108">
        <v>8.5</v>
      </c>
      <c r="H402" s="102">
        <f t="shared" si="88"/>
        <v>9</v>
      </c>
      <c r="I402" s="102">
        <f t="shared" si="89"/>
        <v>2.25</v>
      </c>
      <c r="J402" s="102">
        <f t="shared" si="90"/>
        <v>2</v>
      </c>
      <c r="K402" s="102">
        <f t="shared" si="91"/>
        <v>0.25</v>
      </c>
      <c r="L402" s="102">
        <f t="shared" si="92"/>
        <v>1</v>
      </c>
      <c r="M402" s="102">
        <f t="shared" si="93"/>
        <v>0.5</v>
      </c>
      <c r="N402" s="104">
        <f>IF(ISERROR(VLOOKUP(D402,'Base Precios'!$B:$E,4,0)),0,VLOOKUP(D402,'Base Precios'!$B:$E,4,0))</f>
        <v>277.99</v>
      </c>
      <c r="O402" s="104">
        <f>IF(ISERROR(VLOOKUP(D402,'Base Precios'!$B:$E,3,0)),0,VLOOKUP(D402,'Base Precios'!$B:$E,3,0))</f>
        <v>70.48</v>
      </c>
      <c r="P402" s="104">
        <f t="shared" si="94"/>
        <v>555.98</v>
      </c>
      <c r="Q402" s="104">
        <f t="shared" si="95"/>
        <v>70.48</v>
      </c>
      <c r="R402" s="105">
        <f t="shared" si="96"/>
        <v>626.46</v>
      </c>
    </row>
    <row r="403" spans="1:18" s="103" customFormat="1" ht="15" customHeight="1" x14ac:dyDescent="0.2">
      <c r="A403" s="5" t="str">
        <f t="shared" si="87"/>
        <v>Mercedes Benz SL 500 -   (N/E)</v>
      </c>
      <c r="B403" s="103" t="s">
        <v>37</v>
      </c>
      <c r="C403" s="102" t="s">
        <v>177</v>
      </c>
      <c r="D403" s="102" t="s">
        <v>258</v>
      </c>
      <c r="E403" s="102" t="s">
        <v>279</v>
      </c>
      <c r="G403" s="108">
        <v>8.5</v>
      </c>
      <c r="H403" s="102">
        <f t="shared" si="88"/>
        <v>9</v>
      </c>
      <c r="I403" s="102">
        <f t="shared" si="89"/>
        <v>2.25</v>
      </c>
      <c r="J403" s="102">
        <f t="shared" si="90"/>
        <v>2</v>
      </c>
      <c r="K403" s="102">
        <f t="shared" si="91"/>
        <v>0.25</v>
      </c>
      <c r="L403" s="102">
        <f t="shared" si="92"/>
        <v>1</v>
      </c>
      <c r="M403" s="102">
        <f t="shared" si="93"/>
        <v>0.5</v>
      </c>
      <c r="N403" s="104">
        <f>IF(ISERROR(VLOOKUP(D403,'Base Precios'!$B:$E,4,0)),0,VLOOKUP(D403,'Base Precios'!$B:$E,4,0))</f>
        <v>491.51</v>
      </c>
      <c r="O403" s="104">
        <f>IF(ISERROR(VLOOKUP(D403,'Base Precios'!$B:$E,3,0)),0,VLOOKUP(D403,'Base Precios'!$B:$E,3,0))</f>
        <v>125.93</v>
      </c>
      <c r="P403" s="104">
        <f t="shared" si="94"/>
        <v>983.02</v>
      </c>
      <c r="Q403" s="104">
        <f t="shared" si="95"/>
        <v>125.93</v>
      </c>
      <c r="R403" s="105">
        <f t="shared" si="96"/>
        <v>1108.95</v>
      </c>
    </row>
    <row r="404" spans="1:18" s="103" customFormat="1" ht="15" customHeight="1" x14ac:dyDescent="0.2">
      <c r="A404" s="5" t="str">
        <f t="shared" si="87"/>
        <v>Mercedes Benz SL 500 -   (N/E)</v>
      </c>
      <c r="B404" s="103" t="s">
        <v>37</v>
      </c>
      <c r="C404" s="102" t="s">
        <v>177</v>
      </c>
      <c r="D404" s="102" t="s">
        <v>259</v>
      </c>
      <c r="E404" s="102" t="s">
        <v>279</v>
      </c>
      <c r="G404" s="108">
        <v>8.5</v>
      </c>
      <c r="H404" s="102">
        <f t="shared" si="88"/>
        <v>9</v>
      </c>
      <c r="I404" s="102">
        <f t="shared" si="89"/>
        <v>2.25</v>
      </c>
      <c r="J404" s="102">
        <f t="shared" si="90"/>
        <v>2</v>
      </c>
      <c r="K404" s="102">
        <f t="shared" si="91"/>
        <v>0.25</v>
      </c>
      <c r="L404" s="102">
        <f t="shared" si="92"/>
        <v>1</v>
      </c>
      <c r="M404" s="102">
        <f t="shared" si="93"/>
        <v>0.5</v>
      </c>
      <c r="N404" s="104">
        <f>IF(ISERROR(VLOOKUP(D404,'Base Precios'!$B:$E,4,0)),0,VLOOKUP(D404,'Base Precios'!$B:$E,4,0))</f>
        <v>277.99</v>
      </c>
      <c r="O404" s="104">
        <f>IF(ISERROR(VLOOKUP(D404,'Base Precios'!$B:$E,3,0)),0,VLOOKUP(D404,'Base Precios'!$B:$E,3,0))</f>
        <v>70.48</v>
      </c>
      <c r="P404" s="104">
        <f t="shared" si="94"/>
        <v>555.98</v>
      </c>
      <c r="Q404" s="104">
        <f t="shared" si="95"/>
        <v>70.48</v>
      </c>
      <c r="R404" s="105">
        <f t="shared" si="96"/>
        <v>626.46</v>
      </c>
    </row>
    <row r="405" spans="1:18" s="98" customFormat="1" ht="15" customHeight="1" x14ac:dyDescent="0.2">
      <c r="A405" s="5" t="str">
        <f t="shared" si="87"/>
        <v>Mercedes Benz SL 55 AMG Kompressor -   (N/E)</v>
      </c>
      <c r="B405" s="98" t="s">
        <v>37</v>
      </c>
      <c r="C405" s="97" t="s">
        <v>76</v>
      </c>
      <c r="D405" s="97" t="s">
        <v>80</v>
      </c>
      <c r="E405" s="97" t="s">
        <v>279</v>
      </c>
      <c r="G405" s="112">
        <v>8.6999999999999993</v>
      </c>
      <c r="H405" s="97">
        <f t="shared" si="88"/>
        <v>9</v>
      </c>
      <c r="I405" s="97">
        <f t="shared" si="89"/>
        <v>2.25</v>
      </c>
      <c r="J405" s="97">
        <f t="shared" si="90"/>
        <v>2</v>
      </c>
      <c r="K405" s="97">
        <f t="shared" si="91"/>
        <v>0.25</v>
      </c>
      <c r="L405" s="97">
        <f t="shared" si="92"/>
        <v>1</v>
      </c>
      <c r="M405" s="97">
        <f t="shared" si="93"/>
        <v>0.30000000000000071</v>
      </c>
      <c r="N405" s="100">
        <f>IF(ISERROR(VLOOKUP(D405,'Base Precios'!$B:$E,4,0)),0,VLOOKUP(D405,'Base Precios'!$B:$E,4,0))</f>
        <v>0</v>
      </c>
      <c r="O405" s="100">
        <f>IF(ISERROR(VLOOKUP(D405,'Base Precios'!$B:$E,3,0)),0,VLOOKUP(D405,'Base Precios'!$B:$E,3,0))</f>
        <v>0</v>
      </c>
      <c r="P405" s="100">
        <f t="shared" si="94"/>
        <v>0</v>
      </c>
      <c r="Q405" s="100">
        <f t="shared" si="95"/>
        <v>0</v>
      </c>
      <c r="R405" s="101">
        <f t="shared" si="96"/>
        <v>0</v>
      </c>
    </row>
    <row r="406" spans="1:18" s="103" customFormat="1" ht="15" customHeight="1" x14ac:dyDescent="0.2">
      <c r="A406" s="5" t="str">
        <f t="shared" si="87"/>
        <v>Mercedes Benz SLK 200 Kompressor -   (N/E)</v>
      </c>
      <c r="B406" s="103" t="s">
        <v>37</v>
      </c>
      <c r="C406" s="102" t="s">
        <v>74</v>
      </c>
      <c r="D406" s="102" t="s">
        <v>258</v>
      </c>
      <c r="E406" s="102" t="s">
        <v>279</v>
      </c>
      <c r="G406" s="108">
        <v>5.5</v>
      </c>
      <c r="H406" s="102">
        <f t="shared" si="88"/>
        <v>6</v>
      </c>
      <c r="I406" s="102">
        <f t="shared" si="89"/>
        <v>1.5</v>
      </c>
      <c r="J406" s="102">
        <f t="shared" si="90"/>
        <v>1</v>
      </c>
      <c r="K406" s="102">
        <f t="shared" si="91"/>
        <v>0.5</v>
      </c>
      <c r="L406" s="102">
        <f t="shared" si="92"/>
        <v>2</v>
      </c>
      <c r="M406" s="102">
        <f t="shared" si="93"/>
        <v>0.5</v>
      </c>
      <c r="N406" s="104">
        <f>IF(ISERROR(VLOOKUP(D406,'Base Precios'!$B:$E,4,0)),0,VLOOKUP(D406,'Base Precios'!$B:$E,4,0))</f>
        <v>491.51</v>
      </c>
      <c r="O406" s="104">
        <f>IF(ISERROR(VLOOKUP(D406,'Base Precios'!$B:$E,3,0)),0,VLOOKUP(D406,'Base Precios'!$B:$E,3,0))</f>
        <v>125.93</v>
      </c>
      <c r="P406" s="104">
        <f t="shared" si="94"/>
        <v>491.51</v>
      </c>
      <c r="Q406" s="104">
        <f t="shared" si="95"/>
        <v>251.86</v>
      </c>
      <c r="R406" s="105">
        <f t="shared" si="96"/>
        <v>743.37</v>
      </c>
    </row>
    <row r="407" spans="1:18" s="103" customFormat="1" ht="15" customHeight="1" x14ac:dyDescent="0.2">
      <c r="A407" s="5" t="str">
        <f t="shared" si="87"/>
        <v>Mercedes Benz SLK 350 -   (N/E)</v>
      </c>
      <c r="B407" s="103" t="s">
        <v>37</v>
      </c>
      <c r="C407" s="102" t="s">
        <v>174</v>
      </c>
      <c r="D407" s="102" t="s">
        <v>258</v>
      </c>
      <c r="E407" s="102" t="s">
        <v>279</v>
      </c>
      <c r="G407" s="108">
        <v>8</v>
      </c>
      <c r="H407" s="102">
        <f t="shared" si="88"/>
        <v>8</v>
      </c>
      <c r="I407" s="102">
        <f t="shared" si="89"/>
        <v>2</v>
      </c>
      <c r="J407" s="102">
        <f t="shared" si="90"/>
        <v>2</v>
      </c>
      <c r="K407" s="102">
        <f t="shared" si="91"/>
        <v>0</v>
      </c>
      <c r="L407" s="102">
        <f t="shared" si="92"/>
        <v>0</v>
      </c>
      <c r="M407" s="102">
        <f t="shared" si="93"/>
        <v>0</v>
      </c>
      <c r="N407" s="104">
        <f>IF(ISERROR(VLOOKUP(D407,'Base Precios'!$B:$E,4,0)),0,VLOOKUP(D407,'Base Precios'!$B:$E,4,0))</f>
        <v>491.51</v>
      </c>
      <c r="O407" s="104">
        <f>IF(ISERROR(VLOOKUP(D407,'Base Precios'!$B:$E,3,0)),0,VLOOKUP(D407,'Base Precios'!$B:$E,3,0))</f>
        <v>125.93</v>
      </c>
      <c r="P407" s="104">
        <f t="shared" si="94"/>
        <v>983.02</v>
      </c>
      <c r="Q407" s="104">
        <f t="shared" si="95"/>
        <v>0</v>
      </c>
      <c r="R407" s="105">
        <f t="shared" si="96"/>
        <v>983.02</v>
      </c>
    </row>
    <row r="408" spans="1:18" s="103" customFormat="1" ht="15" customHeight="1" x14ac:dyDescent="0.2">
      <c r="A408" s="5" t="str">
        <f t="shared" si="87"/>
        <v>Mercedes Benz SLK 350 -   (N/E)</v>
      </c>
      <c r="B408" s="103" t="s">
        <v>37</v>
      </c>
      <c r="C408" s="102" t="s">
        <v>174</v>
      </c>
      <c r="D408" s="102" t="s">
        <v>259</v>
      </c>
      <c r="E408" s="102" t="s">
        <v>279</v>
      </c>
      <c r="G408" s="108">
        <v>8</v>
      </c>
      <c r="H408" s="102">
        <f t="shared" si="88"/>
        <v>8</v>
      </c>
      <c r="I408" s="102">
        <f t="shared" si="89"/>
        <v>2</v>
      </c>
      <c r="J408" s="102">
        <f t="shared" si="90"/>
        <v>2</v>
      </c>
      <c r="K408" s="102">
        <f t="shared" si="91"/>
        <v>0</v>
      </c>
      <c r="L408" s="102">
        <f t="shared" si="92"/>
        <v>0</v>
      </c>
      <c r="M408" s="102">
        <f t="shared" si="93"/>
        <v>0</v>
      </c>
      <c r="N408" s="104">
        <f>IF(ISERROR(VLOOKUP(D408,'Base Precios'!$B:$E,4,0)),0,VLOOKUP(D408,'Base Precios'!$B:$E,4,0))</f>
        <v>277.99</v>
      </c>
      <c r="O408" s="104">
        <f>IF(ISERROR(VLOOKUP(D408,'Base Precios'!$B:$E,3,0)),0,VLOOKUP(D408,'Base Precios'!$B:$E,3,0))</f>
        <v>70.48</v>
      </c>
      <c r="P408" s="104">
        <f t="shared" si="94"/>
        <v>555.98</v>
      </c>
      <c r="Q408" s="104">
        <f t="shared" si="95"/>
        <v>0</v>
      </c>
      <c r="R408" s="105">
        <f t="shared" si="96"/>
        <v>555.98</v>
      </c>
    </row>
    <row r="409" spans="1:18" s="103" customFormat="1" ht="15" customHeight="1" x14ac:dyDescent="0.2">
      <c r="A409" s="5" t="str">
        <f t="shared" si="87"/>
        <v>Mercedes Benz SLK 55 AMG -   (N/E)</v>
      </c>
      <c r="B409" s="98" t="s">
        <v>37</v>
      </c>
      <c r="C409" s="97" t="s">
        <v>75</v>
      </c>
      <c r="D409" s="97" t="s">
        <v>80</v>
      </c>
      <c r="E409" s="97" t="s">
        <v>279</v>
      </c>
      <c r="F409" s="98"/>
      <c r="G409" s="112">
        <v>5.5</v>
      </c>
      <c r="H409" s="97">
        <f t="shared" si="88"/>
        <v>6</v>
      </c>
      <c r="I409" s="97">
        <f t="shared" si="89"/>
        <v>1.5</v>
      </c>
      <c r="J409" s="97">
        <f t="shared" si="90"/>
        <v>1</v>
      </c>
      <c r="K409" s="97">
        <f t="shared" si="91"/>
        <v>0.5</v>
      </c>
      <c r="L409" s="97">
        <f t="shared" si="92"/>
        <v>2</v>
      </c>
      <c r="M409" s="97">
        <f t="shared" si="93"/>
        <v>0.5</v>
      </c>
      <c r="N409" s="100">
        <f>IF(ISERROR(VLOOKUP(D409,'Base Precios'!$B:$E,4,0)),0,VLOOKUP(D409,'Base Precios'!$B:$E,4,0))</f>
        <v>0</v>
      </c>
      <c r="O409" s="100">
        <f>IF(ISERROR(VLOOKUP(D409,'Base Precios'!$B:$E,3,0)),0,VLOOKUP(D409,'Base Precios'!$B:$E,3,0))</f>
        <v>0</v>
      </c>
      <c r="P409" s="100">
        <f t="shared" si="94"/>
        <v>0</v>
      </c>
      <c r="Q409" s="100">
        <f t="shared" si="95"/>
        <v>0</v>
      </c>
      <c r="R409" s="101">
        <f t="shared" si="96"/>
        <v>0</v>
      </c>
    </row>
    <row r="410" spans="1:18" s="103" customFormat="1" ht="15" customHeight="1" x14ac:dyDescent="0.2">
      <c r="A410" s="5" t="str">
        <f t="shared" si="87"/>
        <v>Mercedes Benz Viano -   (N/E)</v>
      </c>
      <c r="B410" s="103" t="s">
        <v>37</v>
      </c>
      <c r="C410" s="102" t="s">
        <v>77</v>
      </c>
      <c r="D410" s="102" t="s">
        <v>258</v>
      </c>
      <c r="E410" s="102" t="s">
        <v>279</v>
      </c>
      <c r="G410" s="108">
        <v>9</v>
      </c>
      <c r="H410" s="102">
        <f t="shared" si="88"/>
        <v>9</v>
      </c>
      <c r="I410" s="102">
        <f t="shared" si="89"/>
        <v>2.25</v>
      </c>
      <c r="J410" s="102">
        <f t="shared" si="90"/>
        <v>2</v>
      </c>
      <c r="K410" s="102">
        <f t="shared" si="91"/>
        <v>0.25</v>
      </c>
      <c r="L410" s="102">
        <f t="shared" si="92"/>
        <v>1</v>
      </c>
      <c r="M410" s="102">
        <f t="shared" si="93"/>
        <v>0</v>
      </c>
      <c r="N410" s="104">
        <f>IF(ISERROR(VLOOKUP(D410,'Base Precios'!$B:$E,4,0)),0,VLOOKUP(D410,'Base Precios'!$B:$E,4,0))</f>
        <v>491.51</v>
      </c>
      <c r="O410" s="104">
        <f>IF(ISERROR(VLOOKUP(D410,'Base Precios'!$B:$E,3,0)),0,VLOOKUP(D410,'Base Precios'!$B:$E,3,0))</f>
        <v>125.93</v>
      </c>
      <c r="P410" s="104">
        <f t="shared" si="94"/>
        <v>983.02</v>
      </c>
      <c r="Q410" s="104">
        <f t="shared" si="95"/>
        <v>125.93</v>
      </c>
      <c r="R410" s="105">
        <f t="shared" si="96"/>
        <v>1108.95</v>
      </c>
    </row>
    <row r="411" spans="1:18" ht="15" customHeight="1" x14ac:dyDescent="0.2">
      <c r="A411" s="5" t="str">
        <f t="shared" si="87"/>
        <v>Mercedes Benz Vito -   (N/E)</v>
      </c>
      <c r="B411" s="103" t="s">
        <v>37</v>
      </c>
      <c r="C411" s="102" t="s">
        <v>238</v>
      </c>
      <c r="D411" s="102" t="s">
        <v>264</v>
      </c>
      <c r="E411" s="102" t="s">
        <v>279</v>
      </c>
      <c r="F411" s="102"/>
      <c r="G411" s="107">
        <v>8.5</v>
      </c>
      <c r="H411" s="102">
        <f t="shared" si="88"/>
        <v>9</v>
      </c>
      <c r="I411" s="102">
        <f t="shared" si="89"/>
        <v>2.25</v>
      </c>
      <c r="J411" s="102">
        <f t="shared" si="90"/>
        <v>2</v>
      </c>
      <c r="K411" s="102">
        <f t="shared" si="91"/>
        <v>0.25</v>
      </c>
      <c r="L411" s="102">
        <f t="shared" si="92"/>
        <v>1</v>
      </c>
      <c r="M411" s="102">
        <f t="shared" si="93"/>
        <v>0.5</v>
      </c>
      <c r="N411" s="104">
        <f>IF(ISERROR(VLOOKUP(D411,'Base Precios'!$B:$E,4,0)),0,VLOOKUP(D411,'Base Precios'!$B:$E,4,0))</f>
        <v>0</v>
      </c>
      <c r="O411" s="104">
        <f>IF(ISERROR(VLOOKUP(D411,'Base Precios'!$B:$E,3,0)),0,VLOOKUP(D411,'Base Precios'!$B:$E,3,0))</f>
        <v>0</v>
      </c>
      <c r="P411" s="104">
        <f t="shared" si="94"/>
        <v>0</v>
      </c>
      <c r="Q411" s="104">
        <f t="shared" si="95"/>
        <v>0</v>
      </c>
      <c r="R411" s="105">
        <f t="shared" si="96"/>
        <v>0</v>
      </c>
    </row>
    <row r="412" spans="1:18" ht="15" customHeight="1" x14ac:dyDescent="0.2">
      <c r="A412" s="5" t="str">
        <f t="shared" si="87"/>
        <v>Mercedes Benz Vito -   (N/E)</v>
      </c>
      <c r="B412" s="103" t="s">
        <v>37</v>
      </c>
      <c r="C412" s="102" t="s">
        <v>238</v>
      </c>
      <c r="D412" s="102" t="s">
        <v>259</v>
      </c>
      <c r="E412" s="102" t="s">
        <v>279</v>
      </c>
      <c r="F412" s="102"/>
      <c r="G412" s="107">
        <v>8.5</v>
      </c>
      <c r="H412" s="102">
        <f t="shared" si="88"/>
        <v>9</v>
      </c>
      <c r="I412" s="102">
        <f t="shared" si="89"/>
        <v>2.25</v>
      </c>
      <c r="J412" s="102">
        <f t="shared" si="90"/>
        <v>2</v>
      </c>
      <c r="K412" s="102">
        <f t="shared" si="91"/>
        <v>0.25</v>
      </c>
      <c r="L412" s="102">
        <f t="shared" si="92"/>
        <v>1</v>
      </c>
      <c r="M412" s="102">
        <f t="shared" si="93"/>
        <v>0.5</v>
      </c>
      <c r="N412" s="104">
        <f>IF(ISERROR(VLOOKUP(D412,'Base Precios'!$B:$E,4,0)),0,VLOOKUP(D412,'Base Precios'!$B:$E,4,0))</f>
        <v>277.99</v>
      </c>
      <c r="O412" s="104">
        <f>IF(ISERROR(VLOOKUP(D412,'Base Precios'!$B:$E,3,0)),0,VLOOKUP(D412,'Base Precios'!$B:$E,3,0))</f>
        <v>70.48</v>
      </c>
      <c r="P412" s="104">
        <f t="shared" si="94"/>
        <v>555.98</v>
      </c>
      <c r="Q412" s="104">
        <f t="shared" si="95"/>
        <v>70.48</v>
      </c>
      <c r="R412" s="105">
        <f t="shared" si="96"/>
        <v>626.46</v>
      </c>
    </row>
    <row r="413" spans="1:18" ht="15" customHeight="1" x14ac:dyDescent="0.2">
      <c r="A413" s="5" t="str">
        <f t="shared" si="87"/>
        <v>Mini Cooper - 1.6  (Naftero)</v>
      </c>
      <c r="B413" s="1" t="s">
        <v>38</v>
      </c>
      <c r="C413" s="67" t="s">
        <v>68</v>
      </c>
      <c r="D413" s="5" t="s">
        <v>258</v>
      </c>
      <c r="E413" s="5" t="s">
        <v>363</v>
      </c>
      <c r="F413" s="5" t="s">
        <v>350</v>
      </c>
      <c r="G413" s="96">
        <v>5</v>
      </c>
      <c r="H413" s="5">
        <f t="shared" si="88"/>
        <v>5</v>
      </c>
      <c r="I413" s="5">
        <f t="shared" si="89"/>
        <v>1.25</v>
      </c>
      <c r="J413" s="5">
        <f t="shared" si="90"/>
        <v>1</v>
      </c>
      <c r="K413" s="5">
        <f t="shared" si="91"/>
        <v>0.25</v>
      </c>
      <c r="L413" s="5">
        <f t="shared" si="92"/>
        <v>1</v>
      </c>
      <c r="M413" s="5">
        <f t="shared" si="93"/>
        <v>0</v>
      </c>
      <c r="N413" s="64">
        <f>IF(ISERROR(VLOOKUP(D413,'Base Precios'!$B:$E,4,0)),0,VLOOKUP(D413,'Base Precios'!$B:$E,4,0))</f>
        <v>491.51</v>
      </c>
      <c r="O413" s="64">
        <f>IF(ISERROR(VLOOKUP(D413,'Base Precios'!$B:$E,3,0)),0,VLOOKUP(D413,'Base Precios'!$B:$E,3,0))</f>
        <v>125.93</v>
      </c>
      <c r="P413" s="64">
        <f t="shared" si="94"/>
        <v>491.51</v>
      </c>
      <c r="Q413" s="64">
        <f t="shared" si="95"/>
        <v>125.93</v>
      </c>
      <c r="R413" s="65">
        <f t="shared" si="96"/>
        <v>617.44000000000005</v>
      </c>
    </row>
    <row r="414" spans="1:18" ht="15" customHeight="1" x14ac:dyDescent="0.2">
      <c r="A414" s="5" t="str">
        <f t="shared" si="87"/>
        <v>Mini Cooper S - 1.6 t  (Naftero)</v>
      </c>
      <c r="B414" s="1" t="s">
        <v>38</v>
      </c>
      <c r="C414" s="67" t="s">
        <v>122</v>
      </c>
      <c r="D414" s="5" t="s">
        <v>258</v>
      </c>
      <c r="E414" s="5" t="s">
        <v>363</v>
      </c>
      <c r="F414" s="5" t="s">
        <v>601</v>
      </c>
      <c r="G414" s="96">
        <v>5</v>
      </c>
      <c r="H414" s="5">
        <f t="shared" si="88"/>
        <v>5</v>
      </c>
      <c r="I414" s="5">
        <f t="shared" si="89"/>
        <v>1.25</v>
      </c>
      <c r="J414" s="5">
        <f t="shared" si="90"/>
        <v>1</v>
      </c>
      <c r="K414" s="5">
        <f t="shared" si="91"/>
        <v>0.25</v>
      </c>
      <c r="L414" s="5">
        <f t="shared" si="92"/>
        <v>1</v>
      </c>
      <c r="M414" s="5">
        <f t="shared" si="93"/>
        <v>0</v>
      </c>
      <c r="N414" s="64">
        <f>IF(ISERROR(VLOOKUP(D414,'Base Precios'!$B:$E,4,0)),0,VLOOKUP(D414,'Base Precios'!$B:$E,4,0))</f>
        <v>491.51</v>
      </c>
      <c r="O414" s="64">
        <f>IF(ISERROR(VLOOKUP(D414,'Base Precios'!$B:$E,3,0)),0,VLOOKUP(D414,'Base Precios'!$B:$E,3,0))</f>
        <v>125.93</v>
      </c>
      <c r="P414" s="64">
        <f t="shared" si="94"/>
        <v>491.51</v>
      </c>
      <c r="Q414" s="64">
        <f t="shared" si="95"/>
        <v>125.93</v>
      </c>
      <c r="R414" s="65">
        <f t="shared" si="96"/>
        <v>617.44000000000005</v>
      </c>
    </row>
    <row r="415" spans="1:18" ht="15" customHeight="1" x14ac:dyDescent="0.2">
      <c r="A415" s="5" t="str">
        <f t="shared" si="87"/>
        <v>Mitsubishi L200 - 2.5  (Naftero)</v>
      </c>
      <c r="B415" s="1" t="s">
        <v>40</v>
      </c>
      <c r="C415" s="5" t="s">
        <v>299</v>
      </c>
      <c r="D415" s="5" t="s">
        <v>262</v>
      </c>
      <c r="E415" s="5" t="s">
        <v>363</v>
      </c>
      <c r="F415" s="67" t="s">
        <v>378</v>
      </c>
      <c r="G415" s="111">
        <v>7.4</v>
      </c>
      <c r="H415" s="5">
        <f t="shared" si="88"/>
        <v>8</v>
      </c>
      <c r="I415" s="5">
        <f t="shared" si="89"/>
        <v>2</v>
      </c>
      <c r="J415" s="5">
        <f t="shared" si="90"/>
        <v>2</v>
      </c>
      <c r="K415" s="5">
        <f t="shared" si="91"/>
        <v>0</v>
      </c>
      <c r="L415" s="5">
        <f t="shared" si="92"/>
        <v>0</v>
      </c>
      <c r="M415" s="5">
        <f t="shared" si="93"/>
        <v>0.59999999999999964</v>
      </c>
      <c r="N415" s="64">
        <f>IF(ISERROR(VLOOKUP(D415,'Base Precios'!$B:$E,4,0)),0,VLOOKUP(D415,'Base Precios'!$B:$E,4,0))</f>
        <v>535.85</v>
      </c>
      <c r="O415" s="64">
        <f>IF(ISERROR(VLOOKUP(D415,'Base Precios'!$B:$E,3,0)),0,VLOOKUP(D415,'Base Precios'!$B:$E,3,0))</f>
        <v>134.09</v>
      </c>
      <c r="P415" s="64">
        <f t="shared" si="94"/>
        <v>1071.7</v>
      </c>
      <c r="Q415" s="64">
        <f t="shared" si="95"/>
        <v>0</v>
      </c>
      <c r="R415" s="65">
        <f t="shared" si="96"/>
        <v>1071.7</v>
      </c>
    </row>
    <row r="416" spans="1:18" ht="15" customHeight="1" x14ac:dyDescent="0.2">
      <c r="A416" s="5" t="str">
        <f t="shared" si="87"/>
        <v>Mitsubishi Lancer - 1.5  (Naftero)</v>
      </c>
      <c r="B416" s="1" t="s">
        <v>40</v>
      </c>
      <c r="C416" s="5" t="s">
        <v>100</v>
      </c>
      <c r="D416" s="5" t="s">
        <v>261</v>
      </c>
      <c r="E416" s="5" t="s">
        <v>363</v>
      </c>
      <c r="F416" s="5" t="s">
        <v>384</v>
      </c>
      <c r="G416" s="96">
        <v>4.2</v>
      </c>
      <c r="H416" s="5">
        <f t="shared" si="88"/>
        <v>5</v>
      </c>
      <c r="I416" s="5">
        <f t="shared" si="89"/>
        <v>1.25</v>
      </c>
      <c r="J416" s="5">
        <f t="shared" si="90"/>
        <v>1</v>
      </c>
      <c r="K416" s="5">
        <f t="shared" si="91"/>
        <v>0.25</v>
      </c>
      <c r="L416" s="5">
        <f t="shared" si="92"/>
        <v>1</v>
      </c>
      <c r="M416" s="5">
        <f t="shared" si="93"/>
        <v>0.79999999999999982</v>
      </c>
      <c r="N416" s="64">
        <f>IF(ISERROR(VLOOKUP(D416,'Base Precios'!$B:$E,4,0)),0,VLOOKUP(D416,'Base Precios'!$B:$E,4,0))</f>
        <v>478.32</v>
      </c>
      <c r="O416" s="64">
        <f>IF(ISERROR(VLOOKUP(D416,'Base Precios'!$B:$E,3,0)),0,VLOOKUP(D416,'Base Precios'!$B:$E,3,0))</f>
        <v>120.1</v>
      </c>
      <c r="P416" s="64">
        <f t="shared" si="94"/>
        <v>478.32</v>
      </c>
      <c r="Q416" s="64">
        <f t="shared" si="95"/>
        <v>120.1</v>
      </c>
      <c r="R416" s="65">
        <f t="shared" si="96"/>
        <v>598.41999999999996</v>
      </c>
    </row>
    <row r="417" spans="1:18" ht="15" customHeight="1" x14ac:dyDescent="0.2">
      <c r="A417" s="5" t="str">
        <f t="shared" si="87"/>
        <v>Mitsubishi Lancer - 2.0  (Naftero)</v>
      </c>
      <c r="B417" s="1" t="s">
        <v>40</v>
      </c>
      <c r="C417" s="5" t="s">
        <v>100</v>
      </c>
      <c r="D417" s="5" t="s">
        <v>258</v>
      </c>
      <c r="E417" s="5" t="s">
        <v>363</v>
      </c>
      <c r="F417" s="5" t="s">
        <v>328</v>
      </c>
      <c r="G417" s="96">
        <v>4.3</v>
      </c>
      <c r="H417" s="5">
        <f t="shared" si="88"/>
        <v>5</v>
      </c>
      <c r="I417" s="5">
        <f t="shared" si="89"/>
        <v>1.25</v>
      </c>
      <c r="J417" s="5">
        <f t="shared" si="90"/>
        <v>1</v>
      </c>
      <c r="K417" s="5">
        <f t="shared" si="91"/>
        <v>0.25</v>
      </c>
      <c r="L417" s="5">
        <f t="shared" si="92"/>
        <v>1</v>
      </c>
      <c r="M417" s="5">
        <f t="shared" si="93"/>
        <v>0.70000000000000018</v>
      </c>
      <c r="N417" s="64">
        <f>IF(ISERROR(VLOOKUP(D417,'Base Precios'!$B:$E,4,0)),0,VLOOKUP(D417,'Base Precios'!$B:$E,4,0))</f>
        <v>491.51</v>
      </c>
      <c r="O417" s="64">
        <f>IF(ISERROR(VLOOKUP(D417,'Base Precios'!$B:$E,3,0)),0,VLOOKUP(D417,'Base Precios'!$B:$E,3,0))</f>
        <v>125.93</v>
      </c>
      <c r="P417" s="64">
        <f t="shared" si="94"/>
        <v>491.51</v>
      </c>
      <c r="Q417" s="64">
        <f t="shared" si="95"/>
        <v>125.93</v>
      </c>
      <c r="R417" s="65">
        <f t="shared" si="96"/>
        <v>617.44000000000005</v>
      </c>
    </row>
    <row r="418" spans="1:18" ht="15" customHeight="1" x14ac:dyDescent="0.2">
      <c r="A418" s="5" t="str">
        <f t="shared" si="87"/>
        <v>Mitsubishi Lancer - 2.0  (Naftero)</v>
      </c>
      <c r="B418" s="1" t="s">
        <v>40</v>
      </c>
      <c r="C418" s="5" t="s">
        <v>100</v>
      </c>
      <c r="D418" s="5" t="s">
        <v>260</v>
      </c>
      <c r="E418" s="5" t="s">
        <v>363</v>
      </c>
      <c r="F418" s="5" t="s">
        <v>328</v>
      </c>
      <c r="G418" s="96">
        <v>4.3</v>
      </c>
      <c r="H418" s="5">
        <f t="shared" si="88"/>
        <v>5</v>
      </c>
      <c r="I418" s="5">
        <f t="shared" si="89"/>
        <v>1.25</v>
      </c>
      <c r="J418" s="5">
        <f t="shared" si="90"/>
        <v>1</v>
      </c>
      <c r="K418" s="5">
        <f t="shared" si="91"/>
        <v>0.25</v>
      </c>
      <c r="L418" s="5">
        <f t="shared" si="92"/>
        <v>1</v>
      </c>
      <c r="M418" s="5">
        <f t="shared" si="93"/>
        <v>0.70000000000000018</v>
      </c>
      <c r="N418" s="64">
        <f>IF(ISERROR(VLOOKUP(D418,'Base Precios'!$B:$E,4,0)),0,VLOOKUP(D418,'Base Precios'!$B:$E,4,0))</f>
        <v>355.21</v>
      </c>
      <c r="O418" s="64">
        <f>IF(ISERROR(VLOOKUP(D418,'Base Precios'!$B:$E,3,0)),0,VLOOKUP(D418,'Base Precios'!$B:$E,3,0))</f>
        <v>90.12</v>
      </c>
      <c r="P418" s="64">
        <f t="shared" si="94"/>
        <v>355.21</v>
      </c>
      <c r="Q418" s="64">
        <f t="shared" si="95"/>
        <v>90.12</v>
      </c>
      <c r="R418" s="65">
        <f t="shared" si="96"/>
        <v>445.33</v>
      </c>
    </row>
    <row r="419" spans="1:18" ht="15" customHeight="1" x14ac:dyDescent="0.2">
      <c r="A419" s="5" t="str">
        <f t="shared" si="87"/>
        <v>Mitsubishi Lancer - 2.0  (Naftero)</v>
      </c>
      <c r="B419" s="1" t="s">
        <v>40</v>
      </c>
      <c r="C419" s="5" t="s">
        <v>100</v>
      </c>
      <c r="D419" s="5" t="s">
        <v>259</v>
      </c>
      <c r="E419" s="5" t="s">
        <v>363</v>
      </c>
      <c r="F419" s="5" t="s">
        <v>328</v>
      </c>
      <c r="G419" s="96">
        <v>4.3</v>
      </c>
      <c r="H419" s="5">
        <f t="shared" si="88"/>
        <v>5</v>
      </c>
      <c r="I419" s="5">
        <f t="shared" si="89"/>
        <v>1.25</v>
      </c>
      <c r="J419" s="5">
        <f t="shared" si="90"/>
        <v>1</v>
      </c>
      <c r="K419" s="5">
        <f t="shared" si="91"/>
        <v>0.25</v>
      </c>
      <c r="L419" s="5">
        <f t="shared" si="92"/>
        <v>1</v>
      </c>
      <c r="M419" s="5">
        <f t="shared" si="93"/>
        <v>0.70000000000000018</v>
      </c>
      <c r="N419" s="64">
        <f>IF(ISERROR(VLOOKUP(D419,'Base Precios'!$B:$E,4,0)),0,VLOOKUP(D419,'Base Precios'!$B:$E,4,0))</f>
        <v>277.99</v>
      </c>
      <c r="O419" s="64">
        <f>IF(ISERROR(VLOOKUP(D419,'Base Precios'!$B:$E,3,0)),0,VLOOKUP(D419,'Base Precios'!$B:$E,3,0))</f>
        <v>70.48</v>
      </c>
      <c r="P419" s="64">
        <f t="shared" si="94"/>
        <v>277.99</v>
      </c>
      <c r="Q419" s="64">
        <f t="shared" si="95"/>
        <v>70.48</v>
      </c>
      <c r="R419" s="65">
        <f t="shared" si="96"/>
        <v>348.47</v>
      </c>
    </row>
    <row r="420" spans="1:18" ht="15" customHeight="1" x14ac:dyDescent="0.2">
      <c r="A420" s="5" t="str">
        <f t="shared" si="87"/>
        <v>Mitsubishi Montero - 3.0  (Naftero)</v>
      </c>
      <c r="B420" s="1" t="s">
        <v>40</v>
      </c>
      <c r="C420" s="5" t="s">
        <v>300</v>
      </c>
      <c r="D420" s="5" t="s">
        <v>262</v>
      </c>
      <c r="E420" s="5" t="s">
        <v>363</v>
      </c>
      <c r="F420" s="1" t="s">
        <v>371</v>
      </c>
      <c r="G420" s="111">
        <v>4.5</v>
      </c>
      <c r="H420" s="5">
        <f t="shared" si="88"/>
        <v>5</v>
      </c>
      <c r="I420" s="5">
        <f t="shared" si="89"/>
        <v>1.25</v>
      </c>
      <c r="J420" s="5">
        <f t="shared" si="90"/>
        <v>1</v>
      </c>
      <c r="K420" s="5">
        <f t="shared" si="91"/>
        <v>0.25</v>
      </c>
      <c r="L420" s="5">
        <f t="shared" si="92"/>
        <v>1</v>
      </c>
      <c r="M420" s="5">
        <f t="shared" si="93"/>
        <v>0.5</v>
      </c>
      <c r="N420" s="64">
        <f>IF(ISERROR(VLOOKUP(D420,'Base Precios'!$B:$E,4,0)),0,VLOOKUP(D420,'Base Precios'!$B:$E,4,0))</f>
        <v>535.85</v>
      </c>
      <c r="O420" s="64">
        <f>IF(ISERROR(VLOOKUP(D420,'Base Precios'!$B:$E,3,0)),0,VLOOKUP(D420,'Base Precios'!$B:$E,3,0))</f>
        <v>134.09</v>
      </c>
      <c r="P420" s="64">
        <f t="shared" si="94"/>
        <v>535.85</v>
      </c>
      <c r="Q420" s="64">
        <f t="shared" si="95"/>
        <v>134.09</v>
      </c>
      <c r="R420" s="65">
        <f t="shared" si="96"/>
        <v>669.94</v>
      </c>
    </row>
    <row r="421" spans="1:18" ht="15" customHeight="1" x14ac:dyDescent="0.2">
      <c r="A421" s="5" t="str">
        <f t="shared" si="87"/>
        <v>Mitsubishi Montero - 3.2 td  (Diesel)</v>
      </c>
      <c r="B421" s="1" t="s">
        <v>40</v>
      </c>
      <c r="C421" s="5" t="s">
        <v>300</v>
      </c>
      <c r="D421" s="5" t="s">
        <v>262</v>
      </c>
      <c r="E421" s="5" t="s">
        <v>104</v>
      </c>
      <c r="F421" s="1" t="s">
        <v>593</v>
      </c>
      <c r="G421" s="111">
        <v>9.8000000000000007</v>
      </c>
      <c r="H421" s="5">
        <f t="shared" si="88"/>
        <v>10</v>
      </c>
      <c r="I421" s="5">
        <f t="shared" si="89"/>
        <v>2.5</v>
      </c>
      <c r="J421" s="5">
        <f t="shared" si="90"/>
        <v>2</v>
      </c>
      <c r="K421" s="5">
        <f t="shared" si="91"/>
        <v>0.5</v>
      </c>
      <c r="L421" s="5">
        <f t="shared" si="92"/>
        <v>2</v>
      </c>
      <c r="M421" s="5">
        <f t="shared" si="93"/>
        <v>0.19999999999999929</v>
      </c>
      <c r="N421" s="64">
        <f>IF(ISERROR(VLOOKUP(D421,'Base Precios'!$B:$E,4,0)),0,VLOOKUP(D421,'Base Precios'!$B:$E,4,0))</f>
        <v>535.85</v>
      </c>
      <c r="O421" s="64">
        <f>IF(ISERROR(VLOOKUP(D421,'Base Precios'!$B:$E,3,0)),0,VLOOKUP(D421,'Base Precios'!$B:$E,3,0))</f>
        <v>134.09</v>
      </c>
      <c r="P421" s="64">
        <f t="shared" si="94"/>
        <v>1071.7</v>
      </c>
      <c r="Q421" s="64">
        <f t="shared" si="95"/>
        <v>268.18</v>
      </c>
      <c r="R421" s="65">
        <f t="shared" si="96"/>
        <v>1339.88</v>
      </c>
    </row>
    <row r="422" spans="1:18" ht="15" customHeight="1" x14ac:dyDescent="0.2">
      <c r="A422" s="5" t="str">
        <f t="shared" si="87"/>
        <v>Mitsubishi Outlander - 2.4  (Naftero)</v>
      </c>
      <c r="B422" s="1" t="s">
        <v>40</v>
      </c>
      <c r="C422" s="5" t="s">
        <v>41</v>
      </c>
      <c r="D422" s="5" t="s">
        <v>262</v>
      </c>
      <c r="E422" s="5" t="s">
        <v>363</v>
      </c>
      <c r="F422" s="5" t="s">
        <v>355</v>
      </c>
      <c r="G422" s="96">
        <v>4.5999999999999996</v>
      </c>
      <c r="H422" s="5">
        <f t="shared" si="88"/>
        <v>5</v>
      </c>
      <c r="I422" s="5">
        <f t="shared" si="89"/>
        <v>1.25</v>
      </c>
      <c r="J422" s="5">
        <f t="shared" si="90"/>
        <v>1</v>
      </c>
      <c r="K422" s="5">
        <f t="shared" si="91"/>
        <v>0.25</v>
      </c>
      <c r="L422" s="5">
        <f t="shared" si="92"/>
        <v>1</v>
      </c>
      <c r="M422" s="5">
        <f t="shared" si="93"/>
        <v>0.40000000000000036</v>
      </c>
      <c r="N422" s="64">
        <f>IF(ISERROR(VLOOKUP(D422,'Base Precios'!$B:$E,4,0)),0,VLOOKUP(D422,'Base Precios'!$B:$E,4,0))</f>
        <v>535.85</v>
      </c>
      <c r="O422" s="64">
        <f>IF(ISERROR(VLOOKUP(D422,'Base Precios'!$B:$E,3,0)),0,VLOOKUP(D422,'Base Precios'!$B:$E,3,0))</f>
        <v>134.09</v>
      </c>
      <c r="P422" s="64">
        <f t="shared" si="94"/>
        <v>535.85</v>
      </c>
      <c r="Q422" s="64">
        <f t="shared" si="95"/>
        <v>134.09</v>
      </c>
      <c r="R422" s="65">
        <f t="shared" si="96"/>
        <v>669.94</v>
      </c>
    </row>
    <row r="423" spans="1:18" ht="15" customHeight="1" x14ac:dyDescent="0.2">
      <c r="A423" s="5" t="str">
        <f t="shared" si="87"/>
        <v>Mitsubishi Outlander - 3.0  (Naftero)</v>
      </c>
      <c r="B423" s="1" t="s">
        <v>40</v>
      </c>
      <c r="C423" s="5" t="s">
        <v>41</v>
      </c>
      <c r="D423" s="5" t="s">
        <v>262</v>
      </c>
      <c r="E423" s="5" t="s">
        <v>363</v>
      </c>
      <c r="F423" s="5" t="s">
        <v>371</v>
      </c>
      <c r="G423" s="96">
        <v>4.3</v>
      </c>
      <c r="H423" s="5">
        <f t="shared" si="88"/>
        <v>5</v>
      </c>
      <c r="I423" s="5">
        <f t="shared" si="89"/>
        <v>1.25</v>
      </c>
      <c r="J423" s="5">
        <f t="shared" si="90"/>
        <v>1</v>
      </c>
      <c r="K423" s="5">
        <f t="shared" si="91"/>
        <v>0.25</v>
      </c>
      <c r="L423" s="5">
        <f t="shared" si="92"/>
        <v>1</v>
      </c>
      <c r="M423" s="5">
        <f t="shared" si="93"/>
        <v>0.70000000000000018</v>
      </c>
      <c r="N423" s="64">
        <f>IF(ISERROR(VLOOKUP(D423,'Base Precios'!$B:$E,4,0)),0,VLOOKUP(D423,'Base Precios'!$B:$E,4,0))</f>
        <v>535.85</v>
      </c>
      <c r="O423" s="64">
        <f>IF(ISERROR(VLOOKUP(D423,'Base Precios'!$B:$E,3,0)),0,VLOOKUP(D423,'Base Precios'!$B:$E,3,0))</f>
        <v>134.09</v>
      </c>
      <c r="P423" s="64">
        <f t="shared" si="94"/>
        <v>535.85</v>
      </c>
      <c r="Q423" s="64">
        <f t="shared" si="95"/>
        <v>134.09</v>
      </c>
      <c r="R423" s="65">
        <f t="shared" si="96"/>
        <v>669.94</v>
      </c>
    </row>
    <row r="424" spans="1:18" ht="15" customHeight="1" x14ac:dyDescent="0.2">
      <c r="A424" s="5" t="str">
        <f t="shared" si="87"/>
        <v>Nissan 370 Z - 3.7 V6  (Naftero)</v>
      </c>
      <c r="B424" s="1" t="s">
        <v>42</v>
      </c>
      <c r="C424" s="5" t="s">
        <v>216</v>
      </c>
      <c r="D424" s="5" t="s">
        <v>261</v>
      </c>
      <c r="E424" s="5" t="s">
        <v>363</v>
      </c>
      <c r="F424" s="1" t="s">
        <v>596</v>
      </c>
      <c r="G424" s="111">
        <v>4.9000000000000004</v>
      </c>
      <c r="H424" s="5">
        <f t="shared" si="88"/>
        <v>5</v>
      </c>
      <c r="I424" s="5">
        <f t="shared" si="89"/>
        <v>1.25</v>
      </c>
      <c r="J424" s="5">
        <f t="shared" si="90"/>
        <v>1</v>
      </c>
      <c r="K424" s="5">
        <f t="shared" si="91"/>
        <v>0.25</v>
      </c>
      <c r="L424" s="5">
        <f t="shared" si="92"/>
        <v>1</v>
      </c>
      <c r="M424" s="5">
        <f t="shared" si="93"/>
        <v>9.9999999999999645E-2</v>
      </c>
      <c r="N424" s="64">
        <f>IF(ISERROR(VLOOKUP(D424,'Base Precios'!$B:$E,4,0)),0,VLOOKUP(D424,'Base Precios'!$B:$E,4,0))</f>
        <v>478.32</v>
      </c>
      <c r="O424" s="64">
        <f>IF(ISERROR(VLOOKUP(D424,'Base Precios'!$B:$E,3,0)),0,VLOOKUP(D424,'Base Precios'!$B:$E,3,0))</f>
        <v>120.1</v>
      </c>
      <c r="P424" s="64">
        <f t="shared" si="94"/>
        <v>478.32</v>
      </c>
      <c r="Q424" s="64">
        <f t="shared" si="95"/>
        <v>120.1</v>
      </c>
      <c r="R424" s="65">
        <f t="shared" si="96"/>
        <v>598.41999999999996</v>
      </c>
    </row>
    <row r="425" spans="1:18" s="67" customFormat="1" ht="15" customHeight="1" x14ac:dyDescent="0.2">
      <c r="A425" s="5" t="str">
        <f t="shared" si="87"/>
        <v>Nissan Frontier (QR25DE) 4x4 - 2.5  (Naftero)</v>
      </c>
      <c r="B425" s="67" t="s">
        <v>42</v>
      </c>
      <c r="C425" s="5" t="s">
        <v>594</v>
      </c>
      <c r="D425" s="5" t="s">
        <v>262</v>
      </c>
      <c r="E425" s="5" t="s">
        <v>363</v>
      </c>
      <c r="F425" s="67" t="s">
        <v>378</v>
      </c>
      <c r="G425" s="111">
        <v>4.5999999999999996</v>
      </c>
      <c r="H425" s="5">
        <f t="shared" si="88"/>
        <v>5</v>
      </c>
      <c r="I425" s="5">
        <f t="shared" si="89"/>
        <v>1.25</v>
      </c>
      <c r="J425" s="5">
        <f t="shared" si="90"/>
        <v>1</v>
      </c>
      <c r="K425" s="5">
        <f t="shared" si="91"/>
        <v>0.25</v>
      </c>
      <c r="L425" s="5">
        <f t="shared" si="92"/>
        <v>1</v>
      </c>
      <c r="M425" s="5">
        <f t="shared" si="93"/>
        <v>0.40000000000000036</v>
      </c>
      <c r="N425" s="64">
        <f>IF(ISERROR(VLOOKUP(D425,'Base Precios'!$B:$E,4,0)),0,VLOOKUP(D425,'Base Precios'!$B:$E,4,0))</f>
        <v>535.85</v>
      </c>
      <c r="O425" s="64">
        <f>IF(ISERROR(VLOOKUP(D425,'Base Precios'!$B:$E,3,0)),0,VLOOKUP(D425,'Base Precios'!$B:$E,3,0))</f>
        <v>134.09</v>
      </c>
      <c r="P425" s="64">
        <f t="shared" si="94"/>
        <v>535.85</v>
      </c>
      <c r="Q425" s="64">
        <f t="shared" si="95"/>
        <v>134.09</v>
      </c>
      <c r="R425" s="65">
        <f t="shared" si="96"/>
        <v>669.94</v>
      </c>
    </row>
    <row r="426" spans="1:18" ht="15" customHeight="1" x14ac:dyDescent="0.2">
      <c r="A426" s="5" t="str">
        <f t="shared" si="87"/>
        <v>Nissan Frontier (YD22DDT) - 2.2  (Diesel)</v>
      </c>
      <c r="B426" s="1" t="s">
        <v>42</v>
      </c>
      <c r="C426" s="5" t="s">
        <v>309</v>
      </c>
      <c r="D426" s="5" t="s">
        <v>263</v>
      </c>
      <c r="E426" s="5" t="s">
        <v>104</v>
      </c>
      <c r="F426" s="1" t="s">
        <v>364</v>
      </c>
      <c r="G426" s="111">
        <v>5.2</v>
      </c>
      <c r="H426" s="5">
        <f t="shared" si="88"/>
        <v>6</v>
      </c>
      <c r="I426" s="5">
        <f t="shared" si="89"/>
        <v>1.5</v>
      </c>
      <c r="J426" s="5">
        <f t="shared" si="90"/>
        <v>1</v>
      </c>
      <c r="K426" s="5">
        <f t="shared" si="91"/>
        <v>0.5</v>
      </c>
      <c r="L426" s="5">
        <f t="shared" si="92"/>
        <v>2</v>
      </c>
      <c r="M426" s="5">
        <f t="shared" si="93"/>
        <v>0.79999999999999982</v>
      </c>
      <c r="N426" s="64">
        <f>IF(ISERROR(VLOOKUP(D426,'Base Precios'!$B:$E,4,0)),0,VLOOKUP(D426,'Base Precios'!$B:$E,4,0))</f>
        <v>319.57</v>
      </c>
      <c r="O426" s="64">
        <f>IF(ISERROR(VLOOKUP(D426,'Base Precios'!$B:$E,3,0)),0,VLOOKUP(D426,'Base Precios'!$B:$E,3,0))</f>
        <v>80.88</v>
      </c>
      <c r="P426" s="64">
        <f t="shared" si="94"/>
        <v>319.57</v>
      </c>
      <c r="Q426" s="64">
        <f t="shared" si="95"/>
        <v>161.76</v>
      </c>
      <c r="R426" s="65">
        <f t="shared" si="96"/>
        <v>481.33</v>
      </c>
    </row>
    <row r="427" spans="1:18" ht="15" customHeight="1" x14ac:dyDescent="0.2">
      <c r="A427" s="5" t="str">
        <f t="shared" si="87"/>
        <v>Nissan Frontier (YD22DDT) -DPF - 2.2  (Diesel)</v>
      </c>
      <c r="B427" s="1" t="s">
        <v>42</v>
      </c>
      <c r="C427" s="5" t="s">
        <v>315</v>
      </c>
      <c r="D427" s="5" t="s">
        <v>262</v>
      </c>
      <c r="E427" s="5" t="s">
        <v>104</v>
      </c>
      <c r="F427" s="1" t="s">
        <v>364</v>
      </c>
      <c r="G427" s="111">
        <v>5.2</v>
      </c>
      <c r="H427" s="5">
        <f t="shared" si="88"/>
        <v>6</v>
      </c>
      <c r="I427" s="5">
        <f t="shared" si="89"/>
        <v>1.5</v>
      </c>
      <c r="J427" s="5">
        <f t="shared" si="90"/>
        <v>1</v>
      </c>
      <c r="K427" s="5">
        <f t="shared" si="91"/>
        <v>0.5</v>
      </c>
      <c r="L427" s="5">
        <f t="shared" si="92"/>
        <v>2</v>
      </c>
      <c r="M427" s="5">
        <f t="shared" si="93"/>
        <v>0.79999999999999982</v>
      </c>
      <c r="N427" s="64">
        <f>IF(ISERROR(VLOOKUP(D427,'Base Precios'!$B:$E,4,0)),0,VLOOKUP(D427,'Base Precios'!$B:$E,4,0))</f>
        <v>535.85</v>
      </c>
      <c r="O427" s="64">
        <f>IF(ISERROR(VLOOKUP(D427,'Base Precios'!$B:$E,3,0)),0,VLOOKUP(D427,'Base Precios'!$B:$E,3,0))</f>
        <v>134.09</v>
      </c>
      <c r="P427" s="64">
        <f t="shared" si="94"/>
        <v>535.85</v>
      </c>
      <c r="Q427" s="64">
        <f t="shared" si="95"/>
        <v>268.18</v>
      </c>
      <c r="R427" s="65">
        <f t="shared" si="96"/>
        <v>804.03</v>
      </c>
    </row>
    <row r="428" spans="1:18" s="67" customFormat="1" ht="15" customHeight="1" x14ac:dyDescent="0.2">
      <c r="A428" s="5" t="str">
        <f t="shared" si="87"/>
        <v>Nissan Murano (VQ35DE) - 3.5  (Naftero)</v>
      </c>
      <c r="B428" s="67" t="s">
        <v>42</v>
      </c>
      <c r="C428" s="5" t="s">
        <v>301</v>
      </c>
      <c r="D428" s="5" t="s">
        <v>262</v>
      </c>
      <c r="E428" s="5" t="s">
        <v>363</v>
      </c>
      <c r="F428" s="67" t="s">
        <v>595</v>
      </c>
      <c r="G428" s="111">
        <v>4.5</v>
      </c>
      <c r="H428" s="5">
        <f t="shared" si="88"/>
        <v>5</v>
      </c>
      <c r="I428" s="5">
        <f t="shared" si="89"/>
        <v>1.25</v>
      </c>
      <c r="J428" s="5">
        <f t="shared" si="90"/>
        <v>1</v>
      </c>
      <c r="K428" s="5">
        <f t="shared" si="91"/>
        <v>0.25</v>
      </c>
      <c r="L428" s="5">
        <f t="shared" si="92"/>
        <v>1</v>
      </c>
      <c r="M428" s="5">
        <f t="shared" si="93"/>
        <v>0.5</v>
      </c>
      <c r="N428" s="64">
        <f>IF(ISERROR(VLOOKUP(D428,'Base Precios'!$B:$E,4,0)),0,VLOOKUP(D428,'Base Precios'!$B:$E,4,0))</f>
        <v>535.85</v>
      </c>
      <c r="O428" s="64">
        <f>IF(ISERROR(VLOOKUP(D428,'Base Precios'!$B:$E,3,0)),0,VLOOKUP(D428,'Base Precios'!$B:$E,3,0))</f>
        <v>134.09</v>
      </c>
      <c r="P428" s="64">
        <f t="shared" si="94"/>
        <v>535.85</v>
      </c>
      <c r="Q428" s="64">
        <f t="shared" si="95"/>
        <v>134.09</v>
      </c>
      <c r="R428" s="65">
        <f t="shared" si="96"/>
        <v>669.94</v>
      </c>
    </row>
    <row r="429" spans="1:18" ht="15" customHeight="1" x14ac:dyDescent="0.2">
      <c r="A429" s="5" t="str">
        <f t="shared" si="87"/>
        <v>Nissan NP 300 (KA24DE) - 2.4  (Naftero)</v>
      </c>
      <c r="B429" s="1" t="s">
        <v>42</v>
      </c>
      <c r="C429" s="5" t="s">
        <v>302</v>
      </c>
      <c r="D429" s="5" t="s">
        <v>261</v>
      </c>
      <c r="E429" s="5" t="s">
        <v>363</v>
      </c>
      <c r="F429" s="1" t="s">
        <v>355</v>
      </c>
      <c r="G429" s="111">
        <v>3.5</v>
      </c>
      <c r="H429" s="5">
        <f t="shared" si="88"/>
        <v>4</v>
      </c>
      <c r="I429" s="5">
        <f t="shared" si="89"/>
        <v>1</v>
      </c>
      <c r="J429" s="5">
        <f t="shared" si="90"/>
        <v>1</v>
      </c>
      <c r="K429" s="5">
        <f t="shared" si="91"/>
        <v>0</v>
      </c>
      <c r="L429" s="5">
        <f t="shared" si="92"/>
        <v>0</v>
      </c>
      <c r="M429" s="5">
        <f t="shared" si="93"/>
        <v>0.5</v>
      </c>
      <c r="N429" s="64">
        <f>IF(ISERROR(VLOOKUP(D429,'Base Precios'!$B:$E,4,0)),0,VLOOKUP(D429,'Base Precios'!$B:$E,4,0))</f>
        <v>478.32</v>
      </c>
      <c r="O429" s="64">
        <f>IF(ISERROR(VLOOKUP(D429,'Base Precios'!$B:$E,3,0)),0,VLOOKUP(D429,'Base Precios'!$B:$E,3,0))</f>
        <v>120.1</v>
      </c>
      <c r="P429" s="64">
        <f t="shared" si="94"/>
        <v>478.32</v>
      </c>
      <c r="Q429" s="64">
        <f t="shared" si="95"/>
        <v>0</v>
      </c>
      <c r="R429" s="65">
        <f t="shared" si="96"/>
        <v>478.32</v>
      </c>
    </row>
    <row r="430" spans="1:18" ht="15" customHeight="1" x14ac:dyDescent="0.2">
      <c r="A430" s="5" t="str">
        <f t="shared" si="87"/>
        <v>Nissan NP 300 (YD25DDT) - 2.4 4x4  (Diesel)</v>
      </c>
      <c r="B430" s="1" t="s">
        <v>42</v>
      </c>
      <c r="C430" s="5" t="s">
        <v>310</v>
      </c>
      <c r="D430" s="5" t="s">
        <v>261</v>
      </c>
      <c r="E430" s="5" t="s">
        <v>104</v>
      </c>
      <c r="F430" s="5" t="s">
        <v>598</v>
      </c>
      <c r="G430" s="96">
        <v>4.3</v>
      </c>
      <c r="H430" s="5">
        <f t="shared" si="88"/>
        <v>5</v>
      </c>
      <c r="I430" s="5">
        <f t="shared" si="89"/>
        <v>1.25</v>
      </c>
      <c r="J430" s="5">
        <f t="shared" si="90"/>
        <v>1</v>
      </c>
      <c r="K430" s="5">
        <f t="shared" si="91"/>
        <v>0.25</v>
      </c>
      <c r="L430" s="5">
        <f t="shared" si="92"/>
        <v>1</v>
      </c>
      <c r="M430" s="5">
        <f t="shared" si="93"/>
        <v>0.70000000000000018</v>
      </c>
      <c r="N430" s="64">
        <f>IF(ISERROR(VLOOKUP(D430,'Base Precios'!$B:$E,4,0)),0,VLOOKUP(D430,'Base Precios'!$B:$E,4,0))</f>
        <v>478.32</v>
      </c>
      <c r="O430" s="64">
        <f>IF(ISERROR(VLOOKUP(D430,'Base Precios'!$B:$E,3,0)),0,VLOOKUP(D430,'Base Precios'!$B:$E,3,0))</f>
        <v>120.1</v>
      </c>
      <c r="P430" s="64">
        <f t="shared" si="94"/>
        <v>478.32</v>
      </c>
      <c r="Q430" s="64">
        <f t="shared" si="95"/>
        <v>120.1</v>
      </c>
      <c r="R430" s="65">
        <f t="shared" si="96"/>
        <v>598.41999999999996</v>
      </c>
    </row>
    <row r="431" spans="1:18" ht="15" customHeight="1" x14ac:dyDescent="0.2">
      <c r="A431" s="5" t="str">
        <f t="shared" si="87"/>
        <v>Nissan NP 300 (YD25DDT) - 2.5 4x2  (Diesel)</v>
      </c>
      <c r="B431" s="1" t="s">
        <v>42</v>
      </c>
      <c r="C431" s="5" t="s">
        <v>310</v>
      </c>
      <c r="D431" s="5" t="s">
        <v>261</v>
      </c>
      <c r="E431" s="5" t="s">
        <v>104</v>
      </c>
      <c r="F431" s="5" t="s">
        <v>597</v>
      </c>
      <c r="G431" s="96">
        <v>5.6</v>
      </c>
      <c r="H431" s="5">
        <f t="shared" si="88"/>
        <v>6</v>
      </c>
      <c r="I431" s="5">
        <f t="shared" si="89"/>
        <v>1.5</v>
      </c>
      <c r="J431" s="5">
        <f t="shared" si="90"/>
        <v>1</v>
      </c>
      <c r="K431" s="5">
        <f t="shared" si="91"/>
        <v>0.5</v>
      </c>
      <c r="L431" s="5">
        <f t="shared" si="92"/>
        <v>2</v>
      </c>
      <c r="M431" s="5">
        <f t="shared" si="93"/>
        <v>0.40000000000000036</v>
      </c>
      <c r="N431" s="64">
        <f>IF(ISERROR(VLOOKUP(D431,'Base Precios'!$B:$E,4,0)),0,VLOOKUP(D431,'Base Precios'!$B:$E,4,0))</f>
        <v>478.32</v>
      </c>
      <c r="O431" s="64">
        <f>IF(ISERROR(VLOOKUP(D431,'Base Precios'!$B:$E,3,0)),0,VLOOKUP(D431,'Base Precios'!$B:$E,3,0))</f>
        <v>120.1</v>
      </c>
      <c r="P431" s="64">
        <f t="shared" si="94"/>
        <v>478.32</v>
      </c>
      <c r="Q431" s="64">
        <f t="shared" si="95"/>
        <v>240.2</v>
      </c>
      <c r="R431" s="65">
        <f t="shared" si="96"/>
        <v>718.52</v>
      </c>
    </row>
    <row r="432" spans="1:18" ht="15" customHeight="1" x14ac:dyDescent="0.2">
      <c r="A432" s="5" t="str">
        <f t="shared" si="87"/>
        <v>Nissan Sentra (MR20DE) - 2.0  (Naftero)</v>
      </c>
      <c r="B432" s="1" t="s">
        <v>42</v>
      </c>
      <c r="C432" s="5" t="s">
        <v>303</v>
      </c>
      <c r="D432" s="5" t="s">
        <v>261</v>
      </c>
      <c r="E432" s="5" t="s">
        <v>363</v>
      </c>
      <c r="F432" s="1" t="s">
        <v>328</v>
      </c>
      <c r="G432" s="111">
        <v>3.9</v>
      </c>
      <c r="H432" s="5">
        <f t="shared" si="88"/>
        <v>4</v>
      </c>
      <c r="I432" s="5">
        <f t="shared" si="89"/>
        <v>1</v>
      </c>
      <c r="J432" s="5">
        <f t="shared" si="90"/>
        <v>1</v>
      </c>
      <c r="K432" s="5">
        <f t="shared" si="91"/>
        <v>0</v>
      </c>
      <c r="L432" s="5">
        <f t="shared" si="92"/>
        <v>0</v>
      </c>
      <c r="M432" s="5">
        <f t="shared" si="93"/>
        <v>0.10000000000000009</v>
      </c>
      <c r="N432" s="64">
        <f>IF(ISERROR(VLOOKUP(D432,'Base Precios'!$B:$E,4,0)),0,VLOOKUP(D432,'Base Precios'!$B:$E,4,0))</f>
        <v>478.32</v>
      </c>
      <c r="O432" s="64">
        <f>IF(ISERROR(VLOOKUP(D432,'Base Precios'!$B:$E,3,0)),0,VLOOKUP(D432,'Base Precios'!$B:$E,3,0))</f>
        <v>120.1</v>
      </c>
      <c r="P432" s="64">
        <f t="shared" si="94"/>
        <v>478.32</v>
      </c>
      <c r="Q432" s="64">
        <f t="shared" si="95"/>
        <v>0</v>
      </c>
      <c r="R432" s="65">
        <f t="shared" si="96"/>
        <v>478.32</v>
      </c>
    </row>
    <row r="433" spans="1:18" ht="15" customHeight="1" x14ac:dyDescent="0.2">
      <c r="A433" s="5" t="str">
        <f t="shared" si="87"/>
        <v>Nissan Sentra (QR25DE) - 2.5  (Naftero)</v>
      </c>
      <c r="B433" s="1" t="s">
        <v>42</v>
      </c>
      <c r="C433" s="5" t="s">
        <v>304</v>
      </c>
      <c r="D433" s="5" t="s">
        <v>261</v>
      </c>
      <c r="E433" s="5" t="s">
        <v>363</v>
      </c>
      <c r="F433" s="1" t="s">
        <v>378</v>
      </c>
      <c r="G433" s="111">
        <v>4.3</v>
      </c>
      <c r="H433" s="5">
        <f t="shared" si="88"/>
        <v>5</v>
      </c>
      <c r="I433" s="5">
        <f t="shared" si="89"/>
        <v>1.25</v>
      </c>
      <c r="J433" s="5">
        <f t="shared" si="90"/>
        <v>1</v>
      </c>
      <c r="K433" s="5">
        <f t="shared" si="91"/>
        <v>0.25</v>
      </c>
      <c r="L433" s="5">
        <f t="shared" si="92"/>
        <v>1</v>
      </c>
      <c r="M433" s="5">
        <f t="shared" si="93"/>
        <v>0.70000000000000018</v>
      </c>
      <c r="N433" s="64">
        <f>IF(ISERROR(VLOOKUP(D433,'Base Precios'!$B:$E,4,0)),0,VLOOKUP(D433,'Base Precios'!$B:$E,4,0))</f>
        <v>478.32</v>
      </c>
      <c r="O433" s="64">
        <f>IF(ISERROR(VLOOKUP(D433,'Base Precios'!$B:$E,3,0)),0,VLOOKUP(D433,'Base Precios'!$B:$E,3,0))</f>
        <v>120.1</v>
      </c>
      <c r="P433" s="64">
        <f t="shared" si="94"/>
        <v>478.32</v>
      </c>
      <c r="Q433" s="64">
        <f t="shared" si="95"/>
        <v>120.1</v>
      </c>
      <c r="R433" s="65">
        <f t="shared" si="96"/>
        <v>598.41999999999996</v>
      </c>
    </row>
    <row r="434" spans="1:18" ht="15" customHeight="1" x14ac:dyDescent="0.2">
      <c r="A434" s="5" t="str">
        <f t="shared" si="87"/>
        <v>Nissan Teana (VQ25DE) - 2.5  (Naftero)</v>
      </c>
      <c r="B434" s="1" t="s">
        <v>42</v>
      </c>
      <c r="C434" s="5" t="s">
        <v>305</v>
      </c>
      <c r="D434" s="5" t="s">
        <v>261</v>
      </c>
      <c r="E434" s="5" t="s">
        <v>363</v>
      </c>
      <c r="F434" s="67" t="s">
        <v>378</v>
      </c>
      <c r="G434" s="111">
        <v>4.5999999999999996</v>
      </c>
      <c r="H434" s="5">
        <f t="shared" si="88"/>
        <v>5</v>
      </c>
      <c r="I434" s="5">
        <f t="shared" si="89"/>
        <v>1.25</v>
      </c>
      <c r="J434" s="5">
        <f t="shared" si="90"/>
        <v>1</v>
      </c>
      <c r="K434" s="5">
        <f t="shared" si="91"/>
        <v>0.25</v>
      </c>
      <c r="L434" s="5">
        <f t="shared" si="92"/>
        <v>1</v>
      </c>
      <c r="M434" s="5">
        <f t="shared" si="93"/>
        <v>0.40000000000000036</v>
      </c>
      <c r="N434" s="64">
        <f>IF(ISERROR(VLOOKUP(D434,'Base Precios'!$B:$E,4,0)),0,VLOOKUP(D434,'Base Precios'!$B:$E,4,0))</f>
        <v>478.32</v>
      </c>
      <c r="O434" s="64">
        <f>IF(ISERROR(VLOOKUP(D434,'Base Precios'!$B:$E,3,0)),0,VLOOKUP(D434,'Base Precios'!$B:$E,3,0))</f>
        <v>120.1</v>
      </c>
      <c r="P434" s="64">
        <f t="shared" si="94"/>
        <v>478.32</v>
      </c>
      <c r="Q434" s="64">
        <f t="shared" si="95"/>
        <v>120.1</v>
      </c>
      <c r="R434" s="65">
        <f t="shared" si="96"/>
        <v>598.41999999999996</v>
      </c>
    </row>
    <row r="435" spans="1:18" ht="15" customHeight="1" x14ac:dyDescent="0.2">
      <c r="A435" s="5" t="str">
        <f t="shared" si="87"/>
        <v>Nissan Tiida (MR18DE) - 1.8  (Naftero)</v>
      </c>
      <c r="B435" s="1" t="s">
        <v>42</v>
      </c>
      <c r="C435" s="5" t="s">
        <v>306</v>
      </c>
      <c r="D435" s="5" t="s">
        <v>261</v>
      </c>
      <c r="E435" s="5" t="s">
        <v>363</v>
      </c>
      <c r="F435" s="67" t="s">
        <v>351</v>
      </c>
      <c r="G435" s="111">
        <v>4.4000000000000004</v>
      </c>
      <c r="H435" s="5">
        <f t="shared" si="88"/>
        <v>5</v>
      </c>
      <c r="I435" s="5">
        <f t="shared" si="89"/>
        <v>1.25</v>
      </c>
      <c r="J435" s="5">
        <f t="shared" si="90"/>
        <v>1</v>
      </c>
      <c r="K435" s="5">
        <f t="shared" si="91"/>
        <v>0.25</v>
      </c>
      <c r="L435" s="5">
        <f t="shared" si="92"/>
        <v>1</v>
      </c>
      <c r="M435" s="5">
        <f t="shared" si="93"/>
        <v>0.59999999999999964</v>
      </c>
      <c r="N435" s="64">
        <f>IF(ISERROR(VLOOKUP(D435,'Base Precios'!$B:$E,4,0)),0,VLOOKUP(D435,'Base Precios'!$B:$E,4,0))</f>
        <v>478.32</v>
      </c>
      <c r="O435" s="64">
        <f>IF(ISERROR(VLOOKUP(D435,'Base Precios'!$B:$E,3,0)),0,VLOOKUP(D435,'Base Precios'!$B:$E,3,0))</f>
        <v>120.1</v>
      </c>
      <c r="P435" s="64">
        <f t="shared" si="94"/>
        <v>478.32</v>
      </c>
      <c r="Q435" s="64">
        <f t="shared" si="95"/>
        <v>120.1</v>
      </c>
      <c r="R435" s="65">
        <f t="shared" si="96"/>
        <v>598.41999999999996</v>
      </c>
    </row>
    <row r="436" spans="1:18" ht="15" customHeight="1" x14ac:dyDescent="0.2">
      <c r="A436" s="5" t="str">
        <f t="shared" si="87"/>
        <v>Nissan X-Trail (M9R) - 2.0  (Diesel)</v>
      </c>
      <c r="B436" s="1" t="s">
        <v>42</v>
      </c>
      <c r="C436" s="5" t="s">
        <v>311</v>
      </c>
      <c r="D436" s="5" t="s">
        <v>262</v>
      </c>
      <c r="E436" s="5" t="s">
        <v>104</v>
      </c>
      <c r="F436" s="1" t="s">
        <v>328</v>
      </c>
      <c r="G436" s="111">
        <v>6.9</v>
      </c>
      <c r="H436" s="5">
        <f t="shared" si="88"/>
        <v>7</v>
      </c>
      <c r="I436" s="5">
        <f t="shared" si="89"/>
        <v>1.75</v>
      </c>
      <c r="J436" s="5">
        <f t="shared" si="90"/>
        <v>1</v>
      </c>
      <c r="K436" s="5">
        <f t="shared" si="91"/>
        <v>0.75</v>
      </c>
      <c r="L436" s="5">
        <f t="shared" si="92"/>
        <v>3</v>
      </c>
      <c r="M436" s="5">
        <f t="shared" si="93"/>
        <v>9.9999999999999645E-2</v>
      </c>
      <c r="N436" s="64">
        <f>IF(ISERROR(VLOOKUP(D436,'Base Precios'!$B:$E,4,0)),0,VLOOKUP(D436,'Base Precios'!$B:$E,4,0))</f>
        <v>535.85</v>
      </c>
      <c r="O436" s="64">
        <f>IF(ISERROR(VLOOKUP(D436,'Base Precios'!$B:$E,3,0)),0,VLOOKUP(D436,'Base Precios'!$B:$E,3,0))</f>
        <v>134.09</v>
      </c>
      <c r="P436" s="64">
        <f t="shared" si="94"/>
        <v>535.85</v>
      </c>
      <c r="Q436" s="64">
        <f t="shared" si="95"/>
        <v>402.27</v>
      </c>
      <c r="R436" s="65">
        <f t="shared" si="96"/>
        <v>938.12</v>
      </c>
    </row>
    <row r="437" spans="1:18" ht="15" customHeight="1" x14ac:dyDescent="0.2">
      <c r="A437" s="5" t="str">
        <f t="shared" si="87"/>
        <v>Nissan X-Trail (MR20DE) - 2.0  (Naftero)</v>
      </c>
      <c r="B437" s="1" t="s">
        <v>42</v>
      </c>
      <c r="C437" s="5" t="s">
        <v>307</v>
      </c>
      <c r="D437" s="5" t="s">
        <v>262</v>
      </c>
      <c r="E437" s="5" t="s">
        <v>363</v>
      </c>
      <c r="F437" s="67" t="s">
        <v>328</v>
      </c>
      <c r="G437" s="111">
        <v>4</v>
      </c>
      <c r="H437" s="5">
        <f t="shared" si="88"/>
        <v>4</v>
      </c>
      <c r="I437" s="5">
        <f t="shared" si="89"/>
        <v>1</v>
      </c>
      <c r="J437" s="5">
        <f t="shared" si="90"/>
        <v>1</v>
      </c>
      <c r="K437" s="5">
        <f t="shared" si="91"/>
        <v>0</v>
      </c>
      <c r="L437" s="5">
        <f t="shared" si="92"/>
        <v>0</v>
      </c>
      <c r="M437" s="5">
        <f t="shared" si="93"/>
        <v>0</v>
      </c>
      <c r="N437" s="64">
        <f>IF(ISERROR(VLOOKUP(D437,'Base Precios'!$B:$E,4,0)),0,VLOOKUP(D437,'Base Precios'!$B:$E,4,0))</f>
        <v>535.85</v>
      </c>
      <c r="O437" s="64">
        <f>IF(ISERROR(VLOOKUP(D437,'Base Precios'!$B:$E,3,0)),0,VLOOKUP(D437,'Base Precios'!$B:$E,3,0))</f>
        <v>134.09</v>
      </c>
      <c r="P437" s="64">
        <f t="shared" si="94"/>
        <v>535.85</v>
      </c>
      <c r="Q437" s="64">
        <f t="shared" si="95"/>
        <v>0</v>
      </c>
      <c r="R437" s="65">
        <f t="shared" si="96"/>
        <v>535.85</v>
      </c>
    </row>
    <row r="438" spans="1:18" ht="15" customHeight="1" x14ac:dyDescent="0.2">
      <c r="A438" s="5" t="str">
        <f t="shared" si="87"/>
        <v>Nissan X-Trail (QR25DE) - 2.5  (Naftero)</v>
      </c>
      <c r="B438" s="1" t="s">
        <v>42</v>
      </c>
      <c r="C438" s="5" t="s">
        <v>308</v>
      </c>
      <c r="D438" s="5" t="s">
        <v>262</v>
      </c>
      <c r="E438" s="5" t="s">
        <v>363</v>
      </c>
      <c r="F438" s="67" t="s">
        <v>378</v>
      </c>
      <c r="G438" s="111">
        <v>4</v>
      </c>
      <c r="H438" s="5">
        <f t="shared" si="88"/>
        <v>4</v>
      </c>
      <c r="I438" s="5">
        <f t="shared" si="89"/>
        <v>1</v>
      </c>
      <c r="J438" s="5">
        <f t="shared" si="90"/>
        <v>1</v>
      </c>
      <c r="K438" s="5">
        <f t="shared" si="91"/>
        <v>0</v>
      </c>
      <c r="L438" s="5">
        <f t="shared" si="92"/>
        <v>0</v>
      </c>
      <c r="M438" s="5">
        <f t="shared" si="93"/>
        <v>0</v>
      </c>
      <c r="N438" s="64">
        <f>IF(ISERROR(VLOOKUP(D438,'Base Precios'!$B:$E,4,0)),0,VLOOKUP(D438,'Base Precios'!$B:$E,4,0))</f>
        <v>535.85</v>
      </c>
      <c r="O438" s="64">
        <f>IF(ISERROR(VLOOKUP(D438,'Base Precios'!$B:$E,3,0)),0,VLOOKUP(D438,'Base Precios'!$B:$E,3,0))</f>
        <v>134.09</v>
      </c>
      <c r="P438" s="64">
        <f t="shared" si="94"/>
        <v>535.85</v>
      </c>
      <c r="Q438" s="64">
        <f t="shared" si="95"/>
        <v>0</v>
      </c>
      <c r="R438" s="65">
        <f t="shared" si="96"/>
        <v>535.85</v>
      </c>
    </row>
    <row r="439" spans="1:18" ht="15" customHeight="1" x14ac:dyDescent="0.2">
      <c r="A439" s="5" t="str">
        <f t="shared" si="87"/>
        <v>Peugeot 206 - 1.1  (Naftero)</v>
      </c>
      <c r="B439" s="1" t="s">
        <v>43</v>
      </c>
      <c r="C439" s="5">
        <v>206</v>
      </c>
      <c r="D439" s="5" t="s">
        <v>258</v>
      </c>
      <c r="E439" s="5" t="s">
        <v>363</v>
      </c>
      <c r="F439" s="5" t="s">
        <v>385</v>
      </c>
      <c r="G439" s="111">
        <v>3.4</v>
      </c>
      <c r="H439" s="5">
        <f t="shared" si="88"/>
        <v>4</v>
      </c>
      <c r="I439" s="5">
        <f t="shared" si="89"/>
        <v>1</v>
      </c>
      <c r="J439" s="5">
        <f t="shared" si="90"/>
        <v>1</v>
      </c>
      <c r="K439" s="5">
        <f t="shared" si="91"/>
        <v>0</v>
      </c>
      <c r="L439" s="5">
        <f t="shared" si="92"/>
        <v>0</v>
      </c>
      <c r="M439" s="5">
        <f t="shared" si="93"/>
        <v>0.60000000000000009</v>
      </c>
      <c r="N439" s="64">
        <f>IF(ISERROR(VLOOKUP(D439,'Base Precios'!$B:$E,4,0)),0,VLOOKUP(D439,'Base Precios'!$B:$E,4,0))</f>
        <v>491.51</v>
      </c>
      <c r="O439" s="64">
        <f>IF(ISERROR(VLOOKUP(D439,'Base Precios'!$B:$E,3,0)),0,VLOOKUP(D439,'Base Precios'!$B:$E,3,0))</f>
        <v>125.93</v>
      </c>
      <c r="P439" s="64">
        <f t="shared" si="94"/>
        <v>491.51</v>
      </c>
      <c r="Q439" s="64">
        <f t="shared" si="95"/>
        <v>0</v>
      </c>
      <c r="R439" s="65">
        <f t="shared" si="96"/>
        <v>491.51</v>
      </c>
    </row>
    <row r="440" spans="1:18" ht="15" customHeight="1" x14ac:dyDescent="0.2">
      <c r="A440" s="5" t="str">
        <f t="shared" si="87"/>
        <v>Peugeot 206 - 1.1  (Naftero)</v>
      </c>
      <c r="B440" s="1" t="s">
        <v>43</v>
      </c>
      <c r="C440" s="5">
        <v>206</v>
      </c>
      <c r="D440" s="5" t="s">
        <v>260</v>
      </c>
      <c r="E440" s="5" t="s">
        <v>363</v>
      </c>
      <c r="F440" s="5" t="s">
        <v>385</v>
      </c>
      <c r="G440" s="96">
        <v>3.4</v>
      </c>
      <c r="H440" s="5">
        <f t="shared" si="88"/>
        <v>4</v>
      </c>
      <c r="I440" s="5">
        <f t="shared" si="89"/>
        <v>1</v>
      </c>
      <c r="J440" s="5">
        <f t="shared" si="90"/>
        <v>1</v>
      </c>
      <c r="K440" s="5">
        <f t="shared" si="91"/>
        <v>0</v>
      </c>
      <c r="L440" s="5">
        <f t="shared" si="92"/>
        <v>0</v>
      </c>
      <c r="M440" s="5">
        <f t="shared" si="93"/>
        <v>0.60000000000000009</v>
      </c>
      <c r="N440" s="64">
        <f>IF(ISERROR(VLOOKUP(D440,'Base Precios'!$B:$E,4,0)),0,VLOOKUP(D440,'Base Precios'!$B:$E,4,0))</f>
        <v>355.21</v>
      </c>
      <c r="O440" s="64">
        <f>IF(ISERROR(VLOOKUP(D440,'Base Precios'!$B:$E,3,0)),0,VLOOKUP(D440,'Base Precios'!$B:$E,3,0))</f>
        <v>90.12</v>
      </c>
      <c r="P440" s="64">
        <f t="shared" si="94"/>
        <v>355.21</v>
      </c>
      <c r="Q440" s="64">
        <f t="shared" si="95"/>
        <v>0</v>
      </c>
      <c r="R440" s="65">
        <f t="shared" si="96"/>
        <v>355.21</v>
      </c>
    </row>
    <row r="441" spans="1:18" ht="15" customHeight="1" x14ac:dyDescent="0.2">
      <c r="A441" s="5" t="str">
        <f t="shared" si="87"/>
        <v>Peugeot 206 - 1.4  (Naftero)</v>
      </c>
      <c r="B441" s="1" t="s">
        <v>43</v>
      </c>
      <c r="C441" s="5">
        <v>206</v>
      </c>
      <c r="D441" s="5" t="s">
        <v>258</v>
      </c>
      <c r="E441" s="5" t="s">
        <v>363</v>
      </c>
      <c r="F441" s="5" t="s">
        <v>366</v>
      </c>
      <c r="G441" s="96">
        <v>3.25</v>
      </c>
      <c r="H441" s="5">
        <f t="shared" si="88"/>
        <v>4</v>
      </c>
      <c r="I441" s="5">
        <f t="shared" si="89"/>
        <v>1</v>
      </c>
      <c r="J441" s="5">
        <f t="shared" si="90"/>
        <v>1</v>
      </c>
      <c r="K441" s="5">
        <f t="shared" si="91"/>
        <v>0</v>
      </c>
      <c r="L441" s="5">
        <f t="shared" si="92"/>
        <v>0</v>
      </c>
      <c r="M441" s="5">
        <f t="shared" si="93"/>
        <v>0.75</v>
      </c>
      <c r="N441" s="64">
        <f>IF(ISERROR(VLOOKUP(D441,'Base Precios'!$B:$E,4,0)),0,VLOOKUP(D441,'Base Precios'!$B:$E,4,0))</f>
        <v>491.51</v>
      </c>
      <c r="O441" s="64">
        <f>IF(ISERROR(VLOOKUP(D441,'Base Precios'!$B:$E,3,0)),0,VLOOKUP(D441,'Base Precios'!$B:$E,3,0))</f>
        <v>125.93</v>
      </c>
      <c r="P441" s="64">
        <f t="shared" si="94"/>
        <v>491.51</v>
      </c>
      <c r="Q441" s="64">
        <f t="shared" si="95"/>
        <v>0</v>
      </c>
      <c r="R441" s="65">
        <f t="shared" si="96"/>
        <v>491.51</v>
      </c>
    </row>
    <row r="442" spans="1:18" ht="15" customHeight="1" x14ac:dyDescent="0.2">
      <c r="A442" s="5" t="str">
        <f t="shared" si="87"/>
        <v>Peugeot 206 - 1.4  (Naftero)</v>
      </c>
      <c r="B442" s="1" t="s">
        <v>43</v>
      </c>
      <c r="C442" s="5">
        <v>206</v>
      </c>
      <c r="D442" s="5" t="s">
        <v>260</v>
      </c>
      <c r="E442" s="5" t="s">
        <v>363</v>
      </c>
      <c r="F442" s="5" t="s">
        <v>366</v>
      </c>
      <c r="G442" s="96">
        <v>3.25</v>
      </c>
      <c r="H442" s="5">
        <f t="shared" si="88"/>
        <v>4</v>
      </c>
      <c r="I442" s="5">
        <f t="shared" si="89"/>
        <v>1</v>
      </c>
      <c r="J442" s="5">
        <f t="shared" si="90"/>
        <v>1</v>
      </c>
      <c r="K442" s="5">
        <f t="shared" si="91"/>
        <v>0</v>
      </c>
      <c r="L442" s="5">
        <f t="shared" si="92"/>
        <v>0</v>
      </c>
      <c r="M442" s="5">
        <f t="shared" si="93"/>
        <v>0.75</v>
      </c>
      <c r="N442" s="64">
        <f>IF(ISERROR(VLOOKUP(D442,'Base Precios'!$B:$E,4,0)),0,VLOOKUP(D442,'Base Precios'!$B:$E,4,0))</f>
        <v>355.21</v>
      </c>
      <c r="O442" s="64">
        <f>IF(ISERROR(VLOOKUP(D442,'Base Precios'!$B:$E,3,0)),0,VLOOKUP(D442,'Base Precios'!$B:$E,3,0))</f>
        <v>90.12</v>
      </c>
      <c r="P442" s="64">
        <f t="shared" si="94"/>
        <v>355.21</v>
      </c>
      <c r="Q442" s="64">
        <f t="shared" si="95"/>
        <v>0</v>
      </c>
      <c r="R442" s="65">
        <f t="shared" si="96"/>
        <v>355.21</v>
      </c>
    </row>
    <row r="443" spans="1:18" ht="15" customHeight="1" x14ac:dyDescent="0.2">
      <c r="A443" s="5" t="str">
        <f t="shared" si="87"/>
        <v>Peugeot 206 - 1.4 hdi  (Diesel)</v>
      </c>
      <c r="B443" s="1" t="s">
        <v>43</v>
      </c>
      <c r="C443" s="5">
        <v>206</v>
      </c>
      <c r="D443" s="5" t="s">
        <v>258</v>
      </c>
      <c r="E443" s="5" t="s">
        <v>104</v>
      </c>
      <c r="F443" s="67" t="s">
        <v>591</v>
      </c>
      <c r="G443" s="111">
        <v>4</v>
      </c>
      <c r="H443" s="5">
        <f t="shared" si="88"/>
        <v>4</v>
      </c>
      <c r="I443" s="5">
        <f t="shared" si="89"/>
        <v>1</v>
      </c>
      <c r="J443" s="5">
        <f t="shared" si="90"/>
        <v>1</v>
      </c>
      <c r="K443" s="5">
        <f t="shared" si="91"/>
        <v>0</v>
      </c>
      <c r="L443" s="5">
        <f t="shared" si="92"/>
        <v>0</v>
      </c>
      <c r="M443" s="5">
        <f t="shared" si="93"/>
        <v>0</v>
      </c>
      <c r="N443" s="64">
        <f>IF(ISERROR(VLOOKUP(D443,'Base Precios'!$B:$E,4,0)),0,VLOOKUP(D443,'Base Precios'!$B:$E,4,0))</f>
        <v>491.51</v>
      </c>
      <c r="O443" s="64">
        <f>IF(ISERROR(VLOOKUP(D443,'Base Precios'!$B:$E,3,0)),0,VLOOKUP(D443,'Base Precios'!$B:$E,3,0))</f>
        <v>125.93</v>
      </c>
      <c r="P443" s="64">
        <f t="shared" si="94"/>
        <v>491.51</v>
      </c>
      <c r="Q443" s="64">
        <f t="shared" si="95"/>
        <v>0</v>
      </c>
      <c r="R443" s="65">
        <f t="shared" si="96"/>
        <v>491.51</v>
      </c>
    </row>
    <row r="444" spans="1:18" ht="15" customHeight="1" x14ac:dyDescent="0.2">
      <c r="A444" s="5" t="str">
        <f t="shared" si="87"/>
        <v>Peugeot 206 - 1.6  (Naftero)</v>
      </c>
      <c r="B444" s="1" t="s">
        <v>43</v>
      </c>
      <c r="C444" s="5">
        <v>206</v>
      </c>
      <c r="D444" s="5" t="s">
        <v>258</v>
      </c>
      <c r="E444" s="5" t="s">
        <v>363</v>
      </c>
      <c r="F444" s="5" t="s">
        <v>350</v>
      </c>
      <c r="G444" s="96">
        <v>3.4</v>
      </c>
      <c r="H444" s="5">
        <f t="shared" si="88"/>
        <v>4</v>
      </c>
      <c r="I444" s="5">
        <f t="shared" si="89"/>
        <v>1</v>
      </c>
      <c r="J444" s="5">
        <f t="shared" si="90"/>
        <v>1</v>
      </c>
      <c r="K444" s="5">
        <f t="shared" si="91"/>
        <v>0</v>
      </c>
      <c r="L444" s="5">
        <f t="shared" si="92"/>
        <v>0</v>
      </c>
      <c r="M444" s="5">
        <f t="shared" si="93"/>
        <v>0.60000000000000009</v>
      </c>
      <c r="N444" s="64">
        <f>IF(ISERROR(VLOOKUP(D444,'Base Precios'!$B:$E,4,0)),0,VLOOKUP(D444,'Base Precios'!$B:$E,4,0))</f>
        <v>491.51</v>
      </c>
      <c r="O444" s="64">
        <f>IF(ISERROR(VLOOKUP(D444,'Base Precios'!$B:$E,3,0)),0,VLOOKUP(D444,'Base Precios'!$B:$E,3,0))</f>
        <v>125.93</v>
      </c>
      <c r="P444" s="64">
        <f t="shared" si="94"/>
        <v>491.51</v>
      </c>
      <c r="Q444" s="64">
        <f t="shared" si="95"/>
        <v>0</v>
      </c>
      <c r="R444" s="65">
        <f t="shared" si="96"/>
        <v>491.51</v>
      </c>
    </row>
    <row r="445" spans="1:18" ht="15" customHeight="1" x14ac:dyDescent="0.2">
      <c r="A445" s="5" t="str">
        <f t="shared" si="87"/>
        <v>Peugeot 206 - 1.6  (Naftero)</v>
      </c>
      <c r="B445" s="1" t="s">
        <v>43</v>
      </c>
      <c r="C445" s="5">
        <v>206</v>
      </c>
      <c r="D445" s="5" t="s">
        <v>260</v>
      </c>
      <c r="E445" s="5" t="s">
        <v>363</v>
      </c>
      <c r="F445" s="5" t="s">
        <v>350</v>
      </c>
      <c r="G445" s="96">
        <v>3.4</v>
      </c>
      <c r="H445" s="5">
        <f t="shared" si="88"/>
        <v>4</v>
      </c>
      <c r="I445" s="5">
        <f t="shared" si="89"/>
        <v>1</v>
      </c>
      <c r="J445" s="5">
        <f t="shared" si="90"/>
        <v>1</v>
      </c>
      <c r="K445" s="5">
        <f t="shared" si="91"/>
        <v>0</v>
      </c>
      <c r="L445" s="5">
        <f t="shared" si="92"/>
        <v>0</v>
      </c>
      <c r="M445" s="5">
        <f t="shared" si="93"/>
        <v>0.60000000000000009</v>
      </c>
      <c r="N445" s="64">
        <f>IF(ISERROR(VLOOKUP(D445,'Base Precios'!$B:$E,4,0)),0,VLOOKUP(D445,'Base Precios'!$B:$E,4,0))</f>
        <v>355.21</v>
      </c>
      <c r="O445" s="64">
        <f>IF(ISERROR(VLOOKUP(D445,'Base Precios'!$B:$E,3,0)),0,VLOOKUP(D445,'Base Precios'!$B:$E,3,0))</f>
        <v>90.12</v>
      </c>
      <c r="P445" s="64">
        <f t="shared" si="94"/>
        <v>355.21</v>
      </c>
      <c r="Q445" s="64">
        <f t="shared" si="95"/>
        <v>0</v>
      </c>
      <c r="R445" s="65">
        <f t="shared" si="96"/>
        <v>355.21</v>
      </c>
    </row>
    <row r="446" spans="1:18" ht="15" customHeight="1" x14ac:dyDescent="0.2">
      <c r="A446" s="5" t="str">
        <f t="shared" si="87"/>
        <v>Peugeot 206 - 1.9  (Diesel)</v>
      </c>
      <c r="B446" s="1" t="s">
        <v>43</v>
      </c>
      <c r="C446" s="5">
        <v>206</v>
      </c>
      <c r="D446" s="5" t="s">
        <v>260</v>
      </c>
      <c r="E446" s="5" t="s">
        <v>104</v>
      </c>
      <c r="F446" s="67" t="s">
        <v>372</v>
      </c>
      <c r="G446" s="111">
        <v>4.5</v>
      </c>
      <c r="H446" s="5">
        <f t="shared" si="88"/>
        <v>5</v>
      </c>
      <c r="I446" s="5">
        <f t="shared" si="89"/>
        <v>1.25</v>
      </c>
      <c r="J446" s="5">
        <f t="shared" si="90"/>
        <v>1</v>
      </c>
      <c r="K446" s="5">
        <f t="shared" si="91"/>
        <v>0.25</v>
      </c>
      <c r="L446" s="5">
        <f t="shared" si="92"/>
        <v>1</v>
      </c>
      <c r="M446" s="5">
        <f t="shared" si="93"/>
        <v>0.5</v>
      </c>
      <c r="N446" s="64">
        <f>IF(ISERROR(VLOOKUP(D446,'Base Precios'!$B:$E,4,0)),0,VLOOKUP(D446,'Base Precios'!$B:$E,4,0))</f>
        <v>355.21</v>
      </c>
      <c r="O446" s="64">
        <f>IF(ISERROR(VLOOKUP(D446,'Base Precios'!$B:$E,3,0)),0,VLOOKUP(D446,'Base Precios'!$B:$E,3,0))</f>
        <v>90.12</v>
      </c>
      <c r="P446" s="64">
        <f t="shared" si="94"/>
        <v>355.21</v>
      </c>
      <c r="Q446" s="64">
        <f t="shared" si="95"/>
        <v>90.12</v>
      </c>
      <c r="R446" s="65">
        <f t="shared" si="96"/>
        <v>445.33</v>
      </c>
    </row>
    <row r="447" spans="1:18" ht="15" customHeight="1" x14ac:dyDescent="0.2">
      <c r="A447" s="5" t="str">
        <f t="shared" si="87"/>
        <v>Peugeot 206 - 2.0 gti  (Naftero)</v>
      </c>
      <c r="B447" s="1" t="s">
        <v>43</v>
      </c>
      <c r="C447" s="5">
        <v>206</v>
      </c>
      <c r="D447" s="5" t="s">
        <v>258</v>
      </c>
      <c r="E447" s="5" t="s">
        <v>363</v>
      </c>
      <c r="F447" s="5" t="s">
        <v>592</v>
      </c>
      <c r="G447" s="96">
        <v>4.5</v>
      </c>
      <c r="H447" s="5">
        <f t="shared" si="88"/>
        <v>5</v>
      </c>
      <c r="I447" s="5">
        <f t="shared" si="89"/>
        <v>1.25</v>
      </c>
      <c r="J447" s="5">
        <f t="shared" si="90"/>
        <v>1</v>
      </c>
      <c r="K447" s="5">
        <f t="shared" si="91"/>
        <v>0.25</v>
      </c>
      <c r="L447" s="5">
        <f t="shared" si="92"/>
        <v>1</v>
      </c>
      <c r="M447" s="5">
        <f t="shared" si="93"/>
        <v>0.5</v>
      </c>
      <c r="N447" s="64">
        <f>IF(ISERROR(VLOOKUP(D447,'Base Precios'!$B:$E,4,0)),0,VLOOKUP(D447,'Base Precios'!$B:$E,4,0))</f>
        <v>491.51</v>
      </c>
      <c r="O447" s="64">
        <f>IF(ISERROR(VLOOKUP(D447,'Base Precios'!$B:$E,3,0)),0,VLOOKUP(D447,'Base Precios'!$B:$E,3,0))</f>
        <v>125.93</v>
      </c>
      <c r="P447" s="64">
        <f t="shared" si="94"/>
        <v>491.51</v>
      </c>
      <c r="Q447" s="64">
        <f t="shared" si="95"/>
        <v>125.93</v>
      </c>
      <c r="R447" s="65">
        <f t="shared" si="96"/>
        <v>617.44000000000005</v>
      </c>
    </row>
    <row r="448" spans="1:18" ht="15" customHeight="1" x14ac:dyDescent="0.2">
      <c r="A448" s="5" t="str">
        <f t="shared" si="87"/>
        <v>Peugeot 206 - 2.0 hdi  (Diesel)</v>
      </c>
      <c r="B448" s="1" t="s">
        <v>43</v>
      </c>
      <c r="C448" s="5">
        <v>206</v>
      </c>
      <c r="D448" s="5" t="s">
        <v>258</v>
      </c>
      <c r="E448" s="5" t="s">
        <v>104</v>
      </c>
      <c r="F448" s="67" t="s">
        <v>588</v>
      </c>
      <c r="G448" s="111">
        <v>4.5</v>
      </c>
      <c r="H448" s="5">
        <f t="shared" si="88"/>
        <v>5</v>
      </c>
      <c r="I448" s="5">
        <f t="shared" si="89"/>
        <v>1.25</v>
      </c>
      <c r="J448" s="5">
        <f t="shared" si="90"/>
        <v>1</v>
      </c>
      <c r="K448" s="5">
        <f t="shared" si="91"/>
        <v>0.25</v>
      </c>
      <c r="L448" s="5">
        <f t="shared" si="92"/>
        <v>1</v>
      </c>
      <c r="M448" s="5">
        <f t="shared" si="93"/>
        <v>0.5</v>
      </c>
      <c r="N448" s="64">
        <f>IF(ISERROR(VLOOKUP(D448,'Base Precios'!$B:$E,4,0)),0,VLOOKUP(D448,'Base Precios'!$B:$E,4,0))</f>
        <v>491.51</v>
      </c>
      <c r="O448" s="64">
        <f>IF(ISERROR(VLOOKUP(D448,'Base Precios'!$B:$E,3,0)),0,VLOOKUP(D448,'Base Precios'!$B:$E,3,0))</f>
        <v>125.93</v>
      </c>
      <c r="P448" s="64">
        <f t="shared" si="94"/>
        <v>491.51</v>
      </c>
      <c r="Q448" s="64">
        <f t="shared" si="95"/>
        <v>125.93</v>
      </c>
      <c r="R448" s="65">
        <f t="shared" si="96"/>
        <v>617.44000000000005</v>
      </c>
    </row>
    <row r="449" spans="1:18" ht="15" customHeight="1" x14ac:dyDescent="0.2">
      <c r="A449" s="5" t="str">
        <f t="shared" si="87"/>
        <v>Peugeot 207 - 1.4  (Naftero)</v>
      </c>
      <c r="B449" s="1" t="s">
        <v>43</v>
      </c>
      <c r="C449" s="5">
        <v>207</v>
      </c>
      <c r="D449" s="5" t="s">
        <v>258</v>
      </c>
      <c r="E449" s="5" t="s">
        <v>363</v>
      </c>
      <c r="F449" s="5" t="s">
        <v>366</v>
      </c>
      <c r="G449" s="96">
        <v>3</v>
      </c>
      <c r="H449" s="5">
        <f t="shared" si="88"/>
        <v>3</v>
      </c>
      <c r="I449" s="5">
        <f t="shared" si="89"/>
        <v>0.75</v>
      </c>
      <c r="J449" s="5">
        <f t="shared" si="90"/>
        <v>0</v>
      </c>
      <c r="K449" s="5">
        <f t="shared" si="91"/>
        <v>0.75</v>
      </c>
      <c r="L449" s="5">
        <f t="shared" si="92"/>
        <v>3</v>
      </c>
      <c r="M449" s="5">
        <f t="shared" si="93"/>
        <v>0</v>
      </c>
      <c r="N449" s="64">
        <f>IF(ISERROR(VLOOKUP(D449,'Base Precios'!$B:$E,4,0)),0,VLOOKUP(D449,'Base Precios'!$B:$E,4,0))</f>
        <v>491.51</v>
      </c>
      <c r="O449" s="64">
        <f>IF(ISERROR(VLOOKUP(D449,'Base Precios'!$B:$E,3,0)),0,VLOOKUP(D449,'Base Precios'!$B:$E,3,0))</f>
        <v>125.93</v>
      </c>
      <c r="P449" s="64">
        <f t="shared" si="94"/>
        <v>0</v>
      </c>
      <c r="Q449" s="64">
        <f t="shared" si="95"/>
        <v>377.79</v>
      </c>
      <c r="R449" s="65">
        <f t="shared" si="96"/>
        <v>377.79</v>
      </c>
    </row>
    <row r="450" spans="1:18" ht="15" customHeight="1" x14ac:dyDescent="0.2">
      <c r="A450" s="5" t="str">
        <f t="shared" si="87"/>
        <v>Peugeot 207 - 1.4  (Naftero)</v>
      </c>
      <c r="B450" s="1" t="s">
        <v>43</v>
      </c>
      <c r="C450" s="5">
        <v>207</v>
      </c>
      <c r="D450" s="5" t="s">
        <v>260</v>
      </c>
      <c r="E450" s="5" t="s">
        <v>363</v>
      </c>
      <c r="F450" s="5" t="s">
        <v>366</v>
      </c>
      <c r="G450" s="96">
        <v>3</v>
      </c>
      <c r="H450" s="5">
        <f t="shared" si="88"/>
        <v>3</v>
      </c>
      <c r="I450" s="5">
        <f t="shared" si="89"/>
        <v>0.75</v>
      </c>
      <c r="J450" s="5">
        <f t="shared" si="90"/>
        <v>0</v>
      </c>
      <c r="K450" s="5">
        <f t="shared" si="91"/>
        <v>0.75</v>
      </c>
      <c r="L450" s="5">
        <f t="shared" si="92"/>
        <v>3</v>
      </c>
      <c r="M450" s="5">
        <f t="shared" si="93"/>
        <v>0</v>
      </c>
      <c r="N450" s="64">
        <f>IF(ISERROR(VLOOKUP(D450,'Base Precios'!$B:$E,4,0)),0,VLOOKUP(D450,'Base Precios'!$B:$E,4,0))</f>
        <v>355.21</v>
      </c>
      <c r="O450" s="64">
        <f>IF(ISERROR(VLOOKUP(D450,'Base Precios'!$B:$E,3,0)),0,VLOOKUP(D450,'Base Precios'!$B:$E,3,0))</f>
        <v>90.12</v>
      </c>
      <c r="P450" s="64">
        <f t="shared" si="94"/>
        <v>0</v>
      </c>
      <c r="Q450" s="64">
        <f t="shared" si="95"/>
        <v>270.36</v>
      </c>
      <c r="R450" s="65">
        <f t="shared" si="96"/>
        <v>270.36</v>
      </c>
    </row>
    <row r="451" spans="1:18" ht="15" customHeight="1" x14ac:dyDescent="0.2">
      <c r="A451" s="5" t="str">
        <f t="shared" ref="A451:A514" si="97">CONCATENATE(B451," ",C451,," - ",F451,"  (",E451,")")</f>
        <v>Peugeot 207 - 1.6  (Naftero)</v>
      </c>
      <c r="B451" s="1" t="s">
        <v>43</v>
      </c>
      <c r="C451" s="5">
        <v>207</v>
      </c>
      <c r="D451" s="5" t="s">
        <v>258</v>
      </c>
      <c r="E451" s="5" t="s">
        <v>363</v>
      </c>
      <c r="F451" s="5" t="s">
        <v>350</v>
      </c>
      <c r="G451" s="96">
        <v>3.2</v>
      </c>
      <c r="H451" s="5">
        <f t="shared" si="88"/>
        <v>4</v>
      </c>
      <c r="I451" s="5">
        <f t="shared" si="89"/>
        <v>1</v>
      </c>
      <c r="J451" s="5">
        <f t="shared" si="90"/>
        <v>1</v>
      </c>
      <c r="K451" s="5">
        <f t="shared" si="91"/>
        <v>0</v>
      </c>
      <c r="L451" s="5">
        <f t="shared" si="92"/>
        <v>0</v>
      </c>
      <c r="M451" s="5">
        <f t="shared" si="93"/>
        <v>0.79999999999999982</v>
      </c>
      <c r="N451" s="64">
        <f>IF(ISERROR(VLOOKUP(D451,'Base Precios'!$B:$E,4,0)),0,VLOOKUP(D451,'Base Precios'!$B:$E,4,0))</f>
        <v>491.51</v>
      </c>
      <c r="O451" s="64">
        <f>IF(ISERROR(VLOOKUP(D451,'Base Precios'!$B:$E,3,0)),0,VLOOKUP(D451,'Base Precios'!$B:$E,3,0))</f>
        <v>125.93</v>
      </c>
      <c r="P451" s="64">
        <f t="shared" si="94"/>
        <v>491.51</v>
      </c>
      <c r="Q451" s="64">
        <f t="shared" si="95"/>
        <v>0</v>
      </c>
      <c r="R451" s="65">
        <f t="shared" si="96"/>
        <v>491.51</v>
      </c>
    </row>
    <row r="452" spans="1:18" ht="15" customHeight="1" x14ac:dyDescent="0.2">
      <c r="A452" s="5" t="str">
        <f t="shared" si="97"/>
        <v>Peugeot 207 - 1.6  (Naftero)</v>
      </c>
      <c r="B452" s="1" t="s">
        <v>43</v>
      </c>
      <c r="C452" s="5">
        <v>207</v>
      </c>
      <c r="D452" s="5" t="s">
        <v>260</v>
      </c>
      <c r="E452" s="5" t="s">
        <v>363</v>
      </c>
      <c r="F452" s="5" t="s">
        <v>350</v>
      </c>
      <c r="G452" s="96">
        <v>3.2</v>
      </c>
      <c r="H452" s="5">
        <f t="shared" si="88"/>
        <v>4</v>
      </c>
      <c r="I452" s="5">
        <f t="shared" si="89"/>
        <v>1</v>
      </c>
      <c r="J452" s="5">
        <f t="shared" si="90"/>
        <v>1</v>
      </c>
      <c r="K452" s="5">
        <f t="shared" si="91"/>
        <v>0</v>
      </c>
      <c r="L452" s="5">
        <f t="shared" si="92"/>
        <v>0</v>
      </c>
      <c r="M452" s="5">
        <f t="shared" si="93"/>
        <v>0.79999999999999982</v>
      </c>
      <c r="N452" s="64">
        <f>IF(ISERROR(VLOOKUP(D452,'Base Precios'!$B:$E,4,0)),0,VLOOKUP(D452,'Base Precios'!$B:$E,4,0))</f>
        <v>355.21</v>
      </c>
      <c r="O452" s="64">
        <f>IF(ISERROR(VLOOKUP(D452,'Base Precios'!$B:$E,3,0)),0,VLOOKUP(D452,'Base Precios'!$B:$E,3,0))</f>
        <v>90.12</v>
      </c>
      <c r="P452" s="64">
        <f t="shared" si="94"/>
        <v>355.21</v>
      </c>
      <c r="Q452" s="64">
        <f t="shared" si="95"/>
        <v>0</v>
      </c>
      <c r="R452" s="65">
        <f t="shared" si="96"/>
        <v>355.21</v>
      </c>
    </row>
    <row r="453" spans="1:18" ht="15" customHeight="1" x14ac:dyDescent="0.2">
      <c r="A453" s="5" t="str">
        <f t="shared" si="97"/>
        <v>Peugeot 207 - 1.9  (Diesel)</v>
      </c>
      <c r="B453" s="1" t="s">
        <v>43</v>
      </c>
      <c r="C453" s="67">
        <v>207</v>
      </c>
      <c r="D453" s="5" t="s">
        <v>258</v>
      </c>
      <c r="E453" s="5" t="s">
        <v>104</v>
      </c>
      <c r="F453" s="5" t="s">
        <v>372</v>
      </c>
      <c r="G453" s="96">
        <v>4.8</v>
      </c>
      <c r="H453" s="5">
        <f t="shared" ref="H453:H516" si="98">ROUNDUP(G453,0)</f>
        <v>5</v>
      </c>
      <c r="I453" s="5">
        <f t="shared" ref="I453:I516" si="99">+H453/4</f>
        <v>1.25</v>
      </c>
      <c r="J453" s="5">
        <f t="shared" ref="J453:J516" si="100">TRUNC(I453,0)</f>
        <v>1</v>
      </c>
      <c r="K453" s="5">
        <f t="shared" ref="K453:K516" si="101">+I453-J453</f>
        <v>0.25</v>
      </c>
      <c r="L453" s="5">
        <f t="shared" ref="L453:L516" si="102">+K453*4</f>
        <v>1</v>
      </c>
      <c r="M453" s="5">
        <f t="shared" ref="M453:M516" si="103">+H453-G453</f>
        <v>0.20000000000000018</v>
      </c>
      <c r="N453" s="64">
        <f>IF(ISERROR(VLOOKUP(D453,'Base Precios'!$B:$E,4,0)),0,VLOOKUP(D453,'Base Precios'!$B:$E,4,0))</f>
        <v>491.51</v>
      </c>
      <c r="O453" s="64">
        <f>IF(ISERROR(VLOOKUP(D453,'Base Precios'!$B:$E,3,0)),0,VLOOKUP(D453,'Base Precios'!$B:$E,3,0))</f>
        <v>125.93</v>
      </c>
      <c r="P453" s="64">
        <f t="shared" ref="P453:P516" si="104">IFERROR(J453*N453,0)</f>
        <v>491.51</v>
      </c>
      <c r="Q453" s="64">
        <f t="shared" ref="Q453:Q516" si="105">IFERROR(L453*O453,0)</f>
        <v>125.93</v>
      </c>
      <c r="R453" s="65">
        <f t="shared" ref="R453:R516" si="106">+P453+Q453</f>
        <v>617.44000000000005</v>
      </c>
    </row>
    <row r="454" spans="1:18" ht="15" customHeight="1" x14ac:dyDescent="0.2">
      <c r="A454" s="5" t="str">
        <f t="shared" si="97"/>
        <v>Peugeot 207 - 1.9  (Diesel)</v>
      </c>
      <c r="B454" s="1" t="s">
        <v>43</v>
      </c>
      <c r="C454" s="67">
        <v>207</v>
      </c>
      <c r="D454" s="5" t="s">
        <v>260</v>
      </c>
      <c r="E454" s="5" t="s">
        <v>104</v>
      </c>
      <c r="F454" s="5" t="s">
        <v>372</v>
      </c>
      <c r="G454" s="96">
        <v>4.8</v>
      </c>
      <c r="H454" s="5">
        <f t="shared" si="98"/>
        <v>5</v>
      </c>
      <c r="I454" s="5">
        <f t="shared" si="99"/>
        <v>1.25</v>
      </c>
      <c r="J454" s="5">
        <f t="shared" si="100"/>
        <v>1</v>
      </c>
      <c r="K454" s="5">
        <f t="shared" si="101"/>
        <v>0.25</v>
      </c>
      <c r="L454" s="5">
        <f t="shared" si="102"/>
        <v>1</v>
      </c>
      <c r="M454" s="5">
        <f t="shared" si="103"/>
        <v>0.20000000000000018</v>
      </c>
      <c r="N454" s="64">
        <f>IF(ISERROR(VLOOKUP(D454,'Base Precios'!$B:$E,4,0)),0,VLOOKUP(D454,'Base Precios'!$B:$E,4,0))</f>
        <v>355.21</v>
      </c>
      <c r="O454" s="64">
        <f>IF(ISERROR(VLOOKUP(D454,'Base Precios'!$B:$E,3,0)),0,VLOOKUP(D454,'Base Precios'!$B:$E,3,0))</f>
        <v>90.12</v>
      </c>
      <c r="P454" s="64">
        <f t="shared" si="104"/>
        <v>355.21</v>
      </c>
      <c r="Q454" s="64">
        <f t="shared" si="105"/>
        <v>90.12</v>
      </c>
      <c r="R454" s="65">
        <f t="shared" si="106"/>
        <v>445.33</v>
      </c>
    </row>
    <row r="455" spans="1:18" ht="15" customHeight="1" x14ac:dyDescent="0.2">
      <c r="A455" s="5" t="str">
        <f t="shared" si="97"/>
        <v>Peugeot 207 - 2.0  (Diesel)</v>
      </c>
      <c r="B455" s="1" t="s">
        <v>43</v>
      </c>
      <c r="C455" s="67">
        <v>207</v>
      </c>
      <c r="D455" s="5" t="s">
        <v>258</v>
      </c>
      <c r="E455" s="5" t="s">
        <v>104</v>
      </c>
      <c r="F455" s="5" t="s">
        <v>328</v>
      </c>
      <c r="G455" s="96">
        <v>4.5</v>
      </c>
      <c r="H455" s="5">
        <f t="shared" si="98"/>
        <v>5</v>
      </c>
      <c r="I455" s="5">
        <f t="shared" si="99"/>
        <v>1.25</v>
      </c>
      <c r="J455" s="5">
        <f t="shared" si="100"/>
        <v>1</v>
      </c>
      <c r="K455" s="5">
        <f t="shared" si="101"/>
        <v>0.25</v>
      </c>
      <c r="L455" s="5">
        <f t="shared" si="102"/>
        <v>1</v>
      </c>
      <c r="M455" s="5">
        <f t="shared" si="103"/>
        <v>0.5</v>
      </c>
      <c r="N455" s="64">
        <f>IF(ISERROR(VLOOKUP(D455,'Base Precios'!$B:$E,4,0)),0,VLOOKUP(D455,'Base Precios'!$B:$E,4,0))</f>
        <v>491.51</v>
      </c>
      <c r="O455" s="64">
        <f>IF(ISERROR(VLOOKUP(D455,'Base Precios'!$B:$E,3,0)),0,VLOOKUP(D455,'Base Precios'!$B:$E,3,0))</f>
        <v>125.93</v>
      </c>
      <c r="P455" s="64">
        <f t="shared" si="104"/>
        <v>491.51</v>
      </c>
      <c r="Q455" s="64">
        <f t="shared" si="105"/>
        <v>125.93</v>
      </c>
      <c r="R455" s="65">
        <f t="shared" si="106"/>
        <v>617.44000000000005</v>
      </c>
    </row>
    <row r="456" spans="1:18" ht="15" customHeight="1" x14ac:dyDescent="0.2">
      <c r="A456" s="5" t="str">
        <f t="shared" si="97"/>
        <v>Peugeot 207 - 2.0  (Diesel)</v>
      </c>
      <c r="B456" s="1" t="s">
        <v>43</v>
      </c>
      <c r="C456" s="67">
        <v>207</v>
      </c>
      <c r="D456" s="5" t="s">
        <v>260</v>
      </c>
      <c r="E456" s="5" t="s">
        <v>104</v>
      </c>
      <c r="F456" s="5" t="s">
        <v>328</v>
      </c>
      <c r="G456" s="96">
        <v>4.5</v>
      </c>
      <c r="H456" s="5">
        <f t="shared" si="98"/>
        <v>5</v>
      </c>
      <c r="I456" s="5">
        <f t="shared" si="99"/>
        <v>1.25</v>
      </c>
      <c r="J456" s="5">
        <f t="shared" si="100"/>
        <v>1</v>
      </c>
      <c r="K456" s="5">
        <f t="shared" si="101"/>
        <v>0.25</v>
      </c>
      <c r="L456" s="5">
        <f t="shared" si="102"/>
        <v>1</v>
      </c>
      <c r="M456" s="5">
        <f t="shared" si="103"/>
        <v>0.5</v>
      </c>
      <c r="N456" s="64">
        <f>IF(ISERROR(VLOOKUP(D456,'Base Precios'!$B:$E,4,0)),0,VLOOKUP(D456,'Base Precios'!$B:$E,4,0))</f>
        <v>355.21</v>
      </c>
      <c r="O456" s="64">
        <f>IF(ISERROR(VLOOKUP(D456,'Base Precios'!$B:$E,3,0)),0,VLOOKUP(D456,'Base Precios'!$B:$E,3,0))</f>
        <v>90.12</v>
      </c>
      <c r="P456" s="64">
        <f t="shared" si="104"/>
        <v>355.21</v>
      </c>
      <c r="Q456" s="64">
        <f t="shared" si="105"/>
        <v>90.12</v>
      </c>
      <c r="R456" s="65">
        <f t="shared" si="106"/>
        <v>445.33</v>
      </c>
    </row>
    <row r="457" spans="1:18" ht="15" customHeight="1" x14ac:dyDescent="0.2">
      <c r="A457" s="5" t="str">
        <f t="shared" si="97"/>
        <v>Peugeot 307 - 1.4  (Naftero)</v>
      </c>
      <c r="B457" s="1" t="s">
        <v>43</v>
      </c>
      <c r="C457" s="5">
        <v>307</v>
      </c>
      <c r="D457" s="5" t="s">
        <v>258</v>
      </c>
      <c r="E457" s="5" t="s">
        <v>363</v>
      </c>
      <c r="F457" s="5" t="s">
        <v>366</v>
      </c>
      <c r="G457" s="96">
        <v>3.05</v>
      </c>
      <c r="H457" s="5">
        <f t="shared" si="98"/>
        <v>4</v>
      </c>
      <c r="I457" s="5">
        <f t="shared" si="99"/>
        <v>1</v>
      </c>
      <c r="J457" s="5">
        <f t="shared" si="100"/>
        <v>1</v>
      </c>
      <c r="K457" s="5">
        <f t="shared" si="101"/>
        <v>0</v>
      </c>
      <c r="L457" s="5">
        <f t="shared" si="102"/>
        <v>0</v>
      </c>
      <c r="M457" s="5">
        <f t="shared" si="103"/>
        <v>0.95000000000000018</v>
      </c>
      <c r="N457" s="64">
        <f>IF(ISERROR(VLOOKUP(D457,'Base Precios'!$B:$E,4,0)),0,VLOOKUP(D457,'Base Precios'!$B:$E,4,0))</f>
        <v>491.51</v>
      </c>
      <c r="O457" s="64">
        <f>IF(ISERROR(VLOOKUP(D457,'Base Precios'!$B:$E,3,0)),0,VLOOKUP(D457,'Base Precios'!$B:$E,3,0))</f>
        <v>125.93</v>
      </c>
      <c r="P457" s="64">
        <f t="shared" si="104"/>
        <v>491.51</v>
      </c>
      <c r="Q457" s="64">
        <f t="shared" si="105"/>
        <v>0</v>
      </c>
      <c r="R457" s="65">
        <f t="shared" si="106"/>
        <v>491.51</v>
      </c>
    </row>
    <row r="458" spans="1:18" ht="15" customHeight="1" x14ac:dyDescent="0.2">
      <c r="A458" s="5" t="str">
        <f t="shared" si="97"/>
        <v>Peugeot 307 - 1.4  (Naftero)</v>
      </c>
      <c r="B458" s="1" t="s">
        <v>43</v>
      </c>
      <c r="C458" s="5">
        <v>307</v>
      </c>
      <c r="D458" s="5" t="s">
        <v>260</v>
      </c>
      <c r="E458" s="5" t="s">
        <v>363</v>
      </c>
      <c r="F458" s="5" t="s">
        <v>366</v>
      </c>
      <c r="G458" s="96">
        <v>3.05</v>
      </c>
      <c r="H458" s="5">
        <f t="shared" si="98"/>
        <v>4</v>
      </c>
      <c r="I458" s="5">
        <f t="shared" si="99"/>
        <v>1</v>
      </c>
      <c r="J458" s="5">
        <f t="shared" si="100"/>
        <v>1</v>
      </c>
      <c r="K458" s="5">
        <f t="shared" si="101"/>
        <v>0</v>
      </c>
      <c r="L458" s="5">
        <f t="shared" si="102"/>
        <v>0</v>
      </c>
      <c r="M458" s="5">
        <f t="shared" si="103"/>
        <v>0.95000000000000018</v>
      </c>
      <c r="N458" s="64">
        <f>IF(ISERROR(VLOOKUP(D458,'Base Precios'!$B:$E,4,0)),0,VLOOKUP(D458,'Base Precios'!$B:$E,4,0))</f>
        <v>355.21</v>
      </c>
      <c r="O458" s="64">
        <f>IF(ISERROR(VLOOKUP(D458,'Base Precios'!$B:$E,3,0)),0,VLOOKUP(D458,'Base Precios'!$B:$E,3,0))</f>
        <v>90.12</v>
      </c>
      <c r="P458" s="64">
        <f t="shared" si="104"/>
        <v>355.21</v>
      </c>
      <c r="Q458" s="64">
        <f t="shared" si="105"/>
        <v>0</v>
      </c>
      <c r="R458" s="65">
        <f t="shared" si="106"/>
        <v>355.21</v>
      </c>
    </row>
    <row r="459" spans="1:18" ht="15" customHeight="1" x14ac:dyDescent="0.2">
      <c r="A459" s="5" t="str">
        <f t="shared" si="97"/>
        <v>Peugeot 307 - 1.6  (Diesel)</v>
      </c>
      <c r="B459" s="1" t="s">
        <v>43</v>
      </c>
      <c r="C459" s="5">
        <v>307</v>
      </c>
      <c r="D459" s="5" t="s">
        <v>258</v>
      </c>
      <c r="E459" s="5" t="s">
        <v>104</v>
      </c>
      <c r="F459" s="5" t="s">
        <v>350</v>
      </c>
      <c r="G459" s="96">
        <v>3.25</v>
      </c>
      <c r="H459" s="5">
        <f t="shared" si="98"/>
        <v>4</v>
      </c>
      <c r="I459" s="5">
        <f t="shared" si="99"/>
        <v>1</v>
      </c>
      <c r="J459" s="5">
        <f t="shared" si="100"/>
        <v>1</v>
      </c>
      <c r="K459" s="5">
        <f t="shared" si="101"/>
        <v>0</v>
      </c>
      <c r="L459" s="5">
        <f t="shared" si="102"/>
        <v>0</v>
      </c>
      <c r="M459" s="5">
        <f t="shared" si="103"/>
        <v>0.75</v>
      </c>
      <c r="N459" s="64">
        <f>IF(ISERROR(VLOOKUP(D459,'Base Precios'!$B:$E,4,0)),0,VLOOKUP(D459,'Base Precios'!$B:$E,4,0))</f>
        <v>491.51</v>
      </c>
      <c r="O459" s="64">
        <f>IF(ISERROR(VLOOKUP(D459,'Base Precios'!$B:$E,3,0)),0,VLOOKUP(D459,'Base Precios'!$B:$E,3,0))</f>
        <v>125.93</v>
      </c>
      <c r="P459" s="64">
        <f t="shared" si="104"/>
        <v>491.51</v>
      </c>
      <c r="Q459" s="64">
        <f t="shared" si="105"/>
        <v>0</v>
      </c>
      <c r="R459" s="65">
        <f t="shared" si="106"/>
        <v>491.51</v>
      </c>
    </row>
    <row r="460" spans="1:18" ht="15" customHeight="1" x14ac:dyDescent="0.2">
      <c r="A460" s="5" t="str">
        <f t="shared" si="97"/>
        <v>Peugeot 307 - 1.6  (Diesel)</v>
      </c>
      <c r="B460" s="1" t="s">
        <v>43</v>
      </c>
      <c r="C460" s="5">
        <v>307</v>
      </c>
      <c r="D460" s="5" t="s">
        <v>260</v>
      </c>
      <c r="E460" s="5" t="s">
        <v>104</v>
      </c>
      <c r="F460" s="5" t="s">
        <v>350</v>
      </c>
      <c r="G460" s="96">
        <v>3.25</v>
      </c>
      <c r="H460" s="5">
        <f t="shared" si="98"/>
        <v>4</v>
      </c>
      <c r="I460" s="5">
        <f t="shared" si="99"/>
        <v>1</v>
      </c>
      <c r="J460" s="5">
        <f t="shared" si="100"/>
        <v>1</v>
      </c>
      <c r="K460" s="5">
        <f t="shared" si="101"/>
        <v>0</v>
      </c>
      <c r="L460" s="5">
        <f t="shared" si="102"/>
        <v>0</v>
      </c>
      <c r="M460" s="5">
        <f t="shared" si="103"/>
        <v>0.75</v>
      </c>
      <c r="N460" s="64">
        <f>IF(ISERROR(VLOOKUP(D460,'Base Precios'!$B:$E,4,0)),0,VLOOKUP(D460,'Base Precios'!$B:$E,4,0))</f>
        <v>355.21</v>
      </c>
      <c r="O460" s="64">
        <f>IF(ISERROR(VLOOKUP(D460,'Base Precios'!$B:$E,3,0)),0,VLOOKUP(D460,'Base Precios'!$B:$E,3,0))</f>
        <v>90.12</v>
      </c>
      <c r="P460" s="64">
        <f t="shared" si="104"/>
        <v>355.21</v>
      </c>
      <c r="Q460" s="64">
        <f t="shared" si="105"/>
        <v>0</v>
      </c>
      <c r="R460" s="65">
        <f t="shared" si="106"/>
        <v>355.21</v>
      </c>
    </row>
    <row r="461" spans="1:18" ht="15" customHeight="1" x14ac:dyDescent="0.2">
      <c r="A461" s="5" t="str">
        <f t="shared" si="97"/>
        <v>Peugeot 307 - 1.6  (Naftero)</v>
      </c>
      <c r="B461" s="1" t="s">
        <v>43</v>
      </c>
      <c r="C461" s="5">
        <v>307</v>
      </c>
      <c r="D461" s="5" t="s">
        <v>258</v>
      </c>
      <c r="E461" s="5" t="s">
        <v>363</v>
      </c>
      <c r="F461" s="5" t="s">
        <v>350</v>
      </c>
      <c r="G461" s="96">
        <v>3.25</v>
      </c>
      <c r="H461" s="5">
        <f t="shared" si="98"/>
        <v>4</v>
      </c>
      <c r="I461" s="5">
        <f t="shared" si="99"/>
        <v>1</v>
      </c>
      <c r="J461" s="5">
        <f t="shared" si="100"/>
        <v>1</v>
      </c>
      <c r="K461" s="5">
        <f t="shared" si="101"/>
        <v>0</v>
      </c>
      <c r="L461" s="5">
        <f t="shared" si="102"/>
        <v>0</v>
      </c>
      <c r="M461" s="5">
        <f t="shared" si="103"/>
        <v>0.75</v>
      </c>
      <c r="N461" s="64">
        <f>IF(ISERROR(VLOOKUP(D461,'Base Precios'!$B:$E,4,0)),0,VLOOKUP(D461,'Base Precios'!$B:$E,4,0))</f>
        <v>491.51</v>
      </c>
      <c r="O461" s="64">
        <f>IF(ISERROR(VLOOKUP(D461,'Base Precios'!$B:$E,3,0)),0,VLOOKUP(D461,'Base Precios'!$B:$E,3,0))</f>
        <v>125.93</v>
      </c>
      <c r="P461" s="64">
        <f t="shared" si="104"/>
        <v>491.51</v>
      </c>
      <c r="Q461" s="64">
        <f t="shared" si="105"/>
        <v>0</v>
      </c>
      <c r="R461" s="65">
        <f t="shared" si="106"/>
        <v>491.51</v>
      </c>
    </row>
    <row r="462" spans="1:18" ht="15" customHeight="1" x14ac:dyDescent="0.2">
      <c r="A462" s="5" t="str">
        <f t="shared" si="97"/>
        <v>Peugeot 307 - 1.6  (Naftero)</v>
      </c>
      <c r="B462" s="1" t="s">
        <v>43</v>
      </c>
      <c r="C462" s="5">
        <v>307</v>
      </c>
      <c r="D462" s="5" t="s">
        <v>260</v>
      </c>
      <c r="E462" s="5" t="s">
        <v>363</v>
      </c>
      <c r="F462" s="5" t="s">
        <v>350</v>
      </c>
      <c r="G462" s="96">
        <v>3.25</v>
      </c>
      <c r="H462" s="5">
        <f t="shared" si="98"/>
        <v>4</v>
      </c>
      <c r="I462" s="5">
        <f t="shared" si="99"/>
        <v>1</v>
      </c>
      <c r="J462" s="5">
        <f t="shared" si="100"/>
        <v>1</v>
      </c>
      <c r="K462" s="5">
        <f t="shared" si="101"/>
        <v>0</v>
      </c>
      <c r="L462" s="5">
        <f t="shared" si="102"/>
        <v>0</v>
      </c>
      <c r="M462" s="5">
        <f t="shared" si="103"/>
        <v>0.75</v>
      </c>
      <c r="N462" s="64">
        <f>IF(ISERROR(VLOOKUP(D462,'Base Precios'!$B:$E,4,0)),0,VLOOKUP(D462,'Base Precios'!$B:$E,4,0))</f>
        <v>355.21</v>
      </c>
      <c r="O462" s="64">
        <f>IF(ISERROR(VLOOKUP(D462,'Base Precios'!$B:$E,3,0)),0,VLOOKUP(D462,'Base Precios'!$B:$E,3,0))</f>
        <v>90.12</v>
      </c>
      <c r="P462" s="64">
        <f t="shared" si="104"/>
        <v>355.21</v>
      </c>
      <c r="Q462" s="64">
        <f t="shared" si="105"/>
        <v>0</v>
      </c>
      <c r="R462" s="65">
        <f t="shared" si="106"/>
        <v>355.21</v>
      </c>
    </row>
    <row r="463" spans="1:18" s="67" customFormat="1" ht="15" customHeight="1" x14ac:dyDescent="0.2">
      <c r="A463" s="5" t="str">
        <f t="shared" si="97"/>
        <v>Peugeot 307 - 2.0  (Diesel)</v>
      </c>
      <c r="B463" s="67" t="s">
        <v>43</v>
      </c>
      <c r="C463" s="5">
        <v>307</v>
      </c>
      <c r="D463" s="5" t="s">
        <v>258</v>
      </c>
      <c r="E463" s="5" t="s">
        <v>104</v>
      </c>
      <c r="F463" s="5" t="s">
        <v>328</v>
      </c>
      <c r="G463" s="96">
        <v>5</v>
      </c>
      <c r="H463" s="5">
        <f t="shared" si="98"/>
        <v>5</v>
      </c>
      <c r="I463" s="5">
        <f t="shared" si="99"/>
        <v>1.25</v>
      </c>
      <c r="J463" s="5">
        <f t="shared" si="100"/>
        <v>1</v>
      </c>
      <c r="K463" s="5">
        <f t="shared" si="101"/>
        <v>0.25</v>
      </c>
      <c r="L463" s="5">
        <f t="shared" si="102"/>
        <v>1</v>
      </c>
      <c r="M463" s="5">
        <f t="shared" si="103"/>
        <v>0</v>
      </c>
      <c r="N463" s="64">
        <f>IF(ISERROR(VLOOKUP(D463,'Base Precios'!$B:$E,4,0)),0,VLOOKUP(D463,'Base Precios'!$B:$E,4,0))</f>
        <v>491.51</v>
      </c>
      <c r="O463" s="64">
        <f>IF(ISERROR(VLOOKUP(D463,'Base Precios'!$B:$E,3,0)),0,VLOOKUP(D463,'Base Precios'!$B:$E,3,0))</f>
        <v>125.93</v>
      </c>
      <c r="P463" s="64">
        <f t="shared" si="104"/>
        <v>491.51</v>
      </c>
      <c r="Q463" s="64">
        <f t="shared" si="105"/>
        <v>125.93</v>
      </c>
      <c r="R463" s="65">
        <f t="shared" si="106"/>
        <v>617.44000000000005</v>
      </c>
    </row>
    <row r="464" spans="1:18" ht="15" customHeight="1" x14ac:dyDescent="0.2">
      <c r="A464" s="5" t="str">
        <f t="shared" si="97"/>
        <v>Peugeot 307 - 2.0  (Diesel)</v>
      </c>
      <c r="B464" s="1" t="s">
        <v>43</v>
      </c>
      <c r="C464" s="5">
        <v>307</v>
      </c>
      <c r="D464" s="5" t="s">
        <v>260</v>
      </c>
      <c r="E464" s="5" t="s">
        <v>104</v>
      </c>
      <c r="F464" s="5" t="s">
        <v>328</v>
      </c>
      <c r="G464" s="96">
        <v>5</v>
      </c>
      <c r="H464" s="5">
        <f t="shared" si="98"/>
        <v>5</v>
      </c>
      <c r="I464" s="5">
        <f t="shared" si="99"/>
        <v>1.25</v>
      </c>
      <c r="J464" s="5">
        <f t="shared" si="100"/>
        <v>1</v>
      </c>
      <c r="K464" s="5">
        <f t="shared" si="101"/>
        <v>0.25</v>
      </c>
      <c r="L464" s="5">
        <f t="shared" si="102"/>
        <v>1</v>
      </c>
      <c r="M464" s="5">
        <f t="shared" si="103"/>
        <v>0</v>
      </c>
      <c r="N464" s="64">
        <f>IF(ISERROR(VLOOKUP(D464,'Base Precios'!$B:$E,4,0)),0,VLOOKUP(D464,'Base Precios'!$B:$E,4,0))</f>
        <v>355.21</v>
      </c>
      <c r="O464" s="64">
        <f>IF(ISERROR(VLOOKUP(D464,'Base Precios'!$B:$E,3,0)),0,VLOOKUP(D464,'Base Precios'!$B:$E,3,0))</f>
        <v>90.12</v>
      </c>
      <c r="P464" s="64">
        <f t="shared" si="104"/>
        <v>355.21</v>
      </c>
      <c r="Q464" s="64">
        <f t="shared" si="105"/>
        <v>90.12</v>
      </c>
      <c r="R464" s="65">
        <f t="shared" si="106"/>
        <v>445.33</v>
      </c>
    </row>
    <row r="465" spans="1:18" ht="15" customHeight="1" x14ac:dyDescent="0.2">
      <c r="A465" s="5" t="str">
        <f t="shared" si="97"/>
        <v>Peugeot 307 - 2.0  (Naftero)</v>
      </c>
      <c r="B465" s="1" t="s">
        <v>43</v>
      </c>
      <c r="C465" s="5">
        <v>307</v>
      </c>
      <c r="D465" s="5" t="s">
        <v>258</v>
      </c>
      <c r="E465" s="5" t="s">
        <v>363</v>
      </c>
      <c r="F465" s="5" t="s">
        <v>328</v>
      </c>
      <c r="G465" s="96">
        <v>5</v>
      </c>
      <c r="H465" s="5">
        <f t="shared" si="98"/>
        <v>5</v>
      </c>
      <c r="I465" s="5">
        <f t="shared" si="99"/>
        <v>1.25</v>
      </c>
      <c r="J465" s="5">
        <f t="shared" si="100"/>
        <v>1</v>
      </c>
      <c r="K465" s="5">
        <f t="shared" si="101"/>
        <v>0.25</v>
      </c>
      <c r="L465" s="5">
        <f t="shared" si="102"/>
        <v>1</v>
      </c>
      <c r="M465" s="5">
        <f t="shared" si="103"/>
        <v>0</v>
      </c>
      <c r="N465" s="64">
        <f>IF(ISERROR(VLOOKUP(D465,'Base Precios'!$B:$E,4,0)),0,VLOOKUP(D465,'Base Precios'!$B:$E,4,0))</f>
        <v>491.51</v>
      </c>
      <c r="O465" s="64">
        <f>IF(ISERROR(VLOOKUP(D465,'Base Precios'!$B:$E,3,0)),0,VLOOKUP(D465,'Base Precios'!$B:$E,3,0))</f>
        <v>125.93</v>
      </c>
      <c r="P465" s="64">
        <f t="shared" si="104"/>
        <v>491.51</v>
      </c>
      <c r="Q465" s="64">
        <f t="shared" si="105"/>
        <v>125.93</v>
      </c>
      <c r="R465" s="65">
        <f t="shared" si="106"/>
        <v>617.44000000000005</v>
      </c>
    </row>
    <row r="466" spans="1:18" ht="15" customHeight="1" x14ac:dyDescent="0.2">
      <c r="A466" s="5" t="str">
        <f t="shared" si="97"/>
        <v>Peugeot 307 - 2.0 t  (Diesel)</v>
      </c>
      <c r="B466" s="1" t="s">
        <v>43</v>
      </c>
      <c r="C466" s="5">
        <v>307</v>
      </c>
      <c r="D466" s="5" t="s">
        <v>258</v>
      </c>
      <c r="E466" s="5" t="s">
        <v>104</v>
      </c>
      <c r="F466" s="5" t="s">
        <v>590</v>
      </c>
      <c r="G466" s="96">
        <v>5.25</v>
      </c>
      <c r="H466" s="5">
        <f t="shared" si="98"/>
        <v>6</v>
      </c>
      <c r="I466" s="5">
        <f t="shared" si="99"/>
        <v>1.5</v>
      </c>
      <c r="J466" s="5">
        <f t="shared" si="100"/>
        <v>1</v>
      </c>
      <c r="K466" s="5">
        <f t="shared" si="101"/>
        <v>0.5</v>
      </c>
      <c r="L466" s="5">
        <f t="shared" si="102"/>
        <v>2</v>
      </c>
      <c r="M466" s="5">
        <f t="shared" si="103"/>
        <v>0.75</v>
      </c>
      <c r="N466" s="64">
        <f>IF(ISERROR(VLOOKUP(D466,'Base Precios'!$B:$E,4,0)),0,VLOOKUP(D466,'Base Precios'!$B:$E,4,0))</f>
        <v>491.51</v>
      </c>
      <c r="O466" s="64">
        <f>IF(ISERROR(VLOOKUP(D466,'Base Precios'!$B:$E,3,0)),0,VLOOKUP(D466,'Base Precios'!$B:$E,3,0))</f>
        <v>125.93</v>
      </c>
      <c r="P466" s="64">
        <f t="shared" si="104"/>
        <v>491.51</v>
      </c>
      <c r="Q466" s="64">
        <f t="shared" si="105"/>
        <v>251.86</v>
      </c>
      <c r="R466" s="65">
        <f t="shared" si="106"/>
        <v>743.37</v>
      </c>
    </row>
    <row r="467" spans="1:18" ht="15" customHeight="1" x14ac:dyDescent="0.2">
      <c r="A467" s="5" t="str">
        <f t="shared" si="97"/>
        <v>Peugeot 307 - 2.0 t  (Diesel)</v>
      </c>
      <c r="B467" s="1" t="s">
        <v>43</v>
      </c>
      <c r="C467" s="5">
        <v>307</v>
      </c>
      <c r="D467" s="5" t="s">
        <v>260</v>
      </c>
      <c r="E467" s="5" t="s">
        <v>104</v>
      </c>
      <c r="F467" s="5" t="s">
        <v>590</v>
      </c>
      <c r="G467" s="96">
        <v>5.25</v>
      </c>
      <c r="H467" s="5">
        <f t="shared" si="98"/>
        <v>6</v>
      </c>
      <c r="I467" s="5">
        <f t="shared" si="99"/>
        <v>1.5</v>
      </c>
      <c r="J467" s="5">
        <f t="shared" si="100"/>
        <v>1</v>
      </c>
      <c r="K467" s="5">
        <f t="shared" si="101"/>
        <v>0.5</v>
      </c>
      <c r="L467" s="5">
        <f t="shared" si="102"/>
        <v>2</v>
      </c>
      <c r="M467" s="5">
        <f t="shared" si="103"/>
        <v>0.75</v>
      </c>
      <c r="N467" s="64">
        <f>IF(ISERROR(VLOOKUP(D467,'Base Precios'!$B:$E,4,0)),0,VLOOKUP(D467,'Base Precios'!$B:$E,4,0))</f>
        <v>355.21</v>
      </c>
      <c r="O467" s="64">
        <f>IF(ISERROR(VLOOKUP(D467,'Base Precios'!$B:$E,3,0)),0,VLOOKUP(D467,'Base Precios'!$B:$E,3,0))</f>
        <v>90.12</v>
      </c>
      <c r="P467" s="64">
        <f t="shared" si="104"/>
        <v>355.21</v>
      </c>
      <c r="Q467" s="64">
        <f t="shared" si="105"/>
        <v>180.24</v>
      </c>
      <c r="R467" s="65">
        <f t="shared" si="106"/>
        <v>535.45000000000005</v>
      </c>
    </row>
    <row r="468" spans="1:18" ht="15" customHeight="1" x14ac:dyDescent="0.2">
      <c r="A468" s="5" t="str">
        <f t="shared" si="97"/>
        <v>Peugeot 407 - 1.6  (Diesel)</v>
      </c>
      <c r="B468" s="1" t="s">
        <v>43</v>
      </c>
      <c r="C468" s="5">
        <v>407</v>
      </c>
      <c r="D468" s="5" t="s">
        <v>258</v>
      </c>
      <c r="E468" s="5" t="s">
        <v>104</v>
      </c>
      <c r="F468" s="5" t="s">
        <v>350</v>
      </c>
      <c r="G468" s="96">
        <v>3.5</v>
      </c>
      <c r="H468" s="5">
        <f t="shared" si="98"/>
        <v>4</v>
      </c>
      <c r="I468" s="5">
        <f t="shared" si="99"/>
        <v>1</v>
      </c>
      <c r="J468" s="5">
        <f t="shared" si="100"/>
        <v>1</v>
      </c>
      <c r="K468" s="5">
        <f t="shared" si="101"/>
        <v>0</v>
      </c>
      <c r="L468" s="5">
        <f t="shared" si="102"/>
        <v>0</v>
      </c>
      <c r="M468" s="5">
        <f t="shared" si="103"/>
        <v>0.5</v>
      </c>
      <c r="N468" s="64">
        <f>IF(ISERROR(VLOOKUP(D468,'Base Precios'!$B:$E,4,0)),0,VLOOKUP(D468,'Base Precios'!$B:$E,4,0))</f>
        <v>491.51</v>
      </c>
      <c r="O468" s="64">
        <f>IF(ISERROR(VLOOKUP(D468,'Base Precios'!$B:$E,3,0)),0,VLOOKUP(D468,'Base Precios'!$B:$E,3,0))</f>
        <v>125.93</v>
      </c>
      <c r="P468" s="64">
        <f t="shared" si="104"/>
        <v>491.51</v>
      </c>
      <c r="Q468" s="64">
        <f t="shared" si="105"/>
        <v>0</v>
      </c>
      <c r="R468" s="65">
        <f t="shared" si="106"/>
        <v>491.51</v>
      </c>
    </row>
    <row r="469" spans="1:18" ht="15" customHeight="1" x14ac:dyDescent="0.2">
      <c r="A469" s="5" t="str">
        <f t="shared" si="97"/>
        <v>Peugeot 407 - 1.6  (Diesel)</v>
      </c>
      <c r="B469" s="1" t="s">
        <v>43</v>
      </c>
      <c r="C469" s="5">
        <v>407</v>
      </c>
      <c r="D469" s="5" t="s">
        <v>260</v>
      </c>
      <c r="E469" s="5" t="s">
        <v>104</v>
      </c>
      <c r="F469" s="5" t="s">
        <v>350</v>
      </c>
      <c r="G469" s="96">
        <v>3.5</v>
      </c>
      <c r="H469" s="5">
        <f t="shared" si="98"/>
        <v>4</v>
      </c>
      <c r="I469" s="5">
        <f t="shared" si="99"/>
        <v>1</v>
      </c>
      <c r="J469" s="5">
        <f t="shared" si="100"/>
        <v>1</v>
      </c>
      <c r="K469" s="5">
        <f t="shared" si="101"/>
        <v>0</v>
      </c>
      <c r="L469" s="5">
        <f t="shared" si="102"/>
        <v>0</v>
      </c>
      <c r="M469" s="5">
        <f t="shared" si="103"/>
        <v>0.5</v>
      </c>
      <c r="N469" s="64">
        <f>IF(ISERROR(VLOOKUP(D469,'Base Precios'!$B:$E,4,0)),0,VLOOKUP(D469,'Base Precios'!$B:$E,4,0))</f>
        <v>355.21</v>
      </c>
      <c r="O469" s="64">
        <f>IF(ISERROR(VLOOKUP(D469,'Base Precios'!$B:$E,3,0)),0,VLOOKUP(D469,'Base Precios'!$B:$E,3,0))</f>
        <v>90.12</v>
      </c>
      <c r="P469" s="64">
        <f t="shared" si="104"/>
        <v>355.21</v>
      </c>
      <c r="Q469" s="64">
        <f t="shared" si="105"/>
        <v>0</v>
      </c>
      <c r="R469" s="65">
        <f t="shared" si="106"/>
        <v>355.21</v>
      </c>
    </row>
    <row r="470" spans="1:18" ht="15" customHeight="1" x14ac:dyDescent="0.2">
      <c r="A470" s="5" t="str">
        <f t="shared" si="97"/>
        <v>Peugeot 407 - 1.8  (Naftero)</v>
      </c>
      <c r="B470" s="1" t="s">
        <v>43</v>
      </c>
      <c r="C470" s="5">
        <v>407</v>
      </c>
      <c r="D470" s="5" t="s">
        <v>258</v>
      </c>
      <c r="E470" s="5" t="s">
        <v>363</v>
      </c>
      <c r="F470" s="5" t="s">
        <v>351</v>
      </c>
      <c r="G470" s="96">
        <v>4.25</v>
      </c>
      <c r="H470" s="5">
        <f t="shared" si="98"/>
        <v>5</v>
      </c>
      <c r="I470" s="5">
        <f t="shared" si="99"/>
        <v>1.25</v>
      </c>
      <c r="J470" s="5">
        <f t="shared" si="100"/>
        <v>1</v>
      </c>
      <c r="K470" s="5">
        <f t="shared" si="101"/>
        <v>0.25</v>
      </c>
      <c r="L470" s="5">
        <f t="shared" si="102"/>
        <v>1</v>
      </c>
      <c r="M470" s="5">
        <f t="shared" si="103"/>
        <v>0.75</v>
      </c>
      <c r="N470" s="64">
        <f>IF(ISERROR(VLOOKUP(D470,'Base Precios'!$B:$E,4,0)),0,VLOOKUP(D470,'Base Precios'!$B:$E,4,0))</f>
        <v>491.51</v>
      </c>
      <c r="O470" s="64">
        <f>IF(ISERROR(VLOOKUP(D470,'Base Precios'!$B:$E,3,0)),0,VLOOKUP(D470,'Base Precios'!$B:$E,3,0))</f>
        <v>125.93</v>
      </c>
      <c r="P470" s="64">
        <f t="shared" si="104"/>
        <v>491.51</v>
      </c>
      <c r="Q470" s="64">
        <f t="shared" si="105"/>
        <v>125.93</v>
      </c>
      <c r="R470" s="65">
        <f t="shared" si="106"/>
        <v>617.44000000000005</v>
      </c>
    </row>
    <row r="471" spans="1:18" ht="15" customHeight="1" x14ac:dyDescent="0.2">
      <c r="A471" s="5" t="str">
        <f t="shared" si="97"/>
        <v>Peugeot 407 - 1.8  (Naftero)</v>
      </c>
      <c r="B471" s="1" t="s">
        <v>43</v>
      </c>
      <c r="C471" s="5">
        <v>407</v>
      </c>
      <c r="D471" s="5" t="s">
        <v>260</v>
      </c>
      <c r="E471" s="5" t="s">
        <v>363</v>
      </c>
      <c r="F471" s="5" t="s">
        <v>351</v>
      </c>
      <c r="G471" s="96">
        <v>4.25</v>
      </c>
      <c r="H471" s="5">
        <f t="shared" si="98"/>
        <v>5</v>
      </c>
      <c r="I471" s="5">
        <f t="shared" si="99"/>
        <v>1.25</v>
      </c>
      <c r="J471" s="5">
        <f t="shared" si="100"/>
        <v>1</v>
      </c>
      <c r="K471" s="5">
        <f t="shared" si="101"/>
        <v>0.25</v>
      </c>
      <c r="L471" s="5">
        <f t="shared" si="102"/>
        <v>1</v>
      </c>
      <c r="M471" s="5">
        <f t="shared" si="103"/>
        <v>0.75</v>
      </c>
      <c r="N471" s="64">
        <f>IF(ISERROR(VLOOKUP(D471,'Base Precios'!$B:$E,4,0)),0,VLOOKUP(D471,'Base Precios'!$B:$E,4,0))</f>
        <v>355.21</v>
      </c>
      <c r="O471" s="64">
        <f>IF(ISERROR(VLOOKUP(D471,'Base Precios'!$B:$E,3,0)),0,VLOOKUP(D471,'Base Precios'!$B:$E,3,0))</f>
        <v>90.12</v>
      </c>
      <c r="P471" s="64">
        <f t="shared" si="104"/>
        <v>355.21</v>
      </c>
      <c r="Q471" s="64">
        <f t="shared" si="105"/>
        <v>90.12</v>
      </c>
      <c r="R471" s="65">
        <f t="shared" si="106"/>
        <v>445.33</v>
      </c>
    </row>
    <row r="472" spans="1:18" ht="15" customHeight="1" x14ac:dyDescent="0.2">
      <c r="A472" s="5" t="str">
        <f t="shared" si="97"/>
        <v>Peugeot 407 - 2.0  (Diesel)</v>
      </c>
      <c r="B472" s="1" t="s">
        <v>43</v>
      </c>
      <c r="C472" s="5">
        <v>407</v>
      </c>
      <c r="D472" s="5" t="s">
        <v>258</v>
      </c>
      <c r="E472" s="5" t="s">
        <v>104</v>
      </c>
      <c r="F472" s="5" t="s">
        <v>328</v>
      </c>
      <c r="G472" s="96">
        <v>5.25</v>
      </c>
      <c r="H472" s="5">
        <f t="shared" si="98"/>
        <v>6</v>
      </c>
      <c r="I472" s="5">
        <f t="shared" si="99"/>
        <v>1.5</v>
      </c>
      <c r="J472" s="5">
        <f t="shared" si="100"/>
        <v>1</v>
      </c>
      <c r="K472" s="5">
        <f t="shared" si="101"/>
        <v>0.5</v>
      </c>
      <c r="L472" s="5">
        <f t="shared" si="102"/>
        <v>2</v>
      </c>
      <c r="M472" s="5">
        <f t="shared" si="103"/>
        <v>0.75</v>
      </c>
      <c r="N472" s="64">
        <f>IF(ISERROR(VLOOKUP(D472,'Base Precios'!$B:$E,4,0)),0,VLOOKUP(D472,'Base Precios'!$B:$E,4,0))</f>
        <v>491.51</v>
      </c>
      <c r="O472" s="64">
        <f>IF(ISERROR(VLOOKUP(D472,'Base Precios'!$B:$E,3,0)),0,VLOOKUP(D472,'Base Precios'!$B:$E,3,0))</f>
        <v>125.93</v>
      </c>
      <c r="P472" s="64">
        <f t="shared" si="104"/>
        <v>491.51</v>
      </c>
      <c r="Q472" s="64">
        <f t="shared" si="105"/>
        <v>251.86</v>
      </c>
      <c r="R472" s="65">
        <f t="shared" si="106"/>
        <v>743.37</v>
      </c>
    </row>
    <row r="473" spans="1:18" ht="15" customHeight="1" x14ac:dyDescent="0.2">
      <c r="A473" s="5" t="str">
        <f t="shared" si="97"/>
        <v>Peugeot 407 - 2.0  (Diesel)</v>
      </c>
      <c r="B473" s="1" t="s">
        <v>43</v>
      </c>
      <c r="C473" s="5">
        <v>407</v>
      </c>
      <c r="D473" s="5" t="s">
        <v>260</v>
      </c>
      <c r="E473" s="5" t="s">
        <v>104</v>
      </c>
      <c r="F473" s="5" t="s">
        <v>328</v>
      </c>
      <c r="G473" s="96">
        <v>5.25</v>
      </c>
      <c r="H473" s="5">
        <f t="shared" si="98"/>
        <v>6</v>
      </c>
      <c r="I473" s="5">
        <f t="shared" si="99"/>
        <v>1.5</v>
      </c>
      <c r="J473" s="5">
        <f t="shared" si="100"/>
        <v>1</v>
      </c>
      <c r="K473" s="5">
        <f t="shared" si="101"/>
        <v>0.5</v>
      </c>
      <c r="L473" s="5">
        <f t="shared" si="102"/>
        <v>2</v>
      </c>
      <c r="M473" s="5">
        <f t="shared" si="103"/>
        <v>0.75</v>
      </c>
      <c r="N473" s="64">
        <f>IF(ISERROR(VLOOKUP(D473,'Base Precios'!$B:$E,4,0)),0,VLOOKUP(D473,'Base Precios'!$B:$E,4,0))</f>
        <v>355.21</v>
      </c>
      <c r="O473" s="64">
        <f>IF(ISERROR(VLOOKUP(D473,'Base Precios'!$B:$E,3,0)),0,VLOOKUP(D473,'Base Precios'!$B:$E,3,0))</f>
        <v>90.12</v>
      </c>
      <c r="P473" s="64">
        <f t="shared" si="104"/>
        <v>355.21</v>
      </c>
      <c r="Q473" s="64">
        <f t="shared" si="105"/>
        <v>180.24</v>
      </c>
      <c r="R473" s="65">
        <f t="shared" si="106"/>
        <v>535.45000000000005</v>
      </c>
    </row>
    <row r="474" spans="1:18" ht="15" customHeight="1" x14ac:dyDescent="0.2">
      <c r="A474" s="5" t="str">
        <f t="shared" si="97"/>
        <v>Peugeot 407 - 2.0  (Naftero)</v>
      </c>
      <c r="B474" s="1" t="s">
        <v>43</v>
      </c>
      <c r="C474" s="5">
        <v>407</v>
      </c>
      <c r="D474" s="5" t="s">
        <v>258</v>
      </c>
      <c r="E474" s="5" t="s">
        <v>363</v>
      </c>
      <c r="F474" s="5" t="s">
        <v>328</v>
      </c>
      <c r="G474" s="96">
        <v>4.25</v>
      </c>
      <c r="H474" s="5">
        <f t="shared" si="98"/>
        <v>5</v>
      </c>
      <c r="I474" s="5">
        <f t="shared" si="99"/>
        <v>1.25</v>
      </c>
      <c r="J474" s="5">
        <f t="shared" si="100"/>
        <v>1</v>
      </c>
      <c r="K474" s="5">
        <f t="shared" si="101"/>
        <v>0.25</v>
      </c>
      <c r="L474" s="5">
        <f t="shared" si="102"/>
        <v>1</v>
      </c>
      <c r="M474" s="5">
        <f t="shared" si="103"/>
        <v>0.75</v>
      </c>
      <c r="N474" s="64">
        <f>IF(ISERROR(VLOOKUP(D474,'Base Precios'!$B:$E,4,0)),0,VLOOKUP(D474,'Base Precios'!$B:$E,4,0))</f>
        <v>491.51</v>
      </c>
      <c r="O474" s="64">
        <f>IF(ISERROR(VLOOKUP(D474,'Base Precios'!$B:$E,3,0)),0,VLOOKUP(D474,'Base Precios'!$B:$E,3,0))</f>
        <v>125.93</v>
      </c>
      <c r="P474" s="64">
        <f t="shared" si="104"/>
        <v>491.51</v>
      </c>
      <c r="Q474" s="64">
        <f t="shared" si="105"/>
        <v>125.93</v>
      </c>
      <c r="R474" s="65">
        <f t="shared" si="106"/>
        <v>617.44000000000005</v>
      </c>
    </row>
    <row r="475" spans="1:18" ht="15" customHeight="1" x14ac:dyDescent="0.2">
      <c r="A475" s="5" t="str">
        <f t="shared" si="97"/>
        <v>Peugeot 407 - 2.2  (Diesel)</v>
      </c>
      <c r="B475" s="1" t="s">
        <v>43</v>
      </c>
      <c r="C475" s="5">
        <v>407</v>
      </c>
      <c r="D475" s="5" t="s">
        <v>258</v>
      </c>
      <c r="E475" s="5" t="s">
        <v>104</v>
      </c>
      <c r="F475" s="5" t="s">
        <v>364</v>
      </c>
      <c r="G475" s="96">
        <v>5.25</v>
      </c>
      <c r="H475" s="5">
        <f t="shared" si="98"/>
        <v>6</v>
      </c>
      <c r="I475" s="5">
        <f t="shared" si="99"/>
        <v>1.5</v>
      </c>
      <c r="J475" s="5">
        <f t="shared" si="100"/>
        <v>1</v>
      </c>
      <c r="K475" s="5">
        <f t="shared" si="101"/>
        <v>0.5</v>
      </c>
      <c r="L475" s="5">
        <f t="shared" si="102"/>
        <v>2</v>
      </c>
      <c r="M475" s="5">
        <f t="shared" si="103"/>
        <v>0.75</v>
      </c>
      <c r="N475" s="64">
        <f>IF(ISERROR(VLOOKUP(D475,'Base Precios'!$B:$E,4,0)),0,VLOOKUP(D475,'Base Precios'!$B:$E,4,0))</f>
        <v>491.51</v>
      </c>
      <c r="O475" s="64">
        <f>IF(ISERROR(VLOOKUP(D475,'Base Precios'!$B:$E,3,0)),0,VLOOKUP(D475,'Base Precios'!$B:$E,3,0))</f>
        <v>125.93</v>
      </c>
      <c r="P475" s="64">
        <f t="shared" si="104"/>
        <v>491.51</v>
      </c>
      <c r="Q475" s="64">
        <f t="shared" si="105"/>
        <v>251.86</v>
      </c>
      <c r="R475" s="65">
        <f t="shared" si="106"/>
        <v>743.37</v>
      </c>
    </row>
    <row r="476" spans="1:18" ht="15" customHeight="1" x14ac:dyDescent="0.2">
      <c r="A476" s="5" t="str">
        <f t="shared" si="97"/>
        <v>Peugeot 407 - 2.2  (Diesel)</v>
      </c>
      <c r="B476" s="1" t="s">
        <v>43</v>
      </c>
      <c r="C476" s="5">
        <v>407</v>
      </c>
      <c r="D476" s="5" t="s">
        <v>260</v>
      </c>
      <c r="E476" s="5" t="s">
        <v>104</v>
      </c>
      <c r="F476" s="5" t="s">
        <v>364</v>
      </c>
      <c r="G476" s="96">
        <v>5.25</v>
      </c>
      <c r="H476" s="5">
        <f t="shared" si="98"/>
        <v>6</v>
      </c>
      <c r="I476" s="5">
        <f t="shared" si="99"/>
        <v>1.5</v>
      </c>
      <c r="J476" s="5">
        <f t="shared" si="100"/>
        <v>1</v>
      </c>
      <c r="K476" s="5">
        <f t="shared" si="101"/>
        <v>0.5</v>
      </c>
      <c r="L476" s="5">
        <f t="shared" si="102"/>
        <v>2</v>
      </c>
      <c r="M476" s="5">
        <f t="shared" si="103"/>
        <v>0.75</v>
      </c>
      <c r="N476" s="64">
        <f>IF(ISERROR(VLOOKUP(D476,'Base Precios'!$B:$E,4,0)),0,VLOOKUP(D476,'Base Precios'!$B:$E,4,0))</f>
        <v>355.21</v>
      </c>
      <c r="O476" s="64">
        <f>IF(ISERROR(VLOOKUP(D476,'Base Precios'!$B:$E,3,0)),0,VLOOKUP(D476,'Base Precios'!$B:$E,3,0))</f>
        <v>90.12</v>
      </c>
      <c r="P476" s="64">
        <f t="shared" si="104"/>
        <v>355.21</v>
      </c>
      <c r="Q476" s="64">
        <f t="shared" si="105"/>
        <v>180.24</v>
      </c>
      <c r="R476" s="65">
        <f t="shared" si="106"/>
        <v>535.45000000000005</v>
      </c>
    </row>
    <row r="477" spans="1:18" ht="15" customHeight="1" x14ac:dyDescent="0.2">
      <c r="A477" s="5" t="str">
        <f t="shared" si="97"/>
        <v>Peugeot 407 - 2.2  (Naftero)</v>
      </c>
      <c r="B477" s="1" t="s">
        <v>43</v>
      </c>
      <c r="C477" s="5">
        <v>407</v>
      </c>
      <c r="D477" s="5" t="s">
        <v>258</v>
      </c>
      <c r="E477" s="5" t="s">
        <v>363</v>
      </c>
      <c r="F477" s="5" t="s">
        <v>364</v>
      </c>
      <c r="G477" s="96">
        <v>4.25</v>
      </c>
      <c r="H477" s="5">
        <f t="shared" si="98"/>
        <v>5</v>
      </c>
      <c r="I477" s="5">
        <f t="shared" si="99"/>
        <v>1.25</v>
      </c>
      <c r="J477" s="5">
        <f t="shared" si="100"/>
        <v>1</v>
      </c>
      <c r="K477" s="5">
        <f t="shared" si="101"/>
        <v>0.25</v>
      </c>
      <c r="L477" s="5">
        <f t="shared" si="102"/>
        <v>1</v>
      </c>
      <c r="M477" s="5">
        <f t="shared" si="103"/>
        <v>0.75</v>
      </c>
      <c r="N477" s="64">
        <f>IF(ISERROR(VLOOKUP(D477,'Base Precios'!$B:$E,4,0)),0,VLOOKUP(D477,'Base Precios'!$B:$E,4,0))</f>
        <v>491.51</v>
      </c>
      <c r="O477" s="64">
        <f>IF(ISERROR(VLOOKUP(D477,'Base Precios'!$B:$E,3,0)),0,VLOOKUP(D477,'Base Precios'!$B:$E,3,0))</f>
        <v>125.93</v>
      </c>
      <c r="P477" s="64">
        <f t="shared" si="104"/>
        <v>491.51</v>
      </c>
      <c r="Q477" s="64">
        <f t="shared" si="105"/>
        <v>125.93</v>
      </c>
      <c r="R477" s="65">
        <f t="shared" si="106"/>
        <v>617.44000000000005</v>
      </c>
    </row>
    <row r="478" spans="1:18" ht="15" customHeight="1" x14ac:dyDescent="0.2">
      <c r="A478" s="5" t="str">
        <f t="shared" si="97"/>
        <v>Peugeot 407 - 2.2  (Naftero)</v>
      </c>
      <c r="B478" s="1" t="s">
        <v>43</v>
      </c>
      <c r="C478" s="5">
        <v>407</v>
      </c>
      <c r="D478" s="5" t="s">
        <v>260</v>
      </c>
      <c r="E478" s="5" t="s">
        <v>363</v>
      </c>
      <c r="F478" s="5" t="s">
        <v>364</v>
      </c>
      <c r="G478" s="96">
        <v>4.25</v>
      </c>
      <c r="H478" s="5">
        <f t="shared" si="98"/>
        <v>5</v>
      </c>
      <c r="I478" s="5">
        <f t="shared" si="99"/>
        <v>1.25</v>
      </c>
      <c r="J478" s="5">
        <f t="shared" si="100"/>
        <v>1</v>
      </c>
      <c r="K478" s="5">
        <f t="shared" si="101"/>
        <v>0.25</v>
      </c>
      <c r="L478" s="5">
        <f t="shared" si="102"/>
        <v>1</v>
      </c>
      <c r="M478" s="5">
        <f t="shared" si="103"/>
        <v>0.75</v>
      </c>
      <c r="N478" s="64">
        <f>IF(ISERROR(VLOOKUP(D478,'Base Precios'!$B:$E,4,0)),0,VLOOKUP(D478,'Base Precios'!$B:$E,4,0))</f>
        <v>355.21</v>
      </c>
      <c r="O478" s="64">
        <f>IF(ISERROR(VLOOKUP(D478,'Base Precios'!$B:$E,3,0)),0,VLOOKUP(D478,'Base Precios'!$B:$E,3,0))</f>
        <v>90.12</v>
      </c>
      <c r="P478" s="64">
        <f t="shared" si="104"/>
        <v>355.21</v>
      </c>
      <c r="Q478" s="64">
        <f t="shared" si="105"/>
        <v>90.12</v>
      </c>
      <c r="R478" s="65">
        <f t="shared" si="106"/>
        <v>445.33</v>
      </c>
    </row>
    <row r="479" spans="1:18" ht="15" customHeight="1" x14ac:dyDescent="0.2">
      <c r="A479" s="5" t="str">
        <f t="shared" si="97"/>
        <v>Peugeot 407 - 2.7  (Diesel)</v>
      </c>
      <c r="B479" s="1" t="s">
        <v>43</v>
      </c>
      <c r="C479" s="5">
        <v>407</v>
      </c>
      <c r="D479" s="5" t="s">
        <v>258</v>
      </c>
      <c r="E479" s="5" t="s">
        <v>104</v>
      </c>
      <c r="F479" s="5" t="s">
        <v>373</v>
      </c>
      <c r="G479" s="96">
        <v>5.25</v>
      </c>
      <c r="H479" s="5">
        <f t="shared" si="98"/>
        <v>6</v>
      </c>
      <c r="I479" s="5">
        <f t="shared" si="99"/>
        <v>1.5</v>
      </c>
      <c r="J479" s="5">
        <f t="shared" si="100"/>
        <v>1</v>
      </c>
      <c r="K479" s="5">
        <f t="shared" si="101"/>
        <v>0.5</v>
      </c>
      <c r="L479" s="5">
        <f t="shared" si="102"/>
        <v>2</v>
      </c>
      <c r="M479" s="5">
        <f t="shared" si="103"/>
        <v>0.75</v>
      </c>
      <c r="N479" s="64">
        <f>IF(ISERROR(VLOOKUP(D479,'Base Precios'!$B:$E,4,0)),0,VLOOKUP(D479,'Base Precios'!$B:$E,4,0))</f>
        <v>491.51</v>
      </c>
      <c r="O479" s="64">
        <f>IF(ISERROR(VLOOKUP(D479,'Base Precios'!$B:$E,3,0)),0,VLOOKUP(D479,'Base Precios'!$B:$E,3,0))</f>
        <v>125.93</v>
      </c>
      <c r="P479" s="64">
        <f t="shared" si="104"/>
        <v>491.51</v>
      </c>
      <c r="Q479" s="64">
        <f t="shared" si="105"/>
        <v>251.86</v>
      </c>
      <c r="R479" s="65">
        <f t="shared" si="106"/>
        <v>743.37</v>
      </c>
    </row>
    <row r="480" spans="1:18" ht="15" customHeight="1" x14ac:dyDescent="0.2">
      <c r="A480" s="5" t="str">
        <f t="shared" si="97"/>
        <v>Peugeot 407 - 2.7  (Diesel)</v>
      </c>
      <c r="B480" s="1" t="s">
        <v>43</v>
      </c>
      <c r="C480" s="5">
        <v>407</v>
      </c>
      <c r="D480" s="5" t="s">
        <v>260</v>
      </c>
      <c r="E480" s="5" t="s">
        <v>104</v>
      </c>
      <c r="F480" s="5" t="s">
        <v>373</v>
      </c>
      <c r="G480" s="96">
        <v>5.25</v>
      </c>
      <c r="H480" s="5">
        <f t="shared" si="98"/>
        <v>6</v>
      </c>
      <c r="I480" s="5">
        <f t="shared" si="99"/>
        <v>1.5</v>
      </c>
      <c r="J480" s="5">
        <f t="shared" si="100"/>
        <v>1</v>
      </c>
      <c r="K480" s="5">
        <f t="shared" si="101"/>
        <v>0.5</v>
      </c>
      <c r="L480" s="5">
        <f t="shared" si="102"/>
        <v>2</v>
      </c>
      <c r="M480" s="5">
        <f t="shared" si="103"/>
        <v>0.75</v>
      </c>
      <c r="N480" s="64">
        <f>IF(ISERROR(VLOOKUP(D480,'Base Precios'!$B:$E,4,0)),0,VLOOKUP(D480,'Base Precios'!$B:$E,4,0))</f>
        <v>355.21</v>
      </c>
      <c r="O480" s="64">
        <f>IF(ISERROR(VLOOKUP(D480,'Base Precios'!$B:$E,3,0)),0,VLOOKUP(D480,'Base Precios'!$B:$E,3,0))</f>
        <v>90.12</v>
      </c>
      <c r="P480" s="64">
        <f t="shared" si="104"/>
        <v>355.21</v>
      </c>
      <c r="Q480" s="64">
        <f t="shared" si="105"/>
        <v>180.24</v>
      </c>
      <c r="R480" s="65">
        <f t="shared" si="106"/>
        <v>535.45000000000005</v>
      </c>
    </row>
    <row r="481" spans="1:18" ht="15" customHeight="1" x14ac:dyDescent="0.2">
      <c r="A481" s="5" t="str">
        <f t="shared" si="97"/>
        <v>Peugeot 407 - 3.0  (Naftero)</v>
      </c>
      <c r="B481" s="1" t="s">
        <v>43</v>
      </c>
      <c r="C481" s="5">
        <v>407</v>
      </c>
      <c r="D481" s="5" t="s">
        <v>258</v>
      </c>
      <c r="E481" s="5" t="s">
        <v>363</v>
      </c>
      <c r="F481" s="5" t="s">
        <v>371</v>
      </c>
      <c r="G481" s="96">
        <v>4.75</v>
      </c>
      <c r="H481" s="5">
        <f t="shared" si="98"/>
        <v>5</v>
      </c>
      <c r="I481" s="5">
        <f t="shared" si="99"/>
        <v>1.25</v>
      </c>
      <c r="J481" s="5">
        <f t="shared" si="100"/>
        <v>1</v>
      </c>
      <c r="K481" s="5">
        <f t="shared" si="101"/>
        <v>0.25</v>
      </c>
      <c r="L481" s="5">
        <f t="shared" si="102"/>
        <v>1</v>
      </c>
      <c r="M481" s="5">
        <f t="shared" si="103"/>
        <v>0.25</v>
      </c>
      <c r="N481" s="64">
        <f>IF(ISERROR(VLOOKUP(D481,'Base Precios'!$B:$E,4,0)),0,VLOOKUP(D481,'Base Precios'!$B:$E,4,0))</f>
        <v>491.51</v>
      </c>
      <c r="O481" s="64">
        <f>IF(ISERROR(VLOOKUP(D481,'Base Precios'!$B:$E,3,0)),0,VLOOKUP(D481,'Base Precios'!$B:$E,3,0))</f>
        <v>125.93</v>
      </c>
      <c r="P481" s="64">
        <f t="shared" si="104"/>
        <v>491.51</v>
      </c>
      <c r="Q481" s="64">
        <f t="shared" si="105"/>
        <v>125.93</v>
      </c>
      <c r="R481" s="65">
        <f t="shared" si="106"/>
        <v>617.44000000000005</v>
      </c>
    </row>
    <row r="482" spans="1:18" ht="15" customHeight="1" x14ac:dyDescent="0.2">
      <c r="A482" s="5" t="str">
        <f t="shared" si="97"/>
        <v>Peugeot 407 - 3.0  (Naftero)</v>
      </c>
      <c r="B482" s="1" t="s">
        <v>43</v>
      </c>
      <c r="C482" s="5">
        <v>407</v>
      </c>
      <c r="D482" s="5" t="s">
        <v>260</v>
      </c>
      <c r="E482" s="5" t="s">
        <v>363</v>
      </c>
      <c r="F482" s="5" t="s">
        <v>371</v>
      </c>
      <c r="G482" s="96">
        <v>4.75</v>
      </c>
      <c r="H482" s="5">
        <f t="shared" si="98"/>
        <v>5</v>
      </c>
      <c r="I482" s="5">
        <f t="shared" si="99"/>
        <v>1.25</v>
      </c>
      <c r="J482" s="5">
        <f t="shared" si="100"/>
        <v>1</v>
      </c>
      <c r="K482" s="5">
        <f t="shared" si="101"/>
        <v>0.25</v>
      </c>
      <c r="L482" s="5">
        <f t="shared" si="102"/>
        <v>1</v>
      </c>
      <c r="M482" s="5">
        <f t="shared" si="103"/>
        <v>0.25</v>
      </c>
      <c r="N482" s="64">
        <f>IF(ISERROR(VLOOKUP(D482,'Base Precios'!$B:$E,4,0)),0,VLOOKUP(D482,'Base Precios'!$B:$E,4,0))</f>
        <v>355.21</v>
      </c>
      <c r="O482" s="64">
        <f>IF(ISERROR(VLOOKUP(D482,'Base Precios'!$B:$E,3,0)),0,VLOOKUP(D482,'Base Precios'!$B:$E,3,0))</f>
        <v>90.12</v>
      </c>
      <c r="P482" s="64">
        <f t="shared" si="104"/>
        <v>355.21</v>
      </c>
      <c r="Q482" s="64">
        <f t="shared" si="105"/>
        <v>90.12</v>
      </c>
      <c r="R482" s="65">
        <f t="shared" si="106"/>
        <v>445.33</v>
      </c>
    </row>
    <row r="483" spans="1:18" ht="15" customHeight="1" x14ac:dyDescent="0.2">
      <c r="A483" s="5" t="str">
        <f t="shared" si="97"/>
        <v>Peugeot 807 - 2.0  (Naftero)</v>
      </c>
      <c r="B483" s="1" t="s">
        <v>43</v>
      </c>
      <c r="C483" s="5">
        <v>807</v>
      </c>
      <c r="D483" s="5" t="s">
        <v>260</v>
      </c>
      <c r="E483" s="5" t="s">
        <v>363</v>
      </c>
      <c r="F483" s="67" t="s">
        <v>328</v>
      </c>
      <c r="G483" s="111">
        <v>4.3</v>
      </c>
      <c r="H483" s="5">
        <f t="shared" si="98"/>
        <v>5</v>
      </c>
      <c r="I483" s="5">
        <f t="shared" si="99"/>
        <v>1.25</v>
      </c>
      <c r="J483" s="5">
        <f t="shared" si="100"/>
        <v>1</v>
      </c>
      <c r="K483" s="5">
        <f t="shared" si="101"/>
        <v>0.25</v>
      </c>
      <c r="L483" s="5">
        <f t="shared" si="102"/>
        <v>1</v>
      </c>
      <c r="M483" s="5">
        <f t="shared" si="103"/>
        <v>0.70000000000000018</v>
      </c>
      <c r="N483" s="64">
        <f>IF(ISERROR(VLOOKUP(D483,'Base Precios'!$B:$E,4,0)),0,VLOOKUP(D483,'Base Precios'!$B:$E,4,0))</f>
        <v>355.21</v>
      </c>
      <c r="O483" s="64">
        <f>IF(ISERROR(VLOOKUP(D483,'Base Precios'!$B:$E,3,0)),0,VLOOKUP(D483,'Base Precios'!$B:$E,3,0))</f>
        <v>90.12</v>
      </c>
      <c r="P483" s="64">
        <f t="shared" si="104"/>
        <v>355.21</v>
      </c>
      <c r="Q483" s="64">
        <f t="shared" si="105"/>
        <v>90.12</v>
      </c>
      <c r="R483" s="65">
        <f t="shared" si="106"/>
        <v>445.33</v>
      </c>
    </row>
    <row r="484" spans="1:18" ht="15" customHeight="1" x14ac:dyDescent="0.2">
      <c r="A484" s="5" t="str">
        <f t="shared" si="97"/>
        <v>Peugeot 807 - 2.0 hdi  (Diesel)</v>
      </c>
      <c r="B484" s="1" t="s">
        <v>43</v>
      </c>
      <c r="C484" s="5">
        <v>807</v>
      </c>
      <c r="D484" s="5" t="s">
        <v>258</v>
      </c>
      <c r="E484" s="5" t="s">
        <v>104</v>
      </c>
      <c r="F484" s="67" t="s">
        <v>588</v>
      </c>
      <c r="G484" s="111">
        <v>5</v>
      </c>
      <c r="H484" s="5">
        <f t="shared" si="98"/>
        <v>5</v>
      </c>
      <c r="I484" s="5">
        <f t="shared" si="99"/>
        <v>1.25</v>
      </c>
      <c r="J484" s="5">
        <f t="shared" si="100"/>
        <v>1</v>
      </c>
      <c r="K484" s="5">
        <f t="shared" si="101"/>
        <v>0.25</v>
      </c>
      <c r="L484" s="5">
        <f t="shared" si="102"/>
        <v>1</v>
      </c>
      <c r="M484" s="5">
        <f t="shared" si="103"/>
        <v>0</v>
      </c>
      <c r="N484" s="64">
        <f>IF(ISERROR(VLOOKUP(D484,'Base Precios'!$B:$E,4,0)),0,VLOOKUP(D484,'Base Precios'!$B:$E,4,0))</f>
        <v>491.51</v>
      </c>
      <c r="O484" s="64">
        <f>IF(ISERROR(VLOOKUP(D484,'Base Precios'!$B:$E,3,0)),0,VLOOKUP(D484,'Base Precios'!$B:$E,3,0))</f>
        <v>125.93</v>
      </c>
      <c r="P484" s="64">
        <f t="shared" si="104"/>
        <v>491.51</v>
      </c>
      <c r="Q484" s="64">
        <f t="shared" si="105"/>
        <v>125.93</v>
      </c>
      <c r="R484" s="65">
        <f t="shared" si="106"/>
        <v>617.44000000000005</v>
      </c>
    </row>
    <row r="485" spans="1:18" ht="15" customHeight="1" x14ac:dyDescent="0.2">
      <c r="A485" s="5" t="str">
        <f t="shared" si="97"/>
        <v>Peugeot Boxer - 2.8  (Diesel)</v>
      </c>
      <c r="B485" s="1" t="s">
        <v>43</v>
      </c>
      <c r="C485" s="5" t="s">
        <v>44</v>
      </c>
      <c r="D485" s="5" t="s">
        <v>258</v>
      </c>
      <c r="E485" s="5" t="s">
        <v>104</v>
      </c>
      <c r="F485" s="5" t="s">
        <v>367</v>
      </c>
      <c r="G485" s="96">
        <v>6</v>
      </c>
      <c r="H485" s="5">
        <f t="shared" si="98"/>
        <v>6</v>
      </c>
      <c r="I485" s="5">
        <f t="shared" si="99"/>
        <v>1.5</v>
      </c>
      <c r="J485" s="5">
        <f t="shared" si="100"/>
        <v>1</v>
      </c>
      <c r="K485" s="5">
        <f t="shared" si="101"/>
        <v>0.5</v>
      </c>
      <c r="L485" s="5">
        <f t="shared" si="102"/>
        <v>2</v>
      </c>
      <c r="M485" s="5">
        <f t="shared" si="103"/>
        <v>0</v>
      </c>
      <c r="N485" s="64">
        <f>IF(ISERROR(VLOOKUP(D485,'Base Precios'!$B:$E,4,0)),0,VLOOKUP(D485,'Base Precios'!$B:$E,4,0))</f>
        <v>491.51</v>
      </c>
      <c r="O485" s="64">
        <f>IF(ISERROR(VLOOKUP(D485,'Base Precios'!$B:$E,3,0)),0,VLOOKUP(D485,'Base Precios'!$B:$E,3,0))</f>
        <v>125.93</v>
      </c>
      <c r="P485" s="64">
        <f t="shared" si="104"/>
        <v>491.51</v>
      </c>
      <c r="Q485" s="64">
        <f t="shared" si="105"/>
        <v>251.86</v>
      </c>
      <c r="R485" s="65">
        <f t="shared" si="106"/>
        <v>743.37</v>
      </c>
    </row>
    <row r="486" spans="1:18" ht="15" customHeight="1" x14ac:dyDescent="0.2">
      <c r="A486" s="5" t="str">
        <f t="shared" si="97"/>
        <v>Peugeot Expert - 1.6 hdi  (Diesel)</v>
      </c>
      <c r="B486" s="1" t="s">
        <v>43</v>
      </c>
      <c r="C486" s="5" t="s">
        <v>257</v>
      </c>
      <c r="D486" s="5" t="s">
        <v>258</v>
      </c>
      <c r="E486" s="5" t="s">
        <v>104</v>
      </c>
      <c r="F486" s="5" t="s">
        <v>589</v>
      </c>
      <c r="G486" s="96">
        <v>4.8</v>
      </c>
      <c r="H486" s="5">
        <f t="shared" si="98"/>
        <v>5</v>
      </c>
      <c r="I486" s="5">
        <f t="shared" si="99"/>
        <v>1.25</v>
      </c>
      <c r="J486" s="5">
        <f t="shared" si="100"/>
        <v>1</v>
      </c>
      <c r="K486" s="5">
        <f t="shared" si="101"/>
        <v>0.25</v>
      </c>
      <c r="L486" s="5">
        <f t="shared" si="102"/>
        <v>1</v>
      </c>
      <c r="M486" s="5">
        <f t="shared" si="103"/>
        <v>0.20000000000000018</v>
      </c>
      <c r="N486" s="64">
        <f>IF(ISERROR(VLOOKUP(D486,'Base Precios'!$B:$E,4,0)),0,VLOOKUP(D486,'Base Precios'!$B:$E,4,0))</f>
        <v>491.51</v>
      </c>
      <c r="O486" s="64">
        <f>IF(ISERROR(VLOOKUP(D486,'Base Precios'!$B:$E,3,0)),0,VLOOKUP(D486,'Base Precios'!$B:$E,3,0))</f>
        <v>125.93</v>
      </c>
      <c r="P486" s="64">
        <f t="shared" si="104"/>
        <v>491.51</v>
      </c>
      <c r="Q486" s="64">
        <f t="shared" si="105"/>
        <v>125.93</v>
      </c>
      <c r="R486" s="65">
        <f t="shared" si="106"/>
        <v>617.44000000000005</v>
      </c>
    </row>
    <row r="487" spans="1:18" ht="15" customHeight="1" x14ac:dyDescent="0.2">
      <c r="A487" s="5" t="str">
        <f t="shared" si="97"/>
        <v>Peugeot Expert - 2.0 hdi  (Diesel)</v>
      </c>
      <c r="B487" s="1" t="s">
        <v>43</v>
      </c>
      <c r="C487" s="5" t="s">
        <v>257</v>
      </c>
      <c r="D487" s="5" t="s">
        <v>258</v>
      </c>
      <c r="E487" s="5" t="s">
        <v>104</v>
      </c>
      <c r="F487" s="5" t="s">
        <v>588</v>
      </c>
      <c r="G487" s="111">
        <v>6</v>
      </c>
      <c r="H487" s="5">
        <f t="shared" si="98"/>
        <v>6</v>
      </c>
      <c r="I487" s="5">
        <f t="shared" si="99"/>
        <v>1.5</v>
      </c>
      <c r="J487" s="5">
        <f t="shared" si="100"/>
        <v>1</v>
      </c>
      <c r="K487" s="5">
        <f t="shared" si="101"/>
        <v>0.5</v>
      </c>
      <c r="L487" s="5">
        <f t="shared" si="102"/>
        <v>2</v>
      </c>
      <c r="M487" s="5">
        <f t="shared" si="103"/>
        <v>0</v>
      </c>
      <c r="N487" s="64">
        <f>IF(ISERROR(VLOOKUP(D487,'Base Precios'!$B:$E,4,0)),0,VLOOKUP(D487,'Base Precios'!$B:$E,4,0))</f>
        <v>491.51</v>
      </c>
      <c r="O487" s="64">
        <f>IF(ISERROR(VLOOKUP(D487,'Base Precios'!$B:$E,3,0)),0,VLOOKUP(D487,'Base Precios'!$B:$E,3,0))</f>
        <v>125.93</v>
      </c>
      <c r="P487" s="64">
        <f t="shared" si="104"/>
        <v>491.51</v>
      </c>
      <c r="Q487" s="64">
        <f t="shared" si="105"/>
        <v>251.86</v>
      </c>
      <c r="R487" s="65">
        <f t="shared" si="106"/>
        <v>743.37</v>
      </c>
    </row>
    <row r="488" spans="1:18" ht="15" customHeight="1" x14ac:dyDescent="0.2">
      <c r="A488" s="5" t="str">
        <f t="shared" si="97"/>
        <v>Porsche 911 Carrera - 3.6  (Naftero)</v>
      </c>
      <c r="B488" s="1" t="s">
        <v>69</v>
      </c>
      <c r="C488" s="1" t="s">
        <v>247</v>
      </c>
      <c r="D488" s="1" t="s">
        <v>258</v>
      </c>
      <c r="E488" s="5" t="s">
        <v>363</v>
      </c>
      <c r="F488" s="1" t="s">
        <v>370</v>
      </c>
      <c r="G488" s="111">
        <v>7.5</v>
      </c>
      <c r="H488" s="5">
        <f t="shared" si="98"/>
        <v>8</v>
      </c>
      <c r="I488" s="5">
        <f t="shared" si="99"/>
        <v>2</v>
      </c>
      <c r="J488" s="5">
        <f t="shared" si="100"/>
        <v>2</v>
      </c>
      <c r="K488" s="5">
        <f t="shared" si="101"/>
        <v>0</v>
      </c>
      <c r="L488" s="5">
        <f t="shared" si="102"/>
        <v>0</v>
      </c>
      <c r="M488" s="5">
        <f t="shared" si="103"/>
        <v>0.5</v>
      </c>
      <c r="N488" s="64">
        <f>IF(ISERROR(VLOOKUP(D488,'Base Precios'!$B:$E,4,0)),0,VLOOKUP(D488,'Base Precios'!$B:$E,4,0))</f>
        <v>491.51</v>
      </c>
      <c r="O488" s="64">
        <f>IF(ISERROR(VLOOKUP(D488,'Base Precios'!$B:$E,3,0)),0,VLOOKUP(D488,'Base Precios'!$B:$E,3,0))</f>
        <v>125.93</v>
      </c>
      <c r="P488" s="64">
        <f t="shared" si="104"/>
        <v>983.02</v>
      </c>
      <c r="Q488" s="64">
        <f t="shared" si="105"/>
        <v>0</v>
      </c>
      <c r="R488" s="65">
        <f t="shared" si="106"/>
        <v>983.02</v>
      </c>
    </row>
    <row r="489" spans="1:18" ht="15" customHeight="1" x14ac:dyDescent="0.2">
      <c r="A489" s="5" t="str">
        <f t="shared" si="97"/>
        <v>Porsche 911 Turbo - 3.6  (Naftero)</v>
      </c>
      <c r="B489" s="1" t="s">
        <v>69</v>
      </c>
      <c r="C489" s="1" t="s">
        <v>179</v>
      </c>
      <c r="D489" s="1" t="s">
        <v>258</v>
      </c>
      <c r="E489" s="5" t="s">
        <v>363</v>
      </c>
      <c r="F489" s="67" t="s">
        <v>370</v>
      </c>
      <c r="G489" s="111">
        <v>7.5</v>
      </c>
      <c r="H489" s="5">
        <f t="shared" si="98"/>
        <v>8</v>
      </c>
      <c r="I489" s="5">
        <f t="shared" si="99"/>
        <v>2</v>
      </c>
      <c r="J489" s="5">
        <f t="shared" si="100"/>
        <v>2</v>
      </c>
      <c r="K489" s="5">
        <f t="shared" si="101"/>
        <v>0</v>
      </c>
      <c r="L489" s="5">
        <f t="shared" si="102"/>
        <v>0</v>
      </c>
      <c r="M489" s="5">
        <f t="shared" si="103"/>
        <v>0.5</v>
      </c>
      <c r="N489" s="64">
        <f>IF(ISERROR(VLOOKUP(D489,'Base Precios'!$B:$E,4,0)),0,VLOOKUP(D489,'Base Precios'!$B:$E,4,0))</f>
        <v>491.51</v>
      </c>
      <c r="O489" s="64">
        <f>IF(ISERROR(VLOOKUP(D489,'Base Precios'!$B:$E,3,0)),0,VLOOKUP(D489,'Base Precios'!$B:$E,3,0))</f>
        <v>125.93</v>
      </c>
      <c r="P489" s="64">
        <f t="shared" si="104"/>
        <v>983.02</v>
      </c>
      <c r="Q489" s="64">
        <f t="shared" si="105"/>
        <v>0</v>
      </c>
      <c r="R489" s="65">
        <f t="shared" si="106"/>
        <v>983.02</v>
      </c>
    </row>
    <row r="490" spans="1:18" ht="15" customHeight="1" x14ac:dyDescent="0.2">
      <c r="A490" s="5" t="str">
        <f t="shared" si="97"/>
        <v>Porsche Boxster - 2.5  (Naftero)</v>
      </c>
      <c r="B490" s="1" t="s">
        <v>69</v>
      </c>
      <c r="C490" s="1" t="s">
        <v>329</v>
      </c>
      <c r="D490" s="1" t="s">
        <v>258</v>
      </c>
      <c r="E490" s="5" t="s">
        <v>363</v>
      </c>
      <c r="F490" s="67" t="s">
        <v>378</v>
      </c>
      <c r="G490" s="111">
        <v>7.5</v>
      </c>
      <c r="H490" s="5">
        <f t="shared" si="98"/>
        <v>8</v>
      </c>
      <c r="I490" s="5">
        <f t="shared" si="99"/>
        <v>2</v>
      </c>
      <c r="J490" s="5">
        <f t="shared" si="100"/>
        <v>2</v>
      </c>
      <c r="K490" s="5">
        <f t="shared" si="101"/>
        <v>0</v>
      </c>
      <c r="L490" s="5">
        <f t="shared" si="102"/>
        <v>0</v>
      </c>
      <c r="M490" s="5">
        <f t="shared" si="103"/>
        <v>0.5</v>
      </c>
      <c r="N490" s="64">
        <f>IF(ISERROR(VLOOKUP(D490,'Base Precios'!$B:$E,4,0)),0,VLOOKUP(D490,'Base Precios'!$B:$E,4,0))</f>
        <v>491.51</v>
      </c>
      <c r="O490" s="64">
        <f>IF(ISERROR(VLOOKUP(D490,'Base Precios'!$B:$E,3,0)),0,VLOOKUP(D490,'Base Precios'!$B:$E,3,0))</f>
        <v>125.93</v>
      </c>
      <c r="P490" s="64">
        <f t="shared" si="104"/>
        <v>983.02</v>
      </c>
      <c r="Q490" s="64">
        <f t="shared" si="105"/>
        <v>0</v>
      </c>
      <c r="R490" s="65">
        <f t="shared" si="106"/>
        <v>983.02</v>
      </c>
    </row>
    <row r="491" spans="1:18" ht="15" customHeight="1" x14ac:dyDescent="0.2">
      <c r="A491" s="5" t="str">
        <f t="shared" si="97"/>
        <v>Porsche Boxster S - 2.7  (Naftero)</v>
      </c>
      <c r="B491" s="1" t="s">
        <v>69</v>
      </c>
      <c r="C491" s="1" t="s">
        <v>330</v>
      </c>
      <c r="D491" s="1" t="s">
        <v>258</v>
      </c>
      <c r="E491" s="5" t="s">
        <v>363</v>
      </c>
      <c r="F491" s="1" t="s">
        <v>373</v>
      </c>
      <c r="G491" s="111">
        <v>7.5</v>
      </c>
      <c r="H491" s="5">
        <f t="shared" si="98"/>
        <v>8</v>
      </c>
      <c r="I491" s="5">
        <f t="shared" si="99"/>
        <v>2</v>
      </c>
      <c r="J491" s="5">
        <f t="shared" si="100"/>
        <v>2</v>
      </c>
      <c r="K491" s="5">
        <f t="shared" si="101"/>
        <v>0</v>
      </c>
      <c r="L491" s="5">
        <f t="shared" si="102"/>
        <v>0</v>
      </c>
      <c r="M491" s="5">
        <f t="shared" si="103"/>
        <v>0.5</v>
      </c>
      <c r="N491" s="64">
        <f>IF(ISERROR(VLOOKUP(D491,'Base Precios'!$B:$E,4,0)),0,VLOOKUP(D491,'Base Precios'!$B:$E,4,0))</f>
        <v>491.51</v>
      </c>
      <c r="O491" s="64">
        <f>IF(ISERROR(VLOOKUP(D491,'Base Precios'!$B:$E,3,0)),0,VLOOKUP(D491,'Base Precios'!$B:$E,3,0))</f>
        <v>125.93</v>
      </c>
      <c r="P491" s="64">
        <f t="shared" si="104"/>
        <v>983.02</v>
      </c>
      <c r="Q491" s="64">
        <f t="shared" si="105"/>
        <v>0</v>
      </c>
      <c r="R491" s="65">
        <f t="shared" si="106"/>
        <v>983.02</v>
      </c>
    </row>
    <row r="492" spans="1:18" ht="15" customHeight="1" x14ac:dyDescent="0.2">
      <c r="A492" s="5" t="str">
        <f t="shared" si="97"/>
        <v>Porsche Boxster Spider - 3.2  (Naftero)</v>
      </c>
      <c r="B492" s="1" t="s">
        <v>69</v>
      </c>
      <c r="C492" s="1" t="s">
        <v>331</v>
      </c>
      <c r="D492" s="1" t="s">
        <v>258</v>
      </c>
      <c r="E492" s="5" t="s">
        <v>363</v>
      </c>
      <c r="F492" s="1" t="s">
        <v>365</v>
      </c>
      <c r="G492" s="111">
        <v>7.5</v>
      </c>
      <c r="H492" s="5">
        <f t="shared" si="98"/>
        <v>8</v>
      </c>
      <c r="I492" s="5">
        <f t="shared" si="99"/>
        <v>2</v>
      </c>
      <c r="J492" s="5">
        <f t="shared" si="100"/>
        <v>2</v>
      </c>
      <c r="K492" s="5">
        <f t="shared" si="101"/>
        <v>0</v>
      </c>
      <c r="L492" s="5">
        <f t="shared" si="102"/>
        <v>0</v>
      </c>
      <c r="M492" s="5">
        <f t="shared" si="103"/>
        <v>0.5</v>
      </c>
      <c r="N492" s="64">
        <f>IF(ISERROR(VLOOKUP(D492,'Base Precios'!$B:$E,4,0)),0,VLOOKUP(D492,'Base Precios'!$B:$E,4,0))</f>
        <v>491.51</v>
      </c>
      <c r="O492" s="64">
        <f>IF(ISERROR(VLOOKUP(D492,'Base Precios'!$B:$E,3,0)),0,VLOOKUP(D492,'Base Precios'!$B:$E,3,0))</f>
        <v>125.93</v>
      </c>
      <c r="P492" s="64">
        <f t="shared" si="104"/>
        <v>983.02</v>
      </c>
      <c r="Q492" s="64">
        <f t="shared" si="105"/>
        <v>0</v>
      </c>
      <c r="R492" s="65">
        <f t="shared" si="106"/>
        <v>983.02</v>
      </c>
    </row>
    <row r="493" spans="1:18" ht="15" customHeight="1" x14ac:dyDescent="0.2">
      <c r="A493" s="5" t="str">
        <f t="shared" si="97"/>
        <v>Porsche Cayenne - 3.0  (Diesel)</v>
      </c>
      <c r="B493" s="1" t="s">
        <v>69</v>
      </c>
      <c r="C493" s="1" t="s">
        <v>70</v>
      </c>
      <c r="D493" s="1" t="s">
        <v>262</v>
      </c>
      <c r="E493" s="5" t="s">
        <v>104</v>
      </c>
      <c r="F493" s="1" t="s">
        <v>371</v>
      </c>
      <c r="G493" s="111">
        <v>9</v>
      </c>
      <c r="H493" s="5">
        <f t="shared" si="98"/>
        <v>9</v>
      </c>
      <c r="I493" s="5">
        <f t="shared" si="99"/>
        <v>2.25</v>
      </c>
      <c r="J493" s="5">
        <f t="shared" si="100"/>
        <v>2</v>
      </c>
      <c r="K493" s="5">
        <f t="shared" si="101"/>
        <v>0.25</v>
      </c>
      <c r="L493" s="5">
        <f t="shared" si="102"/>
        <v>1</v>
      </c>
      <c r="M493" s="5">
        <f t="shared" si="103"/>
        <v>0</v>
      </c>
      <c r="N493" s="64">
        <f>IF(ISERROR(VLOOKUP(D493,'Base Precios'!$B:$E,4,0)),0,VLOOKUP(D493,'Base Precios'!$B:$E,4,0))</f>
        <v>535.85</v>
      </c>
      <c r="O493" s="64">
        <f>IF(ISERROR(VLOOKUP(D493,'Base Precios'!$B:$E,3,0)),0,VLOOKUP(D493,'Base Precios'!$B:$E,3,0))</f>
        <v>134.09</v>
      </c>
      <c r="P493" s="64">
        <f t="shared" si="104"/>
        <v>1071.7</v>
      </c>
      <c r="Q493" s="64">
        <f t="shared" si="105"/>
        <v>134.09</v>
      </c>
      <c r="R493" s="65">
        <f t="shared" si="106"/>
        <v>1205.79</v>
      </c>
    </row>
    <row r="494" spans="1:18" ht="15" customHeight="1" x14ac:dyDescent="0.2">
      <c r="A494" s="5" t="str">
        <f t="shared" si="97"/>
        <v>Porsche Cayenne - 3.6  (Naftero)</v>
      </c>
      <c r="B494" s="1" t="s">
        <v>69</v>
      </c>
      <c r="C494" s="1" t="s">
        <v>70</v>
      </c>
      <c r="D494" s="1" t="s">
        <v>262</v>
      </c>
      <c r="E494" s="5" t="s">
        <v>363</v>
      </c>
      <c r="F494" s="1" t="s">
        <v>370</v>
      </c>
      <c r="G494" s="111">
        <v>6.9</v>
      </c>
      <c r="H494" s="5">
        <f t="shared" si="98"/>
        <v>7</v>
      </c>
      <c r="I494" s="5">
        <f t="shared" si="99"/>
        <v>1.75</v>
      </c>
      <c r="J494" s="5">
        <f t="shared" si="100"/>
        <v>1</v>
      </c>
      <c r="K494" s="5">
        <f t="shared" si="101"/>
        <v>0.75</v>
      </c>
      <c r="L494" s="5">
        <f t="shared" si="102"/>
        <v>3</v>
      </c>
      <c r="M494" s="5">
        <f t="shared" si="103"/>
        <v>9.9999999999999645E-2</v>
      </c>
      <c r="N494" s="64">
        <f>IF(ISERROR(VLOOKUP(D494,'Base Precios'!$B:$E,4,0)),0,VLOOKUP(D494,'Base Precios'!$B:$E,4,0))</f>
        <v>535.85</v>
      </c>
      <c r="O494" s="64">
        <f>IF(ISERROR(VLOOKUP(D494,'Base Precios'!$B:$E,3,0)),0,VLOOKUP(D494,'Base Precios'!$B:$E,3,0))</f>
        <v>134.09</v>
      </c>
      <c r="P494" s="64">
        <f t="shared" si="104"/>
        <v>535.85</v>
      </c>
      <c r="Q494" s="64">
        <f t="shared" si="105"/>
        <v>402.27</v>
      </c>
      <c r="R494" s="65">
        <f t="shared" si="106"/>
        <v>938.12</v>
      </c>
    </row>
    <row r="495" spans="1:18" ht="15" customHeight="1" x14ac:dyDescent="0.2">
      <c r="A495" s="5" t="str">
        <f t="shared" si="97"/>
        <v>Porsche Cayenne Turbo - 4.8  (Naftero)</v>
      </c>
      <c r="B495" s="1" t="s">
        <v>69</v>
      </c>
      <c r="C495" s="1" t="s">
        <v>71</v>
      </c>
      <c r="D495" s="1" t="s">
        <v>262</v>
      </c>
      <c r="E495" s="5" t="s">
        <v>363</v>
      </c>
      <c r="F495" s="1" t="s">
        <v>599</v>
      </c>
      <c r="G495" s="111">
        <v>9</v>
      </c>
      <c r="H495" s="5">
        <f t="shared" si="98"/>
        <v>9</v>
      </c>
      <c r="I495" s="5">
        <f t="shared" si="99"/>
        <v>2.25</v>
      </c>
      <c r="J495" s="5">
        <f t="shared" si="100"/>
        <v>2</v>
      </c>
      <c r="K495" s="5">
        <f t="shared" si="101"/>
        <v>0.25</v>
      </c>
      <c r="L495" s="5">
        <f t="shared" si="102"/>
        <v>1</v>
      </c>
      <c r="M495" s="5">
        <f t="shared" si="103"/>
        <v>0</v>
      </c>
      <c r="N495" s="64">
        <f>IF(ISERROR(VLOOKUP(D495,'Base Precios'!$B:$E,4,0)),0,VLOOKUP(D495,'Base Precios'!$B:$E,4,0))</f>
        <v>535.85</v>
      </c>
      <c r="O495" s="64">
        <f>IF(ISERROR(VLOOKUP(D495,'Base Precios'!$B:$E,3,0)),0,VLOOKUP(D495,'Base Precios'!$B:$E,3,0))</f>
        <v>134.09</v>
      </c>
      <c r="P495" s="64">
        <f t="shared" si="104"/>
        <v>1071.7</v>
      </c>
      <c r="Q495" s="64">
        <f t="shared" si="105"/>
        <v>134.09</v>
      </c>
      <c r="R495" s="65">
        <f t="shared" si="106"/>
        <v>1205.79</v>
      </c>
    </row>
    <row r="496" spans="1:18" ht="15" customHeight="1" x14ac:dyDescent="0.2">
      <c r="A496" s="5" t="str">
        <f t="shared" si="97"/>
        <v>Porsche Cayman - 2.7  (Naftero)</v>
      </c>
      <c r="B496" s="1" t="s">
        <v>69</v>
      </c>
      <c r="C496" s="1" t="s">
        <v>332</v>
      </c>
      <c r="D496" s="1" t="s">
        <v>258</v>
      </c>
      <c r="E496" s="5" t="s">
        <v>363</v>
      </c>
      <c r="F496" s="1" t="s">
        <v>373</v>
      </c>
      <c r="G496" s="111">
        <v>7.5</v>
      </c>
      <c r="H496" s="5">
        <f t="shared" si="98"/>
        <v>8</v>
      </c>
      <c r="I496" s="5">
        <f t="shared" si="99"/>
        <v>2</v>
      </c>
      <c r="J496" s="5">
        <f t="shared" si="100"/>
        <v>2</v>
      </c>
      <c r="K496" s="5">
        <f t="shared" si="101"/>
        <v>0</v>
      </c>
      <c r="L496" s="5">
        <f t="shared" si="102"/>
        <v>0</v>
      </c>
      <c r="M496" s="5">
        <f t="shared" si="103"/>
        <v>0.5</v>
      </c>
      <c r="N496" s="64">
        <f>IF(ISERROR(VLOOKUP(D496,'Base Precios'!$B:$E,4,0)),0,VLOOKUP(D496,'Base Precios'!$B:$E,4,0))</f>
        <v>491.51</v>
      </c>
      <c r="O496" s="64">
        <f>IF(ISERROR(VLOOKUP(D496,'Base Precios'!$B:$E,3,0)),0,VLOOKUP(D496,'Base Precios'!$B:$E,3,0))</f>
        <v>125.93</v>
      </c>
      <c r="P496" s="64">
        <f t="shared" si="104"/>
        <v>983.02</v>
      </c>
      <c r="Q496" s="64">
        <f t="shared" si="105"/>
        <v>0</v>
      </c>
      <c r="R496" s="65">
        <f t="shared" si="106"/>
        <v>983.02</v>
      </c>
    </row>
    <row r="497" spans="1:18" ht="15" customHeight="1" x14ac:dyDescent="0.2">
      <c r="A497" s="5" t="str">
        <f t="shared" si="97"/>
        <v>Porsche Cayman S - 3.4  (Naftero)</v>
      </c>
      <c r="B497" s="1" t="s">
        <v>69</v>
      </c>
      <c r="C497" s="67" t="s">
        <v>333</v>
      </c>
      <c r="D497" s="67" t="s">
        <v>258</v>
      </c>
      <c r="E497" s="5" t="s">
        <v>363</v>
      </c>
      <c r="F497" s="67" t="s">
        <v>600</v>
      </c>
      <c r="G497" s="111">
        <v>7.5</v>
      </c>
      <c r="H497" s="5">
        <f t="shared" si="98"/>
        <v>8</v>
      </c>
      <c r="I497" s="5">
        <f t="shared" si="99"/>
        <v>2</v>
      </c>
      <c r="J497" s="5">
        <f t="shared" si="100"/>
        <v>2</v>
      </c>
      <c r="K497" s="5">
        <f t="shared" si="101"/>
        <v>0</v>
      </c>
      <c r="L497" s="5">
        <f t="shared" si="102"/>
        <v>0</v>
      </c>
      <c r="M497" s="5">
        <f t="shared" si="103"/>
        <v>0.5</v>
      </c>
      <c r="N497" s="64">
        <f>IF(ISERROR(VLOOKUP(D497,'Base Precios'!$B:$E,4,0)),0,VLOOKUP(D497,'Base Precios'!$B:$E,4,0))</f>
        <v>491.51</v>
      </c>
      <c r="O497" s="64">
        <f>IF(ISERROR(VLOOKUP(D497,'Base Precios'!$B:$E,3,0)),0,VLOOKUP(D497,'Base Precios'!$B:$E,3,0))</f>
        <v>125.93</v>
      </c>
      <c r="P497" s="64">
        <f t="shared" si="104"/>
        <v>983.02</v>
      </c>
      <c r="Q497" s="64">
        <f t="shared" si="105"/>
        <v>0</v>
      </c>
      <c r="R497" s="65">
        <f t="shared" si="106"/>
        <v>983.02</v>
      </c>
    </row>
    <row r="498" spans="1:18" ht="15" customHeight="1" x14ac:dyDescent="0.2">
      <c r="A498" s="5" t="str">
        <f t="shared" si="97"/>
        <v>Porsche Panemera - 3.6  (Naftero)</v>
      </c>
      <c r="B498" s="1" t="s">
        <v>69</v>
      </c>
      <c r="C498" s="67" t="s">
        <v>248</v>
      </c>
      <c r="D498" s="67" t="s">
        <v>258</v>
      </c>
      <c r="E498" s="5" t="s">
        <v>363</v>
      </c>
      <c r="F498" s="67" t="s">
        <v>370</v>
      </c>
      <c r="G498" s="111">
        <v>9</v>
      </c>
      <c r="H498" s="5">
        <f t="shared" si="98"/>
        <v>9</v>
      </c>
      <c r="I498" s="5">
        <f t="shared" si="99"/>
        <v>2.25</v>
      </c>
      <c r="J498" s="5">
        <f t="shared" si="100"/>
        <v>2</v>
      </c>
      <c r="K498" s="5">
        <f t="shared" si="101"/>
        <v>0.25</v>
      </c>
      <c r="L498" s="5">
        <f t="shared" si="102"/>
        <v>1</v>
      </c>
      <c r="M498" s="5">
        <f t="shared" si="103"/>
        <v>0</v>
      </c>
      <c r="N498" s="64">
        <f>IF(ISERROR(VLOOKUP(D498,'Base Precios'!$B:$E,4,0)),0,VLOOKUP(D498,'Base Precios'!$B:$E,4,0))</f>
        <v>491.51</v>
      </c>
      <c r="O498" s="64">
        <f>IF(ISERROR(VLOOKUP(D498,'Base Precios'!$B:$E,3,0)),0,VLOOKUP(D498,'Base Precios'!$B:$E,3,0))</f>
        <v>125.93</v>
      </c>
      <c r="P498" s="64">
        <f t="shared" si="104"/>
        <v>983.02</v>
      </c>
      <c r="Q498" s="64">
        <f t="shared" si="105"/>
        <v>125.93</v>
      </c>
      <c r="R498" s="65">
        <f t="shared" si="106"/>
        <v>1108.95</v>
      </c>
    </row>
    <row r="499" spans="1:18" ht="15" customHeight="1" x14ac:dyDescent="0.2">
      <c r="A499" s="5" t="str">
        <f t="shared" si="97"/>
        <v>Renault Clio - 1.6  (Naftero)</v>
      </c>
      <c r="B499" s="1" t="s">
        <v>45</v>
      </c>
      <c r="C499" s="5" t="s">
        <v>46</v>
      </c>
      <c r="D499" s="5" t="s">
        <v>259</v>
      </c>
      <c r="E499" s="5" t="s">
        <v>363</v>
      </c>
      <c r="F499" s="5" t="s">
        <v>350</v>
      </c>
      <c r="G499" s="96">
        <v>3.8</v>
      </c>
      <c r="H499" s="5">
        <f t="shared" si="98"/>
        <v>4</v>
      </c>
      <c r="I499" s="5">
        <f t="shared" si="99"/>
        <v>1</v>
      </c>
      <c r="J499" s="5">
        <f t="shared" si="100"/>
        <v>1</v>
      </c>
      <c r="K499" s="5">
        <f t="shared" si="101"/>
        <v>0</v>
      </c>
      <c r="L499" s="5">
        <f t="shared" si="102"/>
        <v>0</v>
      </c>
      <c r="M499" s="5">
        <f t="shared" si="103"/>
        <v>0.20000000000000018</v>
      </c>
      <c r="N499" s="64">
        <f>IF(ISERROR(VLOOKUP(D499,'Base Precios'!$B:$E,4,0)),0,VLOOKUP(D499,'Base Precios'!$B:$E,4,0))</f>
        <v>277.99</v>
      </c>
      <c r="O499" s="64">
        <f>IF(ISERROR(VLOOKUP(D499,'Base Precios'!$B:$E,3,0)),0,VLOOKUP(D499,'Base Precios'!$B:$E,3,0))</f>
        <v>70.48</v>
      </c>
      <c r="P499" s="64">
        <f t="shared" si="104"/>
        <v>277.99</v>
      </c>
      <c r="Q499" s="64">
        <f t="shared" si="105"/>
        <v>0</v>
      </c>
      <c r="R499" s="65">
        <f t="shared" si="106"/>
        <v>277.99</v>
      </c>
    </row>
    <row r="500" spans="1:18" ht="15" customHeight="1" x14ac:dyDescent="0.2">
      <c r="A500" s="5" t="str">
        <f t="shared" si="97"/>
        <v>Renault Clio - 1.9  (Diesel)</v>
      </c>
      <c r="B500" s="1" t="s">
        <v>45</v>
      </c>
      <c r="C500" s="5" t="s">
        <v>46</v>
      </c>
      <c r="D500" s="5" t="s">
        <v>259</v>
      </c>
      <c r="E500" s="5" t="s">
        <v>104</v>
      </c>
      <c r="F500" s="5" t="s">
        <v>372</v>
      </c>
      <c r="G500" s="96">
        <v>4.3</v>
      </c>
      <c r="H500" s="5">
        <f t="shared" si="98"/>
        <v>5</v>
      </c>
      <c r="I500" s="5">
        <f t="shared" si="99"/>
        <v>1.25</v>
      </c>
      <c r="J500" s="5">
        <f t="shared" si="100"/>
        <v>1</v>
      </c>
      <c r="K500" s="5">
        <f t="shared" si="101"/>
        <v>0.25</v>
      </c>
      <c r="L500" s="5">
        <f t="shared" si="102"/>
        <v>1</v>
      </c>
      <c r="M500" s="5">
        <f t="shared" si="103"/>
        <v>0.70000000000000018</v>
      </c>
      <c r="N500" s="64">
        <f>IF(ISERROR(VLOOKUP(D500,'Base Precios'!$B:$E,4,0)),0,VLOOKUP(D500,'Base Precios'!$B:$E,4,0))</f>
        <v>277.99</v>
      </c>
      <c r="O500" s="64">
        <f>IF(ISERROR(VLOOKUP(D500,'Base Precios'!$B:$E,3,0)),0,VLOOKUP(D500,'Base Precios'!$B:$E,3,0))</f>
        <v>70.48</v>
      </c>
      <c r="P500" s="64">
        <f t="shared" si="104"/>
        <v>277.99</v>
      </c>
      <c r="Q500" s="64">
        <f t="shared" si="105"/>
        <v>70.48</v>
      </c>
      <c r="R500" s="65">
        <f t="shared" si="106"/>
        <v>348.47</v>
      </c>
    </row>
    <row r="501" spans="1:18" ht="15" customHeight="1" x14ac:dyDescent="0.2">
      <c r="A501" s="5" t="str">
        <f t="shared" si="97"/>
        <v>Renault Clio II - 1.2  (Naftero)</v>
      </c>
      <c r="B501" s="1" t="s">
        <v>45</v>
      </c>
      <c r="C501" s="5" t="s">
        <v>585</v>
      </c>
      <c r="D501" s="5" t="s">
        <v>260</v>
      </c>
      <c r="E501" s="5" t="s">
        <v>363</v>
      </c>
      <c r="F501" s="5" t="s">
        <v>267</v>
      </c>
      <c r="G501" s="96">
        <v>4</v>
      </c>
      <c r="H501" s="5">
        <f t="shared" si="98"/>
        <v>4</v>
      </c>
      <c r="I501" s="5">
        <f t="shared" si="99"/>
        <v>1</v>
      </c>
      <c r="J501" s="5">
        <f t="shared" si="100"/>
        <v>1</v>
      </c>
      <c r="K501" s="5">
        <f t="shared" si="101"/>
        <v>0</v>
      </c>
      <c r="L501" s="5">
        <f t="shared" si="102"/>
        <v>0</v>
      </c>
      <c r="M501" s="5">
        <f t="shared" si="103"/>
        <v>0</v>
      </c>
      <c r="N501" s="64">
        <f>IF(ISERROR(VLOOKUP(D501,'Base Precios'!$B:$E,4,0)),0,VLOOKUP(D501,'Base Precios'!$B:$E,4,0))</f>
        <v>355.21</v>
      </c>
      <c r="O501" s="64">
        <f>IF(ISERROR(VLOOKUP(D501,'Base Precios'!$B:$E,3,0)),0,VLOOKUP(D501,'Base Precios'!$B:$E,3,0))</f>
        <v>90.12</v>
      </c>
      <c r="P501" s="64">
        <f t="shared" si="104"/>
        <v>355.21</v>
      </c>
      <c r="Q501" s="64">
        <f t="shared" si="105"/>
        <v>0</v>
      </c>
      <c r="R501" s="65">
        <f t="shared" si="106"/>
        <v>355.21</v>
      </c>
    </row>
    <row r="502" spans="1:18" ht="15" customHeight="1" x14ac:dyDescent="0.2">
      <c r="A502" s="5" t="str">
        <f t="shared" si="97"/>
        <v>Renault Clio II - 1.5 dsi  (Diesel)</v>
      </c>
      <c r="B502" s="1" t="s">
        <v>45</v>
      </c>
      <c r="C502" s="5" t="s">
        <v>585</v>
      </c>
      <c r="D502" s="5" t="s">
        <v>260</v>
      </c>
      <c r="E502" s="5" t="s">
        <v>104</v>
      </c>
      <c r="F502" s="5" t="s">
        <v>583</v>
      </c>
      <c r="G502" s="96">
        <v>4.5</v>
      </c>
      <c r="H502" s="5">
        <f t="shared" si="98"/>
        <v>5</v>
      </c>
      <c r="I502" s="5">
        <f t="shared" si="99"/>
        <v>1.25</v>
      </c>
      <c r="J502" s="5">
        <f t="shared" si="100"/>
        <v>1</v>
      </c>
      <c r="K502" s="5">
        <f t="shared" si="101"/>
        <v>0.25</v>
      </c>
      <c r="L502" s="5">
        <f t="shared" si="102"/>
        <v>1</v>
      </c>
      <c r="M502" s="5">
        <f t="shared" si="103"/>
        <v>0.5</v>
      </c>
      <c r="N502" s="64">
        <f>IF(ISERROR(VLOOKUP(D502,'Base Precios'!$B:$E,4,0)),0,VLOOKUP(D502,'Base Precios'!$B:$E,4,0))</f>
        <v>355.21</v>
      </c>
      <c r="O502" s="64">
        <f>IF(ISERROR(VLOOKUP(D502,'Base Precios'!$B:$E,3,0)),0,VLOOKUP(D502,'Base Precios'!$B:$E,3,0))</f>
        <v>90.12</v>
      </c>
      <c r="P502" s="64">
        <f t="shared" si="104"/>
        <v>355.21</v>
      </c>
      <c r="Q502" s="64">
        <f t="shared" si="105"/>
        <v>90.12</v>
      </c>
      <c r="R502" s="65">
        <f t="shared" si="106"/>
        <v>445.33</v>
      </c>
    </row>
    <row r="503" spans="1:18" ht="15" customHeight="1" x14ac:dyDescent="0.2">
      <c r="A503" s="5" t="str">
        <f t="shared" si="97"/>
        <v>Renault Clio II - 1.6  (Naftero)</v>
      </c>
      <c r="B503" s="1" t="s">
        <v>45</v>
      </c>
      <c r="C503" s="5" t="s">
        <v>585</v>
      </c>
      <c r="D503" s="5" t="s">
        <v>260</v>
      </c>
      <c r="E503" s="5" t="s">
        <v>363</v>
      </c>
      <c r="F503" s="5" t="s">
        <v>350</v>
      </c>
      <c r="G503" s="96">
        <v>4.5</v>
      </c>
      <c r="H503" s="5">
        <f t="shared" si="98"/>
        <v>5</v>
      </c>
      <c r="I503" s="5">
        <f t="shared" si="99"/>
        <v>1.25</v>
      </c>
      <c r="J503" s="5">
        <f t="shared" si="100"/>
        <v>1</v>
      </c>
      <c r="K503" s="5">
        <f t="shared" si="101"/>
        <v>0.25</v>
      </c>
      <c r="L503" s="5">
        <f t="shared" si="102"/>
        <v>1</v>
      </c>
      <c r="M503" s="5">
        <f t="shared" si="103"/>
        <v>0.5</v>
      </c>
      <c r="N503" s="64">
        <f>IF(ISERROR(VLOOKUP(D503,'Base Precios'!$B:$E,4,0)),0,VLOOKUP(D503,'Base Precios'!$B:$E,4,0))</f>
        <v>355.21</v>
      </c>
      <c r="O503" s="64">
        <f>IF(ISERROR(VLOOKUP(D503,'Base Precios'!$B:$E,3,0)),0,VLOOKUP(D503,'Base Precios'!$B:$E,3,0))</f>
        <v>90.12</v>
      </c>
      <c r="P503" s="64">
        <f t="shared" si="104"/>
        <v>355.21</v>
      </c>
      <c r="Q503" s="64">
        <f t="shared" si="105"/>
        <v>90.12</v>
      </c>
      <c r="R503" s="65">
        <f t="shared" si="106"/>
        <v>445.33</v>
      </c>
    </row>
    <row r="504" spans="1:18" ht="15" customHeight="1" x14ac:dyDescent="0.2">
      <c r="A504" s="5" t="str">
        <f t="shared" si="97"/>
        <v>Renault Grand Scenic - 1.5 dsi  (Diesel)</v>
      </c>
      <c r="B504" s="1" t="s">
        <v>45</v>
      </c>
      <c r="C504" s="5" t="s">
        <v>154</v>
      </c>
      <c r="D504" s="5" t="s">
        <v>260</v>
      </c>
      <c r="E504" s="5" t="s">
        <v>104</v>
      </c>
      <c r="F504" s="5" t="s">
        <v>583</v>
      </c>
      <c r="G504" s="96">
        <v>4.5</v>
      </c>
      <c r="H504" s="5">
        <f t="shared" si="98"/>
        <v>5</v>
      </c>
      <c r="I504" s="5">
        <f t="shared" si="99"/>
        <v>1.25</v>
      </c>
      <c r="J504" s="5">
        <f t="shared" si="100"/>
        <v>1</v>
      </c>
      <c r="K504" s="5">
        <f t="shared" si="101"/>
        <v>0.25</v>
      </c>
      <c r="L504" s="5">
        <f t="shared" si="102"/>
        <v>1</v>
      </c>
      <c r="M504" s="5">
        <f t="shared" si="103"/>
        <v>0.5</v>
      </c>
      <c r="N504" s="64">
        <f>IF(ISERROR(VLOOKUP(D504,'Base Precios'!$B:$E,4,0)),0,VLOOKUP(D504,'Base Precios'!$B:$E,4,0))</f>
        <v>355.21</v>
      </c>
      <c r="O504" s="64">
        <f>IF(ISERROR(VLOOKUP(D504,'Base Precios'!$B:$E,3,0)),0,VLOOKUP(D504,'Base Precios'!$B:$E,3,0))</f>
        <v>90.12</v>
      </c>
      <c r="P504" s="64">
        <f t="shared" si="104"/>
        <v>355.21</v>
      </c>
      <c r="Q504" s="64">
        <f t="shared" si="105"/>
        <v>90.12</v>
      </c>
      <c r="R504" s="65">
        <f t="shared" si="106"/>
        <v>445.33</v>
      </c>
    </row>
    <row r="505" spans="1:18" ht="15" customHeight="1" x14ac:dyDescent="0.2">
      <c r="A505" s="5" t="str">
        <f t="shared" si="97"/>
        <v>Renault Grand Scenic - 2.0  (Naftero)</v>
      </c>
      <c r="B505" s="1" t="s">
        <v>45</v>
      </c>
      <c r="C505" s="5" t="s">
        <v>154</v>
      </c>
      <c r="D505" s="5" t="s">
        <v>260</v>
      </c>
      <c r="E505" s="5" t="s">
        <v>363</v>
      </c>
      <c r="F505" s="5" t="s">
        <v>328</v>
      </c>
      <c r="G505" s="96">
        <v>4.5</v>
      </c>
      <c r="H505" s="5">
        <f t="shared" si="98"/>
        <v>5</v>
      </c>
      <c r="I505" s="5">
        <f t="shared" si="99"/>
        <v>1.25</v>
      </c>
      <c r="J505" s="5">
        <f t="shared" si="100"/>
        <v>1</v>
      </c>
      <c r="K505" s="5">
        <f t="shared" si="101"/>
        <v>0.25</v>
      </c>
      <c r="L505" s="5">
        <f t="shared" si="102"/>
        <v>1</v>
      </c>
      <c r="M505" s="5">
        <f t="shared" si="103"/>
        <v>0.5</v>
      </c>
      <c r="N505" s="64">
        <f>IF(ISERROR(VLOOKUP(D505,'Base Precios'!$B:$E,4,0)),0,VLOOKUP(D505,'Base Precios'!$B:$E,4,0))</f>
        <v>355.21</v>
      </c>
      <c r="O505" s="64">
        <f>IF(ISERROR(VLOOKUP(D505,'Base Precios'!$B:$E,3,0)),0,VLOOKUP(D505,'Base Precios'!$B:$E,3,0))</f>
        <v>90.12</v>
      </c>
      <c r="P505" s="64">
        <f t="shared" si="104"/>
        <v>355.21</v>
      </c>
      <c r="Q505" s="64">
        <f t="shared" si="105"/>
        <v>90.12</v>
      </c>
      <c r="R505" s="65">
        <f t="shared" si="106"/>
        <v>445.33</v>
      </c>
    </row>
    <row r="506" spans="1:18" ht="15" customHeight="1" x14ac:dyDescent="0.2">
      <c r="A506" s="5" t="str">
        <f t="shared" si="97"/>
        <v>Renault Grand Scenic -DPF -   (Diesel)</v>
      </c>
      <c r="B506" s="98" t="s">
        <v>45</v>
      </c>
      <c r="C506" s="97" t="s">
        <v>334</v>
      </c>
      <c r="D506" s="97" t="s">
        <v>80</v>
      </c>
      <c r="E506" s="97" t="s">
        <v>104</v>
      </c>
      <c r="F506" s="97"/>
      <c r="G506" s="106">
        <v>0</v>
      </c>
      <c r="H506" s="97">
        <f t="shared" si="98"/>
        <v>0</v>
      </c>
      <c r="I506" s="97">
        <f t="shared" si="99"/>
        <v>0</v>
      </c>
      <c r="J506" s="97">
        <f t="shared" si="100"/>
        <v>0</v>
      </c>
      <c r="K506" s="97">
        <f t="shared" si="101"/>
        <v>0</v>
      </c>
      <c r="L506" s="97">
        <f t="shared" si="102"/>
        <v>0</v>
      </c>
      <c r="M506" s="97">
        <f t="shared" si="103"/>
        <v>0</v>
      </c>
      <c r="N506" s="100">
        <f>IF(ISERROR(VLOOKUP(D506,'Base Precios'!$B:$E,4,0)),0,VLOOKUP(D506,'Base Precios'!$B:$E,4,0))</f>
        <v>0</v>
      </c>
      <c r="O506" s="100">
        <f>IF(ISERROR(VLOOKUP(D506,'Base Precios'!$B:$E,3,0)),0,VLOOKUP(D506,'Base Precios'!$B:$E,3,0))</f>
        <v>0</v>
      </c>
      <c r="P506" s="100">
        <f t="shared" si="104"/>
        <v>0</v>
      </c>
      <c r="Q506" s="100">
        <f t="shared" si="105"/>
        <v>0</v>
      </c>
      <c r="R506" s="101">
        <f t="shared" si="106"/>
        <v>0</v>
      </c>
    </row>
    <row r="507" spans="1:18" ht="15" customHeight="1" x14ac:dyDescent="0.2">
      <c r="A507" s="5" t="str">
        <f t="shared" si="97"/>
        <v>Renault Kangoo - 1.5 dsi  (Diesel)</v>
      </c>
      <c r="B507" s="1" t="s">
        <v>45</v>
      </c>
      <c r="C507" s="5" t="s">
        <v>47</v>
      </c>
      <c r="D507" s="5" t="s">
        <v>260</v>
      </c>
      <c r="E507" s="5" t="s">
        <v>104</v>
      </c>
      <c r="F507" s="5" t="s">
        <v>583</v>
      </c>
      <c r="G507" s="96">
        <v>4.5</v>
      </c>
      <c r="H507" s="5">
        <f t="shared" si="98"/>
        <v>5</v>
      </c>
      <c r="I507" s="5">
        <f t="shared" si="99"/>
        <v>1.25</v>
      </c>
      <c r="J507" s="5">
        <f t="shared" si="100"/>
        <v>1</v>
      </c>
      <c r="K507" s="5">
        <f t="shared" si="101"/>
        <v>0.25</v>
      </c>
      <c r="L507" s="5">
        <f t="shared" si="102"/>
        <v>1</v>
      </c>
      <c r="M507" s="5">
        <f t="shared" si="103"/>
        <v>0.5</v>
      </c>
      <c r="N507" s="64">
        <f>IF(ISERROR(VLOOKUP(D507,'Base Precios'!$B:$E,4,0)),0,VLOOKUP(D507,'Base Precios'!$B:$E,4,0))</f>
        <v>355.21</v>
      </c>
      <c r="O507" s="64">
        <f>IF(ISERROR(VLOOKUP(D507,'Base Precios'!$B:$E,3,0)),0,VLOOKUP(D507,'Base Precios'!$B:$E,3,0))</f>
        <v>90.12</v>
      </c>
      <c r="P507" s="64">
        <f t="shared" si="104"/>
        <v>355.21</v>
      </c>
      <c r="Q507" s="64">
        <f t="shared" si="105"/>
        <v>90.12</v>
      </c>
      <c r="R507" s="65">
        <f t="shared" si="106"/>
        <v>445.33</v>
      </c>
    </row>
    <row r="508" spans="1:18" s="67" customFormat="1" ht="15" customHeight="1" x14ac:dyDescent="0.2">
      <c r="A508" s="5" t="str">
        <f t="shared" si="97"/>
        <v>Renault Kangoo - 1.6  (Naftero)</v>
      </c>
      <c r="B508" s="67" t="s">
        <v>45</v>
      </c>
      <c r="C508" s="5" t="s">
        <v>47</v>
      </c>
      <c r="D508" s="5" t="s">
        <v>260</v>
      </c>
      <c r="E508" s="5" t="s">
        <v>363</v>
      </c>
      <c r="F508" s="5" t="s">
        <v>350</v>
      </c>
      <c r="G508" s="96">
        <v>4.5</v>
      </c>
      <c r="H508" s="5">
        <f t="shared" si="98"/>
        <v>5</v>
      </c>
      <c r="I508" s="5">
        <f t="shared" si="99"/>
        <v>1.25</v>
      </c>
      <c r="J508" s="5">
        <f t="shared" si="100"/>
        <v>1</v>
      </c>
      <c r="K508" s="5">
        <f t="shared" si="101"/>
        <v>0.25</v>
      </c>
      <c r="L508" s="5">
        <f t="shared" si="102"/>
        <v>1</v>
      </c>
      <c r="M508" s="5">
        <f t="shared" si="103"/>
        <v>0.5</v>
      </c>
      <c r="N508" s="64">
        <f>IF(ISERROR(VLOOKUP(D508,'Base Precios'!$B:$E,4,0)),0,VLOOKUP(D508,'Base Precios'!$B:$E,4,0))</f>
        <v>355.21</v>
      </c>
      <c r="O508" s="64">
        <f>IF(ISERROR(VLOOKUP(D508,'Base Precios'!$B:$E,3,0)),0,VLOOKUP(D508,'Base Precios'!$B:$E,3,0))</f>
        <v>90.12</v>
      </c>
      <c r="P508" s="64">
        <f t="shared" si="104"/>
        <v>355.21</v>
      </c>
      <c r="Q508" s="64">
        <f t="shared" si="105"/>
        <v>90.12</v>
      </c>
      <c r="R508" s="65">
        <f t="shared" si="106"/>
        <v>445.33</v>
      </c>
    </row>
    <row r="509" spans="1:18" ht="15" customHeight="1" x14ac:dyDescent="0.2">
      <c r="A509" s="5" t="str">
        <f t="shared" si="97"/>
        <v>Renault Kangoo -DPF -   (Diesel)</v>
      </c>
      <c r="B509" s="98" t="s">
        <v>45</v>
      </c>
      <c r="C509" s="97" t="s">
        <v>335</v>
      </c>
      <c r="D509" s="97" t="s">
        <v>80</v>
      </c>
      <c r="E509" s="97" t="s">
        <v>104</v>
      </c>
      <c r="F509" s="97"/>
      <c r="G509" s="106">
        <v>0</v>
      </c>
      <c r="H509" s="97">
        <f t="shared" si="98"/>
        <v>0</v>
      </c>
      <c r="I509" s="97">
        <f t="shared" si="99"/>
        <v>0</v>
      </c>
      <c r="J509" s="97">
        <f t="shared" si="100"/>
        <v>0</v>
      </c>
      <c r="K509" s="97">
        <f t="shared" si="101"/>
        <v>0</v>
      </c>
      <c r="L509" s="97">
        <f t="shared" si="102"/>
        <v>0</v>
      </c>
      <c r="M509" s="97">
        <f t="shared" si="103"/>
        <v>0</v>
      </c>
      <c r="N509" s="100">
        <f>IF(ISERROR(VLOOKUP(D509,'Base Precios'!$B:$E,4,0)),0,VLOOKUP(D509,'Base Precios'!$B:$E,4,0))</f>
        <v>0</v>
      </c>
      <c r="O509" s="100">
        <f>IF(ISERROR(VLOOKUP(D509,'Base Precios'!$B:$E,3,0)),0,VLOOKUP(D509,'Base Precios'!$B:$E,3,0))</f>
        <v>0</v>
      </c>
      <c r="P509" s="100">
        <f t="shared" si="104"/>
        <v>0</v>
      </c>
      <c r="Q509" s="100">
        <f t="shared" si="105"/>
        <v>0</v>
      </c>
      <c r="R509" s="101">
        <f t="shared" si="106"/>
        <v>0</v>
      </c>
    </row>
    <row r="510" spans="1:18" ht="15" customHeight="1" x14ac:dyDescent="0.2">
      <c r="A510" s="5" t="str">
        <f t="shared" si="97"/>
        <v>Renault Laguna - 1.9 dsi  (Diesel)</v>
      </c>
      <c r="B510" s="1" t="s">
        <v>45</v>
      </c>
      <c r="C510" s="5" t="s">
        <v>158</v>
      </c>
      <c r="D510" s="5" t="s">
        <v>260</v>
      </c>
      <c r="E510" s="5" t="s">
        <v>104</v>
      </c>
      <c r="F510" s="5" t="s">
        <v>584</v>
      </c>
      <c r="G510" s="96">
        <v>4.8</v>
      </c>
      <c r="H510" s="5">
        <f t="shared" si="98"/>
        <v>5</v>
      </c>
      <c r="I510" s="5">
        <f t="shared" si="99"/>
        <v>1.25</v>
      </c>
      <c r="J510" s="5">
        <f t="shared" si="100"/>
        <v>1</v>
      </c>
      <c r="K510" s="5">
        <f t="shared" si="101"/>
        <v>0.25</v>
      </c>
      <c r="L510" s="5">
        <f t="shared" si="102"/>
        <v>1</v>
      </c>
      <c r="M510" s="5">
        <f t="shared" si="103"/>
        <v>0.20000000000000018</v>
      </c>
      <c r="N510" s="64">
        <f>IF(ISERROR(VLOOKUP(D510,'Base Precios'!$B:$E,4,0)),0,VLOOKUP(D510,'Base Precios'!$B:$E,4,0))</f>
        <v>355.21</v>
      </c>
      <c r="O510" s="64">
        <f>IF(ISERROR(VLOOKUP(D510,'Base Precios'!$B:$E,3,0)),0,VLOOKUP(D510,'Base Precios'!$B:$E,3,0))</f>
        <v>90.12</v>
      </c>
      <c r="P510" s="64">
        <f t="shared" si="104"/>
        <v>355.21</v>
      </c>
      <c r="Q510" s="64">
        <f t="shared" si="105"/>
        <v>90.12</v>
      </c>
      <c r="R510" s="65">
        <f t="shared" si="106"/>
        <v>445.33</v>
      </c>
    </row>
    <row r="511" spans="1:18" ht="15" customHeight="1" x14ac:dyDescent="0.2">
      <c r="A511" s="5" t="str">
        <f t="shared" si="97"/>
        <v>Renault Laguna - 2.0  (Naftero)</v>
      </c>
      <c r="B511" s="1" t="s">
        <v>45</v>
      </c>
      <c r="C511" s="5" t="s">
        <v>158</v>
      </c>
      <c r="D511" s="5" t="s">
        <v>260</v>
      </c>
      <c r="E511" s="5" t="s">
        <v>363</v>
      </c>
      <c r="F511" s="5" t="s">
        <v>328</v>
      </c>
      <c r="G511" s="96">
        <v>5.2</v>
      </c>
      <c r="H511" s="5">
        <f t="shared" si="98"/>
        <v>6</v>
      </c>
      <c r="I511" s="5">
        <f t="shared" si="99"/>
        <v>1.5</v>
      </c>
      <c r="J511" s="5">
        <f t="shared" si="100"/>
        <v>1</v>
      </c>
      <c r="K511" s="5">
        <f t="shared" si="101"/>
        <v>0.5</v>
      </c>
      <c r="L511" s="5">
        <f t="shared" si="102"/>
        <v>2</v>
      </c>
      <c r="M511" s="5">
        <f t="shared" si="103"/>
        <v>0.79999999999999982</v>
      </c>
      <c r="N511" s="64">
        <f>IF(ISERROR(VLOOKUP(D511,'Base Precios'!$B:$E,4,0)),0,VLOOKUP(D511,'Base Precios'!$B:$E,4,0))</f>
        <v>355.21</v>
      </c>
      <c r="O511" s="64">
        <f>IF(ISERROR(VLOOKUP(D511,'Base Precios'!$B:$E,3,0)),0,VLOOKUP(D511,'Base Precios'!$B:$E,3,0))</f>
        <v>90.12</v>
      </c>
      <c r="P511" s="64">
        <f t="shared" si="104"/>
        <v>355.21</v>
      </c>
      <c r="Q511" s="64">
        <f t="shared" si="105"/>
        <v>180.24</v>
      </c>
      <c r="R511" s="65">
        <f t="shared" si="106"/>
        <v>535.45000000000005</v>
      </c>
    </row>
    <row r="512" spans="1:18" ht="15" customHeight="1" x14ac:dyDescent="0.2">
      <c r="A512" s="5" t="str">
        <f t="shared" si="97"/>
        <v>Renault Laguna - 3.0  (Naftero)</v>
      </c>
      <c r="B512" s="1" t="s">
        <v>45</v>
      </c>
      <c r="C512" s="5" t="s">
        <v>158</v>
      </c>
      <c r="D512" s="5" t="s">
        <v>260</v>
      </c>
      <c r="E512" s="5" t="s">
        <v>363</v>
      </c>
      <c r="F512" s="5" t="s">
        <v>371</v>
      </c>
      <c r="G512" s="96">
        <v>5.4</v>
      </c>
      <c r="H512" s="5">
        <f t="shared" si="98"/>
        <v>6</v>
      </c>
      <c r="I512" s="5">
        <f t="shared" si="99"/>
        <v>1.5</v>
      </c>
      <c r="J512" s="5">
        <f t="shared" si="100"/>
        <v>1</v>
      </c>
      <c r="K512" s="5">
        <f t="shared" si="101"/>
        <v>0.5</v>
      </c>
      <c r="L512" s="5">
        <f t="shared" si="102"/>
        <v>2</v>
      </c>
      <c r="M512" s="5">
        <f t="shared" si="103"/>
        <v>0.59999999999999964</v>
      </c>
      <c r="N512" s="64">
        <f>IF(ISERROR(VLOOKUP(D512,'Base Precios'!$B:$E,4,0)),0,VLOOKUP(D512,'Base Precios'!$B:$E,4,0))</f>
        <v>355.21</v>
      </c>
      <c r="O512" s="64">
        <f>IF(ISERROR(VLOOKUP(D512,'Base Precios'!$B:$E,3,0)),0,VLOOKUP(D512,'Base Precios'!$B:$E,3,0))</f>
        <v>90.12</v>
      </c>
      <c r="P512" s="64">
        <f t="shared" si="104"/>
        <v>355.21</v>
      </c>
      <c r="Q512" s="64">
        <f t="shared" si="105"/>
        <v>180.24</v>
      </c>
      <c r="R512" s="65">
        <f t="shared" si="106"/>
        <v>535.45000000000005</v>
      </c>
    </row>
    <row r="513" spans="1:18" s="98" customFormat="1" ht="15" customHeight="1" x14ac:dyDescent="0.2">
      <c r="A513" s="5" t="str">
        <f t="shared" si="97"/>
        <v>Renault Laguna -DPF -   (Diesel)</v>
      </c>
      <c r="B513" s="98" t="s">
        <v>45</v>
      </c>
      <c r="C513" s="97" t="s">
        <v>336</v>
      </c>
      <c r="D513" s="97" t="s">
        <v>80</v>
      </c>
      <c r="E513" s="97" t="s">
        <v>104</v>
      </c>
      <c r="F513" s="97"/>
      <c r="G513" s="106">
        <v>0</v>
      </c>
      <c r="H513" s="97">
        <f t="shared" si="98"/>
        <v>0</v>
      </c>
      <c r="I513" s="97">
        <f t="shared" si="99"/>
        <v>0</v>
      </c>
      <c r="J513" s="97">
        <f t="shared" si="100"/>
        <v>0</v>
      </c>
      <c r="K513" s="97">
        <f t="shared" si="101"/>
        <v>0</v>
      </c>
      <c r="L513" s="97">
        <f t="shared" si="102"/>
        <v>0</v>
      </c>
      <c r="M513" s="97">
        <f t="shared" si="103"/>
        <v>0</v>
      </c>
      <c r="N513" s="100">
        <f>IF(ISERROR(VLOOKUP(D513,'Base Precios'!$B:$E,4,0)),0,VLOOKUP(D513,'Base Precios'!$B:$E,4,0))</f>
        <v>0</v>
      </c>
      <c r="O513" s="100">
        <f>IF(ISERROR(VLOOKUP(D513,'Base Precios'!$B:$E,3,0)),0,VLOOKUP(D513,'Base Precios'!$B:$E,3,0))</f>
        <v>0</v>
      </c>
      <c r="P513" s="100">
        <f t="shared" si="104"/>
        <v>0</v>
      </c>
      <c r="Q513" s="100">
        <f t="shared" si="105"/>
        <v>0</v>
      </c>
      <c r="R513" s="101">
        <f t="shared" si="106"/>
        <v>0</v>
      </c>
    </row>
    <row r="514" spans="1:18" ht="15" customHeight="1" x14ac:dyDescent="0.2">
      <c r="A514" s="5" t="str">
        <f t="shared" si="97"/>
        <v>Renault Logan - 1.5 dsi  (Diesel)</v>
      </c>
      <c r="B514" s="1" t="s">
        <v>45</v>
      </c>
      <c r="C514" s="5" t="s">
        <v>155</v>
      </c>
      <c r="D514" s="5" t="s">
        <v>260</v>
      </c>
      <c r="E514" s="5" t="s">
        <v>104</v>
      </c>
      <c r="F514" s="5" t="s">
        <v>583</v>
      </c>
      <c r="G514" s="96">
        <v>4.5</v>
      </c>
      <c r="H514" s="5">
        <f t="shared" si="98"/>
        <v>5</v>
      </c>
      <c r="I514" s="5">
        <f t="shared" si="99"/>
        <v>1.25</v>
      </c>
      <c r="J514" s="5">
        <f t="shared" si="100"/>
        <v>1</v>
      </c>
      <c r="K514" s="5">
        <f t="shared" si="101"/>
        <v>0.25</v>
      </c>
      <c r="L514" s="5">
        <f t="shared" si="102"/>
        <v>1</v>
      </c>
      <c r="M514" s="5">
        <f t="shared" si="103"/>
        <v>0.5</v>
      </c>
      <c r="N514" s="64">
        <f>IF(ISERROR(VLOOKUP(D514,'Base Precios'!$B:$E,4,0)),0,VLOOKUP(D514,'Base Precios'!$B:$E,4,0))</f>
        <v>355.21</v>
      </c>
      <c r="O514" s="64">
        <f>IF(ISERROR(VLOOKUP(D514,'Base Precios'!$B:$E,3,0)),0,VLOOKUP(D514,'Base Precios'!$B:$E,3,0))</f>
        <v>90.12</v>
      </c>
      <c r="P514" s="64">
        <f t="shared" si="104"/>
        <v>355.21</v>
      </c>
      <c r="Q514" s="64">
        <f t="shared" si="105"/>
        <v>90.12</v>
      </c>
      <c r="R514" s="65">
        <f t="shared" si="106"/>
        <v>445.33</v>
      </c>
    </row>
    <row r="515" spans="1:18" s="98" customFormat="1" ht="15" customHeight="1" x14ac:dyDescent="0.2">
      <c r="A515" s="5" t="str">
        <f t="shared" ref="A515:A578" si="107">CONCATENATE(B515," ",C515,," - ",F515,"  (",E515,")")</f>
        <v>Renault Logan - 1.6  (Naftero)</v>
      </c>
      <c r="B515" s="67" t="s">
        <v>45</v>
      </c>
      <c r="C515" s="5" t="s">
        <v>155</v>
      </c>
      <c r="D515" s="5" t="s">
        <v>260</v>
      </c>
      <c r="E515" s="5" t="s">
        <v>363</v>
      </c>
      <c r="F515" s="5" t="s">
        <v>350</v>
      </c>
      <c r="G515" s="96">
        <v>3.5</v>
      </c>
      <c r="H515" s="5">
        <f t="shared" si="98"/>
        <v>4</v>
      </c>
      <c r="I515" s="5">
        <f t="shared" si="99"/>
        <v>1</v>
      </c>
      <c r="J515" s="5">
        <f t="shared" si="100"/>
        <v>1</v>
      </c>
      <c r="K515" s="5">
        <f t="shared" si="101"/>
        <v>0</v>
      </c>
      <c r="L515" s="5">
        <f t="shared" si="102"/>
        <v>0</v>
      </c>
      <c r="M515" s="5">
        <f t="shared" si="103"/>
        <v>0.5</v>
      </c>
      <c r="N515" s="64">
        <f>IF(ISERROR(VLOOKUP(D515,'Base Precios'!$B:$E,4,0)),0,VLOOKUP(D515,'Base Precios'!$B:$E,4,0))</f>
        <v>355.21</v>
      </c>
      <c r="O515" s="64">
        <f>IF(ISERROR(VLOOKUP(D515,'Base Precios'!$B:$E,3,0)),0,VLOOKUP(D515,'Base Precios'!$B:$E,3,0))</f>
        <v>90.12</v>
      </c>
      <c r="P515" s="64">
        <f t="shared" si="104"/>
        <v>355.21</v>
      </c>
      <c r="Q515" s="64">
        <f t="shared" si="105"/>
        <v>0</v>
      </c>
      <c r="R515" s="65">
        <f t="shared" si="106"/>
        <v>355.21</v>
      </c>
    </row>
    <row r="516" spans="1:18" ht="15" customHeight="1" x14ac:dyDescent="0.2">
      <c r="A516" s="5" t="str">
        <f t="shared" si="107"/>
        <v>Renault Logan -DPF -   (Diesel)</v>
      </c>
      <c r="B516" s="98" t="s">
        <v>45</v>
      </c>
      <c r="C516" s="97" t="s">
        <v>337</v>
      </c>
      <c r="D516" s="97" t="s">
        <v>80</v>
      </c>
      <c r="E516" s="97" t="s">
        <v>104</v>
      </c>
      <c r="F516" s="97"/>
      <c r="G516" s="106">
        <v>0</v>
      </c>
      <c r="H516" s="97">
        <f t="shared" si="98"/>
        <v>0</v>
      </c>
      <c r="I516" s="97">
        <f t="shared" si="99"/>
        <v>0</v>
      </c>
      <c r="J516" s="97">
        <f t="shared" si="100"/>
        <v>0</v>
      </c>
      <c r="K516" s="97">
        <f t="shared" si="101"/>
        <v>0</v>
      </c>
      <c r="L516" s="97">
        <f t="shared" si="102"/>
        <v>0</v>
      </c>
      <c r="M516" s="97">
        <f t="shared" si="103"/>
        <v>0</v>
      </c>
      <c r="N516" s="100">
        <f>IF(ISERROR(VLOOKUP(D516,'Base Precios'!$B:$E,4,0)),0,VLOOKUP(D516,'Base Precios'!$B:$E,4,0))</f>
        <v>0</v>
      </c>
      <c r="O516" s="100">
        <f>IF(ISERROR(VLOOKUP(D516,'Base Precios'!$B:$E,3,0)),0,VLOOKUP(D516,'Base Precios'!$B:$E,3,0))</f>
        <v>0</v>
      </c>
      <c r="P516" s="100">
        <f t="shared" si="104"/>
        <v>0</v>
      </c>
      <c r="Q516" s="100">
        <f t="shared" si="105"/>
        <v>0</v>
      </c>
      <c r="R516" s="101">
        <f t="shared" si="106"/>
        <v>0</v>
      </c>
    </row>
    <row r="517" spans="1:18" s="98" customFormat="1" ht="15" customHeight="1" x14ac:dyDescent="0.2">
      <c r="A517" s="5" t="str">
        <f t="shared" si="107"/>
        <v>Renault Master - 2.5 dsi  (Diesel)</v>
      </c>
      <c r="B517" s="67" t="s">
        <v>45</v>
      </c>
      <c r="C517" s="5" t="s">
        <v>48</v>
      </c>
      <c r="D517" s="5" t="s">
        <v>260</v>
      </c>
      <c r="E517" s="5" t="s">
        <v>104</v>
      </c>
      <c r="F517" s="5" t="s">
        <v>587</v>
      </c>
      <c r="G517" s="96">
        <v>6.7</v>
      </c>
      <c r="H517" s="5">
        <f t="shared" ref="H517:H580" si="108">ROUNDUP(G517,0)</f>
        <v>7</v>
      </c>
      <c r="I517" s="5">
        <f t="shared" ref="I517:I580" si="109">+H517/4</f>
        <v>1.75</v>
      </c>
      <c r="J517" s="5">
        <f t="shared" ref="J517:J580" si="110">TRUNC(I517,0)</f>
        <v>1</v>
      </c>
      <c r="K517" s="5">
        <f t="shared" ref="K517:K580" si="111">+I517-J517</f>
        <v>0.75</v>
      </c>
      <c r="L517" s="5">
        <f t="shared" ref="L517:L580" si="112">+K517*4</f>
        <v>3</v>
      </c>
      <c r="M517" s="5">
        <f t="shared" ref="M517:M580" si="113">+H517-G517</f>
        <v>0.29999999999999982</v>
      </c>
      <c r="N517" s="64">
        <f>IF(ISERROR(VLOOKUP(D517,'Base Precios'!$B:$E,4,0)),0,VLOOKUP(D517,'Base Precios'!$B:$E,4,0))</f>
        <v>355.21</v>
      </c>
      <c r="O517" s="64">
        <f>IF(ISERROR(VLOOKUP(D517,'Base Precios'!$B:$E,3,0)),0,VLOOKUP(D517,'Base Precios'!$B:$E,3,0))</f>
        <v>90.12</v>
      </c>
      <c r="P517" s="64">
        <f t="shared" ref="P517:P580" si="114">IFERROR(J517*N517,0)</f>
        <v>355.21</v>
      </c>
      <c r="Q517" s="64">
        <f t="shared" ref="Q517:Q580" si="115">IFERROR(L517*O517,0)</f>
        <v>270.36</v>
      </c>
      <c r="R517" s="65">
        <f t="shared" ref="R517:R580" si="116">+P517+Q517</f>
        <v>625.56999999999994</v>
      </c>
    </row>
    <row r="518" spans="1:18" ht="15" customHeight="1" x14ac:dyDescent="0.2">
      <c r="A518" s="5" t="str">
        <f t="shared" si="107"/>
        <v>Renault Megane - 1.6  (Naftero)</v>
      </c>
      <c r="B518" s="1" t="s">
        <v>45</v>
      </c>
      <c r="C518" s="5" t="s">
        <v>49</v>
      </c>
      <c r="D518" s="5" t="s">
        <v>260</v>
      </c>
      <c r="E518" s="5" t="s">
        <v>363</v>
      </c>
      <c r="F518" s="5" t="s">
        <v>350</v>
      </c>
      <c r="G518" s="96">
        <v>4.5</v>
      </c>
      <c r="H518" s="5">
        <f t="shared" si="108"/>
        <v>5</v>
      </c>
      <c r="I518" s="5">
        <f t="shared" si="109"/>
        <v>1.25</v>
      </c>
      <c r="J518" s="5">
        <f t="shared" si="110"/>
        <v>1</v>
      </c>
      <c r="K518" s="5">
        <f t="shared" si="111"/>
        <v>0.25</v>
      </c>
      <c r="L518" s="5">
        <f t="shared" si="112"/>
        <v>1</v>
      </c>
      <c r="M518" s="5">
        <f t="shared" si="113"/>
        <v>0.5</v>
      </c>
      <c r="N518" s="64">
        <f>IF(ISERROR(VLOOKUP(D518,'Base Precios'!$B:$E,4,0)),0,VLOOKUP(D518,'Base Precios'!$B:$E,4,0))</f>
        <v>355.21</v>
      </c>
      <c r="O518" s="64">
        <f>IF(ISERROR(VLOOKUP(D518,'Base Precios'!$B:$E,3,0)),0,VLOOKUP(D518,'Base Precios'!$B:$E,3,0))</f>
        <v>90.12</v>
      </c>
      <c r="P518" s="64">
        <f t="shared" si="114"/>
        <v>355.21</v>
      </c>
      <c r="Q518" s="64">
        <f t="shared" si="115"/>
        <v>90.12</v>
      </c>
      <c r="R518" s="65">
        <f t="shared" si="116"/>
        <v>445.33</v>
      </c>
    </row>
    <row r="519" spans="1:18" s="98" customFormat="1" ht="15" customHeight="1" x14ac:dyDescent="0.2">
      <c r="A519" s="5" t="str">
        <f t="shared" si="107"/>
        <v>Renault Megane - 1.9 dti  (Diesel)</v>
      </c>
      <c r="B519" s="67" t="s">
        <v>45</v>
      </c>
      <c r="C519" s="5" t="s">
        <v>49</v>
      </c>
      <c r="D519" s="5" t="s">
        <v>260</v>
      </c>
      <c r="E519" s="5" t="s">
        <v>104</v>
      </c>
      <c r="F519" s="5" t="s">
        <v>586</v>
      </c>
      <c r="G519" s="96">
        <v>4.5</v>
      </c>
      <c r="H519" s="5">
        <f t="shared" si="108"/>
        <v>5</v>
      </c>
      <c r="I519" s="5">
        <f t="shared" si="109"/>
        <v>1.25</v>
      </c>
      <c r="J519" s="5">
        <f t="shared" si="110"/>
        <v>1</v>
      </c>
      <c r="K519" s="5">
        <f t="shared" si="111"/>
        <v>0.25</v>
      </c>
      <c r="L519" s="5">
        <f t="shared" si="112"/>
        <v>1</v>
      </c>
      <c r="M519" s="5">
        <f t="shared" si="113"/>
        <v>0.5</v>
      </c>
      <c r="N519" s="64">
        <f>IF(ISERROR(VLOOKUP(D519,'Base Precios'!$B:$E,4,0)),0,VLOOKUP(D519,'Base Precios'!$B:$E,4,0))</f>
        <v>355.21</v>
      </c>
      <c r="O519" s="64">
        <f>IF(ISERROR(VLOOKUP(D519,'Base Precios'!$B:$E,3,0)),0,VLOOKUP(D519,'Base Precios'!$B:$E,3,0))</f>
        <v>90.12</v>
      </c>
      <c r="P519" s="64">
        <f t="shared" si="114"/>
        <v>355.21</v>
      </c>
      <c r="Q519" s="64">
        <f t="shared" si="115"/>
        <v>90.12</v>
      </c>
      <c r="R519" s="65">
        <f t="shared" si="116"/>
        <v>445.33</v>
      </c>
    </row>
    <row r="520" spans="1:18" ht="15" customHeight="1" x14ac:dyDescent="0.2">
      <c r="A520" s="5" t="str">
        <f t="shared" si="107"/>
        <v>Renault Megane - 2.0  (Naftero)</v>
      </c>
      <c r="B520" s="1" t="s">
        <v>45</v>
      </c>
      <c r="C520" s="5" t="s">
        <v>49</v>
      </c>
      <c r="D520" s="5" t="s">
        <v>260</v>
      </c>
      <c r="E520" s="5" t="s">
        <v>363</v>
      </c>
      <c r="F520" s="5" t="s">
        <v>328</v>
      </c>
      <c r="G520" s="96">
        <v>4.5</v>
      </c>
      <c r="H520" s="5">
        <f t="shared" si="108"/>
        <v>5</v>
      </c>
      <c r="I520" s="5">
        <f t="shared" si="109"/>
        <v>1.25</v>
      </c>
      <c r="J520" s="5">
        <f t="shared" si="110"/>
        <v>1</v>
      </c>
      <c r="K520" s="5">
        <f t="shared" si="111"/>
        <v>0.25</v>
      </c>
      <c r="L520" s="5">
        <f t="shared" si="112"/>
        <v>1</v>
      </c>
      <c r="M520" s="5">
        <f t="shared" si="113"/>
        <v>0.5</v>
      </c>
      <c r="N520" s="64">
        <f>IF(ISERROR(VLOOKUP(D520,'Base Precios'!$B:$E,4,0)),0,VLOOKUP(D520,'Base Precios'!$B:$E,4,0))</f>
        <v>355.21</v>
      </c>
      <c r="O520" s="64">
        <f>IF(ISERROR(VLOOKUP(D520,'Base Precios'!$B:$E,3,0)),0,VLOOKUP(D520,'Base Precios'!$B:$E,3,0))</f>
        <v>90.12</v>
      </c>
      <c r="P520" s="64">
        <f t="shared" si="114"/>
        <v>355.21</v>
      </c>
      <c r="Q520" s="64">
        <f t="shared" si="115"/>
        <v>90.12</v>
      </c>
      <c r="R520" s="65">
        <f t="shared" si="116"/>
        <v>445.33</v>
      </c>
    </row>
    <row r="521" spans="1:18" ht="15" customHeight="1" x14ac:dyDescent="0.2">
      <c r="A521" s="5" t="str">
        <f t="shared" si="107"/>
        <v>Renault Megane II - 1.5 dsi  (Diesel)</v>
      </c>
      <c r="B521" s="1" t="s">
        <v>45</v>
      </c>
      <c r="C521" s="5" t="s">
        <v>157</v>
      </c>
      <c r="D521" s="5" t="s">
        <v>260</v>
      </c>
      <c r="E521" s="5" t="s">
        <v>104</v>
      </c>
      <c r="F521" s="5" t="s">
        <v>583</v>
      </c>
      <c r="G521" s="96">
        <v>4.5</v>
      </c>
      <c r="H521" s="5">
        <f t="shared" si="108"/>
        <v>5</v>
      </c>
      <c r="I521" s="5">
        <f t="shared" si="109"/>
        <v>1.25</v>
      </c>
      <c r="J521" s="5">
        <f t="shared" si="110"/>
        <v>1</v>
      </c>
      <c r="K521" s="5">
        <f t="shared" si="111"/>
        <v>0.25</v>
      </c>
      <c r="L521" s="5">
        <f t="shared" si="112"/>
        <v>1</v>
      </c>
      <c r="M521" s="5">
        <f t="shared" si="113"/>
        <v>0.5</v>
      </c>
      <c r="N521" s="64">
        <f>IF(ISERROR(VLOOKUP(D521,'Base Precios'!$B:$E,4,0)),0,VLOOKUP(D521,'Base Precios'!$B:$E,4,0))</f>
        <v>355.21</v>
      </c>
      <c r="O521" s="64">
        <f>IF(ISERROR(VLOOKUP(D521,'Base Precios'!$B:$E,3,0)),0,VLOOKUP(D521,'Base Precios'!$B:$E,3,0))</f>
        <v>90.12</v>
      </c>
      <c r="P521" s="64">
        <f t="shared" si="114"/>
        <v>355.21</v>
      </c>
      <c r="Q521" s="64">
        <f t="shared" si="115"/>
        <v>90.12</v>
      </c>
      <c r="R521" s="65">
        <f t="shared" si="116"/>
        <v>445.33</v>
      </c>
    </row>
    <row r="522" spans="1:18" ht="15" customHeight="1" x14ac:dyDescent="0.2">
      <c r="A522" s="5" t="str">
        <f t="shared" si="107"/>
        <v>Renault Megane II - 1.6  (Naftero)</v>
      </c>
      <c r="B522" s="1" t="s">
        <v>45</v>
      </c>
      <c r="C522" s="5" t="s">
        <v>157</v>
      </c>
      <c r="D522" s="5" t="s">
        <v>260</v>
      </c>
      <c r="E522" s="5" t="s">
        <v>363</v>
      </c>
      <c r="F522" s="5" t="s">
        <v>350</v>
      </c>
      <c r="G522" s="96">
        <v>4.5</v>
      </c>
      <c r="H522" s="5">
        <f t="shared" si="108"/>
        <v>5</v>
      </c>
      <c r="I522" s="5">
        <f t="shared" si="109"/>
        <v>1.25</v>
      </c>
      <c r="J522" s="5">
        <f t="shared" si="110"/>
        <v>1</v>
      </c>
      <c r="K522" s="5">
        <f t="shared" si="111"/>
        <v>0.25</v>
      </c>
      <c r="L522" s="5">
        <f t="shared" si="112"/>
        <v>1</v>
      </c>
      <c r="M522" s="5">
        <f t="shared" si="113"/>
        <v>0.5</v>
      </c>
      <c r="N522" s="64">
        <f>IF(ISERROR(VLOOKUP(D522,'Base Precios'!$B:$E,4,0)),0,VLOOKUP(D522,'Base Precios'!$B:$E,4,0))</f>
        <v>355.21</v>
      </c>
      <c r="O522" s="64">
        <f>IF(ISERROR(VLOOKUP(D522,'Base Precios'!$B:$E,3,0)),0,VLOOKUP(D522,'Base Precios'!$B:$E,3,0))</f>
        <v>90.12</v>
      </c>
      <c r="P522" s="64">
        <f t="shared" si="114"/>
        <v>355.21</v>
      </c>
      <c r="Q522" s="64">
        <f t="shared" si="115"/>
        <v>90.12</v>
      </c>
      <c r="R522" s="65">
        <f t="shared" si="116"/>
        <v>445.33</v>
      </c>
    </row>
    <row r="523" spans="1:18" s="98" customFormat="1" ht="15" customHeight="1" x14ac:dyDescent="0.2">
      <c r="A523" s="5" t="str">
        <f t="shared" si="107"/>
        <v>Renault Megane II - 2.0  (Naftero)</v>
      </c>
      <c r="B523" s="67" t="s">
        <v>45</v>
      </c>
      <c r="C523" s="5" t="s">
        <v>157</v>
      </c>
      <c r="D523" s="5" t="s">
        <v>260</v>
      </c>
      <c r="E523" s="5" t="s">
        <v>363</v>
      </c>
      <c r="F523" s="5" t="s">
        <v>328</v>
      </c>
      <c r="G523" s="96">
        <v>4.5</v>
      </c>
      <c r="H523" s="5">
        <f t="shared" si="108"/>
        <v>5</v>
      </c>
      <c r="I523" s="5">
        <f t="shared" si="109"/>
        <v>1.25</v>
      </c>
      <c r="J523" s="5">
        <f t="shared" si="110"/>
        <v>1</v>
      </c>
      <c r="K523" s="5">
        <f t="shared" si="111"/>
        <v>0.25</v>
      </c>
      <c r="L523" s="5">
        <f t="shared" si="112"/>
        <v>1</v>
      </c>
      <c r="M523" s="5">
        <f t="shared" si="113"/>
        <v>0.5</v>
      </c>
      <c r="N523" s="64">
        <f>IF(ISERROR(VLOOKUP(D523,'Base Precios'!$B:$E,4,0)),0,VLOOKUP(D523,'Base Precios'!$B:$E,4,0))</f>
        <v>355.21</v>
      </c>
      <c r="O523" s="64">
        <f>IF(ISERROR(VLOOKUP(D523,'Base Precios'!$B:$E,3,0)),0,VLOOKUP(D523,'Base Precios'!$B:$E,3,0))</f>
        <v>90.12</v>
      </c>
      <c r="P523" s="64">
        <f t="shared" si="114"/>
        <v>355.21</v>
      </c>
      <c r="Q523" s="64">
        <f t="shared" si="115"/>
        <v>90.12</v>
      </c>
      <c r="R523" s="65">
        <f t="shared" si="116"/>
        <v>445.33</v>
      </c>
    </row>
    <row r="524" spans="1:18" ht="15" customHeight="1" x14ac:dyDescent="0.2">
      <c r="A524" s="5" t="str">
        <f t="shared" si="107"/>
        <v>Renault Megane II -DPF -   (Diesel)</v>
      </c>
      <c r="B524" s="98" t="s">
        <v>45</v>
      </c>
      <c r="C524" s="97" t="s">
        <v>338</v>
      </c>
      <c r="D524" s="97" t="s">
        <v>80</v>
      </c>
      <c r="E524" s="97" t="s">
        <v>104</v>
      </c>
      <c r="F524" s="97"/>
      <c r="G524" s="106">
        <v>0</v>
      </c>
      <c r="H524" s="97">
        <f t="shared" si="108"/>
        <v>0</v>
      </c>
      <c r="I524" s="97">
        <f t="shared" si="109"/>
        <v>0</v>
      </c>
      <c r="J524" s="97">
        <f t="shared" si="110"/>
        <v>0</v>
      </c>
      <c r="K524" s="97">
        <f t="shared" si="111"/>
        <v>0</v>
      </c>
      <c r="L524" s="97">
        <f t="shared" si="112"/>
        <v>0</v>
      </c>
      <c r="M524" s="97">
        <f t="shared" si="113"/>
        <v>0</v>
      </c>
      <c r="N524" s="100">
        <f>IF(ISERROR(VLOOKUP(D524,'Base Precios'!$B:$E,4,0)),0,VLOOKUP(D524,'Base Precios'!$B:$E,4,0))</f>
        <v>0</v>
      </c>
      <c r="O524" s="100">
        <f>IF(ISERROR(VLOOKUP(D524,'Base Precios'!$B:$E,3,0)),0,VLOOKUP(D524,'Base Precios'!$B:$E,3,0))</f>
        <v>0</v>
      </c>
      <c r="P524" s="100">
        <f t="shared" si="114"/>
        <v>0</v>
      </c>
      <c r="Q524" s="100">
        <f t="shared" si="115"/>
        <v>0</v>
      </c>
      <c r="R524" s="101">
        <f t="shared" si="116"/>
        <v>0</v>
      </c>
    </row>
    <row r="525" spans="1:18" s="98" customFormat="1" ht="15" customHeight="1" x14ac:dyDescent="0.2">
      <c r="A525" s="5" t="str">
        <f t="shared" si="107"/>
        <v>Renault Sandero - 1.5 dsi  (Diesel)</v>
      </c>
      <c r="B525" s="67" t="s">
        <v>45</v>
      </c>
      <c r="C525" s="5" t="s">
        <v>156</v>
      </c>
      <c r="D525" s="5" t="s">
        <v>260</v>
      </c>
      <c r="E525" s="5" t="s">
        <v>104</v>
      </c>
      <c r="F525" s="5" t="s">
        <v>583</v>
      </c>
      <c r="G525" s="96">
        <v>4.5</v>
      </c>
      <c r="H525" s="5">
        <f t="shared" si="108"/>
        <v>5</v>
      </c>
      <c r="I525" s="5">
        <f t="shared" si="109"/>
        <v>1.25</v>
      </c>
      <c r="J525" s="5">
        <f t="shared" si="110"/>
        <v>1</v>
      </c>
      <c r="K525" s="5">
        <f t="shared" si="111"/>
        <v>0.25</v>
      </c>
      <c r="L525" s="5">
        <f t="shared" si="112"/>
        <v>1</v>
      </c>
      <c r="M525" s="5">
        <f t="shared" si="113"/>
        <v>0.5</v>
      </c>
      <c r="N525" s="64">
        <f>IF(ISERROR(VLOOKUP(D525,'Base Precios'!$B:$E,4,0)),0,VLOOKUP(D525,'Base Precios'!$B:$E,4,0))</f>
        <v>355.21</v>
      </c>
      <c r="O525" s="64">
        <f>IF(ISERROR(VLOOKUP(D525,'Base Precios'!$B:$E,3,0)),0,VLOOKUP(D525,'Base Precios'!$B:$E,3,0))</f>
        <v>90.12</v>
      </c>
      <c r="P525" s="64">
        <f t="shared" si="114"/>
        <v>355.21</v>
      </c>
      <c r="Q525" s="64">
        <f t="shared" si="115"/>
        <v>90.12</v>
      </c>
      <c r="R525" s="65">
        <f t="shared" si="116"/>
        <v>445.33</v>
      </c>
    </row>
    <row r="526" spans="1:18" s="98" customFormat="1" ht="15" customHeight="1" x14ac:dyDescent="0.2">
      <c r="A526" s="5" t="str">
        <f t="shared" si="107"/>
        <v>Renault Sandero - 1.6  (Naftero)</v>
      </c>
      <c r="B526" s="67" t="s">
        <v>45</v>
      </c>
      <c r="C526" s="5" t="s">
        <v>156</v>
      </c>
      <c r="D526" s="5" t="s">
        <v>260</v>
      </c>
      <c r="E526" s="5" t="s">
        <v>363</v>
      </c>
      <c r="F526" s="5" t="s">
        <v>350</v>
      </c>
      <c r="G526" s="96">
        <v>3.5</v>
      </c>
      <c r="H526" s="5">
        <f t="shared" si="108"/>
        <v>4</v>
      </c>
      <c r="I526" s="5">
        <f t="shared" si="109"/>
        <v>1</v>
      </c>
      <c r="J526" s="5">
        <f t="shared" si="110"/>
        <v>1</v>
      </c>
      <c r="K526" s="5">
        <f t="shared" si="111"/>
        <v>0</v>
      </c>
      <c r="L526" s="5">
        <f t="shared" si="112"/>
        <v>0</v>
      </c>
      <c r="M526" s="5">
        <f t="shared" si="113"/>
        <v>0.5</v>
      </c>
      <c r="N526" s="64">
        <f>IF(ISERROR(VLOOKUP(D526,'Base Precios'!$B:$E,4,0)),0,VLOOKUP(D526,'Base Precios'!$B:$E,4,0))</f>
        <v>355.21</v>
      </c>
      <c r="O526" s="64">
        <f>IF(ISERROR(VLOOKUP(D526,'Base Precios'!$B:$E,3,0)),0,VLOOKUP(D526,'Base Precios'!$B:$E,3,0))</f>
        <v>90.12</v>
      </c>
      <c r="P526" s="64">
        <f t="shared" si="114"/>
        <v>355.21</v>
      </c>
      <c r="Q526" s="64">
        <f t="shared" si="115"/>
        <v>0</v>
      </c>
      <c r="R526" s="65">
        <f t="shared" si="116"/>
        <v>355.21</v>
      </c>
    </row>
    <row r="527" spans="1:18" ht="15" customHeight="1" x14ac:dyDescent="0.2">
      <c r="A527" s="5" t="str">
        <f t="shared" si="107"/>
        <v>Seat Altea -   (Diesel)</v>
      </c>
      <c r="B527" s="98" t="s">
        <v>50</v>
      </c>
      <c r="C527" s="98" t="s">
        <v>184</v>
      </c>
      <c r="D527" s="98" t="s">
        <v>258</v>
      </c>
      <c r="E527" s="97" t="s">
        <v>104</v>
      </c>
      <c r="F527" s="97"/>
      <c r="G527" s="106">
        <v>0</v>
      </c>
      <c r="H527" s="97">
        <f t="shared" si="108"/>
        <v>0</v>
      </c>
      <c r="I527" s="97">
        <f t="shared" si="109"/>
        <v>0</v>
      </c>
      <c r="J527" s="97">
        <f t="shared" si="110"/>
        <v>0</v>
      </c>
      <c r="K527" s="97">
        <f t="shared" si="111"/>
        <v>0</v>
      </c>
      <c r="L527" s="97">
        <f t="shared" si="112"/>
        <v>0</v>
      </c>
      <c r="M527" s="97">
        <f t="shared" si="113"/>
        <v>0</v>
      </c>
      <c r="N527" s="100">
        <f>IF(ISERROR(VLOOKUP(D527,'Base Precios'!$B:$E,4,0)),0,VLOOKUP(D527,'Base Precios'!$B:$E,4,0))</f>
        <v>491.51</v>
      </c>
      <c r="O527" s="100">
        <f>IF(ISERROR(VLOOKUP(D527,'Base Precios'!$B:$E,3,0)),0,VLOOKUP(D527,'Base Precios'!$B:$E,3,0))</f>
        <v>125.93</v>
      </c>
      <c r="P527" s="100">
        <f t="shared" si="114"/>
        <v>0</v>
      </c>
      <c r="Q527" s="100">
        <f t="shared" si="115"/>
        <v>0</v>
      </c>
      <c r="R527" s="101">
        <f t="shared" si="116"/>
        <v>0</v>
      </c>
    </row>
    <row r="528" spans="1:18" ht="15" customHeight="1" x14ac:dyDescent="0.2">
      <c r="A528" s="5" t="str">
        <f t="shared" si="107"/>
        <v>Seat Altea -   (Naftero)</v>
      </c>
      <c r="B528" s="98" t="s">
        <v>50</v>
      </c>
      <c r="C528" s="98" t="s">
        <v>184</v>
      </c>
      <c r="D528" s="98" t="s">
        <v>258</v>
      </c>
      <c r="E528" s="97" t="s">
        <v>363</v>
      </c>
      <c r="F528" s="97"/>
      <c r="G528" s="106">
        <v>0</v>
      </c>
      <c r="H528" s="97">
        <f t="shared" si="108"/>
        <v>0</v>
      </c>
      <c r="I528" s="97">
        <f t="shared" si="109"/>
        <v>0</v>
      </c>
      <c r="J528" s="97">
        <f t="shared" si="110"/>
        <v>0</v>
      </c>
      <c r="K528" s="97">
        <f t="shared" si="111"/>
        <v>0</v>
      </c>
      <c r="L528" s="97">
        <f t="shared" si="112"/>
        <v>0</v>
      </c>
      <c r="M528" s="97">
        <f t="shared" si="113"/>
        <v>0</v>
      </c>
      <c r="N528" s="100">
        <f>IF(ISERROR(VLOOKUP(D528,'Base Precios'!$B:$E,4,0)),0,VLOOKUP(D528,'Base Precios'!$B:$E,4,0))</f>
        <v>491.51</v>
      </c>
      <c r="O528" s="100">
        <f>IF(ISERROR(VLOOKUP(D528,'Base Precios'!$B:$E,3,0)),0,VLOOKUP(D528,'Base Precios'!$B:$E,3,0))</f>
        <v>125.93</v>
      </c>
      <c r="P528" s="100">
        <f t="shared" si="114"/>
        <v>0</v>
      </c>
      <c r="Q528" s="100">
        <f t="shared" si="115"/>
        <v>0</v>
      </c>
      <c r="R528" s="101">
        <f t="shared" si="116"/>
        <v>0</v>
      </c>
    </row>
    <row r="529" spans="1:18" ht="15" customHeight="1" x14ac:dyDescent="0.2">
      <c r="A529" s="5" t="str">
        <f t="shared" si="107"/>
        <v>Seat Altea -   (Naftero)</v>
      </c>
      <c r="B529" s="98" t="s">
        <v>50</v>
      </c>
      <c r="C529" s="98" t="s">
        <v>184</v>
      </c>
      <c r="D529" s="98" t="s">
        <v>258</v>
      </c>
      <c r="E529" s="97" t="s">
        <v>363</v>
      </c>
      <c r="F529" s="97"/>
      <c r="G529" s="106">
        <v>0</v>
      </c>
      <c r="H529" s="97">
        <f t="shared" si="108"/>
        <v>0</v>
      </c>
      <c r="I529" s="97">
        <f t="shared" si="109"/>
        <v>0</v>
      </c>
      <c r="J529" s="97">
        <f t="shared" si="110"/>
        <v>0</v>
      </c>
      <c r="K529" s="97">
        <f t="shared" si="111"/>
        <v>0</v>
      </c>
      <c r="L529" s="97">
        <f t="shared" si="112"/>
        <v>0</v>
      </c>
      <c r="M529" s="97">
        <f t="shared" si="113"/>
        <v>0</v>
      </c>
      <c r="N529" s="100">
        <f>IF(ISERROR(VLOOKUP(D529,'Base Precios'!$B:$E,4,0)),0,VLOOKUP(D529,'Base Precios'!$B:$E,4,0))</f>
        <v>491.51</v>
      </c>
      <c r="O529" s="100">
        <f>IF(ISERROR(VLOOKUP(D529,'Base Precios'!$B:$E,3,0)),0,VLOOKUP(D529,'Base Precios'!$B:$E,3,0))</f>
        <v>125.93</v>
      </c>
      <c r="P529" s="100">
        <f t="shared" si="114"/>
        <v>0</v>
      </c>
      <c r="Q529" s="100">
        <f t="shared" si="115"/>
        <v>0</v>
      </c>
      <c r="R529" s="101">
        <f t="shared" si="116"/>
        <v>0</v>
      </c>
    </row>
    <row r="530" spans="1:18" ht="15" customHeight="1" x14ac:dyDescent="0.2">
      <c r="A530" s="5" t="str">
        <f t="shared" si="107"/>
        <v>Seat Córdoba - 1.6  (Naftero)</v>
      </c>
      <c r="B530" s="1" t="s">
        <v>50</v>
      </c>
      <c r="C530" s="1" t="s">
        <v>51</v>
      </c>
      <c r="D530" s="67" t="s">
        <v>258</v>
      </c>
      <c r="E530" s="5" t="s">
        <v>363</v>
      </c>
      <c r="F530" s="5" t="s">
        <v>350</v>
      </c>
      <c r="G530" s="96">
        <v>3.5</v>
      </c>
      <c r="H530" s="5">
        <f t="shared" si="108"/>
        <v>4</v>
      </c>
      <c r="I530" s="5">
        <f t="shared" si="109"/>
        <v>1</v>
      </c>
      <c r="J530" s="5">
        <f t="shared" si="110"/>
        <v>1</v>
      </c>
      <c r="K530" s="5">
        <f t="shared" si="111"/>
        <v>0</v>
      </c>
      <c r="L530" s="5">
        <f t="shared" si="112"/>
        <v>0</v>
      </c>
      <c r="M530" s="5">
        <f t="shared" si="113"/>
        <v>0.5</v>
      </c>
      <c r="N530" s="64">
        <f>IF(ISERROR(VLOOKUP(D530,'Base Precios'!$B:$E,4,0)),0,VLOOKUP(D530,'Base Precios'!$B:$E,4,0))</f>
        <v>491.51</v>
      </c>
      <c r="O530" s="64">
        <f>IF(ISERROR(VLOOKUP(D530,'Base Precios'!$B:$E,3,0)),0,VLOOKUP(D530,'Base Precios'!$B:$E,3,0))</f>
        <v>125.93</v>
      </c>
      <c r="P530" s="64">
        <f t="shared" si="114"/>
        <v>491.51</v>
      </c>
      <c r="Q530" s="64">
        <f t="shared" si="115"/>
        <v>0</v>
      </c>
      <c r="R530" s="65">
        <f t="shared" si="116"/>
        <v>491.51</v>
      </c>
    </row>
    <row r="531" spans="1:18" ht="15" customHeight="1" x14ac:dyDescent="0.2">
      <c r="A531" s="5" t="str">
        <f t="shared" si="107"/>
        <v>Seat Córdoba - 1.8  (Naftero)</v>
      </c>
      <c r="B531" s="1" t="s">
        <v>50</v>
      </c>
      <c r="C531" s="1" t="s">
        <v>51</v>
      </c>
      <c r="D531" s="67" t="s">
        <v>258</v>
      </c>
      <c r="E531" s="5" t="s">
        <v>363</v>
      </c>
      <c r="F531" s="5" t="s">
        <v>351</v>
      </c>
      <c r="G531" s="96">
        <v>3.5</v>
      </c>
      <c r="H531" s="5">
        <f t="shared" si="108"/>
        <v>4</v>
      </c>
      <c r="I531" s="5">
        <f t="shared" si="109"/>
        <v>1</v>
      </c>
      <c r="J531" s="5">
        <f t="shared" si="110"/>
        <v>1</v>
      </c>
      <c r="K531" s="5">
        <f t="shared" si="111"/>
        <v>0</v>
      </c>
      <c r="L531" s="5">
        <f t="shared" si="112"/>
        <v>0</v>
      </c>
      <c r="M531" s="5">
        <f t="shared" si="113"/>
        <v>0.5</v>
      </c>
      <c r="N531" s="64">
        <f>IF(ISERROR(VLOOKUP(D531,'Base Precios'!$B:$E,4,0)),0,VLOOKUP(D531,'Base Precios'!$B:$E,4,0))</f>
        <v>491.51</v>
      </c>
      <c r="O531" s="64">
        <f>IF(ISERROR(VLOOKUP(D531,'Base Precios'!$B:$E,3,0)),0,VLOOKUP(D531,'Base Precios'!$B:$E,3,0))</f>
        <v>125.93</v>
      </c>
      <c r="P531" s="64">
        <f t="shared" si="114"/>
        <v>491.51</v>
      </c>
      <c r="Q531" s="64">
        <f t="shared" si="115"/>
        <v>0</v>
      </c>
      <c r="R531" s="65">
        <f t="shared" si="116"/>
        <v>491.51</v>
      </c>
    </row>
    <row r="532" spans="1:18" ht="15" customHeight="1" x14ac:dyDescent="0.2">
      <c r="A532" s="5" t="str">
        <f t="shared" si="107"/>
        <v>Seat Córdoba - 1.9 tdi  (Diesel)</v>
      </c>
      <c r="B532" s="1" t="s">
        <v>50</v>
      </c>
      <c r="C532" s="1" t="s">
        <v>51</v>
      </c>
      <c r="D532" s="67" t="s">
        <v>258</v>
      </c>
      <c r="E532" s="5" t="s">
        <v>104</v>
      </c>
      <c r="F532" s="5" t="s">
        <v>566</v>
      </c>
      <c r="G532" s="96">
        <v>4.3</v>
      </c>
      <c r="H532" s="5">
        <f t="shared" si="108"/>
        <v>5</v>
      </c>
      <c r="I532" s="5">
        <f t="shared" si="109"/>
        <v>1.25</v>
      </c>
      <c r="J532" s="5">
        <f t="shared" si="110"/>
        <v>1</v>
      </c>
      <c r="K532" s="5">
        <f t="shared" si="111"/>
        <v>0.25</v>
      </c>
      <c r="L532" s="5">
        <f t="shared" si="112"/>
        <v>1</v>
      </c>
      <c r="M532" s="5">
        <f t="shared" si="113"/>
        <v>0.70000000000000018</v>
      </c>
      <c r="N532" s="64">
        <f>IF(ISERROR(VLOOKUP(D532,'Base Precios'!$B:$E,4,0)),0,VLOOKUP(D532,'Base Precios'!$B:$E,4,0))</f>
        <v>491.51</v>
      </c>
      <c r="O532" s="64">
        <f>IF(ISERROR(VLOOKUP(D532,'Base Precios'!$B:$E,3,0)),0,VLOOKUP(D532,'Base Precios'!$B:$E,3,0))</f>
        <v>125.93</v>
      </c>
      <c r="P532" s="64">
        <f t="shared" si="114"/>
        <v>491.51</v>
      </c>
      <c r="Q532" s="64">
        <f t="shared" si="115"/>
        <v>125.93</v>
      </c>
      <c r="R532" s="65">
        <f t="shared" si="116"/>
        <v>617.44000000000005</v>
      </c>
    </row>
    <row r="533" spans="1:18" ht="15" customHeight="1" x14ac:dyDescent="0.2">
      <c r="A533" s="5" t="str">
        <f t="shared" si="107"/>
        <v>Seat Ibiza - 1.6  (Naftero)</v>
      </c>
      <c r="B533" s="1" t="s">
        <v>50</v>
      </c>
      <c r="C533" s="1" t="s">
        <v>185</v>
      </c>
      <c r="D533" s="67" t="s">
        <v>258</v>
      </c>
      <c r="E533" s="5" t="s">
        <v>363</v>
      </c>
      <c r="F533" s="5" t="s">
        <v>350</v>
      </c>
      <c r="G533" s="96">
        <v>3.5</v>
      </c>
      <c r="H533" s="5">
        <f t="shared" si="108"/>
        <v>4</v>
      </c>
      <c r="I533" s="5">
        <f t="shared" si="109"/>
        <v>1</v>
      </c>
      <c r="J533" s="5">
        <f t="shared" si="110"/>
        <v>1</v>
      </c>
      <c r="K533" s="5">
        <f t="shared" si="111"/>
        <v>0</v>
      </c>
      <c r="L533" s="5">
        <f t="shared" si="112"/>
        <v>0</v>
      </c>
      <c r="M533" s="5">
        <f t="shared" si="113"/>
        <v>0.5</v>
      </c>
      <c r="N533" s="64">
        <f>IF(ISERROR(VLOOKUP(D533,'Base Precios'!$B:$E,4,0)),0,VLOOKUP(D533,'Base Precios'!$B:$E,4,0))</f>
        <v>491.51</v>
      </c>
      <c r="O533" s="64">
        <f>IF(ISERROR(VLOOKUP(D533,'Base Precios'!$B:$E,3,0)),0,VLOOKUP(D533,'Base Precios'!$B:$E,3,0))</f>
        <v>125.93</v>
      </c>
      <c r="P533" s="64">
        <f t="shared" si="114"/>
        <v>491.51</v>
      </c>
      <c r="Q533" s="64">
        <f t="shared" si="115"/>
        <v>0</v>
      </c>
      <c r="R533" s="65">
        <f t="shared" si="116"/>
        <v>491.51</v>
      </c>
    </row>
    <row r="534" spans="1:18" s="98" customFormat="1" ht="15" customHeight="1" x14ac:dyDescent="0.2">
      <c r="A534" s="5" t="str">
        <f t="shared" si="107"/>
        <v>Seat Ibiza - 1.8  (Naftero)</v>
      </c>
      <c r="B534" s="67" t="s">
        <v>50</v>
      </c>
      <c r="C534" s="67" t="s">
        <v>185</v>
      </c>
      <c r="D534" s="67" t="s">
        <v>258</v>
      </c>
      <c r="E534" s="5" t="s">
        <v>363</v>
      </c>
      <c r="F534" s="5" t="s">
        <v>351</v>
      </c>
      <c r="G534" s="96">
        <v>3.5</v>
      </c>
      <c r="H534" s="5">
        <f t="shared" si="108"/>
        <v>4</v>
      </c>
      <c r="I534" s="5">
        <f t="shared" si="109"/>
        <v>1</v>
      </c>
      <c r="J534" s="5">
        <f t="shared" si="110"/>
        <v>1</v>
      </c>
      <c r="K534" s="5">
        <f t="shared" si="111"/>
        <v>0</v>
      </c>
      <c r="L534" s="5">
        <f t="shared" si="112"/>
        <v>0</v>
      </c>
      <c r="M534" s="5">
        <f t="shared" si="113"/>
        <v>0.5</v>
      </c>
      <c r="N534" s="64">
        <f>IF(ISERROR(VLOOKUP(D534,'Base Precios'!$B:$E,4,0)),0,VLOOKUP(D534,'Base Precios'!$B:$E,4,0))</f>
        <v>491.51</v>
      </c>
      <c r="O534" s="64">
        <f>IF(ISERROR(VLOOKUP(D534,'Base Precios'!$B:$E,3,0)),0,VLOOKUP(D534,'Base Precios'!$B:$E,3,0))</f>
        <v>125.93</v>
      </c>
      <c r="P534" s="64">
        <f t="shared" si="114"/>
        <v>491.51</v>
      </c>
      <c r="Q534" s="64">
        <f t="shared" si="115"/>
        <v>0</v>
      </c>
      <c r="R534" s="65">
        <f t="shared" si="116"/>
        <v>491.51</v>
      </c>
    </row>
    <row r="535" spans="1:18" ht="15" customHeight="1" x14ac:dyDescent="0.2">
      <c r="A535" s="5" t="str">
        <f t="shared" si="107"/>
        <v>Seat Ibiza - 1.9 sd  (Diesel)</v>
      </c>
      <c r="B535" s="1" t="s">
        <v>50</v>
      </c>
      <c r="C535" s="1" t="s">
        <v>185</v>
      </c>
      <c r="D535" s="1" t="s">
        <v>259</v>
      </c>
      <c r="E535" s="5" t="s">
        <v>104</v>
      </c>
      <c r="F535" s="5" t="s">
        <v>574</v>
      </c>
      <c r="G535" s="96">
        <v>4</v>
      </c>
      <c r="H535" s="5">
        <f t="shared" si="108"/>
        <v>4</v>
      </c>
      <c r="I535" s="5">
        <f t="shared" si="109"/>
        <v>1</v>
      </c>
      <c r="J535" s="5">
        <f t="shared" si="110"/>
        <v>1</v>
      </c>
      <c r="K535" s="5">
        <f t="shared" si="111"/>
        <v>0</v>
      </c>
      <c r="L535" s="5">
        <f t="shared" si="112"/>
        <v>0</v>
      </c>
      <c r="M535" s="5">
        <f t="shared" si="113"/>
        <v>0</v>
      </c>
      <c r="N535" s="64">
        <f>IF(ISERROR(VLOOKUP(D535,'Base Precios'!$B:$E,4,0)),0,VLOOKUP(D535,'Base Precios'!$B:$E,4,0))</f>
        <v>277.99</v>
      </c>
      <c r="O535" s="64">
        <f>IF(ISERROR(VLOOKUP(D535,'Base Precios'!$B:$E,3,0)),0,VLOOKUP(D535,'Base Precios'!$B:$E,3,0))</f>
        <v>70.48</v>
      </c>
      <c r="P535" s="64">
        <f t="shared" si="114"/>
        <v>277.99</v>
      </c>
      <c r="Q535" s="64">
        <f t="shared" si="115"/>
        <v>0</v>
      </c>
      <c r="R535" s="65">
        <f t="shared" si="116"/>
        <v>277.99</v>
      </c>
    </row>
    <row r="536" spans="1:18" ht="15" customHeight="1" x14ac:dyDescent="0.2">
      <c r="A536" s="5" t="str">
        <f t="shared" si="107"/>
        <v>Seat Ibiza - 1.9 tdi  (Diesel)</v>
      </c>
      <c r="B536" s="1" t="s">
        <v>50</v>
      </c>
      <c r="C536" s="1" t="s">
        <v>185</v>
      </c>
      <c r="D536" s="1" t="s">
        <v>258</v>
      </c>
      <c r="E536" s="5" t="s">
        <v>104</v>
      </c>
      <c r="F536" s="5" t="s">
        <v>566</v>
      </c>
      <c r="G536" s="96">
        <v>4.3</v>
      </c>
      <c r="H536" s="5">
        <f t="shared" si="108"/>
        <v>5</v>
      </c>
      <c r="I536" s="5">
        <f t="shared" si="109"/>
        <v>1.25</v>
      </c>
      <c r="J536" s="5">
        <f t="shared" si="110"/>
        <v>1</v>
      </c>
      <c r="K536" s="5">
        <f t="shared" si="111"/>
        <v>0.25</v>
      </c>
      <c r="L536" s="5">
        <f t="shared" si="112"/>
        <v>1</v>
      </c>
      <c r="M536" s="5">
        <f t="shared" si="113"/>
        <v>0.70000000000000018</v>
      </c>
      <c r="N536" s="64">
        <f>IF(ISERROR(VLOOKUP(D536,'Base Precios'!$B:$E,4,0)),0,VLOOKUP(D536,'Base Precios'!$B:$E,4,0))</f>
        <v>491.51</v>
      </c>
      <c r="O536" s="64">
        <f>IF(ISERROR(VLOOKUP(D536,'Base Precios'!$B:$E,3,0)),0,VLOOKUP(D536,'Base Precios'!$B:$E,3,0))</f>
        <v>125.93</v>
      </c>
      <c r="P536" s="64">
        <f t="shared" si="114"/>
        <v>491.51</v>
      </c>
      <c r="Q536" s="64">
        <f t="shared" si="115"/>
        <v>125.93</v>
      </c>
      <c r="R536" s="65">
        <f t="shared" si="116"/>
        <v>617.44000000000005</v>
      </c>
    </row>
    <row r="537" spans="1:18" s="67" customFormat="1" ht="15" customHeight="1" x14ac:dyDescent="0.2">
      <c r="A537" s="5" t="str">
        <f t="shared" si="107"/>
        <v>Seat León - 1.6  (Naftero)</v>
      </c>
      <c r="B537" s="67" t="s">
        <v>50</v>
      </c>
      <c r="C537" s="67" t="s">
        <v>186</v>
      </c>
      <c r="D537" s="67" t="s">
        <v>258</v>
      </c>
      <c r="E537" s="5" t="s">
        <v>363</v>
      </c>
      <c r="F537" s="5" t="s">
        <v>350</v>
      </c>
      <c r="G537" s="96">
        <v>3.5</v>
      </c>
      <c r="H537" s="5">
        <f t="shared" si="108"/>
        <v>4</v>
      </c>
      <c r="I537" s="5">
        <f t="shared" si="109"/>
        <v>1</v>
      </c>
      <c r="J537" s="5">
        <f t="shared" si="110"/>
        <v>1</v>
      </c>
      <c r="K537" s="5">
        <f t="shared" si="111"/>
        <v>0</v>
      </c>
      <c r="L537" s="5">
        <f t="shared" si="112"/>
        <v>0</v>
      </c>
      <c r="M537" s="5">
        <f t="shared" si="113"/>
        <v>0.5</v>
      </c>
      <c r="N537" s="64">
        <f>IF(ISERROR(VLOOKUP(D537,'Base Precios'!$B:$E,4,0)),0,VLOOKUP(D537,'Base Precios'!$B:$E,4,0))</f>
        <v>491.51</v>
      </c>
      <c r="O537" s="64">
        <f>IF(ISERROR(VLOOKUP(D537,'Base Precios'!$B:$E,3,0)),0,VLOOKUP(D537,'Base Precios'!$B:$E,3,0))</f>
        <v>125.93</v>
      </c>
      <c r="P537" s="64">
        <f t="shared" si="114"/>
        <v>491.51</v>
      </c>
      <c r="Q537" s="64">
        <f t="shared" si="115"/>
        <v>0</v>
      </c>
      <c r="R537" s="65">
        <f t="shared" si="116"/>
        <v>491.51</v>
      </c>
    </row>
    <row r="538" spans="1:18" ht="15" customHeight="1" x14ac:dyDescent="0.2">
      <c r="A538" s="5" t="str">
        <f t="shared" si="107"/>
        <v>Seat León - 1.9 tdi  (Diesel)</v>
      </c>
      <c r="B538" s="1" t="s">
        <v>50</v>
      </c>
      <c r="C538" s="1" t="s">
        <v>186</v>
      </c>
      <c r="D538" s="1" t="s">
        <v>258</v>
      </c>
      <c r="E538" s="5" t="s">
        <v>104</v>
      </c>
      <c r="F538" s="5" t="s">
        <v>566</v>
      </c>
      <c r="G538" s="96">
        <v>4.3</v>
      </c>
      <c r="H538" s="5">
        <f t="shared" si="108"/>
        <v>5</v>
      </c>
      <c r="I538" s="5">
        <f t="shared" si="109"/>
        <v>1.25</v>
      </c>
      <c r="J538" s="5">
        <f t="shared" si="110"/>
        <v>1</v>
      </c>
      <c r="K538" s="5">
        <f t="shared" si="111"/>
        <v>0.25</v>
      </c>
      <c r="L538" s="5">
        <f t="shared" si="112"/>
        <v>1</v>
      </c>
      <c r="M538" s="5">
        <f t="shared" si="113"/>
        <v>0.70000000000000018</v>
      </c>
      <c r="N538" s="64">
        <f>IF(ISERROR(VLOOKUP(D538,'Base Precios'!$B:$E,4,0)),0,VLOOKUP(D538,'Base Precios'!$B:$E,4,0))</f>
        <v>491.51</v>
      </c>
      <c r="O538" s="64">
        <f>IF(ISERROR(VLOOKUP(D538,'Base Precios'!$B:$E,3,0)),0,VLOOKUP(D538,'Base Precios'!$B:$E,3,0))</f>
        <v>125.93</v>
      </c>
      <c r="P538" s="64">
        <f t="shared" si="114"/>
        <v>491.51</v>
      </c>
      <c r="Q538" s="64">
        <f t="shared" si="115"/>
        <v>125.93</v>
      </c>
      <c r="R538" s="65">
        <f t="shared" si="116"/>
        <v>617.44000000000005</v>
      </c>
    </row>
    <row r="539" spans="1:18" ht="15" customHeight="1" x14ac:dyDescent="0.2">
      <c r="A539" s="5" t="str">
        <f t="shared" si="107"/>
        <v>Seat Toledo - 1.6  (Naftero)</v>
      </c>
      <c r="B539" s="1" t="s">
        <v>50</v>
      </c>
      <c r="C539" s="1" t="s">
        <v>187</v>
      </c>
      <c r="D539" s="67" t="s">
        <v>258</v>
      </c>
      <c r="E539" s="5" t="s">
        <v>363</v>
      </c>
      <c r="F539" s="5" t="s">
        <v>350</v>
      </c>
      <c r="G539" s="96">
        <v>3.5</v>
      </c>
      <c r="H539" s="5">
        <f t="shared" si="108"/>
        <v>4</v>
      </c>
      <c r="I539" s="5">
        <f t="shared" si="109"/>
        <v>1</v>
      </c>
      <c r="J539" s="5">
        <f t="shared" si="110"/>
        <v>1</v>
      </c>
      <c r="K539" s="5">
        <f t="shared" si="111"/>
        <v>0</v>
      </c>
      <c r="L539" s="5">
        <f t="shared" si="112"/>
        <v>0</v>
      </c>
      <c r="M539" s="5">
        <f t="shared" si="113"/>
        <v>0.5</v>
      </c>
      <c r="N539" s="64">
        <f>IF(ISERROR(VLOOKUP(D539,'Base Precios'!$B:$E,4,0)),0,VLOOKUP(D539,'Base Precios'!$B:$E,4,0))</f>
        <v>491.51</v>
      </c>
      <c r="O539" s="64">
        <f>IF(ISERROR(VLOOKUP(D539,'Base Precios'!$B:$E,3,0)),0,VLOOKUP(D539,'Base Precios'!$B:$E,3,0))</f>
        <v>125.93</v>
      </c>
      <c r="P539" s="64">
        <f t="shared" si="114"/>
        <v>491.51</v>
      </c>
      <c r="Q539" s="64">
        <f t="shared" si="115"/>
        <v>0</v>
      </c>
      <c r="R539" s="65">
        <f t="shared" si="116"/>
        <v>491.51</v>
      </c>
    </row>
    <row r="540" spans="1:18" s="67" customFormat="1" ht="15" customHeight="1" x14ac:dyDescent="0.2">
      <c r="A540" s="5" t="str">
        <f t="shared" si="107"/>
        <v>Seat Toledo - 1.9 sd  (Diesel)</v>
      </c>
      <c r="B540" s="67" t="s">
        <v>50</v>
      </c>
      <c r="C540" s="67" t="s">
        <v>187</v>
      </c>
      <c r="D540" s="67" t="s">
        <v>259</v>
      </c>
      <c r="E540" s="5" t="s">
        <v>104</v>
      </c>
      <c r="F540" s="5" t="s">
        <v>574</v>
      </c>
      <c r="G540" s="96">
        <v>4</v>
      </c>
      <c r="H540" s="5">
        <f t="shared" si="108"/>
        <v>4</v>
      </c>
      <c r="I540" s="5">
        <f t="shared" si="109"/>
        <v>1</v>
      </c>
      <c r="J540" s="5">
        <f t="shared" si="110"/>
        <v>1</v>
      </c>
      <c r="K540" s="5">
        <f t="shared" si="111"/>
        <v>0</v>
      </c>
      <c r="L540" s="5">
        <f t="shared" si="112"/>
        <v>0</v>
      </c>
      <c r="M540" s="5">
        <f t="shared" si="113"/>
        <v>0</v>
      </c>
      <c r="N540" s="64">
        <f>IF(ISERROR(VLOOKUP(D540,'Base Precios'!$B:$E,4,0)),0,VLOOKUP(D540,'Base Precios'!$B:$E,4,0))</f>
        <v>277.99</v>
      </c>
      <c r="O540" s="64">
        <f>IF(ISERROR(VLOOKUP(D540,'Base Precios'!$B:$E,3,0)),0,VLOOKUP(D540,'Base Precios'!$B:$E,3,0))</f>
        <v>70.48</v>
      </c>
      <c r="P540" s="64">
        <f t="shared" si="114"/>
        <v>277.99</v>
      </c>
      <c r="Q540" s="64">
        <f t="shared" si="115"/>
        <v>0</v>
      </c>
      <c r="R540" s="65">
        <f t="shared" si="116"/>
        <v>277.99</v>
      </c>
    </row>
    <row r="541" spans="1:18" ht="15" customHeight="1" x14ac:dyDescent="0.2">
      <c r="A541" s="5" t="str">
        <f t="shared" si="107"/>
        <v>Seat Toledo - 1.9 tdi  (Diesel)</v>
      </c>
      <c r="B541" s="1" t="s">
        <v>50</v>
      </c>
      <c r="C541" s="67" t="s">
        <v>187</v>
      </c>
      <c r="D541" s="67" t="s">
        <v>258</v>
      </c>
      <c r="E541" s="5" t="s">
        <v>104</v>
      </c>
      <c r="F541" s="5" t="s">
        <v>566</v>
      </c>
      <c r="G541" s="96">
        <v>4.3</v>
      </c>
      <c r="H541" s="5">
        <f t="shared" si="108"/>
        <v>5</v>
      </c>
      <c r="I541" s="5">
        <f t="shared" si="109"/>
        <v>1.25</v>
      </c>
      <c r="J541" s="5">
        <f t="shared" si="110"/>
        <v>1</v>
      </c>
      <c r="K541" s="5">
        <f t="shared" si="111"/>
        <v>0.25</v>
      </c>
      <c r="L541" s="5">
        <f t="shared" si="112"/>
        <v>1</v>
      </c>
      <c r="M541" s="5">
        <f t="shared" si="113"/>
        <v>0.70000000000000018</v>
      </c>
      <c r="N541" s="64">
        <f>IF(ISERROR(VLOOKUP(D541,'Base Precios'!$B:$E,4,0)),0,VLOOKUP(D541,'Base Precios'!$B:$E,4,0))</f>
        <v>491.51</v>
      </c>
      <c r="O541" s="64">
        <f>IF(ISERROR(VLOOKUP(D541,'Base Precios'!$B:$E,3,0)),0,VLOOKUP(D541,'Base Precios'!$B:$E,3,0))</f>
        <v>125.93</v>
      </c>
      <c r="P541" s="64">
        <f t="shared" si="114"/>
        <v>491.51</v>
      </c>
      <c r="Q541" s="64">
        <f t="shared" si="115"/>
        <v>125.93</v>
      </c>
      <c r="R541" s="65">
        <f t="shared" si="116"/>
        <v>617.44000000000005</v>
      </c>
    </row>
    <row r="542" spans="1:18" s="67" customFormat="1" ht="15" customHeight="1" x14ac:dyDescent="0.2">
      <c r="A542" s="5" t="str">
        <f t="shared" si="107"/>
        <v>Seat Toledo - 2.0  (Naftero)</v>
      </c>
      <c r="B542" s="67" t="s">
        <v>50</v>
      </c>
      <c r="C542" s="67" t="s">
        <v>187</v>
      </c>
      <c r="D542" s="67" t="s">
        <v>258</v>
      </c>
      <c r="E542" s="5" t="s">
        <v>363</v>
      </c>
      <c r="F542" s="5" t="s">
        <v>328</v>
      </c>
      <c r="G542" s="96">
        <v>4.5</v>
      </c>
      <c r="H542" s="5">
        <f t="shared" si="108"/>
        <v>5</v>
      </c>
      <c r="I542" s="5">
        <f t="shared" si="109"/>
        <v>1.25</v>
      </c>
      <c r="J542" s="5">
        <f t="shared" si="110"/>
        <v>1</v>
      </c>
      <c r="K542" s="5">
        <f t="shared" si="111"/>
        <v>0.25</v>
      </c>
      <c r="L542" s="5">
        <f t="shared" si="112"/>
        <v>1</v>
      </c>
      <c r="M542" s="5">
        <f t="shared" si="113"/>
        <v>0.5</v>
      </c>
      <c r="N542" s="64">
        <f>IF(ISERROR(VLOOKUP(D542,'Base Precios'!$B:$E,4,0)),0,VLOOKUP(D542,'Base Precios'!$B:$E,4,0))</f>
        <v>491.51</v>
      </c>
      <c r="O542" s="64">
        <f>IF(ISERROR(VLOOKUP(D542,'Base Precios'!$B:$E,3,0)),0,VLOOKUP(D542,'Base Precios'!$B:$E,3,0))</f>
        <v>125.93</v>
      </c>
      <c r="P542" s="64">
        <f t="shared" si="114"/>
        <v>491.51</v>
      </c>
      <c r="Q542" s="64">
        <f t="shared" si="115"/>
        <v>125.93</v>
      </c>
      <c r="R542" s="65">
        <f t="shared" si="116"/>
        <v>617.44000000000005</v>
      </c>
    </row>
    <row r="543" spans="1:18" ht="15" customHeight="1" x14ac:dyDescent="0.2">
      <c r="A543" s="5" t="str">
        <f t="shared" si="107"/>
        <v>Subaru Forester - 2.0  (Naftero)</v>
      </c>
      <c r="B543" s="1" t="s">
        <v>52</v>
      </c>
      <c r="C543" s="5" t="s">
        <v>54</v>
      </c>
      <c r="D543" s="5" t="s">
        <v>261</v>
      </c>
      <c r="E543" s="5" t="s">
        <v>363</v>
      </c>
      <c r="F543" s="1" t="s">
        <v>328</v>
      </c>
      <c r="G543" s="111">
        <v>4.5</v>
      </c>
      <c r="H543" s="5">
        <f t="shared" si="108"/>
        <v>5</v>
      </c>
      <c r="I543" s="5">
        <f t="shared" si="109"/>
        <v>1.25</v>
      </c>
      <c r="J543" s="5">
        <f t="shared" si="110"/>
        <v>1</v>
      </c>
      <c r="K543" s="5">
        <f t="shared" si="111"/>
        <v>0.25</v>
      </c>
      <c r="L543" s="5">
        <f t="shared" si="112"/>
        <v>1</v>
      </c>
      <c r="M543" s="5">
        <f t="shared" si="113"/>
        <v>0.5</v>
      </c>
      <c r="N543" s="64">
        <f>IF(ISERROR(VLOOKUP(D543,'Base Precios'!$B:$E,4,0)),0,VLOOKUP(D543,'Base Precios'!$B:$E,4,0))</f>
        <v>478.32</v>
      </c>
      <c r="O543" s="64">
        <f>IF(ISERROR(VLOOKUP(D543,'Base Precios'!$B:$E,3,0)),0,VLOOKUP(D543,'Base Precios'!$B:$E,3,0))</f>
        <v>120.1</v>
      </c>
      <c r="P543" s="64">
        <f t="shared" si="114"/>
        <v>478.32</v>
      </c>
      <c r="Q543" s="64">
        <f t="shared" si="115"/>
        <v>120.1</v>
      </c>
      <c r="R543" s="65">
        <f t="shared" si="116"/>
        <v>598.41999999999996</v>
      </c>
    </row>
    <row r="544" spans="1:18" ht="15" customHeight="1" x14ac:dyDescent="0.2">
      <c r="A544" s="5" t="str">
        <f t="shared" si="107"/>
        <v>Subaru Impreza - 2.0  (Naftero)</v>
      </c>
      <c r="B544" s="1" t="s">
        <v>52</v>
      </c>
      <c r="C544" s="5" t="s">
        <v>53</v>
      </c>
      <c r="D544" s="5" t="s">
        <v>261</v>
      </c>
      <c r="E544" s="5" t="s">
        <v>363</v>
      </c>
      <c r="F544" s="1" t="s">
        <v>328</v>
      </c>
      <c r="G544" s="111">
        <v>4.2</v>
      </c>
      <c r="H544" s="5">
        <f t="shared" si="108"/>
        <v>5</v>
      </c>
      <c r="I544" s="5">
        <f t="shared" si="109"/>
        <v>1.25</v>
      </c>
      <c r="J544" s="5">
        <f t="shared" si="110"/>
        <v>1</v>
      </c>
      <c r="K544" s="5">
        <f t="shared" si="111"/>
        <v>0.25</v>
      </c>
      <c r="L544" s="5">
        <f t="shared" si="112"/>
        <v>1</v>
      </c>
      <c r="M544" s="5">
        <f t="shared" si="113"/>
        <v>0.79999999999999982</v>
      </c>
      <c r="N544" s="64">
        <f>IF(ISERROR(VLOOKUP(D544,'Base Precios'!$B:$E,4,0)),0,VLOOKUP(D544,'Base Precios'!$B:$E,4,0))</f>
        <v>478.32</v>
      </c>
      <c r="O544" s="64">
        <f>IF(ISERROR(VLOOKUP(D544,'Base Precios'!$B:$E,3,0)),0,VLOOKUP(D544,'Base Precios'!$B:$E,3,0))</f>
        <v>120.1</v>
      </c>
      <c r="P544" s="64">
        <f t="shared" si="114"/>
        <v>478.32</v>
      </c>
      <c r="Q544" s="64">
        <f t="shared" si="115"/>
        <v>120.1</v>
      </c>
      <c r="R544" s="65">
        <f t="shared" si="116"/>
        <v>598.41999999999996</v>
      </c>
    </row>
    <row r="545" spans="1:18" ht="15" customHeight="1" x14ac:dyDescent="0.2">
      <c r="A545" s="5" t="str">
        <f t="shared" si="107"/>
        <v>Subaru Legacy -   (Diesel)</v>
      </c>
      <c r="B545" s="103" t="s">
        <v>52</v>
      </c>
      <c r="C545" s="102" t="s">
        <v>339</v>
      </c>
      <c r="D545" s="102" t="s">
        <v>258</v>
      </c>
      <c r="E545" s="102" t="s">
        <v>104</v>
      </c>
      <c r="F545" s="103"/>
      <c r="G545" s="108">
        <v>5.5</v>
      </c>
      <c r="H545" s="102">
        <f t="shared" si="108"/>
        <v>6</v>
      </c>
      <c r="I545" s="102">
        <f t="shared" si="109"/>
        <v>1.5</v>
      </c>
      <c r="J545" s="102">
        <f t="shared" si="110"/>
        <v>1</v>
      </c>
      <c r="K545" s="102">
        <f t="shared" si="111"/>
        <v>0.5</v>
      </c>
      <c r="L545" s="102">
        <f t="shared" si="112"/>
        <v>2</v>
      </c>
      <c r="M545" s="102">
        <f t="shared" si="113"/>
        <v>0.5</v>
      </c>
      <c r="N545" s="104">
        <f>IF(ISERROR(VLOOKUP(D545,'Base Precios'!$B:$E,4,0)),0,VLOOKUP(D545,'Base Precios'!$B:$E,4,0))</f>
        <v>491.51</v>
      </c>
      <c r="O545" s="104">
        <f>IF(ISERROR(VLOOKUP(D545,'Base Precios'!$B:$E,3,0)),0,VLOOKUP(D545,'Base Precios'!$B:$E,3,0))</f>
        <v>125.93</v>
      </c>
      <c r="P545" s="104">
        <f t="shared" si="114"/>
        <v>491.51</v>
      </c>
      <c r="Q545" s="104">
        <f t="shared" si="115"/>
        <v>251.86</v>
      </c>
      <c r="R545" s="105">
        <f t="shared" si="116"/>
        <v>743.37</v>
      </c>
    </row>
    <row r="546" spans="1:18" s="103" customFormat="1" ht="15" customHeight="1" x14ac:dyDescent="0.2">
      <c r="A546" s="5" t="str">
        <f t="shared" si="107"/>
        <v>Subaru Legacy - 2.0  (Naftero)</v>
      </c>
      <c r="B546" s="67" t="s">
        <v>52</v>
      </c>
      <c r="C546" s="5" t="s">
        <v>339</v>
      </c>
      <c r="D546" s="5" t="s">
        <v>261</v>
      </c>
      <c r="E546" s="5" t="s">
        <v>363</v>
      </c>
      <c r="F546" s="67" t="s">
        <v>328</v>
      </c>
      <c r="G546" s="111">
        <v>4</v>
      </c>
      <c r="H546" s="5">
        <f t="shared" si="108"/>
        <v>4</v>
      </c>
      <c r="I546" s="5">
        <f t="shared" si="109"/>
        <v>1</v>
      </c>
      <c r="J546" s="5">
        <f t="shared" si="110"/>
        <v>1</v>
      </c>
      <c r="K546" s="5">
        <f t="shared" si="111"/>
        <v>0</v>
      </c>
      <c r="L546" s="5">
        <f t="shared" si="112"/>
        <v>0</v>
      </c>
      <c r="M546" s="5">
        <f t="shared" si="113"/>
        <v>0</v>
      </c>
      <c r="N546" s="64">
        <f>IF(ISERROR(VLOOKUP(D546,'Base Precios'!$B:$E,4,0)),0,VLOOKUP(D546,'Base Precios'!$B:$E,4,0))</f>
        <v>478.32</v>
      </c>
      <c r="O546" s="64">
        <f>IF(ISERROR(VLOOKUP(D546,'Base Precios'!$B:$E,3,0)),0,VLOOKUP(D546,'Base Precios'!$B:$E,3,0))</f>
        <v>120.1</v>
      </c>
      <c r="P546" s="64">
        <f t="shared" si="114"/>
        <v>478.32</v>
      </c>
      <c r="Q546" s="64">
        <f t="shared" si="115"/>
        <v>0</v>
      </c>
      <c r="R546" s="65">
        <f t="shared" si="116"/>
        <v>478.32</v>
      </c>
    </row>
    <row r="547" spans="1:18" s="103" customFormat="1" ht="15" customHeight="1" x14ac:dyDescent="0.2">
      <c r="A547" s="5" t="str">
        <f t="shared" si="107"/>
        <v>Subaru Outback -   (Diesel)</v>
      </c>
      <c r="B547" s="103" t="s">
        <v>52</v>
      </c>
      <c r="C547" s="102" t="s">
        <v>108</v>
      </c>
      <c r="D547" s="102" t="s">
        <v>258</v>
      </c>
      <c r="E547" s="102" t="s">
        <v>104</v>
      </c>
      <c r="G547" s="108">
        <v>5.5</v>
      </c>
      <c r="H547" s="102">
        <f t="shared" si="108"/>
        <v>6</v>
      </c>
      <c r="I547" s="102">
        <f t="shared" si="109"/>
        <v>1.5</v>
      </c>
      <c r="J547" s="102">
        <f t="shared" si="110"/>
        <v>1</v>
      </c>
      <c r="K547" s="102">
        <f t="shared" si="111"/>
        <v>0.5</v>
      </c>
      <c r="L547" s="102">
        <f t="shared" si="112"/>
        <v>2</v>
      </c>
      <c r="M547" s="102">
        <f t="shared" si="113"/>
        <v>0.5</v>
      </c>
      <c r="N547" s="104">
        <f>IF(ISERROR(VLOOKUP(D547,'Base Precios'!$B:$E,4,0)),0,VLOOKUP(D547,'Base Precios'!$B:$E,4,0))</f>
        <v>491.51</v>
      </c>
      <c r="O547" s="104">
        <f>IF(ISERROR(VLOOKUP(D547,'Base Precios'!$B:$E,3,0)),0,VLOOKUP(D547,'Base Precios'!$B:$E,3,0))</f>
        <v>125.93</v>
      </c>
      <c r="P547" s="104">
        <f t="shared" si="114"/>
        <v>491.51</v>
      </c>
      <c r="Q547" s="104">
        <f t="shared" si="115"/>
        <v>251.86</v>
      </c>
      <c r="R547" s="105">
        <f t="shared" si="116"/>
        <v>743.37</v>
      </c>
    </row>
    <row r="548" spans="1:18" ht="15" customHeight="1" x14ac:dyDescent="0.2">
      <c r="A548" s="5" t="str">
        <f t="shared" si="107"/>
        <v>Subaru Outback - 2.0  (Naftero)</v>
      </c>
      <c r="B548" s="1" t="s">
        <v>52</v>
      </c>
      <c r="C548" s="5" t="s">
        <v>108</v>
      </c>
      <c r="D548" s="5" t="s">
        <v>261</v>
      </c>
      <c r="E548" s="5" t="s">
        <v>363</v>
      </c>
      <c r="F548" s="67" t="s">
        <v>328</v>
      </c>
      <c r="G548" s="111">
        <v>4</v>
      </c>
      <c r="H548" s="5">
        <f t="shared" si="108"/>
        <v>4</v>
      </c>
      <c r="I548" s="5">
        <f t="shared" si="109"/>
        <v>1</v>
      </c>
      <c r="J548" s="5">
        <f t="shared" si="110"/>
        <v>1</v>
      </c>
      <c r="K548" s="5">
        <f t="shared" si="111"/>
        <v>0</v>
      </c>
      <c r="L548" s="5">
        <f t="shared" si="112"/>
        <v>0</v>
      </c>
      <c r="M548" s="5">
        <f t="shared" si="113"/>
        <v>0</v>
      </c>
      <c r="N548" s="64">
        <f>IF(ISERROR(VLOOKUP(D548,'Base Precios'!$B:$E,4,0)),0,VLOOKUP(D548,'Base Precios'!$B:$E,4,0))</f>
        <v>478.32</v>
      </c>
      <c r="O548" s="64">
        <f>IF(ISERROR(VLOOKUP(D548,'Base Precios'!$B:$E,3,0)),0,VLOOKUP(D548,'Base Precios'!$B:$E,3,0))</f>
        <v>120.1</v>
      </c>
      <c r="P548" s="64">
        <f t="shared" si="114"/>
        <v>478.32</v>
      </c>
      <c r="Q548" s="64">
        <f t="shared" si="115"/>
        <v>0</v>
      </c>
      <c r="R548" s="65">
        <f t="shared" si="116"/>
        <v>478.32</v>
      </c>
    </row>
    <row r="549" spans="1:18" ht="15" customHeight="1" x14ac:dyDescent="0.2">
      <c r="A549" s="5" t="str">
        <f t="shared" si="107"/>
        <v>Subaru Tribeca - 3.0  (Naftero)</v>
      </c>
      <c r="B549" s="1" t="s">
        <v>52</v>
      </c>
      <c r="C549" s="5" t="s">
        <v>159</v>
      </c>
      <c r="D549" s="1" t="s">
        <v>262</v>
      </c>
      <c r="E549" s="5" t="s">
        <v>363</v>
      </c>
      <c r="F549" s="67" t="s">
        <v>371</v>
      </c>
      <c r="G549" s="111">
        <v>6.3</v>
      </c>
      <c r="H549" s="5">
        <f t="shared" si="108"/>
        <v>7</v>
      </c>
      <c r="I549" s="5">
        <f t="shared" si="109"/>
        <v>1.75</v>
      </c>
      <c r="J549" s="5">
        <f t="shared" si="110"/>
        <v>1</v>
      </c>
      <c r="K549" s="5">
        <f t="shared" si="111"/>
        <v>0.75</v>
      </c>
      <c r="L549" s="5">
        <f t="shared" si="112"/>
        <v>3</v>
      </c>
      <c r="M549" s="5">
        <f t="shared" si="113"/>
        <v>0.70000000000000018</v>
      </c>
      <c r="N549" s="64">
        <f>IF(ISERROR(VLOOKUP(D549,'Base Precios'!$B:$E,4,0)),0,VLOOKUP(D549,'Base Precios'!$B:$E,4,0))</f>
        <v>535.85</v>
      </c>
      <c r="O549" s="64">
        <f>IF(ISERROR(VLOOKUP(D549,'Base Precios'!$B:$E,3,0)),0,VLOOKUP(D549,'Base Precios'!$B:$E,3,0))</f>
        <v>134.09</v>
      </c>
      <c r="P549" s="64">
        <f t="shared" si="114"/>
        <v>535.85</v>
      </c>
      <c r="Q549" s="64">
        <f t="shared" si="115"/>
        <v>402.27</v>
      </c>
      <c r="R549" s="65">
        <f t="shared" si="116"/>
        <v>938.12</v>
      </c>
    </row>
    <row r="550" spans="1:18" ht="15" customHeight="1" x14ac:dyDescent="0.2">
      <c r="A550" s="5" t="str">
        <f t="shared" si="107"/>
        <v>Suzuki Fun - 1.0  (Naftero)</v>
      </c>
      <c r="B550" s="1" t="s">
        <v>83</v>
      </c>
      <c r="C550" s="1" t="s">
        <v>81</v>
      </c>
      <c r="D550" s="67" t="s">
        <v>258</v>
      </c>
      <c r="E550" s="5" t="s">
        <v>363</v>
      </c>
      <c r="F550" s="5" t="s">
        <v>377</v>
      </c>
      <c r="G550" s="96">
        <v>3</v>
      </c>
      <c r="H550" s="5">
        <f t="shared" si="108"/>
        <v>3</v>
      </c>
      <c r="I550" s="5">
        <f t="shared" si="109"/>
        <v>0.75</v>
      </c>
      <c r="J550" s="5">
        <f t="shared" si="110"/>
        <v>0</v>
      </c>
      <c r="K550" s="5">
        <f t="shared" si="111"/>
        <v>0.75</v>
      </c>
      <c r="L550" s="5">
        <f t="shared" si="112"/>
        <v>3</v>
      </c>
      <c r="M550" s="5">
        <f t="shared" si="113"/>
        <v>0</v>
      </c>
      <c r="N550" s="64">
        <f>IF(ISERROR(VLOOKUP(D550,'Base Precios'!$B:$E,4,0)),0,VLOOKUP(D550,'Base Precios'!$B:$E,4,0))</f>
        <v>491.51</v>
      </c>
      <c r="O550" s="64">
        <f>IF(ISERROR(VLOOKUP(D550,'Base Precios'!$B:$E,3,0)),0,VLOOKUP(D550,'Base Precios'!$B:$E,3,0))</f>
        <v>125.93</v>
      </c>
      <c r="P550" s="64">
        <f t="shared" si="114"/>
        <v>0</v>
      </c>
      <c r="Q550" s="64">
        <f t="shared" si="115"/>
        <v>377.79</v>
      </c>
      <c r="R550" s="65">
        <f t="shared" si="116"/>
        <v>377.79</v>
      </c>
    </row>
    <row r="551" spans="1:18" ht="15" customHeight="1" x14ac:dyDescent="0.2">
      <c r="A551" s="5" t="str">
        <f t="shared" si="107"/>
        <v>Suzuki Fun - 1.4  (Naftero)</v>
      </c>
      <c r="B551" s="1" t="s">
        <v>83</v>
      </c>
      <c r="C551" s="1" t="s">
        <v>81</v>
      </c>
      <c r="D551" s="1" t="s">
        <v>258</v>
      </c>
      <c r="E551" s="5" t="s">
        <v>363</v>
      </c>
      <c r="F551" s="5" t="s">
        <v>366</v>
      </c>
      <c r="G551" s="96">
        <v>3.5</v>
      </c>
      <c r="H551" s="5">
        <f t="shared" si="108"/>
        <v>4</v>
      </c>
      <c r="I551" s="5">
        <f t="shared" si="109"/>
        <v>1</v>
      </c>
      <c r="J551" s="5">
        <f t="shared" si="110"/>
        <v>1</v>
      </c>
      <c r="K551" s="5">
        <f t="shared" si="111"/>
        <v>0</v>
      </c>
      <c r="L551" s="5">
        <f t="shared" si="112"/>
        <v>0</v>
      </c>
      <c r="M551" s="5">
        <f t="shared" si="113"/>
        <v>0.5</v>
      </c>
      <c r="N551" s="64">
        <f>IF(ISERROR(VLOOKUP(D551,'Base Precios'!$B:$E,4,0)),0,VLOOKUP(D551,'Base Precios'!$B:$E,4,0))</f>
        <v>491.51</v>
      </c>
      <c r="O551" s="64">
        <f>IF(ISERROR(VLOOKUP(D551,'Base Precios'!$B:$E,3,0)),0,VLOOKUP(D551,'Base Precios'!$B:$E,3,0))</f>
        <v>125.93</v>
      </c>
      <c r="P551" s="64">
        <f t="shared" si="114"/>
        <v>491.51</v>
      </c>
      <c r="Q551" s="64">
        <f t="shared" si="115"/>
        <v>0</v>
      </c>
      <c r="R551" s="65">
        <f t="shared" si="116"/>
        <v>491.51</v>
      </c>
    </row>
    <row r="552" spans="1:18" ht="15" customHeight="1" x14ac:dyDescent="0.2">
      <c r="A552" s="5" t="str">
        <f t="shared" si="107"/>
        <v>Suzuki Grand Vitara - 1.6  (Naftero)</v>
      </c>
      <c r="B552" s="1" t="s">
        <v>83</v>
      </c>
      <c r="C552" s="1" t="s">
        <v>82</v>
      </c>
      <c r="D552" s="67" t="s">
        <v>262</v>
      </c>
      <c r="E552" s="5" t="s">
        <v>363</v>
      </c>
      <c r="F552" s="5" t="s">
        <v>350</v>
      </c>
      <c r="G552" s="96">
        <v>4.2</v>
      </c>
      <c r="H552" s="5">
        <f t="shared" si="108"/>
        <v>5</v>
      </c>
      <c r="I552" s="5">
        <f t="shared" si="109"/>
        <v>1.25</v>
      </c>
      <c r="J552" s="5">
        <f t="shared" si="110"/>
        <v>1</v>
      </c>
      <c r="K552" s="5">
        <f t="shared" si="111"/>
        <v>0.25</v>
      </c>
      <c r="L552" s="5">
        <f t="shared" si="112"/>
        <v>1</v>
      </c>
      <c r="M552" s="5">
        <f t="shared" si="113"/>
        <v>0.79999999999999982</v>
      </c>
      <c r="N552" s="64">
        <f>IF(ISERROR(VLOOKUP(D552,'Base Precios'!$B:$E,4,0)),0,VLOOKUP(D552,'Base Precios'!$B:$E,4,0))</f>
        <v>535.85</v>
      </c>
      <c r="O552" s="64">
        <f>IF(ISERROR(VLOOKUP(D552,'Base Precios'!$B:$E,3,0)),0,VLOOKUP(D552,'Base Precios'!$B:$E,3,0))</f>
        <v>134.09</v>
      </c>
      <c r="P552" s="64">
        <f t="shared" si="114"/>
        <v>535.85</v>
      </c>
      <c r="Q552" s="64">
        <f t="shared" si="115"/>
        <v>134.09</v>
      </c>
      <c r="R552" s="65">
        <f t="shared" si="116"/>
        <v>669.94</v>
      </c>
    </row>
    <row r="553" spans="1:18" ht="15" customHeight="1" x14ac:dyDescent="0.2">
      <c r="A553" s="5" t="str">
        <f t="shared" si="107"/>
        <v>Suzuki Grand Vitara - 1.9  (Diesel)</v>
      </c>
      <c r="B553" s="1" t="s">
        <v>83</v>
      </c>
      <c r="C553" s="1" t="s">
        <v>82</v>
      </c>
      <c r="D553" s="1" t="s">
        <v>262</v>
      </c>
      <c r="E553" s="5" t="s">
        <v>104</v>
      </c>
      <c r="F553" s="5" t="s">
        <v>372</v>
      </c>
      <c r="G553" s="96">
        <v>5.0999999999999996</v>
      </c>
      <c r="H553" s="5">
        <f t="shared" si="108"/>
        <v>6</v>
      </c>
      <c r="I553" s="5">
        <f t="shared" si="109"/>
        <v>1.5</v>
      </c>
      <c r="J553" s="5">
        <f t="shared" si="110"/>
        <v>1</v>
      </c>
      <c r="K553" s="5">
        <f t="shared" si="111"/>
        <v>0.5</v>
      </c>
      <c r="L553" s="5">
        <f t="shared" si="112"/>
        <v>2</v>
      </c>
      <c r="M553" s="5">
        <f t="shared" si="113"/>
        <v>0.90000000000000036</v>
      </c>
      <c r="N553" s="64">
        <f>IF(ISERROR(VLOOKUP(D553,'Base Precios'!$B:$E,4,0)),0,VLOOKUP(D553,'Base Precios'!$B:$E,4,0))</f>
        <v>535.85</v>
      </c>
      <c r="O553" s="64">
        <f>IF(ISERROR(VLOOKUP(D553,'Base Precios'!$B:$E,3,0)),0,VLOOKUP(D553,'Base Precios'!$B:$E,3,0))</f>
        <v>134.09</v>
      </c>
      <c r="P553" s="64">
        <f t="shared" si="114"/>
        <v>535.85</v>
      </c>
      <c r="Q553" s="64">
        <f t="shared" si="115"/>
        <v>268.18</v>
      </c>
      <c r="R553" s="65">
        <f t="shared" si="116"/>
        <v>804.03</v>
      </c>
    </row>
    <row r="554" spans="1:18" ht="15" customHeight="1" x14ac:dyDescent="0.2">
      <c r="A554" s="5" t="str">
        <f t="shared" si="107"/>
        <v>Suzuki Grand Vitara XL7 - 2.0 tdi  (Naftero)</v>
      </c>
      <c r="B554" s="1" t="s">
        <v>83</v>
      </c>
      <c r="C554" s="67" t="s">
        <v>102</v>
      </c>
      <c r="D554" s="67" t="s">
        <v>262</v>
      </c>
      <c r="E554" s="5" t="s">
        <v>363</v>
      </c>
      <c r="F554" s="5" t="s">
        <v>567</v>
      </c>
      <c r="G554" s="96">
        <v>4.8</v>
      </c>
      <c r="H554" s="5">
        <f t="shared" si="108"/>
        <v>5</v>
      </c>
      <c r="I554" s="5">
        <f t="shared" si="109"/>
        <v>1.25</v>
      </c>
      <c r="J554" s="5">
        <f t="shared" si="110"/>
        <v>1</v>
      </c>
      <c r="K554" s="5">
        <f t="shared" si="111"/>
        <v>0.25</v>
      </c>
      <c r="L554" s="5">
        <f t="shared" si="112"/>
        <v>1</v>
      </c>
      <c r="M554" s="5">
        <f t="shared" si="113"/>
        <v>0.20000000000000018</v>
      </c>
      <c r="N554" s="64">
        <f>IF(ISERROR(VLOOKUP(D554,'Base Precios'!$B:$E,4,0)),0,VLOOKUP(D554,'Base Precios'!$B:$E,4,0))</f>
        <v>535.85</v>
      </c>
      <c r="O554" s="64">
        <f>IF(ISERROR(VLOOKUP(D554,'Base Precios'!$B:$E,3,0)),0,VLOOKUP(D554,'Base Precios'!$B:$E,3,0))</f>
        <v>134.09</v>
      </c>
      <c r="P554" s="64">
        <f t="shared" si="114"/>
        <v>535.85</v>
      </c>
      <c r="Q554" s="64">
        <f t="shared" si="115"/>
        <v>134.09</v>
      </c>
      <c r="R554" s="65">
        <f t="shared" si="116"/>
        <v>669.94</v>
      </c>
    </row>
    <row r="555" spans="1:18" ht="15" customHeight="1" x14ac:dyDescent="0.2">
      <c r="A555" s="5" t="str">
        <f t="shared" si="107"/>
        <v>Suzuki Grand Vitara XL7 - 2.7 V6  (Naftero)</v>
      </c>
      <c r="B555" s="1" t="s">
        <v>83</v>
      </c>
      <c r="C555" s="67" t="s">
        <v>102</v>
      </c>
      <c r="D555" s="1" t="s">
        <v>262</v>
      </c>
      <c r="E555" s="5" t="s">
        <v>363</v>
      </c>
      <c r="F555" s="5" t="s">
        <v>582</v>
      </c>
      <c r="G555" s="96">
        <v>5.5</v>
      </c>
      <c r="H555" s="5">
        <f t="shared" si="108"/>
        <v>6</v>
      </c>
      <c r="I555" s="5">
        <f t="shared" si="109"/>
        <v>1.5</v>
      </c>
      <c r="J555" s="5">
        <f t="shared" si="110"/>
        <v>1</v>
      </c>
      <c r="K555" s="5">
        <f t="shared" si="111"/>
        <v>0.5</v>
      </c>
      <c r="L555" s="5">
        <f t="shared" si="112"/>
        <v>2</v>
      </c>
      <c r="M555" s="5">
        <f t="shared" si="113"/>
        <v>0.5</v>
      </c>
      <c r="N555" s="64">
        <f>IF(ISERROR(VLOOKUP(D555,'Base Precios'!$B:$E,4,0)),0,VLOOKUP(D555,'Base Precios'!$B:$E,4,0))</f>
        <v>535.85</v>
      </c>
      <c r="O555" s="64">
        <f>IF(ISERROR(VLOOKUP(D555,'Base Precios'!$B:$E,3,0)),0,VLOOKUP(D555,'Base Precios'!$B:$E,3,0))</f>
        <v>134.09</v>
      </c>
      <c r="P555" s="64">
        <f t="shared" si="114"/>
        <v>535.85</v>
      </c>
      <c r="Q555" s="64">
        <f t="shared" si="115"/>
        <v>268.18</v>
      </c>
      <c r="R555" s="65">
        <f t="shared" si="116"/>
        <v>804.03</v>
      </c>
    </row>
    <row r="556" spans="1:18" ht="15" customHeight="1" x14ac:dyDescent="0.2">
      <c r="A556" s="5" t="str">
        <f t="shared" si="107"/>
        <v>Suzuki Swift - 1.5  (Naftero)</v>
      </c>
      <c r="B556" s="1" t="s">
        <v>83</v>
      </c>
      <c r="C556" s="67" t="s">
        <v>101</v>
      </c>
      <c r="D556" s="67" t="s">
        <v>258</v>
      </c>
      <c r="E556" s="5" t="s">
        <v>363</v>
      </c>
      <c r="F556" s="5" t="s">
        <v>384</v>
      </c>
      <c r="G556" s="96">
        <v>3.9</v>
      </c>
      <c r="H556" s="5">
        <f t="shared" si="108"/>
        <v>4</v>
      </c>
      <c r="I556" s="5">
        <f t="shared" si="109"/>
        <v>1</v>
      </c>
      <c r="J556" s="5">
        <f t="shared" si="110"/>
        <v>1</v>
      </c>
      <c r="K556" s="5">
        <f t="shared" si="111"/>
        <v>0</v>
      </c>
      <c r="L556" s="5">
        <f t="shared" si="112"/>
        <v>0</v>
      </c>
      <c r="M556" s="5">
        <f t="shared" si="113"/>
        <v>0.10000000000000009</v>
      </c>
      <c r="N556" s="64">
        <f>IF(ISERROR(VLOOKUP(D556,'Base Precios'!$B:$E,4,0)),0,VLOOKUP(D556,'Base Precios'!$B:$E,4,0))</f>
        <v>491.51</v>
      </c>
      <c r="O556" s="64">
        <f>IF(ISERROR(VLOOKUP(D556,'Base Precios'!$B:$E,3,0)),0,VLOOKUP(D556,'Base Precios'!$B:$E,3,0))</f>
        <v>125.93</v>
      </c>
      <c r="P556" s="64">
        <f t="shared" si="114"/>
        <v>491.51</v>
      </c>
      <c r="Q556" s="64">
        <f t="shared" si="115"/>
        <v>0</v>
      </c>
      <c r="R556" s="65">
        <f t="shared" si="116"/>
        <v>491.51</v>
      </c>
    </row>
    <row r="557" spans="1:18" ht="15" customHeight="1" x14ac:dyDescent="0.2">
      <c r="A557" s="5" t="str">
        <f t="shared" si="107"/>
        <v>Suzuki Vitara J III - 2.4  (Naftero)</v>
      </c>
      <c r="B557" s="1" t="s">
        <v>83</v>
      </c>
      <c r="C557" s="67" t="s">
        <v>103</v>
      </c>
      <c r="D557" s="67" t="s">
        <v>262</v>
      </c>
      <c r="E557" s="5" t="s">
        <v>363</v>
      </c>
      <c r="F557" s="5" t="s">
        <v>355</v>
      </c>
      <c r="G557" s="96">
        <v>4.8</v>
      </c>
      <c r="H557" s="5">
        <f t="shared" si="108"/>
        <v>5</v>
      </c>
      <c r="I557" s="5">
        <f t="shared" si="109"/>
        <v>1.25</v>
      </c>
      <c r="J557" s="5">
        <f t="shared" si="110"/>
        <v>1</v>
      </c>
      <c r="K557" s="5">
        <f t="shared" si="111"/>
        <v>0.25</v>
      </c>
      <c r="L557" s="5">
        <f t="shared" si="112"/>
        <v>1</v>
      </c>
      <c r="M557" s="5">
        <f t="shared" si="113"/>
        <v>0.20000000000000018</v>
      </c>
      <c r="N557" s="64">
        <f>IF(ISERROR(VLOOKUP(D557,'Base Precios'!$B:$E,4,0)),0,VLOOKUP(D557,'Base Precios'!$B:$E,4,0))</f>
        <v>535.85</v>
      </c>
      <c r="O557" s="64">
        <f>IF(ISERROR(VLOOKUP(D557,'Base Precios'!$B:$E,3,0)),0,VLOOKUP(D557,'Base Precios'!$B:$E,3,0))</f>
        <v>134.09</v>
      </c>
      <c r="P557" s="64">
        <f t="shared" si="114"/>
        <v>535.85</v>
      </c>
      <c r="Q557" s="64">
        <f t="shared" si="115"/>
        <v>134.09</v>
      </c>
      <c r="R557" s="65">
        <f t="shared" si="116"/>
        <v>669.94</v>
      </c>
    </row>
    <row r="558" spans="1:18" ht="15" customHeight="1" x14ac:dyDescent="0.2">
      <c r="A558" s="5" t="str">
        <f t="shared" si="107"/>
        <v>Toyota Camry - 2.4  (Naftero)</v>
      </c>
      <c r="B558" s="1" t="s">
        <v>55</v>
      </c>
      <c r="C558" s="5" t="s">
        <v>57</v>
      </c>
      <c r="D558" s="5" t="s">
        <v>258</v>
      </c>
      <c r="E558" s="5" t="s">
        <v>363</v>
      </c>
      <c r="F558" s="5" t="s">
        <v>355</v>
      </c>
      <c r="G558" s="96">
        <v>4.3</v>
      </c>
      <c r="H558" s="5">
        <f t="shared" si="108"/>
        <v>5</v>
      </c>
      <c r="I558" s="5">
        <f t="shared" si="109"/>
        <v>1.25</v>
      </c>
      <c r="J558" s="5">
        <f t="shared" si="110"/>
        <v>1</v>
      </c>
      <c r="K558" s="5">
        <f t="shared" si="111"/>
        <v>0.25</v>
      </c>
      <c r="L558" s="5">
        <f t="shared" si="112"/>
        <v>1</v>
      </c>
      <c r="M558" s="5">
        <f t="shared" si="113"/>
        <v>0.70000000000000018</v>
      </c>
      <c r="N558" s="64">
        <f>IF(ISERROR(VLOOKUP(D558,'Base Precios'!$B:$E,4,0)),0,VLOOKUP(D558,'Base Precios'!$B:$E,4,0))</f>
        <v>491.51</v>
      </c>
      <c r="O558" s="64">
        <f>IF(ISERROR(VLOOKUP(D558,'Base Precios'!$B:$E,3,0)),0,VLOOKUP(D558,'Base Precios'!$B:$E,3,0))</f>
        <v>125.93</v>
      </c>
      <c r="P558" s="64">
        <f t="shared" si="114"/>
        <v>491.51</v>
      </c>
      <c r="Q558" s="64">
        <f t="shared" si="115"/>
        <v>125.93</v>
      </c>
      <c r="R558" s="65">
        <f t="shared" si="116"/>
        <v>617.44000000000005</v>
      </c>
    </row>
    <row r="559" spans="1:18" s="98" customFormat="1" ht="15" customHeight="1" x14ac:dyDescent="0.2">
      <c r="A559" s="5" t="str">
        <f t="shared" si="107"/>
        <v>Toyota Corolla - 1.8  (Naftero)</v>
      </c>
      <c r="B559" s="67" t="s">
        <v>55</v>
      </c>
      <c r="C559" s="5" t="s">
        <v>217</v>
      </c>
      <c r="D559" s="5" t="s">
        <v>260</v>
      </c>
      <c r="E559" s="5" t="s">
        <v>363</v>
      </c>
      <c r="F559" s="5" t="s">
        <v>351</v>
      </c>
      <c r="G559" s="96">
        <v>4</v>
      </c>
      <c r="H559" s="5">
        <f t="shared" si="108"/>
        <v>4</v>
      </c>
      <c r="I559" s="5">
        <f t="shared" si="109"/>
        <v>1</v>
      </c>
      <c r="J559" s="5">
        <f t="shared" si="110"/>
        <v>1</v>
      </c>
      <c r="K559" s="5">
        <f t="shared" si="111"/>
        <v>0</v>
      </c>
      <c r="L559" s="5">
        <f t="shared" si="112"/>
        <v>0</v>
      </c>
      <c r="M559" s="5">
        <f t="shared" si="113"/>
        <v>0</v>
      </c>
      <c r="N559" s="64">
        <f>IF(ISERROR(VLOOKUP(D559,'Base Precios'!$B:$E,4,0)),0,VLOOKUP(D559,'Base Precios'!$B:$E,4,0))</f>
        <v>355.21</v>
      </c>
      <c r="O559" s="64">
        <f>IF(ISERROR(VLOOKUP(D559,'Base Precios'!$B:$E,3,0)),0,VLOOKUP(D559,'Base Precios'!$B:$E,3,0))</f>
        <v>90.12</v>
      </c>
      <c r="P559" s="64">
        <f t="shared" si="114"/>
        <v>355.21</v>
      </c>
      <c r="Q559" s="64">
        <f t="shared" si="115"/>
        <v>0</v>
      </c>
      <c r="R559" s="65">
        <f t="shared" si="116"/>
        <v>355.21</v>
      </c>
    </row>
    <row r="560" spans="1:18" ht="15" customHeight="1" x14ac:dyDescent="0.2">
      <c r="A560" s="5" t="str">
        <f t="shared" si="107"/>
        <v>Toyota Corolla - 2.0 td  (Diesel)</v>
      </c>
      <c r="B560" s="1" t="s">
        <v>55</v>
      </c>
      <c r="C560" s="5" t="s">
        <v>217</v>
      </c>
      <c r="D560" s="5" t="s">
        <v>260</v>
      </c>
      <c r="E560" s="5" t="s">
        <v>104</v>
      </c>
      <c r="F560" s="5" t="s">
        <v>578</v>
      </c>
      <c r="G560" s="96">
        <v>5.5</v>
      </c>
      <c r="H560" s="5">
        <f t="shared" si="108"/>
        <v>6</v>
      </c>
      <c r="I560" s="5">
        <f t="shared" si="109"/>
        <v>1.5</v>
      </c>
      <c r="J560" s="5">
        <f t="shared" si="110"/>
        <v>1</v>
      </c>
      <c r="K560" s="5">
        <f t="shared" si="111"/>
        <v>0.5</v>
      </c>
      <c r="L560" s="5">
        <f t="shared" si="112"/>
        <v>2</v>
      </c>
      <c r="M560" s="5">
        <f t="shared" si="113"/>
        <v>0.5</v>
      </c>
      <c r="N560" s="64">
        <f>IF(ISERROR(VLOOKUP(D560,'Base Precios'!$B:$E,4,0)),0,VLOOKUP(D560,'Base Precios'!$B:$E,4,0))</f>
        <v>355.21</v>
      </c>
      <c r="O560" s="64">
        <f>IF(ISERROR(VLOOKUP(D560,'Base Precios'!$B:$E,3,0)),0,VLOOKUP(D560,'Base Precios'!$B:$E,3,0))</f>
        <v>90.12</v>
      </c>
      <c r="P560" s="64">
        <f t="shared" si="114"/>
        <v>355.21</v>
      </c>
      <c r="Q560" s="64">
        <f t="shared" si="115"/>
        <v>180.24</v>
      </c>
      <c r="R560" s="65">
        <f t="shared" si="116"/>
        <v>535.45000000000005</v>
      </c>
    </row>
    <row r="561" spans="1:18" ht="15" customHeight="1" x14ac:dyDescent="0.2">
      <c r="A561" s="5" t="str">
        <f t="shared" si="107"/>
        <v>Toyota Hilux (4x2) - 2.8 tdi  (Diesel)</v>
      </c>
      <c r="B561" s="1" t="s">
        <v>55</v>
      </c>
      <c r="C561" s="5" t="s">
        <v>219</v>
      </c>
      <c r="D561" s="5" t="s">
        <v>263</v>
      </c>
      <c r="E561" s="5" t="s">
        <v>104</v>
      </c>
      <c r="F561" s="5" t="s">
        <v>580</v>
      </c>
      <c r="G561" s="96">
        <v>5.5</v>
      </c>
      <c r="H561" s="5">
        <f t="shared" si="108"/>
        <v>6</v>
      </c>
      <c r="I561" s="5">
        <f t="shared" si="109"/>
        <v>1.5</v>
      </c>
      <c r="J561" s="5">
        <f t="shared" si="110"/>
        <v>1</v>
      </c>
      <c r="K561" s="5">
        <f t="shared" si="111"/>
        <v>0.5</v>
      </c>
      <c r="L561" s="5">
        <f t="shared" si="112"/>
        <v>2</v>
      </c>
      <c r="M561" s="5">
        <f t="shared" si="113"/>
        <v>0.5</v>
      </c>
      <c r="N561" s="64">
        <f>IF(ISERROR(VLOOKUP(D561,'Base Precios'!$B:$E,4,0)),0,VLOOKUP(D561,'Base Precios'!$B:$E,4,0))</f>
        <v>319.57</v>
      </c>
      <c r="O561" s="64">
        <f>IF(ISERROR(VLOOKUP(D561,'Base Precios'!$B:$E,3,0)),0,VLOOKUP(D561,'Base Precios'!$B:$E,3,0))</f>
        <v>80.88</v>
      </c>
      <c r="P561" s="64">
        <f t="shared" si="114"/>
        <v>319.57</v>
      </c>
      <c r="Q561" s="64">
        <f t="shared" si="115"/>
        <v>161.76</v>
      </c>
      <c r="R561" s="65">
        <f t="shared" si="116"/>
        <v>481.33</v>
      </c>
    </row>
    <row r="562" spans="1:18" s="67" customFormat="1" ht="15" customHeight="1" x14ac:dyDescent="0.2">
      <c r="A562" s="5" t="str">
        <f t="shared" si="107"/>
        <v>Toyota Hilux SW4 - 3.0 tdi  (Diesel)</v>
      </c>
      <c r="B562" s="67" t="s">
        <v>55</v>
      </c>
      <c r="C562" s="5" t="s">
        <v>105</v>
      </c>
      <c r="D562" s="5" t="s">
        <v>263</v>
      </c>
      <c r="E562" s="5" t="s">
        <v>104</v>
      </c>
      <c r="F562" s="5" t="s">
        <v>579</v>
      </c>
      <c r="G562" s="96">
        <v>7.5</v>
      </c>
      <c r="H562" s="5">
        <f t="shared" si="108"/>
        <v>8</v>
      </c>
      <c r="I562" s="5">
        <f t="shared" si="109"/>
        <v>2</v>
      </c>
      <c r="J562" s="5">
        <f t="shared" si="110"/>
        <v>2</v>
      </c>
      <c r="K562" s="5">
        <f t="shared" si="111"/>
        <v>0</v>
      </c>
      <c r="L562" s="5">
        <f t="shared" si="112"/>
        <v>0</v>
      </c>
      <c r="M562" s="5">
        <f t="shared" si="113"/>
        <v>0.5</v>
      </c>
      <c r="N562" s="64">
        <f>IF(ISERROR(VLOOKUP(D562,'Base Precios'!$B:$E,4,0)),0,VLOOKUP(D562,'Base Precios'!$B:$E,4,0))</f>
        <v>319.57</v>
      </c>
      <c r="O562" s="64">
        <f>IF(ISERROR(VLOOKUP(D562,'Base Precios'!$B:$E,3,0)),0,VLOOKUP(D562,'Base Precios'!$B:$E,3,0))</f>
        <v>80.88</v>
      </c>
      <c r="P562" s="64">
        <f t="shared" si="114"/>
        <v>639.14</v>
      </c>
      <c r="Q562" s="64">
        <f t="shared" si="115"/>
        <v>0</v>
      </c>
      <c r="R562" s="65">
        <f t="shared" si="116"/>
        <v>639.14</v>
      </c>
    </row>
    <row r="563" spans="1:18" s="67" customFormat="1" ht="15" customHeight="1" x14ac:dyDescent="0.2">
      <c r="A563" s="5" t="str">
        <f t="shared" si="107"/>
        <v>Toyota Land Cruiser 200 - 4.5 V8 D4D  (Diesel)</v>
      </c>
      <c r="B563" s="67" t="s">
        <v>55</v>
      </c>
      <c r="C563" s="5" t="s">
        <v>107</v>
      </c>
      <c r="D563" s="5" t="s">
        <v>262</v>
      </c>
      <c r="E563" s="5" t="s">
        <v>104</v>
      </c>
      <c r="F563" s="5" t="s">
        <v>577</v>
      </c>
      <c r="G563" s="96">
        <v>9</v>
      </c>
      <c r="H563" s="5">
        <f t="shared" si="108"/>
        <v>9</v>
      </c>
      <c r="I563" s="5">
        <f t="shared" si="109"/>
        <v>2.25</v>
      </c>
      <c r="J563" s="5">
        <f t="shared" si="110"/>
        <v>2</v>
      </c>
      <c r="K563" s="5">
        <f t="shared" si="111"/>
        <v>0.25</v>
      </c>
      <c r="L563" s="5">
        <f t="shared" si="112"/>
        <v>1</v>
      </c>
      <c r="M563" s="5">
        <f t="shared" si="113"/>
        <v>0</v>
      </c>
      <c r="N563" s="64">
        <f>IF(ISERROR(VLOOKUP(D563,'Base Precios'!$B:$E,4,0)),0,VLOOKUP(D563,'Base Precios'!$B:$E,4,0))</f>
        <v>535.85</v>
      </c>
      <c r="O563" s="64">
        <f>IF(ISERROR(VLOOKUP(D563,'Base Precios'!$B:$E,3,0)),0,VLOOKUP(D563,'Base Precios'!$B:$E,3,0))</f>
        <v>134.09</v>
      </c>
      <c r="P563" s="64">
        <f t="shared" si="114"/>
        <v>1071.7</v>
      </c>
      <c r="Q563" s="64">
        <f t="shared" si="115"/>
        <v>134.09</v>
      </c>
      <c r="R563" s="65">
        <f t="shared" si="116"/>
        <v>1205.79</v>
      </c>
    </row>
    <row r="564" spans="1:18" ht="15" customHeight="1" x14ac:dyDescent="0.2">
      <c r="A564" s="5" t="str">
        <f t="shared" si="107"/>
        <v>Toyota Land Cruiser 200 - 4.7 V8  (Naftero)</v>
      </c>
      <c r="B564" s="1" t="s">
        <v>55</v>
      </c>
      <c r="C564" s="5" t="s">
        <v>107</v>
      </c>
      <c r="D564" s="5" t="s">
        <v>262</v>
      </c>
      <c r="E564" s="5" t="s">
        <v>363</v>
      </c>
      <c r="F564" s="5" t="s">
        <v>576</v>
      </c>
      <c r="G564" s="96">
        <v>6.8</v>
      </c>
      <c r="H564" s="5">
        <f t="shared" si="108"/>
        <v>7</v>
      </c>
      <c r="I564" s="5">
        <f t="shared" si="109"/>
        <v>1.75</v>
      </c>
      <c r="J564" s="5">
        <f t="shared" si="110"/>
        <v>1</v>
      </c>
      <c r="K564" s="5">
        <f t="shared" si="111"/>
        <v>0.75</v>
      </c>
      <c r="L564" s="5">
        <f t="shared" si="112"/>
        <v>3</v>
      </c>
      <c r="M564" s="5">
        <f t="shared" si="113"/>
        <v>0.20000000000000018</v>
      </c>
      <c r="N564" s="64">
        <f>IF(ISERROR(VLOOKUP(D564,'Base Precios'!$B:$E,4,0)),0,VLOOKUP(D564,'Base Precios'!$B:$E,4,0))</f>
        <v>535.85</v>
      </c>
      <c r="O564" s="64">
        <f>IF(ISERROR(VLOOKUP(D564,'Base Precios'!$B:$E,3,0)),0,VLOOKUP(D564,'Base Precios'!$B:$E,3,0))</f>
        <v>134.09</v>
      </c>
      <c r="P564" s="64">
        <f t="shared" si="114"/>
        <v>535.85</v>
      </c>
      <c r="Q564" s="64">
        <f t="shared" si="115"/>
        <v>402.27</v>
      </c>
      <c r="R564" s="65">
        <f t="shared" si="116"/>
        <v>938.12</v>
      </c>
    </row>
    <row r="565" spans="1:18" s="98" customFormat="1" ht="15" customHeight="1" x14ac:dyDescent="0.2">
      <c r="A565" s="5" t="str">
        <f t="shared" si="107"/>
        <v>Toyota Land Cruiser Prado -   (Diesel)</v>
      </c>
      <c r="B565" s="98" t="s">
        <v>55</v>
      </c>
      <c r="C565" s="97" t="s">
        <v>106</v>
      </c>
      <c r="D565" s="97" t="s">
        <v>262</v>
      </c>
      <c r="E565" s="97" t="s">
        <v>104</v>
      </c>
      <c r="F565" s="97"/>
      <c r="G565" s="106">
        <v>0</v>
      </c>
      <c r="H565" s="97">
        <f t="shared" si="108"/>
        <v>0</v>
      </c>
      <c r="I565" s="97">
        <f t="shared" si="109"/>
        <v>0</v>
      </c>
      <c r="J565" s="97">
        <f t="shared" si="110"/>
        <v>0</v>
      </c>
      <c r="K565" s="97">
        <f t="shared" si="111"/>
        <v>0</v>
      </c>
      <c r="L565" s="97">
        <f t="shared" si="112"/>
        <v>0</v>
      </c>
      <c r="M565" s="97">
        <f t="shared" si="113"/>
        <v>0</v>
      </c>
      <c r="N565" s="100">
        <f>IF(ISERROR(VLOOKUP(D565,'Base Precios'!$B:$E,4,0)),0,VLOOKUP(D565,'Base Precios'!$B:$E,4,0))</f>
        <v>535.85</v>
      </c>
      <c r="O565" s="100">
        <f>IF(ISERROR(VLOOKUP(D565,'Base Precios'!$B:$E,3,0)),0,VLOOKUP(D565,'Base Precios'!$B:$E,3,0))</f>
        <v>134.09</v>
      </c>
      <c r="P565" s="100">
        <f t="shared" si="114"/>
        <v>0</v>
      </c>
      <c r="Q565" s="100">
        <f t="shared" si="115"/>
        <v>0</v>
      </c>
      <c r="R565" s="101">
        <f t="shared" si="116"/>
        <v>0</v>
      </c>
    </row>
    <row r="566" spans="1:18" s="98" customFormat="1" ht="15" customHeight="1" x14ac:dyDescent="0.2">
      <c r="A566" s="5" t="str">
        <f t="shared" si="107"/>
        <v>Toyota Land Cruiser Prado -   (Diesel)</v>
      </c>
      <c r="B566" s="98" t="s">
        <v>55</v>
      </c>
      <c r="C566" s="97" t="s">
        <v>106</v>
      </c>
      <c r="D566" s="97" t="s">
        <v>262</v>
      </c>
      <c r="E566" s="97" t="s">
        <v>104</v>
      </c>
      <c r="F566" s="97"/>
      <c r="G566" s="106">
        <v>0</v>
      </c>
      <c r="H566" s="97">
        <f t="shared" si="108"/>
        <v>0</v>
      </c>
      <c r="I566" s="97">
        <f t="shared" si="109"/>
        <v>0</v>
      </c>
      <c r="J566" s="97">
        <f t="shared" si="110"/>
        <v>0</v>
      </c>
      <c r="K566" s="97">
        <f t="shared" si="111"/>
        <v>0</v>
      </c>
      <c r="L566" s="97">
        <f t="shared" si="112"/>
        <v>0</v>
      </c>
      <c r="M566" s="97">
        <f t="shared" si="113"/>
        <v>0</v>
      </c>
      <c r="N566" s="100">
        <f>IF(ISERROR(VLOOKUP(D566,'Base Precios'!$B:$E,4,0)),0,VLOOKUP(D566,'Base Precios'!$B:$E,4,0))</f>
        <v>535.85</v>
      </c>
      <c r="O566" s="100">
        <f>IF(ISERROR(VLOOKUP(D566,'Base Precios'!$B:$E,3,0)),0,VLOOKUP(D566,'Base Precios'!$B:$E,3,0))</f>
        <v>134.09</v>
      </c>
      <c r="P566" s="100">
        <f t="shared" si="114"/>
        <v>0</v>
      </c>
      <c r="Q566" s="100">
        <f t="shared" si="115"/>
        <v>0</v>
      </c>
      <c r="R566" s="101">
        <f t="shared" si="116"/>
        <v>0</v>
      </c>
    </row>
    <row r="567" spans="1:18" ht="15" customHeight="1" x14ac:dyDescent="0.2">
      <c r="A567" s="5" t="str">
        <f t="shared" si="107"/>
        <v>Toyota Prius - 1.8 hibrido  (Naftero)</v>
      </c>
      <c r="B567" s="98" t="s">
        <v>55</v>
      </c>
      <c r="C567" s="97" t="s">
        <v>218</v>
      </c>
      <c r="D567" s="97" t="s">
        <v>80</v>
      </c>
      <c r="E567" s="97" t="s">
        <v>363</v>
      </c>
      <c r="F567" s="97" t="s">
        <v>581</v>
      </c>
      <c r="G567" s="106">
        <v>4.2</v>
      </c>
      <c r="H567" s="97">
        <f t="shared" si="108"/>
        <v>5</v>
      </c>
      <c r="I567" s="97">
        <f t="shared" si="109"/>
        <v>1.25</v>
      </c>
      <c r="J567" s="97">
        <f t="shared" si="110"/>
        <v>1</v>
      </c>
      <c r="K567" s="97">
        <f t="shared" si="111"/>
        <v>0.25</v>
      </c>
      <c r="L567" s="97">
        <f t="shared" si="112"/>
        <v>1</v>
      </c>
      <c r="M567" s="97">
        <f t="shared" si="113"/>
        <v>0.79999999999999982</v>
      </c>
      <c r="N567" s="100">
        <f>IF(ISERROR(VLOOKUP(D567,'Base Precios'!$B:$E,4,0)),0,VLOOKUP(D567,'Base Precios'!$B:$E,4,0))</f>
        <v>0</v>
      </c>
      <c r="O567" s="100">
        <f>IF(ISERROR(VLOOKUP(D567,'Base Precios'!$B:$E,3,0)),0,VLOOKUP(D567,'Base Precios'!$B:$E,3,0))</f>
        <v>0</v>
      </c>
      <c r="P567" s="100">
        <f t="shared" si="114"/>
        <v>0</v>
      </c>
      <c r="Q567" s="100">
        <f t="shared" si="115"/>
        <v>0</v>
      </c>
      <c r="R567" s="101">
        <f t="shared" si="116"/>
        <v>0</v>
      </c>
    </row>
    <row r="568" spans="1:18" ht="15" customHeight="1" x14ac:dyDescent="0.2">
      <c r="A568" s="5" t="str">
        <f t="shared" si="107"/>
        <v>Toyota RAV4 - 2.0  (Naftero)</v>
      </c>
      <c r="B568" s="1" t="s">
        <v>55</v>
      </c>
      <c r="C568" s="5" t="s">
        <v>56</v>
      </c>
      <c r="D568" s="5" t="s">
        <v>262</v>
      </c>
      <c r="E568" s="5" t="s">
        <v>363</v>
      </c>
      <c r="F568" s="5" t="s">
        <v>328</v>
      </c>
      <c r="G568" s="96">
        <v>3.9</v>
      </c>
      <c r="H568" s="5">
        <f t="shared" si="108"/>
        <v>4</v>
      </c>
      <c r="I568" s="5">
        <f t="shared" si="109"/>
        <v>1</v>
      </c>
      <c r="J568" s="5">
        <f t="shared" si="110"/>
        <v>1</v>
      </c>
      <c r="K568" s="5">
        <f t="shared" si="111"/>
        <v>0</v>
      </c>
      <c r="L568" s="5">
        <f t="shared" si="112"/>
        <v>0</v>
      </c>
      <c r="M568" s="5">
        <f t="shared" si="113"/>
        <v>0.10000000000000009</v>
      </c>
      <c r="N568" s="64">
        <f>IF(ISERROR(VLOOKUP(D568,'Base Precios'!$B:$E,4,0)),0,VLOOKUP(D568,'Base Precios'!$B:$E,4,0))</f>
        <v>535.85</v>
      </c>
      <c r="O568" s="64">
        <f>IF(ISERROR(VLOOKUP(D568,'Base Precios'!$B:$E,3,0)),0,VLOOKUP(D568,'Base Precios'!$B:$E,3,0))</f>
        <v>134.09</v>
      </c>
      <c r="P568" s="64">
        <f t="shared" si="114"/>
        <v>535.85</v>
      </c>
      <c r="Q568" s="64">
        <f t="shared" si="115"/>
        <v>0</v>
      </c>
      <c r="R568" s="65">
        <f t="shared" si="116"/>
        <v>535.85</v>
      </c>
    </row>
    <row r="569" spans="1:18" s="67" customFormat="1" ht="15" customHeight="1" x14ac:dyDescent="0.2">
      <c r="A569" s="5" t="str">
        <f t="shared" si="107"/>
        <v>Toyota RAV4 - 2.4  (Naftero)</v>
      </c>
      <c r="B569" s="67" t="s">
        <v>55</v>
      </c>
      <c r="C569" s="5" t="s">
        <v>56</v>
      </c>
      <c r="D569" s="5" t="s">
        <v>262</v>
      </c>
      <c r="E569" s="5" t="s">
        <v>363</v>
      </c>
      <c r="F569" s="5" t="s">
        <v>355</v>
      </c>
      <c r="G569" s="96">
        <v>4.3</v>
      </c>
      <c r="H569" s="5">
        <f t="shared" si="108"/>
        <v>5</v>
      </c>
      <c r="I569" s="5">
        <f t="shared" si="109"/>
        <v>1.25</v>
      </c>
      <c r="J569" s="5">
        <f t="shared" si="110"/>
        <v>1</v>
      </c>
      <c r="K569" s="5">
        <f t="shared" si="111"/>
        <v>0.25</v>
      </c>
      <c r="L569" s="5">
        <f t="shared" si="112"/>
        <v>1</v>
      </c>
      <c r="M569" s="5">
        <f t="shared" si="113"/>
        <v>0.70000000000000018</v>
      </c>
      <c r="N569" s="64">
        <f>IF(ISERROR(VLOOKUP(D569,'Base Precios'!$B:$E,4,0)),0,VLOOKUP(D569,'Base Precios'!$B:$E,4,0))</f>
        <v>535.85</v>
      </c>
      <c r="O569" s="64">
        <f>IF(ISERROR(VLOOKUP(D569,'Base Precios'!$B:$E,3,0)),0,VLOOKUP(D569,'Base Precios'!$B:$E,3,0))</f>
        <v>134.09</v>
      </c>
      <c r="P569" s="64">
        <f t="shared" si="114"/>
        <v>535.85</v>
      </c>
      <c r="Q569" s="64">
        <f t="shared" si="115"/>
        <v>134.09</v>
      </c>
      <c r="R569" s="65">
        <f t="shared" si="116"/>
        <v>669.94</v>
      </c>
    </row>
    <row r="570" spans="1:18" ht="15" customHeight="1" x14ac:dyDescent="0.2">
      <c r="A570" s="5" t="str">
        <f t="shared" si="107"/>
        <v>Volkswagen Amarok - 2.0 tdi  (Diesel)</v>
      </c>
      <c r="B570" s="98" t="s">
        <v>58</v>
      </c>
      <c r="C570" s="98" t="s">
        <v>211</v>
      </c>
      <c r="D570" s="98" t="s">
        <v>258</v>
      </c>
      <c r="E570" s="97" t="s">
        <v>104</v>
      </c>
      <c r="F570" s="97" t="s">
        <v>567</v>
      </c>
      <c r="G570" s="106">
        <v>0</v>
      </c>
      <c r="H570" s="97">
        <f t="shared" si="108"/>
        <v>0</v>
      </c>
      <c r="I570" s="97">
        <f t="shared" si="109"/>
        <v>0</v>
      </c>
      <c r="J570" s="97">
        <f t="shared" si="110"/>
        <v>0</v>
      </c>
      <c r="K570" s="97">
        <f t="shared" si="111"/>
        <v>0</v>
      </c>
      <c r="L570" s="97">
        <f t="shared" si="112"/>
        <v>0</v>
      </c>
      <c r="M570" s="97">
        <f t="shared" si="113"/>
        <v>0</v>
      </c>
      <c r="N570" s="100">
        <f>IF(ISERROR(VLOOKUP(D570,'Base Precios'!$B:$E,4,0)),0,VLOOKUP(D570,'Base Precios'!$B:$E,4,0))</f>
        <v>491.51</v>
      </c>
      <c r="O570" s="100">
        <f>IF(ISERROR(VLOOKUP(D570,'Base Precios'!$B:$E,3,0)),0,VLOOKUP(D570,'Base Precios'!$B:$E,3,0))</f>
        <v>125.93</v>
      </c>
      <c r="P570" s="100">
        <f t="shared" si="114"/>
        <v>0</v>
      </c>
      <c r="Q570" s="100">
        <f t="shared" si="115"/>
        <v>0</v>
      </c>
      <c r="R570" s="101">
        <f t="shared" si="116"/>
        <v>0</v>
      </c>
    </row>
    <row r="571" spans="1:18" s="67" customFormat="1" ht="15" customHeight="1" x14ac:dyDescent="0.2">
      <c r="A571" s="5" t="str">
        <f t="shared" si="107"/>
        <v>Volkswagen Beetle - 1.8 t  (Naftero)</v>
      </c>
      <c r="B571" s="67" t="s">
        <v>58</v>
      </c>
      <c r="C571" s="67" t="s">
        <v>212</v>
      </c>
      <c r="D571" s="67" t="s">
        <v>258</v>
      </c>
      <c r="E571" s="5" t="s">
        <v>363</v>
      </c>
      <c r="F571" s="5" t="s">
        <v>572</v>
      </c>
      <c r="G571" s="96">
        <v>4.5</v>
      </c>
      <c r="H571" s="5">
        <f t="shared" si="108"/>
        <v>5</v>
      </c>
      <c r="I571" s="5">
        <f t="shared" si="109"/>
        <v>1.25</v>
      </c>
      <c r="J571" s="5">
        <f t="shared" si="110"/>
        <v>1</v>
      </c>
      <c r="K571" s="5">
        <f t="shared" si="111"/>
        <v>0.25</v>
      </c>
      <c r="L571" s="5">
        <f t="shared" si="112"/>
        <v>1</v>
      </c>
      <c r="M571" s="5">
        <f t="shared" si="113"/>
        <v>0.5</v>
      </c>
      <c r="N571" s="64">
        <f>IF(ISERROR(VLOOKUP(D571,'Base Precios'!$B:$E,4,0)),0,VLOOKUP(D571,'Base Precios'!$B:$E,4,0))</f>
        <v>491.51</v>
      </c>
      <c r="O571" s="64">
        <f>IF(ISERROR(VLOOKUP(D571,'Base Precios'!$B:$E,3,0)),0,VLOOKUP(D571,'Base Precios'!$B:$E,3,0))</f>
        <v>125.93</v>
      </c>
      <c r="P571" s="64">
        <f t="shared" si="114"/>
        <v>491.51</v>
      </c>
      <c r="Q571" s="64">
        <f t="shared" si="115"/>
        <v>125.93</v>
      </c>
      <c r="R571" s="65">
        <f t="shared" si="116"/>
        <v>617.44000000000005</v>
      </c>
    </row>
    <row r="572" spans="1:18" ht="15" customHeight="1" x14ac:dyDescent="0.2">
      <c r="A572" s="5" t="str">
        <f t="shared" si="107"/>
        <v>Volkswagen Beetle - 2.0  (Naftero)</v>
      </c>
      <c r="B572" s="1" t="s">
        <v>58</v>
      </c>
      <c r="C572" s="1" t="s">
        <v>212</v>
      </c>
      <c r="D572" s="1" t="s">
        <v>258</v>
      </c>
      <c r="E572" s="5" t="s">
        <v>363</v>
      </c>
      <c r="F572" s="5" t="s">
        <v>328</v>
      </c>
      <c r="G572" s="96">
        <v>4</v>
      </c>
      <c r="H572" s="5">
        <f t="shared" si="108"/>
        <v>4</v>
      </c>
      <c r="I572" s="5">
        <f t="shared" si="109"/>
        <v>1</v>
      </c>
      <c r="J572" s="5">
        <f t="shared" si="110"/>
        <v>1</v>
      </c>
      <c r="K572" s="5">
        <f t="shared" si="111"/>
        <v>0</v>
      </c>
      <c r="L572" s="5">
        <f t="shared" si="112"/>
        <v>0</v>
      </c>
      <c r="M572" s="5">
        <f t="shared" si="113"/>
        <v>0</v>
      </c>
      <c r="N572" s="64">
        <f>IF(ISERROR(VLOOKUP(D572,'Base Precios'!$B:$E,4,0)),0,VLOOKUP(D572,'Base Precios'!$B:$E,4,0))</f>
        <v>491.51</v>
      </c>
      <c r="O572" s="64">
        <f>IF(ISERROR(VLOOKUP(D572,'Base Precios'!$B:$E,3,0)),0,VLOOKUP(D572,'Base Precios'!$B:$E,3,0))</f>
        <v>125.93</v>
      </c>
      <c r="P572" s="64">
        <f t="shared" si="114"/>
        <v>491.51</v>
      </c>
      <c r="Q572" s="64">
        <f t="shared" si="115"/>
        <v>0</v>
      </c>
      <c r="R572" s="65">
        <f t="shared" si="116"/>
        <v>491.51</v>
      </c>
    </row>
    <row r="573" spans="1:18" s="67" customFormat="1" ht="15" customHeight="1" x14ac:dyDescent="0.2">
      <c r="A573" s="5" t="str">
        <f t="shared" si="107"/>
        <v>Volkswagen Bora - 1.8 t  (Naftero)</v>
      </c>
      <c r="B573" s="67" t="s">
        <v>58</v>
      </c>
      <c r="C573" s="67" t="s">
        <v>59</v>
      </c>
      <c r="D573" s="67" t="s">
        <v>258</v>
      </c>
      <c r="E573" s="5" t="s">
        <v>363</v>
      </c>
      <c r="F573" s="5" t="s">
        <v>572</v>
      </c>
      <c r="G573" s="96">
        <v>4.5</v>
      </c>
      <c r="H573" s="5">
        <f t="shared" si="108"/>
        <v>5</v>
      </c>
      <c r="I573" s="5">
        <f t="shared" si="109"/>
        <v>1.25</v>
      </c>
      <c r="J573" s="5">
        <f t="shared" si="110"/>
        <v>1</v>
      </c>
      <c r="K573" s="5">
        <f t="shared" si="111"/>
        <v>0.25</v>
      </c>
      <c r="L573" s="5">
        <f t="shared" si="112"/>
        <v>1</v>
      </c>
      <c r="M573" s="5">
        <f t="shared" si="113"/>
        <v>0.5</v>
      </c>
      <c r="N573" s="64">
        <f>IF(ISERROR(VLOOKUP(D573,'Base Precios'!$B:$E,4,0)),0,VLOOKUP(D573,'Base Precios'!$B:$E,4,0))</f>
        <v>491.51</v>
      </c>
      <c r="O573" s="64">
        <f>IF(ISERROR(VLOOKUP(D573,'Base Precios'!$B:$E,3,0)),0,VLOOKUP(D573,'Base Precios'!$B:$E,3,0))</f>
        <v>125.93</v>
      </c>
      <c r="P573" s="64">
        <f t="shared" si="114"/>
        <v>491.51</v>
      </c>
      <c r="Q573" s="64">
        <f t="shared" si="115"/>
        <v>125.93</v>
      </c>
      <c r="R573" s="65">
        <f t="shared" si="116"/>
        <v>617.44000000000005</v>
      </c>
    </row>
    <row r="574" spans="1:18" ht="15" customHeight="1" x14ac:dyDescent="0.2">
      <c r="A574" s="5" t="str">
        <f t="shared" si="107"/>
        <v>Volkswagen Bora - 1.9 tdi  (Diesel)</v>
      </c>
      <c r="B574" s="1" t="s">
        <v>58</v>
      </c>
      <c r="C574" s="1" t="s">
        <v>59</v>
      </c>
      <c r="D574" s="1" t="s">
        <v>258</v>
      </c>
      <c r="E574" s="5" t="s">
        <v>104</v>
      </c>
      <c r="F574" s="5" t="s">
        <v>566</v>
      </c>
      <c r="G574" s="96">
        <v>4</v>
      </c>
      <c r="H574" s="5">
        <f t="shared" si="108"/>
        <v>4</v>
      </c>
      <c r="I574" s="5">
        <f t="shared" si="109"/>
        <v>1</v>
      </c>
      <c r="J574" s="5">
        <f t="shared" si="110"/>
        <v>1</v>
      </c>
      <c r="K574" s="5">
        <f t="shared" si="111"/>
        <v>0</v>
      </c>
      <c r="L574" s="5">
        <f t="shared" si="112"/>
        <v>0</v>
      </c>
      <c r="M574" s="5">
        <f t="shared" si="113"/>
        <v>0</v>
      </c>
      <c r="N574" s="64">
        <f>IF(ISERROR(VLOOKUP(D574,'Base Precios'!$B:$E,4,0)),0,VLOOKUP(D574,'Base Precios'!$B:$E,4,0))</f>
        <v>491.51</v>
      </c>
      <c r="O574" s="64">
        <f>IF(ISERROR(VLOOKUP(D574,'Base Precios'!$B:$E,3,0)),0,VLOOKUP(D574,'Base Precios'!$B:$E,3,0))</f>
        <v>125.93</v>
      </c>
      <c r="P574" s="64">
        <f t="shared" si="114"/>
        <v>491.51</v>
      </c>
      <c r="Q574" s="64">
        <f t="shared" si="115"/>
        <v>0</v>
      </c>
      <c r="R574" s="65">
        <f t="shared" si="116"/>
        <v>491.51</v>
      </c>
    </row>
    <row r="575" spans="1:18" ht="15" customHeight="1" x14ac:dyDescent="0.2">
      <c r="A575" s="5" t="str">
        <f t="shared" si="107"/>
        <v>Volkswagen Bora - 2.0  (Naftero)</v>
      </c>
      <c r="B575" s="1" t="s">
        <v>58</v>
      </c>
      <c r="C575" s="1" t="s">
        <v>59</v>
      </c>
      <c r="D575" s="67" t="s">
        <v>258</v>
      </c>
      <c r="E575" s="5" t="s">
        <v>363</v>
      </c>
      <c r="F575" s="5" t="s">
        <v>328</v>
      </c>
      <c r="G575" s="96">
        <v>4</v>
      </c>
      <c r="H575" s="5">
        <f t="shared" si="108"/>
        <v>4</v>
      </c>
      <c r="I575" s="5">
        <f t="shared" si="109"/>
        <v>1</v>
      </c>
      <c r="J575" s="5">
        <f t="shared" si="110"/>
        <v>1</v>
      </c>
      <c r="K575" s="5">
        <f t="shared" si="111"/>
        <v>0</v>
      </c>
      <c r="L575" s="5">
        <f t="shared" si="112"/>
        <v>0</v>
      </c>
      <c r="M575" s="5">
        <f t="shared" si="113"/>
        <v>0</v>
      </c>
      <c r="N575" s="64">
        <f>IF(ISERROR(VLOOKUP(D575,'Base Precios'!$B:$E,4,0)),0,VLOOKUP(D575,'Base Precios'!$B:$E,4,0))</f>
        <v>491.51</v>
      </c>
      <c r="O575" s="64">
        <f>IF(ISERROR(VLOOKUP(D575,'Base Precios'!$B:$E,3,0)),0,VLOOKUP(D575,'Base Precios'!$B:$E,3,0))</f>
        <v>125.93</v>
      </c>
      <c r="P575" s="64">
        <f t="shared" si="114"/>
        <v>491.51</v>
      </c>
      <c r="Q575" s="64">
        <f t="shared" si="115"/>
        <v>0</v>
      </c>
      <c r="R575" s="65">
        <f t="shared" si="116"/>
        <v>491.51</v>
      </c>
    </row>
    <row r="576" spans="1:18" ht="15" customHeight="1" x14ac:dyDescent="0.2">
      <c r="A576" s="5" t="str">
        <f t="shared" si="107"/>
        <v>Volkswagen Caddy - 1.6  (Naftero)</v>
      </c>
      <c r="B576" s="1" t="s">
        <v>58</v>
      </c>
      <c r="C576" s="1" t="s">
        <v>347</v>
      </c>
      <c r="D576" s="67" t="s">
        <v>258</v>
      </c>
      <c r="E576" s="5" t="s">
        <v>363</v>
      </c>
      <c r="F576" s="5" t="s">
        <v>350</v>
      </c>
      <c r="G576" s="96">
        <v>3.5</v>
      </c>
      <c r="H576" s="5">
        <f t="shared" si="108"/>
        <v>4</v>
      </c>
      <c r="I576" s="5">
        <f t="shared" si="109"/>
        <v>1</v>
      </c>
      <c r="J576" s="5">
        <f t="shared" si="110"/>
        <v>1</v>
      </c>
      <c r="K576" s="5">
        <f t="shared" si="111"/>
        <v>0</v>
      </c>
      <c r="L576" s="5">
        <f t="shared" si="112"/>
        <v>0</v>
      </c>
      <c r="M576" s="5">
        <f t="shared" si="113"/>
        <v>0.5</v>
      </c>
      <c r="N576" s="64">
        <f>IF(ISERROR(VLOOKUP(D576,'Base Precios'!$B:$E,4,0)),0,VLOOKUP(D576,'Base Precios'!$B:$E,4,0))</f>
        <v>491.51</v>
      </c>
      <c r="O576" s="64">
        <f>IF(ISERROR(VLOOKUP(D576,'Base Precios'!$B:$E,3,0)),0,VLOOKUP(D576,'Base Precios'!$B:$E,3,0))</f>
        <v>125.93</v>
      </c>
      <c r="P576" s="64">
        <f t="shared" si="114"/>
        <v>491.51</v>
      </c>
      <c r="Q576" s="64">
        <f t="shared" si="115"/>
        <v>0</v>
      </c>
      <c r="R576" s="65">
        <f t="shared" si="116"/>
        <v>491.51</v>
      </c>
    </row>
    <row r="577" spans="1:18" s="67" customFormat="1" ht="15" customHeight="1" x14ac:dyDescent="0.2">
      <c r="A577" s="5" t="str">
        <f t="shared" si="107"/>
        <v>Volkswagen Caddy - 1.9  (Diesel)</v>
      </c>
      <c r="B577" s="67" t="s">
        <v>58</v>
      </c>
      <c r="C577" s="67" t="s">
        <v>347</v>
      </c>
      <c r="D577" s="67" t="s">
        <v>259</v>
      </c>
      <c r="E577" s="5" t="s">
        <v>104</v>
      </c>
      <c r="F577" s="5" t="s">
        <v>372</v>
      </c>
      <c r="G577" s="96">
        <v>4</v>
      </c>
      <c r="H577" s="5">
        <f t="shared" si="108"/>
        <v>4</v>
      </c>
      <c r="I577" s="5">
        <f t="shared" si="109"/>
        <v>1</v>
      </c>
      <c r="J577" s="5">
        <f t="shared" si="110"/>
        <v>1</v>
      </c>
      <c r="K577" s="5">
        <f t="shared" si="111"/>
        <v>0</v>
      </c>
      <c r="L577" s="5">
        <f t="shared" si="112"/>
        <v>0</v>
      </c>
      <c r="M577" s="5">
        <f t="shared" si="113"/>
        <v>0</v>
      </c>
      <c r="N577" s="64">
        <f>IF(ISERROR(VLOOKUP(D577,'Base Precios'!$B:$E,4,0)),0,VLOOKUP(D577,'Base Precios'!$B:$E,4,0))</f>
        <v>277.99</v>
      </c>
      <c r="O577" s="64">
        <f>IF(ISERROR(VLOOKUP(D577,'Base Precios'!$B:$E,3,0)),0,VLOOKUP(D577,'Base Precios'!$B:$E,3,0))</f>
        <v>70.48</v>
      </c>
      <c r="P577" s="64">
        <f t="shared" si="114"/>
        <v>277.99</v>
      </c>
      <c r="Q577" s="64">
        <f t="shared" si="115"/>
        <v>0</v>
      </c>
      <c r="R577" s="65">
        <f t="shared" si="116"/>
        <v>277.99</v>
      </c>
    </row>
    <row r="578" spans="1:18" s="67" customFormat="1" ht="15" customHeight="1" x14ac:dyDescent="0.2">
      <c r="A578" s="5" t="str">
        <f t="shared" si="107"/>
        <v>Volkswagen Crossfox - 1.6  (Naftero)</v>
      </c>
      <c r="B578" s="67" t="s">
        <v>58</v>
      </c>
      <c r="C578" s="67" t="s">
        <v>340</v>
      </c>
      <c r="D578" s="67" t="s">
        <v>258</v>
      </c>
      <c r="E578" s="5" t="s">
        <v>363</v>
      </c>
      <c r="F578" s="5" t="s">
        <v>350</v>
      </c>
      <c r="G578" s="96">
        <v>4</v>
      </c>
      <c r="H578" s="5">
        <f t="shared" si="108"/>
        <v>4</v>
      </c>
      <c r="I578" s="5">
        <f t="shared" si="109"/>
        <v>1</v>
      </c>
      <c r="J578" s="5">
        <f t="shared" si="110"/>
        <v>1</v>
      </c>
      <c r="K578" s="5">
        <f t="shared" si="111"/>
        <v>0</v>
      </c>
      <c r="L578" s="5">
        <f t="shared" si="112"/>
        <v>0</v>
      </c>
      <c r="M578" s="5">
        <f t="shared" si="113"/>
        <v>0</v>
      </c>
      <c r="N578" s="64">
        <f>IF(ISERROR(VLOOKUP(D578,'Base Precios'!$B:$E,4,0)),0,VLOOKUP(D578,'Base Precios'!$B:$E,4,0))</f>
        <v>491.51</v>
      </c>
      <c r="O578" s="64">
        <f>IF(ISERROR(VLOOKUP(D578,'Base Precios'!$B:$E,3,0)),0,VLOOKUP(D578,'Base Precios'!$B:$E,3,0))</f>
        <v>125.93</v>
      </c>
      <c r="P578" s="64">
        <f t="shared" si="114"/>
        <v>491.51</v>
      </c>
      <c r="Q578" s="64">
        <f t="shared" si="115"/>
        <v>0</v>
      </c>
      <c r="R578" s="65">
        <f t="shared" si="116"/>
        <v>491.51</v>
      </c>
    </row>
    <row r="579" spans="1:18" s="67" customFormat="1" ht="15" customHeight="1" x14ac:dyDescent="0.2">
      <c r="A579" s="5" t="str">
        <f t="shared" ref="A579:A642" si="117">CONCATENATE(B579," ",C579,," - ",F579,"  (",E579,")")</f>
        <v>Volkswagen Fox - 1.6  (Naftero)</v>
      </c>
      <c r="B579" s="67" t="s">
        <v>58</v>
      </c>
      <c r="C579" s="67" t="s">
        <v>341</v>
      </c>
      <c r="D579" s="67" t="s">
        <v>258</v>
      </c>
      <c r="E579" s="5" t="s">
        <v>363</v>
      </c>
      <c r="F579" s="5" t="s">
        <v>350</v>
      </c>
      <c r="G579" s="96">
        <v>4</v>
      </c>
      <c r="H579" s="5">
        <f t="shared" si="108"/>
        <v>4</v>
      </c>
      <c r="I579" s="5">
        <f t="shared" si="109"/>
        <v>1</v>
      </c>
      <c r="J579" s="5">
        <f t="shared" si="110"/>
        <v>1</v>
      </c>
      <c r="K579" s="5">
        <f t="shared" si="111"/>
        <v>0</v>
      </c>
      <c r="L579" s="5">
        <f t="shared" si="112"/>
        <v>0</v>
      </c>
      <c r="M579" s="5">
        <f t="shared" si="113"/>
        <v>0</v>
      </c>
      <c r="N579" s="64">
        <f>IF(ISERROR(VLOOKUP(D579,'Base Precios'!$B:$E,4,0)),0,VLOOKUP(D579,'Base Precios'!$B:$E,4,0))</f>
        <v>491.51</v>
      </c>
      <c r="O579" s="64">
        <f>IF(ISERROR(VLOOKUP(D579,'Base Precios'!$B:$E,3,0)),0,VLOOKUP(D579,'Base Precios'!$B:$E,3,0))</f>
        <v>125.93</v>
      </c>
      <c r="P579" s="64">
        <f t="shared" si="114"/>
        <v>491.51</v>
      </c>
      <c r="Q579" s="64">
        <f t="shared" si="115"/>
        <v>0</v>
      </c>
      <c r="R579" s="65">
        <f t="shared" si="116"/>
        <v>491.51</v>
      </c>
    </row>
    <row r="580" spans="1:18" s="67" customFormat="1" ht="15" customHeight="1" x14ac:dyDescent="0.2">
      <c r="A580" s="5" t="str">
        <f t="shared" si="117"/>
        <v>Volkswagen Fox - 1.9  (Naftero)</v>
      </c>
      <c r="B580" s="67" t="s">
        <v>58</v>
      </c>
      <c r="C580" s="67" t="s">
        <v>341</v>
      </c>
      <c r="D580" s="67" t="s">
        <v>259</v>
      </c>
      <c r="E580" s="5" t="s">
        <v>363</v>
      </c>
      <c r="F580" s="5" t="s">
        <v>372</v>
      </c>
      <c r="G580" s="96">
        <v>4</v>
      </c>
      <c r="H580" s="5">
        <f t="shared" si="108"/>
        <v>4</v>
      </c>
      <c r="I580" s="5">
        <f t="shared" si="109"/>
        <v>1</v>
      </c>
      <c r="J580" s="5">
        <f t="shared" si="110"/>
        <v>1</v>
      </c>
      <c r="K580" s="5">
        <f t="shared" si="111"/>
        <v>0</v>
      </c>
      <c r="L580" s="5">
        <f t="shared" si="112"/>
        <v>0</v>
      </c>
      <c r="M580" s="5">
        <f t="shared" si="113"/>
        <v>0</v>
      </c>
      <c r="N580" s="64">
        <f>IF(ISERROR(VLOOKUP(D580,'Base Precios'!$B:$E,4,0)),0,VLOOKUP(D580,'Base Precios'!$B:$E,4,0))</f>
        <v>277.99</v>
      </c>
      <c r="O580" s="64">
        <f>IF(ISERROR(VLOOKUP(D580,'Base Precios'!$B:$E,3,0)),0,VLOOKUP(D580,'Base Precios'!$B:$E,3,0))</f>
        <v>70.48</v>
      </c>
      <c r="P580" s="64">
        <f t="shared" si="114"/>
        <v>277.99</v>
      </c>
      <c r="Q580" s="64">
        <f t="shared" si="115"/>
        <v>0</v>
      </c>
      <c r="R580" s="65">
        <f t="shared" si="116"/>
        <v>277.99</v>
      </c>
    </row>
    <row r="581" spans="1:18" s="67" customFormat="1" ht="15" customHeight="1" x14ac:dyDescent="0.2">
      <c r="A581" s="5" t="str">
        <f t="shared" si="117"/>
        <v>Volkswagen Gol - 1.0  (Naftero)</v>
      </c>
      <c r="B581" s="67" t="s">
        <v>58</v>
      </c>
      <c r="C581" s="67" t="s">
        <v>573</v>
      </c>
      <c r="D581" s="67" t="s">
        <v>259</v>
      </c>
      <c r="E581" s="5" t="s">
        <v>363</v>
      </c>
      <c r="F581" s="5" t="s">
        <v>377</v>
      </c>
      <c r="G581" s="96">
        <v>3.5</v>
      </c>
      <c r="H581" s="5">
        <f t="shared" ref="H581:H644" si="118">ROUNDUP(G581,0)</f>
        <v>4</v>
      </c>
      <c r="I581" s="5">
        <f t="shared" ref="I581:I644" si="119">+H581/4</f>
        <v>1</v>
      </c>
      <c r="J581" s="5">
        <f t="shared" ref="J581:J644" si="120">TRUNC(I581,0)</f>
        <v>1</v>
      </c>
      <c r="K581" s="5">
        <f t="shared" ref="K581:K644" si="121">+I581-J581</f>
        <v>0</v>
      </c>
      <c r="L581" s="5">
        <f t="shared" ref="L581:L644" si="122">+K581*4</f>
        <v>0</v>
      </c>
      <c r="M581" s="5">
        <f t="shared" ref="M581:M644" si="123">+H581-G581</f>
        <v>0.5</v>
      </c>
      <c r="N581" s="64">
        <f>IF(ISERROR(VLOOKUP(D581,'Base Precios'!$B:$E,4,0)),0,VLOOKUP(D581,'Base Precios'!$B:$E,4,0))</f>
        <v>277.99</v>
      </c>
      <c r="O581" s="64">
        <f>IF(ISERROR(VLOOKUP(D581,'Base Precios'!$B:$E,3,0)),0,VLOOKUP(D581,'Base Precios'!$B:$E,3,0))</f>
        <v>70.48</v>
      </c>
      <c r="P581" s="64">
        <f t="shared" ref="P581:P644" si="124">IFERROR(J581*N581,0)</f>
        <v>277.99</v>
      </c>
      <c r="Q581" s="64">
        <f t="shared" ref="Q581:Q644" si="125">IFERROR(L581*O581,0)</f>
        <v>0</v>
      </c>
      <c r="R581" s="65">
        <f t="shared" ref="R581:R644" si="126">+P581+Q581</f>
        <v>277.99</v>
      </c>
    </row>
    <row r="582" spans="1:18" ht="15" customHeight="1" x14ac:dyDescent="0.2">
      <c r="A582" s="5" t="str">
        <f t="shared" si="117"/>
        <v>Volkswagen Gol - 1.6  (Naftero)</v>
      </c>
      <c r="B582" s="1" t="s">
        <v>58</v>
      </c>
      <c r="C582" s="1" t="s">
        <v>573</v>
      </c>
      <c r="D582" s="1" t="s">
        <v>258</v>
      </c>
      <c r="E582" s="5" t="s">
        <v>363</v>
      </c>
      <c r="F582" s="5" t="s">
        <v>350</v>
      </c>
      <c r="G582" s="96">
        <v>3.5</v>
      </c>
      <c r="H582" s="5">
        <f t="shared" si="118"/>
        <v>4</v>
      </c>
      <c r="I582" s="5">
        <f t="shared" si="119"/>
        <v>1</v>
      </c>
      <c r="J582" s="5">
        <f t="shared" si="120"/>
        <v>1</v>
      </c>
      <c r="K582" s="5">
        <f t="shared" si="121"/>
        <v>0</v>
      </c>
      <c r="L582" s="5">
        <f t="shared" si="122"/>
        <v>0</v>
      </c>
      <c r="M582" s="5">
        <f t="shared" si="123"/>
        <v>0.5</v>
      </c>
      <c r="N582" s="64">
        <f>IF(ISERROR(VLOOKUP(D582,'Base Precios'!$B:$E,4,0)),0,VLOOKUP(D582,'Base Precios'!$B:$E,4,0))</f>
        <v>491.51</v>
      </c>
      <c r="O582" s="64">
        <f>IF(ISERROR(VLOOKUP(D582,'Base Precios'!$B:$E,3,0)),0,VLOOKUP(D582,'Base Precios'!$B:$E,3,0))</f>
        <v>125.93</v>
      </c>
      <c r="P582" s="64">
        <f t="shared" si="124"/>
        <v>491.51</v>
      </c>
      <c r="Q582" s="64">
        <f t="shared" si="125"/>
        <v>0</v>
      </c>
      <c r="R582" s="65">
        <f t="shared" si="126"/>
        <v>491.51</v>
      </c>
    </row>
    <row r="583" spans="1:18" ht="15" customHeight="1" x14ac:dyDescent="0.2">
      <c r="A583" s="5" t="str">
        <f t="shared" si="117"/>
        <v>Volkswagen Gol - 1.6 sd  (Diesel)</v>
      </c>
      <c r="B583" s="1" t="s">
        <v>58</v>
      </c>
      <c r="C583" s="1" t="s">
        <v>573</v>
      </c>
      <c r="D583" s="1" t="s">
        <v>259</v>
      </c>
      <c r="E583" s="5" t="s">
        <v>104</v>
      </c>
      <c r="F583" s="5" t="s">
        <v>575</v>
      </c>
      <c r="G583" s="96">
        <v>3.5</v>
      </c>
      <c r="H583" s="5">
        <f t="shared" si="118"/>
        <v>4</v>
      </c>
      <c r="I583" s="5">
        <f t="shared" si="119"/>
        <v>1</v>
      </c>
      <c r="J583" s="5">
        <f t="shared" si="120"/>
        <v>1</v>
      </c>
      <c r="K583" s="5">
        <f t="shared" si="121"/>
        <v>0</v>
      </c>
      <c r="L583" s="5">
        <f t="shared" si="122"/>
        <v>0</v>
      </c>
      <c r="M583" s="5">
        <f t="shared" si="123"/>
        <v>0.5</v>
      </c>
      <c r="N583" s="64">
        <f>IF(ISERROR(VLOOKUP(D583,'Base Precios'!$B:$E,4,0)),0,VLOOKUP(D583,'Base Precios'!$B:$E,4,0))</f>
        <v>277.99</v>
      </c>
      <c r="O583" s="64">
        <f>IF(ISERROR(VLOOKUP(D583,'Base Precios'!$B:$E,3,0)),0,VLOOKUP(D583,'Base Precios'!$B:$E,3,0))</f>
        <v>70.48</v>
      </c>
      <c r="P583" s="64">
        <f t="shared" si="124"/>
        <v>277.99</v>
      </c>
      <c r="Q583" s="64">
        <f t="shared" si="125"/>
        <v>0</v>
      </c>
      <c r="R583" s="65">
        <f t="shared" si="126"/>
        <v>277.99</v>
      </c>
    </row>
    <row r="584" spans="1:18" ht="15" customHeight="1" x14ac:dyDescent="0.2">
      <c r="A584" s="5" t="str">
        <f t="shared" si="117"/>
        <v>Volkswagen Gol - 1.9 sd  (Diesel)</v>
      </c>
      <c r="B584" s="1" t="s">
        <v>58</v>
      </c>
      <c r="C584" s="1" t="s">
        <v>573</v>
      </c>
      <c r="D584" s="1" t="s">
        <v>259</v>
      </c>
      <c r="E584" s="5" t="s">
        <v>104</v>
      </c>
      <c r="F584" s="5" t="s">
        <v>574</v>
      </c>
      <c r="G584" s="96">
        <v>4</v>
      </c>
      <c r="H584" s="5">
        <f t="shared" si="118"/>
        <v>4</v>
      </c>
      <c r="I584" s="5">
        <f t="shared" si="119"/>
        <v>1</v>
      </c>
      <c r="J584" s="5">
        <f t="shared" si="120"/>
        <v>1</v>
      </c>
      <c r="K584" s="5">
        <f t="shared" si="121"/>
        <v>0</v>
      </c>
      <c r="L584" s="5">
        <f t="shared" si="122"/>
        <v>0</v>
      </c>
      <c r="M584" s="5">
        <f t="shared" si="123"/>
        <v>0</v>
      </c>
      <c r="N584" s="64">
        <f>IF(ISERROR(VLOOKUP(D584,'Base Precios'!$B:$E,4,0)),0,VLOOKUP(D584,'Base Precios'!$B:$E,4,0))</f>
        <v>277.99</v>
      </c>
      <c r="O584" s="64">
        <f>IF(ISERROR(VLOOKUP(D584,'Base Precios'!$B:$E,3,0)),0,VLOOKUP(D584,'Base Precios'!$B:$E,3,0))</f>
        <v>70.48</v>
      </c>
      <c r="P584" s="64">
        <f t="shared" si="124"/>
        <v>277.99</v>
      </c>
      <c r="Q584" s="64">
        <f t="shared" si="125"/>
        <v>0</v>
      </c>
      <c r="R584" s="65">
        <f t="shared" si="126"/>
        <v>277.99</v>
      </c>
    </row>
    <row r="585" spans="1:18" s="67" customFormat="1" ht="15" customHeight="1" x14ac:dyDescent="0.2">
      <c r="A585" s="5" t="str">
        <f t="shared" si="117"/>
        <v>Volkswagen Gol Country - 1.6  (Naftero)</v>
      </c>
      <c r="B585" s="67" t="s">
        <v>58</v>
      </c>
      <c r="C585" s="67" t="s">
        <v>343</v>
      </c>
      <c r="D585" s="67" t="s">
        <v>258</v>
      </c>
      <c r="E585" s="5" t="s">
        <v>363</v>
      </c>
      <c r="F585" s="5" t="s">
        <v>350</v>
      </c>
      <c r="G585" s="96">
        <v>3.5</v>
      </c>
      <c r="H585" s="5">
        <f t="shared" si="118"/>
        <v>4</v>
      </c>
      <c r="I585" s="5">
        <f t="shared" si="119"/>
        <v>1</v>
      </c>
      <c r="J585" s="5">
        <f t="shared" si="120"/>
        <v>1</v>
      </c>
      <c r="K585" s="5">
        <f t="shared" si="121"/>
        <v>0</v>
      </c>
      <c r="L585" s="5">
        <f t="shared" si="122"/>
        <v>0</v>
      </c>
      <c r="M585" s="5">
        <f t="shared" si="123"/>
        <v>0.5</v>
      </c>
      <c r="N585" s="64">
        <f>IF(ISERROR(VLOOKUP(D585,'Base Precios'!$B:$E,4,0)),0,VLOOKUP(D585,'Base Precios'!$B:$E,4,0))</f>
        <v>491.51</v>
      </c>
      <c r="O585" s="64">
        <f>IF(ISERROR(VLOOKUP(D585,'Base Precios'!$B:$E,3,0)),0,VLOOKUP(D585,'Base Precios'!$B:$E,3,0))</f>
        <v>125.93</v>
      </c>
      <c r="P585" s="64">
        <f t="shared" si="124"/>
        <v>491.51</v>
      </c>
      <c r="Q585" s="64">
        <f t="shared" si="125"/>
        <v>0</v>
      </c>
      <c r="R585" s="65">
        <f t="shared" si="126"/>
        <v>491.51</v>
      </c>
    </row>
    <row r="586" spans="1:18" s="67" customFormat="1" ht="15" customHeight="1" x14ac:dyDescent="0.2">
      <c r="A586" s="5" t="str">
        <f t="shared" si="117"/>
        <v>Volkswagen Gol Country - 1.9 sd  (Diesel)</v>
      </c>
      <c r="B586" s="67" t="s">
        <v>58</v>
      </c>
      <c r="C586" s="67" t="s">
        <v>343</v>
      </c>
      <c r="D586" s="67" t="s">
        <v>259</v>
      </c>
      <c r="E586" s="5" t="s">
        <v>104</v>
      </c>
      <c r="F586" s="5" t="s">
        <v>574</v>
      </c>
      <c r="G586" s="96">
        <v>4</v>
      </c>
      <c r="H586" s="5">
        <f t="shared" si="118"/>
        <v>4</v>
      </c>
      <c r="I586" s="5">
        <f t="shared" si="119"/>
        <v>1</v>
      </c>
      <c r="J586" s="5">
        <f t="shared" si="120"/>
        <v>1</v>
      </c>
      <c r="K586" s="5">
        <f t="shared" si="121"/>
        <v>0</v>
      </c>
      <c r="L586" s="5">
        <f t="shared" si="122"/>
        <v>0</v>
      </c>
      <c r="M586" s="5">
        <f t="shared" si="123"/>
        <v>0</v>
      </c>
      <c r="N586" s="64">
        <f>IF(ISERROR(VLOOKUP(D586,'Base Precios'!$B:$E,4,0)),0,VLOOKUP(D586,'Base Precios'!$B:$E,4,0))</f>
        <v>277.99</v>
      </c>
      <c r="O586" s="64">
        <f>IF(ISERROR(VLOOKUP(D586,'Base Precios'!$B:$E,3,0)),0,VLOOKUP(D586,'Base Precios'!$B:$E,3,0))</f>
        <v>70.48</v>
      </c>
      <c r="P586" s="64">
        <f t="shared" si="124"/>
        <v>277.99</v>
      </c>
      <c r="Q586" s="64">
        <f t="shared" si="125"/>
        <v>0</v>
      </c>
      <c r="R586" s="65">
        <f t="shared" si="126"/>
        <v>277.99</v>
      </c>
    </row>
    <row r="587" spans="1:18" s="67" customFormat="1" ht="15" customHeight="1" x14ac:dyDescent="0.2">
      <c r="A587" s="5" t="str">
        <f t="shared" si="117"/>
        <v>Volkswagen Gol Power - 1.4  (Naftero)</v>
      </c>
      <c r="B587" s="67" t="s">
        <v>58</v>
      </c>
      <c r="C587" s="67" t="s">
        <v>342</v>
      </c>
      <c r="D587" s="67" t="s">
        <v>258</v>
      </c>
      <c r="E587" s="5" t="s">
        <v>363</v>
      </c>
      <c r="F587" s="5" t="s">
        <v>366</v>
      </c>
      <c r="G587" s="96">
        <v>3.5</v>
      </c>
      <c r="H587" s="5">
        <f t="shared" si="118"/>
        <v>4</v>
      </c>
      <c r="I587" s="5">
        <f t="shared" si="119"/>
        <v>1</v>
      </c>
      <c r="J587" s="5">
        <f t="shared" si="120"/>
        <v>1</v>
      </c>
      <c r="K587" s="5">
        <f t="shared" si="121"/>
        <v>0</v>
      </c>
      <c r="L587" s="5">
        <f t="shared" si="122"/>
        <v>0</v>
      </c>
      <c r="M587" s="5">
        <f t="shared" si="123"/>
        <v>0.5</v>
      </c>
      <c r="N587" s="64">
        <f>IF(ISERROR(VLOOKUP(D587,'Base Precios'!$B:$E,4,0)),0,VLOOKUP(D587,'Base Precios'!$B:$E,4,0))</f>
        <v>491.51</v>
      </c>
      <c r="O587" s="64">
        <f>IF(ISERROR(VLOOKUP(D587,'Base Precios'!$B:$E,3,0)),0,VLOOKUP(D587,'Base Precios'!$B:$E,3,0))</f>
        <v>125.93</v>
      </c>
      <c r="P587" s="64">
        <f t="shared" si="124"/>
        <v>491.51</v>
      </c>
      <c r="Q587" s="64">
        <f t="shared" si="125"/>
        <v>0</v>
      </c>
      <c r="R587" s="65">
        <f t="shared" si="126"/>
        <v>491.51</v>
      </c>
    </row>
    <row r="588" spans="1:18" ht="15" customHeight="1" x14ac:dyDescent="0.2">
      <c r="A588" s="5" t="str">
        <f t="shared" si="117"/>
        <v>Volkswagen Gol Trend - 1.6  (Naftero)</v>
      </c>
      <c r="B588" s="1" t="s">
        <v>58</v>
      </c>
      <c r="C588" s="1" t="s">
        <v>344</v>
      </c>
      <c r="D588" s="1" t="s">
        <v>258</v>
      </c>
      <c r="E588" s="5" t="s">
        <v>363</v>
      </c>
      <c r="F588" s="5" t="s">
        <v>350</v>
      </c>
      <c r="G588" s="96">
        <v>4</v>
      </c>
      <c r="H588" s="5">
        <f t="shared" si="118"/>
        <v>4</v>
      </c>
      <c r="I588" s="5">
        <f t="shared" si="119"/>
        <v>1</v>
      </c>
      <c r="J588" s="5">
        <f t="shared" si="120"/>
        <v>1</v>
      </c>
      <c r="K588" s="5">
        <f t="shared" si="121"/>
        <v>0</v>
      </c>
      <c r="L588" s="5">
        <f t="shared" si="122"/>
        <v>0</v>
      </c>
      <c r="M588" s="5">
        <f t="shared" si="123"/>
        <v>0</v>
      </c>
      <c r="N588" s="64">
        <f>IF(ISERROR(VLOOKUP(D588,'Base Precios'!$B:$E,4,0)),0,VLOOKUP(D588,'Base Precios'!$B:$E,4,0))</f>
        <v>491.51</v>
      </c>
      <c r="O588" s="64">
        <f>IF(ISERROR(VLOOKUP(D588,'Base Precios'!$B:$E,3,0)),0,VLOOKUP(D588,'Base Precios'!$B:$E,3,0))</f>
        <v>125.93</v>
      </c>
      <c r="P588" s="64">
        <f t="shared" si="124"/>
        <v>491.51</v>
      </c>
      <c r="Q588" s="64">
        <f t="shared" si="125"/>
        <v>0</v>
      </c>
      <c r="R588" s="65">
        <f t="shared" si="126"/>
        <v>491.51</v>
      </c>
    </row>
    <row r="589" spans="1:18" ht="15" customHeight="1" x14ac:dyDescent="0.2">
      <c r="A589" s="5" t="str">
        <f t="shared" si="117"/>
        <v>Volkswagen Golf - 1.6  (Naftero)</v>
      </c>
      <c r="B589" s="1" t="s">
        <v>58</v>
      </c>
      <c r="C589" s="1" t="s">
        <v>60</v>
      </c>
      <c r="D589" s="1" t="s">
        <v>258</v>
      </c>
      <c r="E589" s="5" t="s">
        <v>363</v>
      </c>
      <c r="F589" s="5" t="s">
        <v>350</v>
      </c>
      <c r="G589" s="96">
        <v>4</v>
      </c>
      <c r="H589" s="5">
        <f t="shared" si="118"/>
        <v>4</v>
      </c>
      <c r="I589" s="5">
        <f t="shared" si="119"/>
        <v>1</v>
      </c>
      <c r="J589" s="5">
        <f t="shared" si="120"/>
        <v>1</v>
      </c>
      <c r="K589" s="5">
        <f t="shared" si="121"/>
        <v>0</v>
      </c>
      <c r="L589" s="5">
        <f t="shared" si="122"/>
        <v>0</v>
      </c>
      <c r="M589" s="5">
        <f t="shared" si="123"/>
        <v>0</v>
      </c>
      <c r="N589" s="64">
        <f>IF(ISERROR(VLOOKUP(D589,'Base Precios'!$B:$E,4,0)),0,VLOOKUP(D589,'Base Precios'!$B:$E,4,0))</f>
        <v>491.51</v>
      </c>
      <c r="O589" s="64">
        <f>IF(ISERROR(VLOOKUP(D589,'Base Precios'!$B:$E,3,0)),0,VLOOKUP(D589,'Base Precios'!$B:$E,3,0))</f>
        <v>125.93</v>
      </c>
      <c r="P589" s="64">
        <f t="shared" si="124"/>
        <v>491.51</v>
      </c>
      <c r="Q589" s="64">
        <f t="shared" si="125"/>
        <v>0</v>
      </c>
      <c r="R589" s="65">
        <f t="shared" si="126"/>
        <v>491.51</v>
      </c>
    </row>
    <row r="590" spans="1:18" ht="15" customHeight="1" x14ac:dyDescent="0.2">
      <c r="A590" s="5" t="str">
        <f t="shared" si="117"/>
        <v>Volkswagen Golf - 1.8  (Naftero)</v>
      </c>
      <c r="B590" s="1" t="s">
        <v>58</v>
      </c>
      <c r="C590" s="1" t="s">
        <v>60</v>
      </c>
      <c r="D590" s="1" t="s">
        <v>259</v>
      </c>
      <c r="E590" s="5" t="s">
        <v>363</v>
      </c>
      <c r="F590" s="5" t="s">
        <v>351</v>
      </c>
      <c r="G590" s="96">
        <v>4</v>
      </c>
      <c r="H590" s="5">
        <f t="shared" si="118"/>
        <v>4</v>
      </c>
      <c r="I590" s="5">
        <f t="shared" si="119"/>
        <v>1</v>
      </c>
      <c r="J590" s="5">
        <f t="shared" si="120"/>
        <v>1</v>
      </c>
      <c r="K590" s="5">
        <f t="shared" si="121"/>
        <v>0</v>
      </c>
      <c r="L590" s="5">
        <f t="shared" si="122"/>
        <v>0</v>
      </c>
      <c r="M590" s="5">
        <f t="shared" si="123"/>
        <v>0</v>
      </c>
      <c r="N590" s="64">
        <f>IF(ISERROR(VLOOKUP(D590,'Base Precios'!$B:$E,4,0)),0,VLOOKUP(D590,'Base Precios'!$B:$E,4,0))</f>
        <v>277.99</v>
      </c>
      <c r="O590" s="64">
        <f>IF(ISERROR(VLOOKUP(D590,'Base Precios'!$B:$E,3,0)),0,VLOOKUP(D590,'Base Precios'!$B:$E,3,0))</f>
        <v>70.48</v>
      </c>
      <c r="P590" s="64">
        <f t="shared" si="124"/>
        <v>277.99</v>
      </c>
      <c r="Q590" s="64">
        <f t="shared" si="125"/>
        <v>0</v>
      </c>
      <c r="R590" s="65">
        <f t="shared" si="126"/>
        <v>277.99</v>
      </c>
    </row>
    <row r="591" spans="1:18" ht="15" customHeight="1" x14ac:dyDescent="0.2">
      <c r="A591" s="5" t="str">
        <f t="shared" si="117"/>
        <v>Volkswagen Golf - 1.8 t  (Naftero)</v>
      </c>
      <c r="B591" s="1" t="s">
        <v>58</v>
      </c>
      <c r="C591" s="1" t="s">
        <v>60</v>
      </c>
      <c r="D591" s="1" t="s">
        <v>258</v>
      </c>
      <c r="E591" s="5" t="s">
        <v>363</v>
      </c>
      <c r="F591" s="5" t="s">
        <v>572</v>
      </c>
      <c r="G591" s="96">
        <v>4.5</v>
      </c>
      <c r="H591" s="5">
        <f t="shared" si="118"/>
        <v>5</v>
      </c>
      <c r="I591" s="5">
        <f t="shared" si="119"/>
        <v>1.25</v>
      </c>
      <c r="J591" s="5">
        <f t="shared" si="120"/>
        <v>1</v>
      </c>
      <c r="K591" s="5">
        <f t="shared" si="121"/>
        <v>0.25</v>
      </c>
      <c r="L591" s="5">
        <f t="shared" si="122"/>
        <v>1</v>
      </c>
      <c r="M591" s="5">
        <f t="shared" si="123"/>
        <v>0.5</v>
      </c>
      <c r="N591" s="64">
        <f>IF(ISERROR(VLOOKUP(D591,'Base Precios'!$B:$E,4,0)),0,VLOOKUP(D591,'Base Precios'!$B:$E,4,0))</f>
        <v>491.51</v>
      </c>
      <c r="O591" s="64">
        <f>IF(ISERROR(VLOOKUP(D591,'Base Precios'!$B:$E,3,0)),0,VLOOKUP(D591,'Base Precios'!$B:$E,3,0))</f>
        <v>125.93</v>
      </c>
      <c r="P591" s="64">
        <f t="shared" si="124"/>
        <v>491.51</v>
      </c>
      <c r="Q591" s="64">
        <f t="shared" si="125"/>
        <v>125.93</v>
      </c>
      <c r="R591" s="65">
        <f t="shared" si="126"/>
        <v>617.44000000000005</v>
      </c>
    </row>
    <row r="592" spans="1:18" ht="15" customHeight="1" x14ac:dyDescent="0.2">
      <c r="A592" s="5" t="str">
        <f t="shared" si="117"/>
        <v>Volkswagen Golf - 1.9 tdi  (Diesel)</v>
      </c>
      <c r="B592" s="1" t="s">
        <v>58</v>
      </c>
      <c r="C592" s="1" t="s">
        <v>60</v>
      </c>
      <c r="D592" s="1" t="s">
        <v>258</v>
      </c>
      <c r="E592" s="5" t="s">
        <v>104</v>
      </c>
      <c r="F592" s="5" t="s">
        <v>566</v>
      </c>
      <c r="G592" s="96">
        <v>4</v>
      </c>
      <c r="H592" s="5">
        <f t="shared" si="118"/>
        <v>4</v>
      </c>
      <c r="I592" s="5">
        <f t="shared" si="119"/>
        <v>1</v>
      </c>
      <c r="J592" s="5">
        <f t="shared" si="120"/>
        <v>1</v>
      </c>
      <c r="K592" s="5">
        <f t="shared" si="121"/>
        <v>0</v>
      </c>
      <c r="L592" s="5">
        <f t="shared" si="122"/>
        <v>0</v>
      </c>
      <c r="M592" s="5">
        <f t="shared" si="123"/>
        <v>0</v>
      </c>
      <c r="N592" s="64">
        <f>IF(ISERROR(VLOOKUP(D592,'Base Precios'!$B:$E,4,0)),0,VLOOKUP(D592,'Base Precios'!$B:$E,4,0))</f>
        <v>491.51</v>
      </c>
      <c r="O592" s="64">
        <f>IF(ISERROR(VLOOKUP(D592,'Base Precios'!$B:$E,3,0)),0,VLOOKUP(D592,'Base Precios'!$B:$E,3,0))</f>
        <v>125.93</v>
      </c>
      <c r="P592" s="64">
        <f t="shared" si="124"/>
        <v>491.51</v>
      </c>
      <c r="Q592" s="64">
        <f t="shared" si="125"/>
        <v>0</v>
      </c>
      <c r="R592" s="65">
        <f t="shared" si="126"/>
        <v>491.51</v>
      </c>
    </row>
    <row r="593" spans="1:18" ht="15" customHeight="1" x14ac:dyDescent="0.2">
      <c r="A593" s="5" t="str">
        <f t="shared" si="117"/>
        <v>Volkswagen Golf - 2.0  (Naftero)</v>
      </c>
      <c r="B593" s="1" t="s">
        <v>58</v>
      </c>
      <c r="C593" s="1" t="s">
        <v>60</v>
      </c>
      <c r="D593" s="1" t="s">
        <v>258</v>
      </c>
      <c r="E593" s="5" t="s">
        <v>363</v>
      </c>
      <c r="F593" s="5" t="s">
        <v>328</v>
      </c>
      <c r="G593" s="96">
        <v>4</v>
      </c>
      <c r="H593" s="5">
        <f t="shared" si="118"/>
        <v>4</v>
      </c>
      <c r="I593" s="5">
        <f t="shared" si="119"/>
        <v>1</v>
      </c>
      <c r="J593" s="5">
        <f t="shared" si="120"/>
        <v>1</v>
      </c>
      <c r="K593" s="5">
        <f t="shared" si="121"/>
        <v>0</v>
      </c>
      <c r="L593" s="5">
        <f t="shared" si="122"/>
        <v>0</v>
      </c>
      <c r="M593" s="5">
        <f t="shared" si="123"/>
        <v>0</v>
      </c>
      <c r="N593" s="64">
        <f>IF(ISERROR(VLOOKUP(D593,'Base Precios'!$B:$E,4,0)),0,VLOOKUP(D593,'Base Precios'!$B:$E,4,0))</f>
        <v>491.51</v>
      </c>
      <c r="O593" s="64">
        <f>IF(ISERROR(VLOOKUP(D593,'Base Precios'!$B:$E,3,0)),0,VLOOKUP(D593,'Base Precios'!$B:$E,3,0))</f>
        <v>125.93</v>
      </c>
      <c r="P593" s="64">
        <f t="shared" si="124"/>
        <v>491.51</v>
      </c>
      <c r="Q593" s="64">
        <f t="shared" si="125"/>
        <v>0</v>
      </c>
      <c r="R593" s="65">
        <f t="shared" si="126"/>
        <v>491.51</v>
      </c>
    </row>
    <row r="594" spans="1:18" ht="15" customHeight="1" x14ac:dyDescent="0.2">
      <c r="A594" s="5" t="str">
        <f t="shared" si="117"/>
        <v>Volkswagen Passat - 1.8 t  (Naftero)</v>
      </c>
      <c r="B594" s="1" t="s">
        <v>58</v>
      </c>
      <c r="C594" s="1" t="s">
        <v>61</v>
      </c>
      <c r="D594" s="1" t="s">
        <v>258</v>
      </c>
      <c r="E594" s="5" t="s">
        <v>363</v>
      </c>
      <c r="F594" s="5" t="s">
        <v>572</v>
      </c>
      <c r="G594" s="96">
        <v>4.5</v>
      </c>
      <c r="H594" s="5">
        <f t="shared" si="118"/>
        <v>5</v>
      </c>
      <c r="I594" s="5">
        <f t="shared" si="119"/>
        <v>1.25</v>
      </c>
      <c r="J594" s="5">
        <f t="shared" si="120"/>
        <v>1</v>
      </c>
      <c r="K594" s="5">
        <f t="shared" si="121"/>
        <v>0.25</v>
      </c>
      <c r="L594" s="5">
        <f t="shared" si="122"/>
        <v>1</v>
      </c>
      <c r="M594" s="5">
        <f t="shared" si="123"/>
        <v>0.5</v>
      </c>
      <c r="N594" s="64">
        <f>IF(ISERROR(VLOOKUP(D594,'Base Precios'!$B:$E,4,0)),0,VLOOKUP(D594,'Base Precios'!$B:$E,4,0))</f>
        <v>491.51</v>
      </c>
      <c r="O594" s="64">
        <f>IF(ISERROR(VLOOKUP(D594,'Base Precios'!$B:$E,3,0)),0,VLOOKUP(D594,'Base Precios'!$B:$E,3,0))</f>
        <v>125.93</v>
      </c>
      <c r="P594" s="64">
        <f t="shared" si="124"/>
        <v>491.51</v>
      </c>
      <c r="Q594" s="64">
        <f t="shared" si="125"/>
        <v>125.93</v>
      </c>
      <c r="R594" s="65">
        <f t="shared" si="126"/>
        <v>617.44000000000005</v>
      </c>
    </row>
    <row r="595" spans="1:18" ht="15" customHeight="1" x14ac:dyDescent="0.2">
      <c r="A595" s="5" t="str">
        <f t="shared" si="117"/>
        <v>Volkswagen Passat - 1.9 tdi  (Diesel)</v>
      </c>
      <c r="B595" s="1" t="s">
        <v>58</v>
      </c>
      <c r="C595" s="1" t="s">
        <v>61</v>
      </c>
      <c r="D595" s="1" t="s">
        <v>258</v>
      </c>
      <c r="E595" s="5" t="s">
        <v>104</v>
      </c>
      <c r="F595" s="5" t="s">
        <v>566</v>
      </c>
      <c r="G595" s="96">
        <v>4</v>
      </c>
      <c r="H595" s="5">
        <f t="shared" si="118"/>
        <v>4</v>
      </c>
      <c r="I595" s="5">
        <f t="shared" si="119"/>
        <v>1</v>
      </c>
      <c r="J595" s="5">
        <f t="shared" si="120"/>
        <v>1</v>
      </c>
      <c r="K595" s="5">
        <f t="shared" si="121"/>
        <v>0</v>
      </c>
      <c r="L595" s="5">
        <f t="shared" si="122"/>
        <v>0</v>
      </c>
      <c r="M595" s="5">
        <f t="shared" si="123"/>
        <v>0</v>
      </c>
      <c r="N595" s="64">
        <f>IF(ISERROR(VLOOKUP(D595,'Base Precios'!$B:$E,4,0)),0,VLOOKUP(D595,'Base Precios'!$B:$E,4,0))</f>
        <v>491.51</v>
      </c>
      <c r="O595" s="64">
        <f>IF(ISERROR(VLOOKUP(D595,'Base Precios'!$B:$E,3,0)),0,VLOOKUP(D595,'Base Precios'!$B:$E,3,0))</f>
        <v>125.93</v>
      </c>
      <c r="P595" s="64">
        <f t="shared" si="124"/>
        <v>491.51</v>
      </c>
      <c r="Q595" s="64">
        <f t="shared" si="125"/>
        <v>0</v>
      </c>
      <c r="R595" s="65">
        <f t="shared" si="126"/>
        <v>491.51</v>
      </c>
    </row>
    <row r="596" spans="1:18" s="67" customFormat="1" ht="15" customHeight="1" x14ac:dyDescent="0.2">
      <c r="A596" s="5" t="str">
        <f t="shared" si="117"/>
        <v>Volkswagen Passat - 2.0 tdi  (Diesel)</v>
      </c>
      <c r="B596" s="67" t="s">
        <v>58</v>
      </c>
      <c r="C596" s="67" t="s">
        <v>61</v>
      </c>
      <c r="D596" s="67" t="s">
        <v>258</v>
      </c>
      <c r="E596" s="5" t="s">
        <v>104</v>
      </c>
      <c r="F596" s="5" t="s">
        <v>567</v>
      </c>
      <c r="G596" s="96">
        <v>4.5</v>
      </c>
      <c r="H596" s="5">
        <f t="shared" si="118"/>
        <v>5</v>
      </c>
      <c r="I596" s="5">
        <f t="shared" si="119"/>
        <v>1.25</v>
      </c>
      <c r="J596" s="5">
        <f t="shared" si="120"/>
        <v>1</v>
      </c>
      <c r="K596" s="5">
        <f t="shared" si="121"/>
        <v>0.25</v>
      </c>
      <c r="L596" s="5">
        <f t="shared" si="122"/>
        <v>1</v>
      </c>
      <c r="M596" s="5">
        <f t="shared" si="123"/>
        <v>0.5</v>
      </c>
      <c r="N596" s="64">
        <f>IF(ISERROR(VLOOKUP(D596,'Base Precios'!$B:$E,4,0)),0,VLOOKUP(D596,'Base Precios'!$B:$E,4,0))</f>
        <v>491.51</v>
      </c>
      <c r="O596" s="64">
        <f>IF(ISERROR(VLOOKUP(D596,'Base Precios'!$B:$E,3,0)),0,VLOOKUP(D596,'Base Precios'!$B:$E,3,0))</f>
        <v>125.93</v>
      </c>
      <c r="P596" s="64">
        <f t="shared" si="124"/>
        <v>491.51</v>
      </c>
      <c r="Q596" s="64">
        <f t="shared" si="125"/>
        <v>125.93</v>
      </c>
      <c r="R596" s="65">
        <f t="shared" si="126"/>
        <v>617.44000000000005</v>
      </c>
    </row>
    <row r="597" spans="1:18" s="98" customFormat="1" ht="15" customHeight="1" x14ac:dyDescent="0.2">
      <c r="A597" s="5" t="str">
        <f t="shared" si="117"/>
        <v>Volkswagen Passat - 2.8 VR6  (Naftero)</v>
      </c>
      <c r="B597" s="67" t="s">
        <v>58</v>
      </c>
      <c r="C597" s="67" t="s">
        <v>61</v>
      </c>
      <c r="D597" s="67" t="s">
        <v>258</v>
      </c>
      <c r="E597" s="5" t="s">
        <v>363</v>
      </c>
      <c r="F597" s="5" t="s">
        <v>571</v>
      </c>
      <c r="G597" s="96">
        <v>6.5</v>
      </c>
      <c r="H597" s="5">
        <f t="shared" si="118"/>
        <v>7</v>
      </c>
      <c r="I597" s="5">
        <f t="shared" si="119"/>
        <v>1.75</v>
      </c>
      <c r="J597" s="5">
        <f t="shared" si="120"/>
        <v>1</v>
      </c>
      <c r="K597" s="5">
        <f t="shared" si="121"/>
        <v>0.75</v>
      </c>
      <c r="L597" s="5">
        <f t="shared" si="122"/>
        <v>3</v>
      </c>
      <c r="M597" s="5">
        <f t="shared" si="123"/>
        <v>0.5</v>
      </c>
      <c r="N597" s="64">
        <f>IF(ISERROR(VLOOKUP(D597,'Base Precios'!$B:$E,4,0)),0,VLOOKUP(D597,'Base Precios'!$B:$E,4,0))</f>
        <v>491.51</v>
      </c>
      <c r="O597" s="64">
        <f>IF(ISERROR(VLOOKUP(D597,'Base Precios'!$B:$E,3,0)),0,VLOOKUP(D597,'Base Precios'!$B:$E,3,0))</f>
        <v>125.93</v>
      </c>
      <c r="P597" s="64">
        <f t="shared" si="124"/>
        <v>491.51</v>
      </c>
      <c r="Q597" s="64">
        <f t="shared" si="125"/>
        <v>377.79</v>
      </c>
      <c r="R597" s="65">
        <f t="shared" si="126"/>
        <v>869.3</v>
      </c>
    </row>
    <row r="598" spans="1:18" ht="15" customHeight="1" x14ac:dyDescent="0.2">
      <c r="A598" s="5" t="str">
        <f t="shared" si="117"/>
        <v>Volkswagen Polo Classic - 1.6  (Naftero)</v>
      </c>
      <c r="B598" s="1" t="s">
        <v>58</v>
      </c>
      <c r="C598" s="1" t="s">
        <v>346</v>
      </c>
      <c r="D598" s="1" t="s">
        <v>258</v>
      </c>
      <c r="E598" s="5" t="s">
        <v>363</v>
      </c>
      <c r="F598" s="5" t="s">
        <v>350</v>
      </c>
      <c r="G598" s="96">
        <v>3.5</v>
      </c>
      <c r="H598" s="5">
        <f t="shared" si="118"/>
        <v>4</v>
      </c>
      <c r="I598" s="5">
        <f t="shared" si="119"/>
        <v>1</v>
      </c>
      <c r="J598" s="5">
        <f t="shared" si="120"/>
        <v>1</v>
      </c>
      <c r="K598" s="5">
        <f t="shared" si="121"/>
        <v>0</v>
      </c>
      <c r="L598" s="5">
        <f t="shared" si="122"/>
        <v>0</v>
      </c>
      <c r="M598" s="5">
        <f t="shared" si="123"/>
        <v>0.5</v>
      </c>
      <c r="N598" s="64">
        <f>IF(ISERROR(VLOOKUP(D598,'Base Precios'!$B:$E,4,0)),0,VLOOKUP(D598,'Base Precios'!$B:$E,4,0))</f>
        <v>491.51</v>
      </c>
      <c r="O598" s="64">
        <f>IF(ISERROR(VLOOKUP(D598,'Base Precios'!$B:$E,3,0)),0,VLOOKUP(D598,'Base Precios'!$B:$E,3,0))</f>
        <v>125.93</v>
      </c>
      <c r="P598" s="64">
        <f t="shared" si="124"/>
        <v>491.51</v>
      </c>
      <c r="Q598" s="64">
        <f t="shared" si="125"/>
        <v>0</v>
      </c>
      <c r="R598" s="65">
        <f t="shared" si="126"/>
        <v>491.51</v>
      </c>
    </row>
    <row r="599" spans="1:18" ht="15" customHeight="1" x14ac:dyDescent="0.2">
      <c r="A599" s="5" t="str">
        <f t="shared" si="117"/>
        <v>Volkswagen Polo Classic - 1.8  (Naftero)</v>
      </c>
      <c r="B599" s="1" t="s">
        <v>58</v>
      </c>
      <c r="C599" s="1" t="s">
        <v>346</v>
      </c>
      <c r="D599" s="1" t="s">
        <v>258</v>
      </c>
      <c r="E599" s="5" t="s">
        <v>363</v>
      </c>
      <c r="F599" s="5" t="s">
        <v>351</v>
      </c>
      <c r="G599" s="96">
        <v>3.5</v>
      </c>
      <c r="H599" s="5">
        <f t="shared" si="118"/>
        <v>4</v>
      </c>
      <c r="I599" s="5">
        <f t="shared" si="119"/>
        <v>1</v>
      </c>
      <c r="J599" s="5">
        <f t="shared" si="120"/>
        <v>1</v>
      </c>
      <c r="K599" s="5">
        <f t="shared" si="121"/>
        <v>0</v>
      </c>
      <c r="L599" s="5">
        <f t="shared" si="122"/>
        <v>0</v>
      </c>
      <c r="M599" s="5">
        <f t="shared" si="123"/>
        <v>0.5</v>
      </c>
      <c r="N599" s="64">
        <f>IF(ISERROR(VLOOKUP(D599,'Base Precios'!$B:$E,4,0)),0,VLOOKUP(D599,'Base Precios'!$B:$E,4,0))</f>
        <v>491.51</v>
      </c>
      <c r="O599" s="64">
        <f>IF(ISERROR(VLOOKUP(D599,'Base Precios'!$B:$E,3,0)),0,VLOOKUP(D599,'Base Precios'!$B:$E,3,0))</f>
        <v>125.93</v>
      </c>
      <c r="P599" s="64">
        <f t="shared" si="124"/>
        <v>491.51</v>
      </c>
      <c r="Q599" s="64">
        <f t="shared" si="125"/>
        <v>0</v>
      </c>
      <c r="R599" s="65">
        <f t="shared" si="126"/>
        <v>491.51</v>
      </c>
    </row>
    <row r="600" spans="1:18" ht="15" customHeight="1" x14ac:dyDescent="0.2">
      <c r="A600" s="5" t="str">
        <f t="shared" si="117"/>
        <v>Volkswagen Polo Classic - 1.9  (Diesel)</v>
      </c>
      <c r="B600" s="1" t="s">
        <v>58</v>
      </c>
      <c r="C600" s="1" t="s">
        <v>346</v>
      </c>
      <c r="D600" s="1" t="s">
        <v>259</v>
      </c>
      <c r="E600" s="5" t="s">
        <v>104</v>
      </c>
      <c r="F600" s="5" t="s">
        <v>372</v>
      </c>
      <c r="G600" s="96">
        <v>4</v>
      </c>
      <c r="H600" s="5">
        <f t="shared" si="118"/>
        <v>4</v>
      </c>
      <c r="I600" s="5">
        <f t="shared" si="119"/>
        <v>1</v>
      </c>
      <c r="J600" s="5">
        <f t="shared" si="120"/>
        <v>1</v>
      </c>
      <c r="K600" s="5">
        <f t="shared" si="121"/>
        <v>0</v>
      </c>
      <c r="L600" s="5">
        <f t="shared" si="122"/>
        <v>0</v>
      </c>
      <c r="M600" s="5">
        <f t="shared" si="123"/>
        <v>0</v>
      </c>
      <c r="N600" s="64">
        <f>IF(ISERROR(VLOOKUP(D600,'Base Precios'!$B:$E,4,0)),0,VLOOKUP(D600,'Base Precios'!$B:$E,4,0))</f>
        <v>277.99</v>
      </c>
      <c r="O600" s="64">
        <f>IF(ISERROR(VLOOKUP(D600,'Base Precios'!$B:$E,3,0)),0,VLOOKUP(D600,'Base Precios'!$B:$E,3,0))</f>
        <v>70.48</v>
      </c>
      <c r="P600" s="64">
        <f t="shared" si="124"/>
        <v>277.99</v>
      </c>
      <c r="Q600" s="64">
        <f t="shared" si="125"/>
        <v>0</v>
      </c>
      <c r="R600" s="65">
        <f t="shared" si="126"/>
        <v>277.99</v>
      </c>
    </row>
    <row r="601" spans="1:18" s="67" customFormat="1" ht="15" customHeight="1" x14ac:dyDescent="0.2">
      <c r="A601" s="5" t="str">
        <f t="shared" si="117"/>
        <v>Volkswagen Polo Classic - 1.9 tdi  (Diesel)</v>
      </c>
      <c r="B601" s="67" t="s">
        <v>58</v>
      </c>
      <c r="C601" s="67" t="s">
        <v>346</v>
      </c>
      <c r="D601" s="67" t="s">
        <v>258</v>
      </c>
      <c r="E601" s="5" t="s">
        <v>104</v>
      </c>
      <c r="F601" s="5" t="s">
        <v>566</v>
      </c>
      <c r="G601" s="96">
        <v>4</v>
      </c>
      <c r="H601" s="5">
        <f t="shared" si="118"/>
        <v>4</v>
      </c>
      <c r="I601" s="5">
        <f t="shared" si="119"/>
        <v>1</v>
      </c>
      <c r="J601" s="5">
        <f t="shared" si="120"/>
        <v>1</v>
      </c>
      <c r="K601" s="5">
        <f t="shared" si="121"/>
        <v>0</v>
      </c>
      <c r="L601" s="5">
        <f t="shared" si="122"/>
        <v>0</v>
      </c>
      <c r="M601" s="5">
        <f t="shared" si="123"/>
        <v>0</v>
      </c>
      <c r="N601" s="64">
        <f>IF(ISERROR(VLOOKUP(D601,'Base Precios'!$B:$E,4,0)),0,VLOOKUP(D601,'Base Precios'!$B:$E,4,0))</f>
        <v>491.51</v>
      </c>
      <c r="O601" s="64">
        <f>IF(ISERROR(VLOOKUP(D601,'Base Precios'!$B:$E,3,0)),0,VLOOKUP(D601,'Base Precios'!$B:$E,3,0))</f>
        <v>125.93</v>
      </c>
      <c r="P601" s="64">
        <f t="shared" si="124"/>
        <v>491.51</v>
      </c>
      <c r="Q601" s="64">
        <f t="shared" si="125"/>
        <v>0</v>
      </c>
      <c r="R601" s="65">
        <f t="shared" si="126"/>
        <v>491.51</v>
      </c>
    </row>
    <row r="602" spans="1:18" s="67" customFormat="1" ht="15" customHeight="1" x14ac:dyDescent="0.2">
      <c r="A602" s="5" t="str">
        <f t="shared" si="117"/>
        <v>Volkswagen Santana - 2.0  (Naftero)</v>
      </c>
      <c r="B602" s="67" t="s">
        <v>58</v>
      </c>
      <c r="C602" s="67" t="s">
        <v>63</v>
      </c>
      <c r="D602" s="67" t="s">
        <v>259</v>
      </c>
      <c r="E602" s="5" t="s">
        <v>363</v>
      </c>
      <c r="F602" s="5" t="s">
        <v>328</v>
      </c>
      <c r="G602" s="96">
        <v>3.5</v>
      </c>
      <c r="H602" s="5">
        <f t="shared" si="118"/>
        <v>4</v>
      </c>
      <c r="I602" s="5">
        <f t="shared" si="119"/>
        <v>1</v>
      </c>
      <c r="J602" s="5">
        <f t="shared" si="120"/>
        <v>1</v>
      </c>
      <c r="K602" s="5">
        <f t="shared" si="121"/>
        <v>0</v>
      </c>
      <c r="L602" s="5">
        <f t="shared" si="122"/>
        <v>0</v>
      </c>
      <c r="M602" s="5">
        <f t="shared" si="123"/>
        <v>0.5</v>
      </c>
      <c r="N602" s="64">
        <f>IF(ISERROR(VLOOKUP(D602,'Base Precios'!$B:$E,4,0)),0,VLOOKUP(D602,'Base Precios'!$B:$E,4,0))</f>
        <v>277.99</v>
      </c>
      <c r="O602" s="64">
        <f>IF(ISERROR(VLOOKUP(D602,'Base Precios'!$B:$E,3,0)),0,VLOOKUP(D602,'Base Precios'!$B:$E,3,0))</f>
        <v>70.48</v>
      </c>
      <c r="P602" s="64">
        <f t="shared" si="124"/>
        <v>277.99</v>
      </c>
      <c r="Q602" s="64">
        <f t="shared" si="125"/>
        <v>0</v>
      </c>
      <c r="R602" s="65">
        <f t="shared" si="126"/>
        <v>277.99</v>
      </c>
    </row>
    <row r="603" spans="1:18" ht="15" customHeight="1" x14ac:dyDescent="0.2">
      <c r="A603" s="5" t="str">
        <f t="shared" si="117"/>
        <v>Volkswagen Sharan - 1.8 t  (Naftero)</v>
      </c>
      <c r="B603" s="1" t="s">
        <v>58</v>
      </c>
      <c r="C603" s="1" t="s">
        <v>62</v>
      </c>
      <c r="D603" s="1" t="s">
        <v>258</v>
      </c>
      <c r="E603" s="5" t="s">
        <v>363</v>
      </c>
      <c r="F603" s="5" t="s">
        <v>572</v>
      </c>
      <c r="G603" s="96">
        <v>4.5</v>
      </c>
      <c r="H603" s="5">
        <f t="shared" si="118"/>
        <v>5</v>
      </c>
      <c r="I603" s="5">
        <f t="shared" si="119"/>
        <v>1.25</v>
      </c>
      <c r="J603" s="5">
        <f t="shared" si="120"/>
        <v>1</v>
      </c>
      <c r="K603" s="5">
        <f t="shared" si="121"/>
        <v>0.25</v>
      </c>
      <c r="L603" s="5">
        <f t="shared" si="122"/>
        <v>1</v>
      </c>
      <c r="M603" s="5">
        <f t="shared" si="123"/>
        <v>0.5</v>
      </c>
      <c r="N603" s="64">
        <f>IF(ISERROR(VLOOKUP(D603,'Base Precios'!$B:$E,4,0)),0,VLOOKUP(D603,'Base Precios'!$B:$E,4,0))</f>
        <v>491.51</v>
      </c>
      <c r="O603" s="64">
        <f>IF(ISERROR(VLOOKUP(D603,'Base Precios'!$B:$E,3,0)),0,VLOOKUP(D603,'Base Precios'!$B:$E,3,0))</f>
        <v>125.93</v>
      </c>
      <c r="P603" s="64">
        <f t="shared" si="124"/>
        <v>491.51</v>
      </c>
      <c r="Q603" s="64">
        <f t="shared" si="125"/>
        <v>125.93</v>
      </c>
      <c r="R603" s="65">
        <f t="shared" si="126"/>
        <v>617.44000000000005</v>
      </c>
    </row>
    <row r="604" spans="1:18" s="67" customFormat="1" ht="15" customHeight="1" x14ac:dyDescent="0.2">
      <c r="A604" s="5" t="str">
        <f t="shared" si="117"/>
        <v>Volkswagen Sharan - 1.9 tdi  (Diesel)</v>
      </c>
      <c r="B604" s="67" t="s">
        <v>58</v>
      </c>
      <c r="C604" s="67" t="s">
        <v>62</v>
      </c>
      <c r="D604" s="67" t="s">
        <v>258</v>
      </c>
      <c r="E604" s="5" t="s">
        <v>104</v>
      </c>
      <c r="F604" s="5" t="s">
        <v>566</v>
      </c>
      <c r="G604" s="96">
        <v>4</v>
      </c>
      <c r="H604" s="5">
        <f t="shared" si="118"/>
        <v>4</v>
      </c>
      <c r="I604" s="5">
        <f t="shared" si="119"/>
        <v>1</v>
      </c>
      <c r="J604" s="5">
        <f t="shared" si="120"/>
        <v>1</v>
      </c>
      <c r="K604" s="5">
        <f t="shared" si="121"/>
        <v>0</v>
      </c>
      <c r="L604" s="5">
        <f t="shared" si="122"/>
        <v>0</v>
      </c>
      <c r="M604" s="5">
        <f t="shared" si="123"/>
        <v>0</v>
      </c>
      <c r="N604" s="64">
        <f>IF(ISERROR(VLOOKUP(D604,'Base Precios'!$B:$E,4,0)),0,VLOOKUP(D604,'Base Precios'!$B:$E,4,0))</f>
        <v>491.51</v>
      </c>
      <c r="O604" s="64">
        <f>IF(ISERROR(VLOOKUP(D604,'Base Precios'!$B:$E,3,0)),0,VLOOKUP(D604,'Base Precios'!$B:$E,3,0))</f>
        <v>125.93</v>
      </c>
      <c r="P604" s="64">
        <f t="shared" si="124"/>
        <v>491.51</v>
      </c>
      <c r="Q604" s="64">
        <f t="shared" si="125"/>
        <v>0</v>
      </c>
      <c r="R604" s="65">
        <f t="shared" si="126"/>
        <v>491.51</v>
      </c>
    </row>
    <row r="605" spans="1:18" ht="15" customHeight="1" x14ac:dyDescent="0.2">
      <c r="A605" s="5" t="str">
        <f t="shared" si="117"/>
        <v>Volkswagen Suran - 1.6  (Naftero)</v>
      </c>
      <c r="B605" s="1" t="s">
        <v>58</v>
      </c>
      <c r="C605" s="1" t="s">
        <v>79</v>
      </c>
      <c r="D605" s="1" t="s">
        <v>258</v>
      </c>
      <c r="E605" s="5" t="s">
        <v>363</v>
      </c>
      <c r="F605" s="5" t="s">
        <v>350</v>
      </c>
      <c r="G605" s="96">
        <v>4</v>
      </c>
      <c r="H605" s="5">
        <f t="shared" si="118"/>
        <v>4</v>
      </c>
      <c r="I605" s="5">
        <f t="shared" si="119"/>
        <v>1</v>
      </c>
      <c r="J605" s="5">
        <f t="shared" si="120"/>
        <v>1</v>
      </c>
      <c r="K605" s="5">
        <f t="shared" si="121"/>
        <v>0</v>
      </c>
      <c r="L605" s="5">
        <f t="shared" si="122"/>
        <v>0</v>
      </c>
      <c r="M605" s="5">
        <f t="shared" si="123"/>
        <v>0</v>
      </c>
      <c r="N605" s="64">
        <f>IF(ISERROR(VLOOKUP(D605,'Base Precios'!$B:$E,4,0)),0,VLOOKUP(D605,'Base Precios'!$B:$E,4,0))</f>
        <v>491.51</v>
      </c>
      <c r="O605" s="64">
        <f>IF(ISERROR(VLOOKUP(D605,'Base Precios'!$B:$E,3,0)),0,VLOOKUP(D605,'Base Precios'!$B:$E,3,0))</f>
        <v>125.93</v>
      </c>
      <c r="P605" s="64">
        <f t="shared" si="124"/>
        <v>491.51</v>
      </c>
      <c r="Q605" s="64">
        <f t="shared" si="125"/>
        <v>0</v>
      </c>
      <c r="R605" s="65">
        <f t="shared" si="126"/>
        <v>491.51</v>
      </c>
    </row>
    <row r="606" spans="1:18" s="67" customFormat="1" ht="15" customHeight="1" x14ac:dyDescent="0.2">
      <c r="A606" s="5" t="str">
        <f t="shared" si="117"/>
        <v>Volkswagen Suran - 1.9  (Diesel)</v>
      </c>
      <c r="B606" s="67" t="s">
        <v>58</v>
      </c>
      <c r="C606" s="67" t="s">
        <v>79</v>
      </c>
      <c r="D606" s="67" t="s">
        <v>259</v>
      </c>
      <c r="E606" s="5" t="s">
        <v>104</v>
      </c>
      <c r="F606" s="5" t="s">
        <v>372</v>
      </c>
      <c r="G606" s="96">
        <v>4</v>
      </c>
      <c r="H606" s="5">
        <f t="shared" si="118"/>
        <v>4</v>
      </c>
      <c r="I606" s="5">
        <f t="shared" si="119"/>
        <v>1</v>
      </c>
      <c r="J606" s="5">
        <f t="shared" si="120"/>
        <v>1</v>
      </c>
      <c r="K606" s="5">
        <f t="shared" si="121"/>
        <v>0</v>
      </c>
      <c r="L606" s="5">
        <f t="shared" si="122"/>
        <v>0</v>
      </c>
      <c r="M606" s="5">
        <f t="shared" si="123"/>
        <v>0</v>
      </c>
      <c r="N606" s="64">
        <f>IF(ISERROR(VLOOKUP(D606,'Base Precios'!$B:$E,4,0)),0,VLOOKUP(D606,'Base Precios'!$B:$E,4,0))</f>
        <v>277.99</v>
      </c>
      <c r="O606" s="64">
        <f>IF(ISERROR(VLOOKUP(D606,'Base Precios'!$B:$E,3,0)),0,VLOOKUP(D606,'Base Precios'!$B:$E,3,0))</f>
        <v>70.48</v>
      </c>
      <c r="P606" s="64">
        <f t="shared" si="124"/>
        <v>277.99</v>
      </c>
      <c r="Q606" s="64">
        <f t="shared" si="125"/>
        <v>0</v>
      </c>
      <c r="R606" s="65">
        <f t="shared" si="126"/>
        <v>277.99</v>
      </c>
    </row>
    <row r="607" spans="1:18" ht="15" customHeight="1" x14ac:dyDescent="0.2">
      <c r="A607" s="5" t="str">
        <f t="shared" si="117"/>
        <v>Volkswagen Tiguan - 2.0 tdi  (Diesel)</v>
      </c>
      <c r="B607" s="1" t="s">
        <v>58</v>
      </c>
      <c r="C607" s="1" t="s">
        <v>213</v>
      </c>
      <c r="D607" s="1" t="s">
        <v>258</v>
      </c>
      <c r="E607" s="5" t="s">
        <v>104</v>
      </c>
      <c r="F607" s="5" t="s">
        <v>567</v>
      </c>
      <c r="G607" s="96">
        <v>4</v>
      </c>
      <c r="H607" s="5">
        <f t="shared" si="118"/>
        <v>4</v>
      </c>
      <c r="I607" s="5">
        <f t="shared" si="119"/>
        <v>1</v>
      </c>
      <c r="J607" s="5">
        <f t="shared" si="120"/>
        <v>1</v>
      </c>
      <c r="K607" s="5">
        <f t="shared" si="121"/>
        <v>0</v>
      </c>
      <c r="L607" s="5">
        <f t="shared" si="122"/>
        <v>0</v>
      </c>
      <c r="M607" s="5">
        <f t="shared" si="123"/>
        <v>0</v>
      </c>
      <c r="N607" s="64">
        <f>IF(ISERROR(VLOOKUP(D607,'Base Precios'!$B:$E,4,0)),0,VLOOKUP(D607,'Base Precios'!$B:$E,4,0))</f>
        <v>491.51</v>
      </c>
      <c r="O607" s="64">
        <f>IF(ISERROR(VLOOKUP(D607,'Base Precios'!$B:$E,3,0)),0,VLOOKUP(D607,'Base Precios'!$B:$E,3,0))</f>
        <v>125.93</v>
      </c>
      <c r="P607" s="64">
        <f t="shared" si="124"/>
        <v>491.51</v>
      </c>
      <c r="Q607" s="64">
        <f t="shared" si="125"/>
        <v>0</v>
      </c>
      <c r="R607" s="65">
        <f t="shared" si="126"/>
        <v>491.51</v>
      </c>
    </row>
    <row r="608" spans="1:18" ht="15" customHeight="1" x14ac:dyDescent="0.2">
      <c r="A608" s="5" t="str">
        <f t="shared" si="117"/>
        <v>Volkswagen Tiguan - 2.0 tsi  (Naftero)</v>
      </c>
      <c r="B608" s="1" t="s">
        <v>58</v>
      </c>
      <c r="C608" s="1" t="s">
        <v>213</v>
      </c>
      <c r="D608" s="1" t="s">
        <v>258</v>
      </c>
      <c r="E608" s="5" t="s">
        <v>363</v>
      </c>
      <c r="F608" s="5" t="s">
        <v>568</v>
      </c>
      <c r="G608" s="96">
        <v>4.5</v>
      </c>
      <c r="H608" s="5">
        <f t="shared" si="118"/>
        <v>5</v>
      </c>
      <c r="I608" s="5">
        <f t="shared" si="119"/>
        <v>1.25</v>
      </c>
      <c r="J608" s="5">
        <f t="shared" si="120"/>
        <v>1</v>
      </c>
      <c r="K608" s="5">
        <f t="shared" si="121"/>
        <v>0.25</v>
      </c>
      <c r="L608" s="5">
        <f t="shared" si="122"/>
        <v>1</v>
      </c>
      <c r="M608" s="5">
        <f t="shared" si="123"/>
        <v>0.5</v>
      </c>
      <c r="N608" s="64">
        <f>IF(ISERROR(VLOOKUP(D608,'Base Precios'!$B:$E,4,0)),0,VLOOKUP(D608,'Base Precios'!$B:$E,4,0))</f>
        <v>491.51</v>
      </c>
      <c r="O608" s="64">
        <f>IF(ISERROR(VLOOKUP(D608,'Base Precios'!$B:$E,3,0)),0,VLOOKUP(D608,'Base Precios'!$B:$E,3,0))</f>
        <v>125.93</v>
      </c>
      <c r="P608" s="64">
        <f t="shared" si="124"/>
        <v>491.51</v>
      </c>
      <c r="Q608" s="64">
        <f t="shared" si="125"/>
        <v>125.93</v>
      </c>
      <c r="R608" s="65">
        <f t="shared" si="126"/>
        <v>617.44000000000005</v>
      </c>
    </row>
    <row r="609" spans="1:18" ht="15" customHeight="1" x14ac:dyDescent="0.2">
      <c r="A609" s="5" t="str">
        <f t="shared" si="117"/>
        <v>Volkswagen Touareg - 206kw  (Naftero)</v>
      </c>
      <c r="B609" s="1" t="s">
        <v>58</v>
      </c>
      <c r="C609" s="1" t="s">
        <v>64</v>
      </c>
      <c r="D609" s="1" t="s">
        <v>258</v>
      </c>
      <c r="E609" s="5" t="s">
        <v>363</v>
      </c>
      <c r="F609" s="67" t="s">
        <v>389</v>
      </c>
      <c r="G609" s="111">
        <v>6.9</v>
      </c>
      <c r="H609" s="5">
        <f t="shared" si="118"/>
        <v>7</v>
      </c>
      <c r="I609" s="5">
        <f t="shared" si="119"/>
        <v>1.75</v>
      </c>
      <c r="J609" s="5">
        <f t="shared" si="120"/>
        <v>1</v>
      </c>
      <c r="K609" s="5">
        <f t="shared" si="121"/>
        <v>0.75</v>
      </c>
      <c r="L609" s="5">
        <f t="shared" si="122"/>
        <v>3</v>
      </c>
      <c r="M609" s="5">
        <f t="shared" si="123"/>
        <v>9.9999999999999645E-2</v>
      </c>
      <c r="N609" s="64">
        <f>IF(ISERROR(VLOOKUP(D609,'Base Precios'!$B:$E,4,0)),0,VLOOKUP(D609,'Base Precios'!$B:$E,4,0))</f>
        <v>491.51</v>
      </c>
      <c r="O609" s="64">
        <f>IF(ISERROR(VLOOKUP(D609,'Base Precios'!$B:$E,3,0)),0,VLOOKUP(D609,'Base Precios'!$B:$E,3,0))</f>
        <v>125.93</v>
      </c>
      <c r="P609" s="64">
        <f t="shared" si="124"/>
        <v>491.51</v>
      </c>
      <c r="Q609" s="64">
        <f t="shared" si="125"/>
        <v>377.79</v>
      </c>
      <c r="R609" s="65">
        <f t="shared" si="126"/>
        <v>869.3</v>
      </c>
    </row>
    <row r="610" spans="1:18" s="67" customFormat="1" ht="15" customHeight="1" x14ac:dyDescent="0.2">
      <c r="A610" s="5" t="str">
        <f t="shared" si="117"/>
        <v>Volkswagen Touareg - 257kw  (Naftero)</v>
      </c>
      <c r="B610" s="67" t="s">
        <v>58</v>
      </c>
      <c r="C610" s="67" t="s">
        <v>64</v>
      </c>
      <c r="D610" s="67" t="s">
        <v>258</v>
      </c>
      <c r="E610" s="5" t="s">
        <v>363</v>
      </c>
      <c r="F610" s="67" t="s">
        <v>390</v>
      </c>
      <c r="G610" s="111">
        <v>9.1</v>
      </c>
      <c r="H610" s="5">
        <f t="shared" si="118"/>
        <v>10</v>
      </c>
      <c r="I610" s="5">
        <f t="shared" si="119"/>
        <v>2.5</v>
      </c>
      <c r="J610" s="5">
        <f t="shared" si="120"/>
        <v>2</v>
      </c>
      <c r="K610" s="5">
        <f t="shared" si="121"/>
        <v>0.5</v>
      </c>
      <c r="L610" s="5">
        <f t="shared" si="122"/>
        <v>2</v>
      </c>
      <c r="M610" s="5">
        <f t="shared" si="123"/>
        <v>0.90000000000000036</v>
      </c>
      <c r="N610" s="64">
        <f>IF(ISERROR(VLOOKUP(D610,'Base Precios'!$B:$E,4,0)),0,VLOOKUP(D610,'Base Precios'!$B:$E,4,0))</f>
        <v>491.51</v>
      </c>
      <c r="O610" s="64">
        <f>IF(ISERROR(VLOOKUP(D610,'Base Precios'!$B:$E,3,0)),0,VLOOKUP(D610,'Base Precios'!$B:$E,3,0))</f>
        <v>125.93</v>
      </c>
      <c r="P610" s="64">
        <f t="shared" si="124"/>
        <v>983.02</v>
      </c>
      <c r="Q610" s="64">
        <f t="shared" si="125"/>
        <v>251.86</v>
      </c>
      <c r="R610" s="65">
        <f t="shared" si="126"/>
        <v>1234.8800000000001</v>
      </c>
    </row>
    <row r="611" spans="1:18" ht="15" customHeight="1" x14ac:dyDescent="0.2">
      <c r="A611" s="5" t="str">
        <f t="shared" si="117"/>
        <v>Volkswagen Touareg - 3.2 V6  (Naftero)</v>
      </c>
      <c r="B611" s="1" t="s">
        <v>58</v>
      </c>
      <c r="C611" s="1" t="s">
        <v>64</v>
      </c>
      <c r="D611" s="67" t="s">
        <v>258</v>
      </c>
      <c r="E611" s="5" t="s">
        <v>363</v>
      </c>
      <c r="F611" s="67" t="s">
        <v>569</v>
      </c>
      <c r="G611" s="96">
        <v>6.3</v>
      </c>
      <c r="H611" s="5">
        <f t="shared" si="118"/>
        <v>7</v>
      </c>
      <c r="I611" s="5">
        <f t="shared" si="119"/>
        <v>1.75</v>
      </c>
      <c r="J611" s="5">
        <f t="shared" si="120"/>
        <v>1</v>
      </c>
      <c r="K611" s="5">
        <f t="shared" si="121"/>
        <v>0.75</v>
      </c>
      <c r="L611" s="5">
        <f t="shared" si="122"/>
        <v>3</v>
      </c>
      <c r="M611" s="5">
        <f t="shared" si="123"/>
        <v>0.70000000000000018</v>
      </c>
      <c r="N611" s="64">
        <f>IF(ISERROR(VLOOKUP(D611,'Base Precios'!$B:$E,4,0)),0,VLOOKUP(D611,'Base Precios'!$B:$E,4,0))</f>
        <v>491.51</v>
      </c>
      <c r="O611" s="64">
        <f>IF(ISERROR(VLOOKUP(D611,'Base Precios'!$B:$E,3,0)),0,VLOOKUP(D611,'Base Precios'!$B:$E,3,0))</f>
        <v>125.93</v>
      </c>
      <c r="P611" s="64">
        <f t="shared" si="124"/>
        <v>491.51</v>
      </c>
      <c r="Q611" s="64">
        <f t="shared" si="125"/>
        <v>377.79</v>
      </c>
      <c r="R611" s="65">
        <f t="shared" si="126"/>
        <v>869.3</v>
      </c>
    </row>
    <row r="612" spans="1:18" ht="15" customHeight="1" x14ac:dyDescent="0.2">
      <c r="A612" s="5" t="str">
        <f t="shared" si="117"/>
        <v>Volkswagen Touareg - 3.6  (Naftero)</v>
      </c>
      <c r="B612" s="1" t="s">
        <v>58</v>
      </c>
      <c r="C612" s="1" t="s">
        <v>64</v>
      </c>
      <c r="D612" s="1" t="s">
        <v>258</v>
      </c>
      <c r="E612" s="5" t="s">
        <v>363</v>
      </c>
      <c r="F612" s="67" t="s">
        <v>370</v>
      </c>
      <c r="G612" s="96">
        <v>6.3</v>
      </c>
      <c r="H612" s="5">
        <f t="shared" si="118"/>
        <v>7</v>
      </c>
      <c r="I612" s="5">
        <f t="shared" si="119"/>
        <v>1.75</v>
      </c>
      <c r="J612" s="5">
        <f t="shared" si="120"/>
        <v>1</v>
      </c>
      <c r="K612" s="5">
        <f t="shared" si="121"/>
        <v>0.75</v>
      </c>
      <c r="L612" s="5">
        <f t="shared" si="122"/>
        <v>3</v>
      </c>
      <c r="M612" s="5">
        <f t="shared" si="123"/>
        <v>0.70000000000000018</v>
      </c>
      <c r="N612" s="64">
        <f>IF(ISERROR(VLOOKUP(D612,'Base Precios'!$B:$E,4,0)),0,VLOOKUP(D612,'Base Precios'!$B:$E,4,0))</f>
        <v>491.51</v>
      </c>
      <c r="O612" s="64">
        <f>IF(ISERROR(VLOOKUP(D612,'Base Precios'!$B:$E,3,0)),0,VLOOKUP(D612,'Base Precios'!$B:$E,3,0))</f>
        <v>125.93</v>
      </c>
      <c r="P612" s="64">
        <f t="shared" si="124"/>
        <v>491.51</v>
      </c>
      <c r="Q612" s="64">
        <f t="shared" si="125"/>
        <v>377.79</v>
      </c>
      <c r="R612" s="65">
        <f t="shared" si="126"/>
        <v>869.3</v>
      </c>
    </row>
    <row r="613" spans="1:18" ht="15" customHeight="1" x14ac:dyDescent="0.2">
      <c r="A613" s="5" t="str">
        <f t="shared" si="117"/>
        <v>Volkswagen Touareg - 331kw  (Naftero)</v>
      </c>
      <c r="B613" s="1" t="s">
        <v>58</v>
      </c>
      <c r="C613" s="1" t="s">
        <v>64</v>
      </c>
      <c r="D613" s="67" t="s">
        <v>258</v>
      </c>
      <c r="E613" s="5" t="s">
        <v>363</v>
      </c>
      <c r="F613" s="1" t="s">
        <v>391</v>
      </c>
      <c r="G613" s="111">
        <v>14</v>
      </c>
      <c r="H613" s="5">
        <f t="shared" si="118"/>
        <v>14</v>
      </c>
      <c r="I613" s="5">
        <f t="shared" si="119"/>
        <v>3.5</v>
      </c>
      <c r="J613" s="5">
        <f t="shared" si="120"/>
        <v>3</v>
      </c>
      <c r="K613" s="5">
        <f t="shared" si="121"/>
        <v>0.5</v>
      </c>
      <c r="L613" s="5">
        <f t="shared" si="122"/>
        <v>2</v>
      </c>
      <c r="M613" s="5">
        <f t="shared" si="123"/>
        <v>0</v>
      </c>
      <c r="N613" s="64">
        <f>IF(ISERROR(VLOOKUP(D613,'Base Precios'!$B:$E,4,0)),0,VLOOKUP(D613,'Base Precios'!$B:$E,4,0))</f>
        <v>491.51</v>
      </c>
      <c r="O613" s="64">
        <f>IF(ISERROR(VLOOKUP(D613,'Base Precios'!$B:$E,3,0)),0,VLOOKUP(D613,'Base Precios'!$B:$E,3,0))</f>
        <v>125.93</v>
      </c>
      <c r="P613" s="64">
        <f t="shared" si="124"/>
        <v>1474.53</v>
      </c>
      <c r="Q613" s="64">
        <f t="shared" si="125"/>
        <v>251.86</v>
      </c>
      <c r="R613" s="65">
        <f t="shared" si="126"/>
        <v>1726.3899999999999</v>
      </c>
    </row>
    <row r="614" spans="1:18" s="67" customFormat="1" ht="15" customHeight="1" x14ac:dyDescent="0.2">
      <c r="A614" s="5" t="str">
        <f t="shared" si="117"/>
        <v>Volkswagen Touareg - 4.2  (Naftero)</v>
      </c>
      <c r="B614" s="67" t="s">
        <v>58</v>
      </c>
      <c r="C614" s="67" t="s">
        <v>64</v>
      </c>
      <c r="D614" s="67" t="s">
        <v>258</v>
      </c>
      <c r="E614" s="5" t="s">
        <v>363</v>
      </c>
      <c r="F614" s="67" t="s">
        <v>368</v>
      </c>
      <c r="G614" s="96">
        <v>7.5</v>
      </c>
      <c r="H614" s="5">
        <f t="shared" si="118"/>
        <v>8</v>
      </c>
      <c r="I614" s="5">
        <f t="shared" si="119"/>
        <v>2</v>
      </c>
      <c r="J614" s="5">
        <f t="shared" si="120"/>
        <v>2</v>
      </c>
      <c r="K614" s="5">
        <f t="shared" si="121"/>
        <v>0</v>
      </c>
      <c r="L614" s="5">
        <f t="shared" si="122"/>
        <v>0</v>
      </c>
      <c r="M614" s="5">
        <f t="shared" si="123"/>
        <v>0.5</v>
      </c>
      <c r="N614" s="64">
        <f>IF(ISERROR(VLOOKUP(D614,'Base Precios'!$B:$E,4,0)),0,VLOOKUP(D614,'Base Precios'!$B:$E,4,0))</f>
        <v>491.51</v>
      </c>
      <c r="O614" s="64">
        <f>IF(ISERROR(VLOOKUP(D614,'Base Precios'!$B:$E,3,0)),0,VLOOKUP(D614,'Base Precios'!$B:$E,3,0))</f>
        <v>125.93</v>
      </c>
      <c r="P614" s="64">
        <f t="shared" si="124"/>
        <v>983.02</v>
      </c>
      <c r="Q614" s="64">
        <f t="shared" si="125"/>
        <v>0</v>
      </c>
      <c r="R614" s="65">
        <f t="shared" si="126"/>
        <v>983.02</v>
      </c>
    </row>
    <row r="615" spans="1:18" s="67" customFormat="1" ht="15" customHeight="1" x14ac:dyDescent="0.2">
      <c r="A615" s="5" t="str">
        <f t="shared" si="117"/>
        <v>Volkswagen Touareg - 5.0 tdi  (Diesel)</v>
      </c>
      <c r="B615" s="67" t="s">
        <v>58</v>
      </c>
      <c r="C615" s="67" t="s">
        <v>64</v>
      </c>
      <c r="D615" s="67" t="s">
        <v>258</v>
      </c>
      <c r="E615" s="5" t="s">
        <v>104</v>
      </c>
      <c r="F615" s="67" t="s">
        <v>570</v>
      </c>
      <c r="G615" s="96">
        <v>13.5</v>
      </c>
      <c r="H615" s="5">
        <f t="shared" si="118"/>
        <v>14</v>
      </c>
      <c r="I615" s="5">
        <f t="shared" si="119"/>
        <v>3.5</v>
      </c>
      <c r="J615" s="5">
        <f t="shared" si="120"/>
        <v>3</v>
      </c>
      <c r="K615" s="5">
        <f t="shared" si="121"/>
        <v>0.5</v>
      </c>
      <c r="L615" s="5">
        <f t="shared" si="122"/>
        <v>2</v>
      </c>
      <c r="M615" s="5">
        <f t="shared" si="123"/>
        <v>0.5</v>
      </c>
      <c r="N615" s="64">
        <f>IF(ISERROR(VLOOKUP(D615,'Base Precios'!$B:$E,4,0)),0,VLOOKUP(D615,'Base Precios'!$B:$E,4,0))</f>
        <v>491.51</v>
      </c>
      <c r="O615" s="64">
        <f>IF(ISERROR(VLOOKUP(D615,'Base Precios'!$B:$E,3,0)),0,VLOOKUP(D615,'Base Precios'!$B:$E,3,0))</f>
        <v>125.93</v>
      </c>
      <c r="P615" s="64">
        <f t="shared" si="124"/>
        <v>1474.53</v>
      </c>
      <c r="Q615" s="64">
        <f t="shared" si="125"/>
        <v>251.86</v>
      </c>
      <c r="R615" s="65">
        <f t="shared" si="126"/>
        <v>1726.3899999999999</v>
      </c>
    </row>
    <row r="616" spans="1:18" s="67" customFormat="1" ht="15" customHeight="1" x14ac:dyDescent="0.2">
      <c r="A616" s="5" t="str">
        <f t="shared" si="117"/>
        <v>Volkswagen Vento - 1.9 tdi  (Diesel)</v>
      </c>
      <c r="B616" s="67" t="s">
        <v>58</v>
      </c>
      <c r="C616" s="67" t="s">
        <v>78</v>
      </c>
      <c r="D616" s="67" t="s">
        <v>258</v>
      </c>
      <c r="E616" s="5" t="s">
        <v>104</v>
      </c>
      <c r="F616" s="5" t="s">
        <v>566</v>
      </c>
      <c r="G616" s="96">
        <v>4</v>
      </c>
      <c r="H616" s="5">
        <f t="shared" si="118"/>
        <v>4</v>
      </c>
      <c r="I616" s="5">
        <f t="shared" si="119"/>
        <v>1</v>
      </c>
      <c r="J616" s="5">
        <f t="shared" si="120"/>
        <v>1</v>
      </c>
      <c r="K616" s="5">
        <f t="shared" si="121"/>
        <v>0</v>
      </c>
      <c r="L616" s="5">
        <f t="shared" si="122"/>
        <v>0</v>
      </c>
      <c r="M616" s="5">
        <f t="shared" si="123"/>
        <v>0</v>
      </c>
      <c r="N616" s="64">
        <f>IF(ISERROR(VLOOKUP(D616,'Base Precios'!$B:$E,4,0)),0,VLOOKUP(D616,'Base Precios'!$B:$E,4,0))</f>
        <v>491.51</v>
      </c>
      <c r="O616" s="64">
        <f>IF(ISERROR(VLOOKUP(D616,'Base Precios'!$B:$E,3,0)),0,VLOOKUP(D616,'Base Precios'!$B:$E,3,0))</f>
        <v>125.93</v>
      </c>
      <c r="P616" s="64">
        <f t="shared" si="124"/>
        <v>491.51</v>
      </c>
      <c r="Q616" s="64">
        <f t="shared" si="125"/>
        <v>0</v>
      </c>
      <c r="R616" s="65">
        <f t="shared" si="126"/>
        <v>491.51</v>
      </c>
    </row>
    <row r="617" spans="1:18" ht="15" customHeight="1" x14ac:dyDescent="0.2">
      <c r="A617" s="5" t="str">
        <f t="shared" si="117"/>
        <v>Volkswagen Vento - 2.0 tdi  (Diesel)</v>
      </c>
      <c r="B617" s="1" t="s">
        <v>58</v>
      </c>
      <c r="C617" s="1" t="s">
        <v>78</v>
      </c>
      <c r="D617" s="1" t="s">
        <v>258</v>
      </c>
      <c r="E617" s="5" t="s">
        <v>104</v>
      </c>
      <c r="F617" s="5" t="s">
        <v>567</v>
      </c>
      <c r="G617" s="96">
        <v>4</v>
      </c>
      <c r="H617" s="5">
        <f t="shared" si="118"/>
        <v>4</v>
      </c>
      <c r="I617" s="5">
        <f t="shared" si="119"/>
        <v>1</v>
      </c>
      <c r="J617" s="5">
        <f t="shared" si="120"/>
        <v>1</v>
      </c>
      <c r="K617" s="5">
        <f t="shared" si="121"/>
        <v>0</v>
      </c>
      <c r="L617" s="5">
        <f t="shared" si="122"/>
        <v>0</v>
      </c>
      <c r="M617" s="5">
        <f t="shared" si="123"/>
        <v>0</v>
      </c>
      <c r="N617" s="64">
        <f>IF(ISERROR(VLOOKUP(D617,'Base Precios'!$B:$E,4,0)),0,VLOOKUP(D617,'Base Precios'!$B:$E,4,0))</f>
        <v>491.51</v>
      </c>
      <c r="O617" s="64">
        <f>IF(ISERROR(VLOOKUP(D617,'Base Precios'!$B:$E,3,0)),0,VLOOKUP(D617,'Base Precios'!$B:$E,3,0))</f>
        <v>125.93</v>
      </c>
      <c r="P617" s="64">
        <f t="shared" si="124"/>
        <v>491.51</v>
      </c>
      <c r="Q617" s="64">
        <f t="shared" si="125"/>
        <v>0</v>
      </c>
      <c r="R617" s="65">
        <f t="shared" si="126"/>
        <v>491.51</v>
      </c>
    </row>
    <row r="618" spans="1:18" s="67" customFormat="1" ht="15" customHeight="1" x14ac:dyDescent="0.2">
      <c r="A618" s="5" t="str">
        <f t="shared" si="117"/>
        <v>Volkswagen Vento - 2.0 tsi  (Naftero)</v>
      </c>
      <c r="B618" s="67" t="s">
        <v>58</v>
      </c>
      <c r="C618" s="67" t="s">
        <v>78</v>
      </c>
      <c r="D618" s="67" t="s">
        <v>258</v>
      </c>
      <c r="E618" s="5" t="s">
        <v>363</v>
      </c>
      <c r="F618" s="5" t="s">
        <v>568</v>
      </c>
      <c r="G618" s="96">
        <v>4.5</v>
      </c>
      <c r="H618" s="5">
        <f t="shared" si="118"/>
        <v>5</v>
      </c>
      <c r="I618" s="5">
        <f t="shared" si="119"/>
        <v>1.25</v>
      </c>
      <c r="J618" s="5">
        <f t="shared" si="120"/>
        <v>1</v>
      </c>
      <c r="K618" s="5">
        <f t="shared" si="121"/>
        <v>0.25</v>
      </c>
      <c r="L618" s="5">
        <f t="shared" si="122"/>
        <v>1</v>
      </c>
      <c r="M618" s="5">
        <f t="shared" si="123"/>
        <v>0.5</v>
      </c>
      <c r="N618" s="64">
        <f>IF(ISERROR(VLOOKUP(D618,'Base Precios'!$B:$E,4,0)),0,VLOOKUP(D618,'Base Precios'!$B:$E,4,0))</f>
        <v>491.51</v>
      </c>
      <c r="O618" s="64">
        <f>IF(ISERROR(VLOOKUP(D618,'Base Precios'!$B:$E,3,0)),0,VLOOKUP(D618,'Base Precios'!$B:$E,3,0))</f>
        <v>125.93</v>
      </c>
      <c r="P618" s="64">
        <f t="shared" si="124"/>
        <v>491.51</v>
      </c>
      <c r="Q618" s="64">
        <f t="shared" si="125"/>
        <v>125.93</v>
      </c>
      <c r="R618" s="65">
        <f t="shared" si="126"/>
        <v>617.44000000000005</v>
      </c>
    </row>
    <row r="619" spans="1:18" s="67" customFormat="1" ht="15" customHeight="1" x14ac:dyDescent="0.2">
      <c r="A619" s="5" t="str">
        <f t="shared" si="117"/>
        <v>Volkswagen Vento - 2.5  (Naftero)</v>
      </c>
      <c r="B619" s="67" t="s">
        <v>58</v>
      </c>
      <c r="C619" s="67" t="s">
        <v>78</v>
      </c>
      <c r="D619" s="67" t="s">
        <v>258</v>
      </c>
      <c r="E619" s="5" t="s">
        <v>363</v>
      </c>
      <c r="F619" s="5" t="s">
        <v>378</v>
      </c>
      <c r="G619" s="96">
        <v>5.5</v>
      </c>
      <c r="H619" s="5">
        <f t="shared" si="118"/>
        <v>6</v>
      </c>
      <c r="I619" s="5">
        <f t="shared" si="119"/>
        <v>1.5</v>
      </c>
      <c r="J619" s="5">
        <f t="shared" si="120"/>
        <v>1</v>
      </c>
      <c r="K619" s="5">
        <f t="shared" si="121"/>
        <v>0.5</v>
      </c>
      <c r="L619" s="5">
        <f t="shared" si="122"/>
        <v>2</v>
      </c>
      <c r="M619" s="5">
        <f t="shared" si="123"/>
        <v>0.5</v>
      </c>
      <c r="N619" s="64">
        <f>IF(ISERROR(VLOOKUP(D619,'Base Precios'!$B:$E,4,0)),0,VLOOKUP(D619,'Base Precios'!$B:$E,4,0))</f>
        <v>491.51</v>
      </c>
      <c r="O619" s="64">
        <f>IF(ISERROR(VLOOKUP(D619,'Base Precios'!$B:$E,3,0)),0,VLOOKUP(D619,'Base Precios'!$B:$E,3,0))</f>
        <v>125.93</v>
      </c>
      <c r="P619" s="64">
        <f t="shared" si="124"/>
        <v>491.51</v>
      </c>
      <c r="Q619" s="64">
        <f t="shared" si="125"/>
        <v>251.86</v>
      </c>
      <c r="R619" s="65">
        <f t="shared" si="126"/>
        <v>743.37</v>
      </c>
    </row>
    <row r="620" spans="1:18" s="67" customFormat="1" ht="15" customHeight="1" x14ac:dyDescent="0.2">
      <c r="A620" s="5" t="str">
        <f t="shared" si="117"/>
        <v>Volkswagen Voyage - 1.6  (Naftero)</v>
      </c>
      <c r="B620" s="67" t="s">
        <v>58</v>
      </c>
      <c r="C620" s="67" t="s">
        <v>345</v>
      </c>
      <c r="D620" s="67" t="s">
        <v>258</v>
      </c>
      <c r="E620" s="5" t="s">
        <v>363</v>
      </c>
      <c r="F620" s="5" t="s">
        <v>350</v>
      </c>
      <c r="G620" s="96">
        <v>4</v>
      </c>
      <c r="H620" s="5">
        <f t="shared" si="118"/>
        <v>4</v>
      </c>
      <c r="I620" s="5">
        <f t="shared" si="119"/>
        <v>1</v>
      </c>
      <c r="J620" s="5">
        <f t="shared" si="120"/>
        <v>1</v>
      </c>
      <c r="K620" s="5">
        <f t="shared" si="121"/>
        <v>0</v>
      </c>
      <c r="L620" s="5">
        <f t="shared" si="122"/>
        <v>0</v>
      </c>
      <c r="M620" s="5">
        <f t="shared" si="123"/>
        <v>0</v>
      </c>
      <c r="N620" s="64">
        <f>IF(ISERROR(VLOOKUP(D620,'Base Precios'!$B:$E,4,0)),0,VLOOKUP(D620,'Base Precios'!$B:$E,4,0))</f>
        <v>491.51</v>
      </c>
      <c r="O620" s="64">
        <f>IF(ISERROR(VLOOKUP(D620,'Base Precios'!$B:$E,3,0)),0,VLOOKUP(D620,'Base Precios'!$B:$E,3,0))</f>
        <v>125.93</v>
      </c>
      <c r="P620" s="64">
        <f t="shared" si="124"/>
        <v>491.51</v>
      </c>
      <c r="Q620" s="64">
        <f t="shared" si="125"/>
        <v>0</v>
      </c>
      <c r="R620" s="65">
        <f t="shared" si="126"/>
        <v>491.51</v>
      </c>
    </row>
    <row r="621" spans="1:18" s="67" customFormat="1" ht="15" customHeight="1" x14ac:dyDescent="0.2">
      <c r="A621" s="5" t="str">
        <f t="shared" si="117"/>
        <v>Volvo C30 - 1.6  (Naftero)</v>
      </c>
      <c r="B621" s="67" t="s">
        <v>65</v>
      </c>
      <c r="C621" s="67" t="s">
        <v>113</v>
      </c>
      <c r="D621" s="67" t="s">
        <v>261</v>
      </c>
      <c r="E621" s="5" t="s">
        <v>363</v>
      </c>
      <c r="F621" s="5" t="s">
        <v>350</v>
      </c>
      <c r="G621" s="96">
        <v>4</v>
      </c>
      <c r="H621" s="5">
        <f t="shared" si="118"/>
        <v>4</v>
      </c>
      <c r="I621" s="5">
        <f t="shared" si="119"/>
        <v>1</v>
      </c>
      <c r="J621" s="5">
        <f t="shared" si="120"/>
        <v>1</v>
      </c>
      <c r="K621" s="5">
        <f t="shared" si="121"/>
        <v>0</v>
      </c>
      <c r="L621" s="5">
        <f t="shared" si="122"/>
        <v>0</v>
      </c>
      <c r="M621" s="5">
        <f t="shared" si="123"/>
        <v>0</v>
      </c>
      <c r="N621" s="64">
        <f>IF(ISERROR(VLOOKUP(D621,'Base Precios'!$B:$E,4,0)),0,VLOOKUP(D621,'Base Precios'!$B:$E,4,0))</f>
        <v>478.32</v>
      </c>
      <c r="O621" s="64">
        <f>IF(ISERROR(VLOOKUP(D621,'Base Precios'!$B:$E,3,0)),0,VLOOKUP(D621,'Base Precios'!$B:$E,3,0))</f>
        <v>120.1</v>
      </c>
      <c r="P621" s="64">
        <f t="shared" si="124"/>
        <v>478.32</v>
      </c>
      <c r="Q621" s="64">
        <f t="shared" si="125"/>
        <v>0</v>
      </c>
      <c r="R621" s="65">
        <f t="shared" si="126"/>
        <v>478.32</v>
      </c>
    </row>
    <row r="622" spans="1:18" s="67" customFormat="1" ht="15" customHeight="1" x14ac:dyDescent="0.2">
      <c r="A622" s="5" t="str">
        <f t="shared" si="117"/>
        <v>Volvo C30 - 1.6D  (Diesel)</v>
      </c>
      <c r="B622" s="67" t="s">
        <v>65</v>
      </c>
      <c r="C622" s="67" t="s">
        <v>113</v>
      </c>
      <c r="D622" s="67" t="s">
        <v>261</v>
      </c>
      <c r="E622" s="5" t="s">
        <v>104</v>
      </c>
      <c r="F622" s="5" t="s">
        <v>353</v>
      </c>
      <c r="G622" s="96">
        <v>3.7</v>
      </c>
      <c r="H622" s="5">
        <f t="shared" si="118"/>
        <v>4</v>
      </c>
      <c r="I622" s="5">
        <f t="shared" si="119"/>
        <v>1</v>
      </c>
      <c r="J622" s="5">
        <f t="shared" si="120"/>
        <v>1</v>
      </c>
      <c r="K622" s="5">
        <f t="shared" si="121"/>
        <v>0</v>
      </c>
      <c r="L622" s="5">
        <f t="shared" si="122"/>
        <v>0</v>
      </c>
      <c r="M622" s="5">
        <f t="shared" si="123"/>
        <v>0.29999999999999982</v>
      </c>
      <c r="N622" s="64">
        <f>IF(ISERROR(VLOOKUP(D622,'Base Precios'!$B:$E,4,0)),0,VLOOKUP(D622,'Base Precios'!$B:$E,4,0))</f>
        <v>478.32</v>
      </c>
      <c r="O622" s="64">
        <f>IF(ISERROR(VLOOKUP(D622,'Base Precios'!$B:$E,3,0)),0,VLOOKUP(D622,'Base Precios'!$B:$E,3,0))</f>
        <v>120.1</v>
      </c>
      <c r="P622" s="64">
        <f t="shared" si="124"/>
        <v>478.32</v>
      </c>
      <c r="Q622" s="64">
        <f t="shared" si="125"/>
        <v>0</v>
      </c>
      <c r="R622" s="65">
        <f t="shared" si="126"/>
        <v>478.32</v>
      </c>
    </row>
    <row r="623" spans="1:18" s="67" customFormat="1" ht="15" customHeight="1" x14ac:dyDescent="0.2">
      <c r="A623" s="5" t="str">
        <f t="shared" si="117"/>
        <v>Volvo C30 - 1.8  (Naftero)</v>
      </c>
      <c r="B623" s="67" t="s">
        <v>65</v>
      </c>
      <c r="C623" s="67" t="s">
        <v>113</v>
      </c>
      <c r="D623" s="67" t="s">
        <v>261</v>
      </c>
      <c r="E623" s="5" t="s">
        <v>363</v>
      </c>
      <c r="F623" s="5" t="s">
        <v>351</v>
      </c>
      <c r="G623" s="96">
        <v>4.3</v>
      </c>
      <c r="H623" s="5">
        <f t="shared" si="118"/>
        <v>5</v>
      </c>
      <c r="I623" s="5">
        <f t="shared" si="119"/>
        <v>1.25</v>
      </c>
      <c r="J623" s="5">
        <f t="shared" si="120"/>
        <v>1</v>
      </c>
      <c r="K623" s="5">
        <f t="shared" si="121"/>
        <v>0.25</v>
      </c>
      <c r="L623" s="5">
        <f t="shared" si="122"/>
        <v>1</v>
      </c>
      <c r="M623" s="5">
        <f t="shared" si="123"/>
        <v>0.70000000000000018</v>
      </c>
      <c r="N623" s="64">
        <f>IF(ISERROR(VLOOKUP(D623,'Base Precios'!$B:$E,4,0)),0,VLOOKUP(D623,'Base Precios'!$B:$E,4,0))</f>
        <v>478.32</v>
      </c>
      <c r="O623" s="64">
        <f>IF(ISERROR(VLOOKUP(D623,'Base Precios'!$B:$E,3,0)),0,VLOOKUP(D623,'Base Precios'!$B:$E,3,0))</f>
        <v>120.1</v>
      </c>
      <c r="P623" s="64">
        <f t="shared" si="124"/>
        <v>478.32</v>
      </c>
      <c r="Q623" s="64">
        <f t="shared" si="125"/>
        <v>120.1</v>
      </c>
      <c r="R623" s="65">
        <f t="shared" si="126"/>
        <v>598.41999999999996</v>
      </c>
    </row>
    <row r="624" spans="1:18" s="67" customFormat="1" ht="15" customHeight="1" x14ac:dyDescent="0.2">
      <c r="A624" s="5" t="str">
        <f t="shared" si="117"/>
        <v>Volvo C30 - 1.8F  (Naftero)</v>
      </c>
      <c r="B624" s="67" t="s">
        <v>65</v>
      </c>
      <c r="C624" s="67" t="s">
        <v>113</v>
      </c>
      <c r="D624" s="67" t="s">
        <v>261</v>
      </c>
      <c r="E624" s="5" t="s">
        <v>363</v>
      </c>
      <c r="F624" s="5" t="s">
        <v>352</v>
      </c>
      <c r="G624" s="96">
        <v>4.3</v>
      </c>
      <c r="H624" s="5">
        <f t="shared" si="118"/>
        <v>5</v>
      </c>
      <c r="I624" s="5">
        <f t="shared" si="119"/>
        <v>1.25</v>
      </c>
      <c r="J624" s="5">
        <f t="shared" si="120"/>
        <v>1</v>
      </c>
      <c r="K624" s="5">
        <f t="shared" si="121"/>
        <v>0.25</v>
      </c>
      <c r="L624" s="5">
        <f t="shared" si="122"/>
        <v>1</v>
      </c>
      <c r="M624" s="5">
        <f t="shared" si="123"/>
        <v>0.70000000000000018</v>
      </c>
      <c r="N624" s="64">
        <f>IF(ISERROR(VLOOKUP(D624,'Base Precios'!$B:$E,4,0)),0,VLOOKUP(D624,'Base Precios'!$B:$E,4,0))</f>
        <v>478.32</v>
      </c>
      <c r="O624" s="64">
        <f>IF(ISERROR(VLOOKUP(D624,'Base Precios'!$B:$E,3,0)),0,VLOOKUP(D624,'Base Precios'!$B:$E,3,0))</f>
        <v>120.1</v>
      </c>
      <c r="P624" s="64">
        <f t="shared" si="124"/>
        <v>478.32</v>
      </c>
      <c r="Q624" s="64">
        <f t="shared" si="125"/>
        <v>120.1</v>
      </c>
      <c r="R624" s="65">
        <f t="shared" si="126"/>
        <v>598.41999999999996</v>
      </c>
    </row>
    <row r="625" spans="1:18" s="67" customFormat="1" ht="15" customHeight="1" x14ac:dyDescent="0.2">
      <c r="A625" s="5" t="str">
        <f t="shared" si="117"/>
        <v>Volvo C30 - 2.0  (Naftero)</v>
      </c>
      <c r="B625" s="67" t="s">
        <v>65</v>
      </c>
      <c r="C625" s="67" t="s">
        <v>113</v>
      </c>
      <c r="D625" s="67" t="s">
        <v>261</v>
      </c>
      <c r="E625" s="5" t="s">
        <v>363</v>
      </c>
      <c r="F625" s="5" t="s">
        <v>328</v>
      </c>
      <c r="G625" s="96">
        <v>4.3</v>
      </c>
      <c r="H625" s="5">
        <f t="shared" si="118"/>
        <v>5</v>
      </c>
      <c r="I625" s="5">
        <f t="shared" si="119"/>
        <v>1.25</v>
      </c>
      <c r="J625" s="5">
        <f t="shared" si="120"/>
        <v>1</v>
      </c>
      <c r="K625" s="5">
        <f t="shared" si="121"/>
        <v>0.25</v>
      </c>
      <c r="L625" s="5">
        <f t="shared" si="122"/>
        <v>1</v>
      </c>
      <c r="M625" s="5">
        <f t="shared" si="123"/>
        <v>0.70000000000000018</v>
      </c>
      <c r="N625" s="64">
        <f>IF(ISERROR(VLOOKUP(D625,'Base Precios'!$B:$E,4,0)),0,VLOOKUP(D625,'Base Precios'!$B:$E,4,0))</f>
        <v>478.32</v>
      </c>
      <c r="O625" s="64">
        <f>IF(ISERROR(VLOOKUP(D625,'Base Precios'!$B:$E,3,0)),0,VLOOKUP(D625,'Base Precios'!$B:$E,3,0))</f>
        <v>120.1</v>
      </c>
      <c r="P625" s="64">
        <f t="shared" si="124"/>
        <v>478.32</v>
      </c>
      <c r="Q625" s="64">
        <f t="shared" si="125"/>
        <v>120.1</v>
      </c>
      <c r="R625" s="65">
        <f t="shared" si="126"/>
        <v>598.41999999999996</v>
      </c>
    </row>
    <row r="626" spans="1:18" s="67" customFormat="1" ht="15" customHeight="1" x14ac:dyDescent="0.2">
      <c r="A626" s="5" t="str">
        <f t="shared" si="117"/>
        <v>Volvo C30 - 2.0D  (Diesel)</v>
      </c>
      <c r="B626" s="67" t="s">
        <v>65</v>
      </c>
      <c r="C626" s="67" t="s">
        <v>113</v>
      </c>
      <c r="D626" s="67" t="s">
        <v>261</v>
      </c>
      <c r="E626" s="5" t="s">
        <v>104</v>
      </c>
      <c r="F626" s="5" t="s">
        <v>354</v>
      </c>
      <c r="G626" s="96">
        <v>5</v>
      </c>
      <c r="H626" s="5">
        <f t="shared" si="118"/>
        <v>5</v>
      </c>
      <c r="I626" s="5">
        <f t="shared" si="119"/>
        <v>1.25</v>
      </c>
      <c r="J626" s="5">
        <f t="shared" si="120"/>
        <v>1</v>
      </c>
      <c r="K626" s="5">
        <f t="shared" si="121"/>
        <v>0.25</v>
      </c>
      <c r="L626" s="5">
        <f t="shared" si="122"/>
        <v>1</v>
      </c>
      <c r="M626" s="5">
        <f t="shared" si="123"/>
        <v>0</v>
      </c>
      <c r="N626" s="64">
        <f>IF(ISERROR(VLOOKUP(D626,'Base Precios'!$B:$E,4,0)),0,VLOOKUP(D626,'Base Precios'!$B:$E,4,0))</f>
        <v>478.32</v>
      </c>
      <c r="O626" s="64">
        <f>IF(ISERROR(VLOOKUP(D626,'Base Precios'!$B:$E,3,0)),0,VLOOKUP(D626,'Base Precios'!$B:$E,3,0))</f>
        <v>120.1</v>
      </c>
      <c r="P626" s="64">
        <f t="shared" si="124"/>
        <v>478.32</v>
      </c>
      <c r="Q626" s="64">
        <f t="shared" si="125"/>
        <v>120.1</v>
      </c>
      <c r="R626" s="65">
        <f t="shared" si="126"/>
        <v>598.41999999999996</v>
      </c>
    </row>
    <row r="627" spans="1:18" s="67" customFormat="1" ht="15" customHeight="1" x14ac:dyDescent="0.2">
      <c r="A627" s="5" t="str">
        <f t="shared" si="117"/>
        <v>Volvo C30 - 2.4i  (Naftero)</v>
      </c>
      <c r="B627" s="67" t="s">
        <v>65</v>
      </c>
      <c r="C627" s="67" t="s">
        <v>113</v>
      </c>
      <c r="D627" s="67" t="s">
        <v>261</v>
      </c>
      <c r="E627" s="5" t="s">
        <v>363</v>
      </c>
      <c r="F627" s="5" t="s">
        <v>348</v>
      </c>
      <c r="G627" s="96">
        <v>5.8</v>
      </c>
      <c r="H627" s="5">
        <f t="shared" si="118"/>
        <v>6</v>
      </c>
      <c r="I627" s="5">
        <f t="shared" si="119"/>
        <v>1.5</v>
      </c>
      <c r="J627" s="5">
        <f t="shared" si="120"/>
        <v>1</v>
      </c>
      <c r="K627" s="5">
        <f t="shared" si="121"/>
        <v>0.5</v>
      </c>
      <c r="L627" s="5">
        <f t="shared" si="122"/>
        <v>2</v>
      </c>
      <c r="M627" s="5">
        <f t="shared" si="123"/>
        <v>0.20000000000000018</v>
      </c>
      <c r="N627" s="64">
        <f>IF(ISERROR(VLOOKUP(D627,'Base Precios'!$B:$E,4,0)),0,VLOOKUP(D627,'Base Precios'!$B:$E,4,0))</f>
        <v>478.32</v>
      </c>
      <c r="O627" s="64">
        <f>IF(ISERROR(VLOOKUP(D627,'Base Precios'!$B:$E,3,0)),0,VLOOKUP(D627,'Base Precios'!$B:$E,3,0))</f>
        <v>120.1</v>
      </c>
      <c r="P627" s="64">
        <f t="shared" si="124"/>
        <v>478.32</v>
      </c>
      <c r="Q627" s="64">
        <f t="shared" si="125"/>
        <v>240.2</v>
      </c>
      <c r="R627" s="65">
        <f t="shared" si="126"/>
        <v>718.52</v>
      </c>
    </row>
    <row r="628" spans="1:18" s="67" customFormat="1" ht="15" customHeight="1" x14ac:dyDescent="0.2">
      <c r="A628" s="5" t="str">
        <f t="shared" si="117"/>
        <v>Volvo C30 - D5  (Diesel)</v>
      </c>
      <c r="B628" s="98" t="s">
        <v>65</v>
      </c>
      <c r="C628" s="97" t="s">
        <v>113</v>
      </c>
      <c r="D628" s="97" t="s">
        <v>80</v>
      </c>
      <c r="E628" s="97" t="s">
        <v>104</v>
      </c>
      <c r="F628" s="97" t="s">
        <v>114</v>
      </c>
      <c r="G628" s="106">
        <v>6</v>
      </c>
      <c r="H628" s="97">
        <f t="shared" si="118"/>
        <v>6</v>
      </c>
      <c r="I628" s="97">
        <f t="shared" si="119"/>
        <v>1.5</v>
      </c>
      <c r="J628" s="97">
        <f t="shared" si="120"/>
        <v>1</v>
      </c>
      <c r="K628" s="97">
        <f t="shared" si="121"/>
        <v>0.5</v>
      </c>
      <c r="L628" s="97">
        <f t="shared" si="122"/>
        <v>2</v>
      </c>
      <c r="M628" s="97">
        <f t="shared" si="123"/>
        <v>0</v>
      </c>
      <c r="N628" s="100">
        <f>IF(ISERROR(VLOOKUP(D628,'Base Precios'!$B:$E,4,0)),0,VLOOKUP(D628,'Base Precios'!$B:$E,4,0))</f>
        <v>0</v>
      </c>
      <c r="O628" s="100">
        <f>IF(ISERROR(VLOOKUP(D628,'Base Precios'!$B:$E,3,0)),0,VLOOKUP(D628,'Base Precios'!$B:$E,3,0))</f>
        <v>0</v>
      </c>
      <c r="P628" s="100">
        <f t="shared" si="124"/>
        <v>0</v>
      </c>
      <c r="Q628" s="100">
        <f t="shared" si="125"/>
        <v>0</v>
      </c>
      <c r="R628" s="101">
        <f t="shared" si="126"/>
        <v>0</v>
      </c>
    </row>
    <row r="629" spans="1:18" s="67" customFormat="1" ht="15" customHeight="1" x14ac:dyDescent="0.2">
      <c r="A629" s="5" t="str">
        <f t="shared" si="117"/>
        <v>Volvo C30 - T5  (Naftero)</v>
      </c>
      <c r="B629" s="67" t="s">
        <v>65</v>
      </c>
      <c r="C629" s="67" t="s">
        <v>113</v>
      </c>
      <c r="D629" s="67" t="s">
        <v>261</v>
      </c>
      <c r="E629" s="5" t="s">
        <v>363</v>
      </c>
      <c r="F629" s="5" t="s">
        <v>349</v>
      </c>
      <c r="G629" s="96">
        <v>5.5</v>
      </c>
      <c r="H629" s="5">
        <f t="shared" si="118"/>
        <v>6</v>
      </c>
      <c r="I629" s="5">
        <f t="shared" si="119"/>
        <v>1.5</v>
      </c>
      <c r="J629" s="5">
        <f t="shared" si="120"/>
        <v>1</v>
      </c>
      <c r="K629" s="5">
        <f t="shared" si="121"/>
        <v>0.5</v>
      </c>
      <c r="L629" s="5">
        <f t="shared" si="122"/>
        <v>2</v>
      </c>
      <c r="M629" s="5">
        <f t="shared" si="123"/>
        <v>0.5</v>
      </c>
      <c r="N629" s="64">
        <f>IF(ISERROR(VLOOKUP(D629,'Base Precios'!$B:$E,4,0)),0,VLOOKUP(D629,'Base Precios'!$B:$E,4,0))</f>
        <v>478.32</v>
      </c>
      <c r="O629" s="64">
        <f>IF(ISERROR(VLOOKUP(D629,'Base Precios'!$B:$E,3,0)),0,VLOOKUP(D629,'Base Precios'!$B:$E,3,0))</f>
        <v>120.1</v>
      </c>
      <c r="P629" s="64">
        <f t="shared" si="124"/>
        <v>478.32</v>
      </c>
      <c r="Q629" s="64">
        <f t="shared" si="125"/>
        <v>240.2</v>
      </c>
      <c r="R629" s="65">
        <f t="shared" si="126"/>
        <v>718.52</v>
      </c>
    </row>
    <row r="630" spans="1:18" s="67" customFormat="1" ht="15" customHeight="1" x14ac:dyDescent="0.2">
      <c r="A630" s="5" t="str">
        <f t="shared" si="117"/>
        <v>Volvo C70 - 2.0D  (Diesel)</v>
      </c>
      <c r="B630" s="67" t="s">
        <v>65</v>
      </c>
      <c r="C630" s="67" t="s">
        <v>115</v>
      </c>
      <c r="D630" s="67" t="s">
        <v>261</v>
      </c>
      <c r="E630" s="5" t="s">
        <v>104</v>
      </c>
      <c r="F630" s="5" t="s">
        <v>354</v>
      </c>
      <c r="G630" s="96">
        <v>5</v>
      </c>
      <c r="H630" s="5">
        <f t="shared" si="118"/>
        <v>5</v>
      </c>
      <c r="I630" s="5">
        <f t="shared" si="119"/>
        <v>1.25</v>
      </c>
      <c r="J630" s="5">
        <f t="shared" si="120"/>
        <v>1</v>
      </c>
      <c r="K630" s="5">
        <f t="shared" si="121"/>
        <v>0.25</v>
      </c>
      <c r="L630" s="5">
        <f t="shared" si="122"/>
        <v>1</v>
      </c>
      <c r="M630" s="5">
        <f t="shared" si="123"/>
        <v>0</v>
      </c>
      <c r="N630" s="64">
        <f>IF(ISERROR(VLOOKUP(D630,'Base Precios'!$B:$E,4,0)),0,VLOOKUP(D630,'Base Precios'!$B:$E,4,0))</f>
        <v>478.32</v>
      </c>
      <c r="O630" s="64">
        <f>IF(ISERROR(VLOOKUP(D630,'Base Precios'!$B:$E,3,0)),0,VLOOKUP(D630,'Base Precios'!$B:$E,3,0))</f>
        <v>120.1</v>
      </c>
      <c r="P630" s="64">
        <f t="shared" si="124"/>
        <v>478.32</v>
      </c>
      <c r="Q630" s="64">
        <f t="shared" si="125"/>
        <v>120.1</v>
      </c>
      <c r="R630" s="65">
        <f t="shared" si="126"/>
        <v>598.41999999999996</v>
      </c>
    </row>
    <row r="631" spans="1:18" s="67" customFormat="1" ht="15" customHeight="1" x14ac:dyDescent="0.2">
      <c r="A631" s="5" t="str">
        <f t="shared" si="117"/>
        <v>Volvo C70 - 2.4  (Naftero)</v>
      </c>
      <c r="B631" s="67" t="s">
        <v>65</v>
      </c>
      <c r="C631" s="67" t="s">
        <v>115</v>
      </c>
      <c r="D631" s="67" t="s">
        <v>261</v>
      </c>
      <c r="E631" s="5" t="s">
        <v>363</v>
      </c>
      <c r="F631" s="5" t="s">
        <v>355</v>
      </c>
      <c r="G631" s="96">
        <v>5.5</v>
      </c>
      <c r="H631" s="5">
        <f t="shared" si="118"/>
        <v>6</v>
      </c>
      <c r="I631" s="5">
        <f t="shared" si="119"/>
        <v>1.5</v>
      </c>
      <c r="J631" s="5">
        <f t="shared" si="120"/>
        <v>1</v>
      </c>
      <c r="K631" s="5">
        <f t="shared" si="121"/>
        <v>0.5</v>
      </c>
      <c r="L631" s="5">
        <f t="shared" si="122"/>
        <v>2</v>
      </c>
      <c r="M631" s="5">
        <f t="shared" si="123"/>
        <v>0.5</v>
      </c>
      <c r="N631" s="64">
        <f>IF(ISERROR(VLOOKUP(D631,'Base Precios'!$B:$E,4,0)),0,VLOOKUP(D631,'Base Precios'!$B:$E,4,0))</f>
        <v>478.32</v>
      </c>
      <c r="O631" s="64">
        <f>IF(ISERROR(VLOOKUP(D631,'Base Precios'!$B:$E,3,0)),0,VLOOKUP(D631,'Base Precios'!$B:$E,3,0))</f>
        <v>120.1</v>
      </c>
      <c r="P631" s="64">
        <f t="shared" si="124"/>
        <v>478.32</v>
      </c>
      <c r="Q631" s="64">
        <f t="shared" si="125"/>
        <v>240.2</v>
      </c>
      <c r="R631" s="65">
        <f t="shared" si="126"/>
        <v>718.52</v>
      </c>
    </row>
    <row r="632" spans="1:18" s="67" customFormat="1" ht="15" customHeight="1" x14ac:dyDescent="0.2">
      <c r="A632" s="5" t="str">
        <f t="shared" si="117"/>
        <v>Volvo C70 - 2.4i  (Naftero)</v>
      </c>
      <c r="B632" s="67" t="s">
        <v>65</v>
      </c>
      <c r="C632" s="67" t="s">
        <v>115</v>
      </c>
      <c r="D632" s="67" t="s">
        <v>261</v>
      </c>
      <c r="E632" s="5" t="s">
        <v>363</v>
      </c>
      <c r="F632" s="5" t="s">
        <v>348</v>
      </c>
      <c r="G632" s="96">
        <v>5.8</v>
      </c>
      <c r="H632" s="5">
        <f t="shared" si="118"/>
        <v>6</v>
      </c>
      <c r="I632" s="5">
        <f t="shared" si="119"/>
        <v>1.5</v>
      </c>
      <c r="J632" s="5">
        <f t="shared" si="120"/>
        <v>1</v>
      </c>
      <c r="K632" s="5">
        <f t="shared" si="121"/>
        <v>0.5</v>
      </c>
      <c r="L632" s="5">
        <f t="shared" si="122"/>
        <v>2</v>
      </c>
      <c r="M632" s="5">
        <f t="shared" si="123"/>
        <v>0.20000000000000018</v>
      </c>
      <c r="N632" s="64">
        <f>IF(ISERROR(VLOOKUP(D632,'Base Precios'!$B:$E,4,0)),0,VLOOKUP(D632,'Base Precios'!$B:$E,4,0))</f>
        <v>478.32</v>
      </c>
      <c r="O632" s="64">
        <f>IF(ISERROR(VLOOKUP(D632,'Base Precios'!$B:$E,3,0)),0,VLOOKUP(D632,'Base Precios'!$B:$E,3,0))</f>
        <v>120.1</v>
      </c>
      <c r="P632" s="64">
        <f t="shared" si="124"/>
        <v>478.32</v>
      </c>
      <c r="Q632" s="64">
        <f t="shared" si="125"/>
        <v>240.2</v>
      </c>
      <c r="R632" s="65">
        <f t="shared" si="126"/>
        <v>718.52</v>
      </c>
    </row>
    <row r="633" spans="1:18" s="67" customFormat="1" ht="15" customHeight="1" x14ac:dyDescent="0.2">
      <c r="A633" s="5" t="str">
        <f t="shared" si="117"/>
        <v>Volvo C70 - D5  (Diesel)</v>
      </c>
      <c r="B633" s="67" t="s">
        <v>65</v>
      </c>
      <c r="C633" s="67" t="s">
        <v>115</v>
      </c>
      <c r="D633" s="67" t="s">
        <v>261</v>
      </c>
      <c r="E633" s="5" t="s">
        <v>104</v>
      </c>
      <c r="F633" s="5" t="s">
        <v>114</v>
      </c>
      <c r="G633" s="96">
        <v>6</v>
      </c>
      <c r="H633" s="5">
        <f t="shared" si="118"/>
        <v>6</v>
      </c>
      <c r="I633" s="5">
        <f t="shared" si="119"/>
        <v>1.5</v>
      </c>
      <c r="J633" s="5">
        <f t="shared" si="120"/>
        <v>1</v>
      </c>
      <c r="K633" s="5">
        <f t="shared" si="121"/>
        <v>0.5</v>
      </c>
      <c r="L633" s="5">
        <f t="shared" si="122"/>
        <v>2</v>
      </c>
      <c r="M633" s="5">
        <f t="shared" si="123"/>
        <v>0</v>
      </c>
      <c r="N633" s="64">
        <f>IF(ISERROR(VLOOKUP(D633,'Base Precios'!$B:$E,4,0)),0,VLOOKUP(D633,'Base Precios'!$B:$E,4,0))</f>
        <v>478.32</v>
      </c>
      <c r="O633" s="64">
        <f>IF(ISERROR(VLOOKUP(D633,'Base Precios'!$B:$E,3,0)),0,VLOOKUP(D633,'Base Precios'!$B:$E,3,0))</f>
        <v>120.1</v>
      </c>
      <c r="P633" s="64">
        <f t="shared" si="124"/>
        <v>478.32</v>
      </c>
      <c r="Q633" s="64">
        <f t="shared" si="125"/>
        <v>240.2</v>
      </c>
      <c r="R633" s="65">
        <f t="shared" si="126"/>
        <v>718.52</v>
      </c>
    </row>
    <row r="634" spans="1:18" s="67" customFormat="1" ht="15" customHeight="1" x14ac:dyDescent="0.2">
      <c r="A634" s="5" t="str">
        <f t="shared" si="117"/>
        <v>Volvo C70 - T5  (Naftero)</v>
      </c>
      <c r="B634" s="67" t="s">
        <v>65</v>
      </c>
      <c r="C634" s="67" t="s">
        <v>115</v>
      </c>
      <c r="D634" s="67" t="s">
        <v>261</v>
      </c>
      <c r="E634" s="5" t="s">
        <v>363</v>
      </c>
      <c r="F634" s="5" t="s">
        <v>349</v>
      </c>
      <c r="G634" s="96">
        <v>5.5</v>
      </c>
      <c r="H634" s="5">
        <f t="shared" si="118"/>
        <v>6</v>
      </c>
      <c r="I634" s="5">
        <f t="shared" si="119"/>
        <v>1.5</v>
      </c>
      <c r="J634" s="5">
        <f t="shared" si="120"/>
        <v>1</v>
      </c>
      <c r="K634" s="5">
        <f t="shared" si="121"/>
        <v>0.5</v>
      </c>
      <c r="L634" s="5">
        <f t="shared" si="122"/>
        <v>2</v>
      </c>
      <c r="M634" s="5">
        <f t="shared" si="123"/>
        <v>0.5</v>
      </c>
      <c r="N634" s="64">
        <f>IF(ISERROR(VLOOKUP(D634,'Base Precios'!$B:$E,4,0)),0,VLOOKUP(D634,'Base Precios'!$B:$E,4,0))</f>
        <v>478.32</v>
      </c>
      <c r="O634" s="64">
        <f>IF(ISERROR(VLOOKUP(D634,'Base Precios'!$B:$E,3,0)),0,VLOOKUP(D634,'Base Precios'!$B:$E,3,0))</f>
        <v>120.1</v>
      </c>
      <c r="P634" s="64">
        <f t="shared" si="124"/>
        <v>478.32</v>
      </c>
      <c r="Q634" s="64">
        <f t="shared" si="125"/>
        <v>240.2</v>
      </c>
      <c r="R634" s="65">
        <f t="shared" si="126"/>
        <v>718.52</v>
      </c>
    </row>
    <row r="635" spans="1:18" s="67" customFormat="1" ht="15" customHeight="1" x14ac:dyDescent="0.2">
      <c r="A635" s="5" t="str">
        <f t="shared" si="117"/>
        <v>Volvo S40 - 1.6  (Naftero)</v>
      </c>
      <c r="B635" s="67" t="s">
        <v>65</v>
      </c>
      <c r="C635" s="67" t="s">
        <v>66</v>
      </c>
      <c r="D635" s="67" t="s">
        <v>261</v>
      </c>
      <c r="E635" s="5" t="s">
        <v>363</v>
      </c>
      <c r="F635" s="5" t="s">
        <v>350</v>
      </c>
      <c r="G635" s="96">
        <v>4</v>
      </c>
      <c r="H635" s="5">
        <f t="shared" si="118"/>
        <v>4</v>
      </c>
      <c r="I635" s="5">
        <f t="shared" si="119"/>
        <v>1</v>
      </c>
      <c r="J635" s="5">
        <f t="shared" si="120"/>
        <v>1</v>
      </c>
      <c r="K635" s="5">
        <f t="shared" si="121"/>
        <v>0</v>
      </c>
      <c r="L635" s="5">
        <f t="shared" si="122"/>
        <v>0</v>
      </c>
      <c r="M635" s="5">
        <f t="shared" si="123"/>
        <v>0</v>
      </c>
      <c r="N635" s="64">
        <f>IF(ISERROR(VLOOKUP(D635,'Base Precios'!$B:$E,4,0)),0,VLOOKUP(D635,'Base Precios'!$B:$E,4,0))</f>
        <v>478.32</v>
      </c>
      <c r="O635" s="64">
        <f>IF(ISERROR(VLOOKUP(D635,'Base Precios'!$B:$E,3,0)),0,VLOOKUP(D635,'Base Precios'!$B:$E,3,0))</f>
        <v>120.1</v>
      </c>
      <c r="P635" s="64">
        <f t="shared" si="124"/>
        <v>478.32</v>
      </c>
      <c r="Q635" s="64">
        <f t="shared" si="125"/>
        <v>0</v>
      </c>
      <c r="R635" s="65">
        <f t="shared" si="126"/>
        <v>478.32</v>
      </c>
    </row>
    <row r="636" spans="1:18" s="98" customFormat="1" ht="15" customHeight="1" x14ac:dyDescent="0.2">
      <c r="A636" s="5" t="str">
        <f t="shared" si="117"/>
        <v>Volvo S40 - 1.6D  (Diesel)</v>
      </c>
      <c r="B636" s="67" t="s">
        <v>65</v>
      </c>
      <c r="C636" s="67" t="s">
        <v>66</v>
      </c>
      <c r="D636" s="67" t="s">
        <v>261</v>
      </c>
      <c r="E636" s="5" t="s">
        <v>104</v>
      </c>
      <c r="F636" s="5" t="s">
        <v>353</v>
      </c>
      <c r="G636" s="96">
        <v>3.7</v>
      </c>
      <c r="H636" s="5">
        <f t="shared" si="118"/>
        <v>4</v>
      </c>
      <c r="I636" s="5">
        <f t="shared" si="119"/>
        <v>1</v>
      </c>
      <c r="J636" s="5">
        <f t="shared" si="120"/>
        <v>1</v>
      </c>
      <c r="K636" s="5">
        <f t="shared" si="121"/>
        <v>0</v>
      </c>
      <c r="L636" s="5">
        <f t="shared" si="122"/>
        <v>0</v>
      </c>
      <c r="M636" s="5">
        <f t="shared" si="123"/>
        <v>0.29999999999999982</v>
      </c>
      <c r="N636" s="64">
        <f>IF(ISERROR(VLOOKUP(D636,'Base Precios'!$B:$E,4,0)),0,VLOOKUP(D636,'Base Precios'!$B:$E,4,0))</f>
        <v>478.32</v>
      </c>
      <c r="O636" s="64">
        <f>IF(ISERROR(VLOOKUP(D636,'Base Precios'!$B:$E,3,0)),0,VLOOKUP(D636,'Base Precios'!$B:$E,3,0))</f>
        <v>120.1</v>
      </c>
      <c r="P636" s="64">
        <f t="shared" si="124"/>
        <v>478.32</v>
      </c>
      <c r="Q636" s="64">
        <f t="shared" si="125"/>
        <v>0</v>
      </c>
      <c r="R636" s="65">
        <f t="shared" si="126"/>
        <v>478.32</v>
      </c>
    </row>
    <row r="637" spans="1:18" s="98" customFormat="1" ht="15" customHeight="1" x14ac:dyDescent="0.2">
      <c r="A637" s="5" t="str">
        <f t="shared" si="117"/>
        <v>Volvo S40 - 1.8  (Naftero)</v>
      </c>
      <c r="B637" s="67" t="s">
        <v>65</v>
      </c>
      <c r="C637" s="67" t="s">
        <v>66</v>
      </c>
      <c r="D637" s="67" t="s">
        <v>261</v>
      </c>
      <c r="E637" s="5" t="s">
        <v>363</v>
      </c>
      <c r="F637" s="5" t="s">
        <v>351</v>
      </c>
      <c r="G637" s="96">
        <v>4.3</v>
      </c>
      <c r="H637" s="5">
        <f t="shared" si="118"/>
        <v>5</v>
      </c>
      <c r="I637" s="5">
        <f t="shared" si="119"/>
        <v>1.25</v>
      </c>
      <c r="J637" s="5">
        <f t="shared" si="120"/>
        <v>1</v>
      </c>
      <c r="K637" s="5">
        <f t="shared" si="121"/>
        <v>0.25</v>
      </c>
      <c r="L637" s="5">
        <f t="shared" si="122"/>
        <v>1</v>
      </c>
      <c r="M637" s="5">
        <f t="shared" si="123"/>
        <v>0.70000000000000018</v>
      </c>
      <c r="N637" s="64">
        <f>IF(ISERROR(VLOOKUP(D637,'Base Precios'!$B:$E,4,0)),0,VLOOKUP(D637,'Base Precios'!$B:$E,4,0))</f>
        <v>478.32</v>
      </c>
      <c r="O637" s="64">
        <f>IF(ISERROR(VLOOKUP(D637,'Base Precios'!$B:$E,3,0)),0,VLOOKUP(D637,'Base Precios'!$B:$E,3,0))</f>
        <v>120.1</v>
      </c>
      <c r="P637" s="64">
        <f t="shared" si="124"/>
        <v>478.32</v>
      </c>
      <c r="Q637" s="64">
        <f t="shared" si="125"/>
        <v>120.1</v>
      </c>
      <c r="R637" s="65">
        <f t="shared" si="126"/>
        <v>598.41999999999996</v>
      </c>
    </row>
    <row r="638" spans="1:18" s="98" customFormat="1" ht="15" customHeight="1" x14ac:dyDescent="0.2">
      <c r="A638" s="5" t="str">
        <f t="shared" si="117"/>
        <v>Volvo S40 - 1.8F  (Naftero)</v>
      </c>
      <c r="B638" s="67" t="s">
        <v>65</v>
      </c>
      <c r="C638" s="67" t="s">
        <v>66</v>
      </c>
      <c r="D638" s="67" t="s">
        <v>261</v>
      </c>
      <c r="E638" s="5" t="s">
        <v>363</v>
      </c>
      <c r="F638" s="5" t="s">
        <v>352</v>
      </c>
      <c r="G638" s="96">
        <v>4.3</v>
      </c>
      <c r="H638" s="5">
        <f t="shared" si="118"/>
        <v>5</v>
      </c>
      <c r="I638" s="5">
        <f t="shared" si="119"/>
        <v>1.25</v>
      </c>
      <c r="J638" s="5">
        <f t="shared" si="120"/>
        <v>1</v>
      </c>
      <c r="K638" s="5">
        <f t="shared" si="121"/>
        <v>0.25</v>
      </c>
      <c r="L638" s="5">
        <f t="shared" si="122"/>
        <v>1</v>
      </c>
      <c r="M638" s="5">
        <f t="shared" si="123"/>
        <v>0.70000000000000018</v>
      </c>
      <c r="N638" s="64">
        <f>IF(ISERROR(VLOOKUP(D638,'Base Precios'!$B:$E,4,0)),0,VLOOKUP(D638,'Base Precios'!$B:$E,4,0))</f>
        <v>478.32</v>
      </c>
      <c r="O638" s="64">
        <f>IF(ISERROR(VLOOKUP(D638,'Base Precios'!$B:$E,3,0)),0,VLOOKUP(D638,'Base Precios'!$B:$E,3,0))</f>
        <v>120.1</v>
      </c>
      <c r="P638" s="64">
        <f t="shared" si="124"/>
        <v>478.32</v>
      </c>
      <c r="Q638" s="64">
        <f t="shared" si="125"/>
        <v>120.1</v>
      </c>
      <c r="R638" s="65">
        <f t="shared" si="126"/>
        <v>598.41999999999996</v>
      </c>
    </row>
    <row r="639" spans="1:18" s="98" customFormat="1" ht="15" customHeight="1" x14ac:dyDescent="0.2">
      <c r="A639" s="5" t="str">
        <f t="shared" si="117"/>
        <v>Volvo S40 - 2.0  (Naftero)</v>
      </c>
      <c r="B639" s="67" t="s">
        <v>65</v>
      </c>
      <c r="C639" s="67" t="s">
        <v>66</v>
      </c>
      <c r="D639" s="67" t="s">
        <v>261</v>
      </c>
      <c r="E639" s="5" t="s">
        <v>363</v>
      </c>
      <c r="F639" s="5" t="s">
        <v>328</v>
      </c>
      <c r="G639" s="96">
        <v>4.3</v>
      </c>
      <c r="H639" s="5">
        <f t="shared" si="118"/>
        <v>5</v>
      </c>
      <c r="I639" s="5">
        <f t="shared" si="119"/>
        <v>1.25</v>
      </c>
      <c r="J639" s="5">
        <f t="shared" si="120"/>
        <v>1</v>
      </c>
      <c r="K639" s="5">
        <f t="shared" si="121"/>
        <v>0.25</v>
      </c>
      <c r="L639" s="5">
        <f t="shared" si="122"/>
        <v>1</v>
      </c>
      <c r="M639" s="5">
        <f t="shared" si="123"/>
        <v>0.70000000000000018</v>
      </c>
      <c r="N639" s="64">
        <f>IF(ISERROR(VLOOKUP(D639,'Base Precios'!$B:$E,4,0)),0,VLOOKUP(D639,'Base Precios'!$B:$E,4,0))</f>
        <v>478.32</v>
      </c>
      <c r="O639" s="64">
        <f>IF(ISERROR(VLOOKUP(D639,'Base Precios'!$B:$E,3,0)),0,VLOOKUP(D639,'Base Precios'!$B:$E,3,0))</f>
        <v>120.1</v>
      </c>
      <c r="P639" s="64">
        <f t="shared" si="124"/>
        <v>478.32</v>
      </c>
      <c r="Q639" s="64">
        <f t="shared" si="125"/>
        <v>120.1</v>
      </c>
      <c r="R639" s="65">
        <f t="shared" si="126"/>
        <v>598.41999999999996</v>
      </c>
    </row>
    <row r="640" spans="1:18" s="98" customFormat="1" ht="15" customHeight="1" x14ac:dyDescent="0.2">
      <c r="A640" s="5" t="str">
        <f t="shared" si="117"/>
        <v>Volvo S40 - 2.0D  (Diesel)</v>
      </c>
      <c r="B640" s="67" t="s">
        <v>65</v>
      </c>
      <c r="C640" s="67" t="s">
        <v>66</v>
      </c>
      <c r="D640" s="67" t="s">
        <v>261</v>
      </c>
      <c r="E640" s="5" t="s">
        <v>104</v>
      </c>
      <c r="F640" s="5" t="s">
        <v>354</v>
      </c>
      <c r="G640" s="96">
        <v>5</v>
      </c>
      <c r="H640" s="5">
        <f t="shared" si="118"/>
        <v>5</v>
      </c>
      <c r="I640" s="5">
        <f t="shared" si="119"/>
        <v>1.25</v>
      </c>
      <c r="J640" s="5">
        <f t="shared" si="120"/>
        <v>1</v>
      </c>
      <c r="K640" s="5">
        <f t="shared" si="121"/>
        <v>0.25</v>
      </c>
      <c r="L640" s="5">
        <f t="shared" si="122"/>
        <v>1</v>
      </c>
      <c r="M640" s="5">
        <f t="shared" si="123"/>
        <v>0</v>
      </c>
      <c r="N640" s="64">
        <f>IF(ISERROR(VLOOKUP(D640,'Base Precios'!$B:$E,4,0)),0,VLOOKUP(D640,'Base Precios'!$B:$E,4,0))</f>
        <v>478.32</v>
      </c>
      <c r="O640" s="64">
        <f>IF(ISERROR(VLOOKUP(D640,'Base Precios'!$B:$E,3,0)),0,VLOOKUP(D640,'Base Precios'!$B:$E,3,0))</f>
        <v>120.1</v>
      </c>
      <c r="P640" s="64">
        <f t="shared" si="124"/>
        <v>478.32</v>
      </c>
      <c r="Q640" s="64">
        <f t="shared" si="125"/>
        <v>120.1</v>
      </c>
      <c r="R640" s="65">
        <f t="shared" si="126"/>
        <v>598.41999999999996</v>
      </c>
    </row>
    <row r="641" spans="1:18" s="98" customFormat="1" ht="15" customHeight="1" x14ac:dyDescent="0.2">
      <c r="A641" s="5" t="str">
        <f t="shared" si="117"/>
        <v>Volvo S40 - 2.4  (Naftero)</v>
      </c>
      <c r="B641" s="67" t="s">
        <v>65</v>
      </c>
      <c r="C641" s="67" t="s">
        <v>66</v>
      </c>
      <c r="D641" s="67" t="s">
        <v>261</v>
      </c>
      <c r="E641" s="5" t="s">
        <v>363</v>
      </c>
      <c r="F641" s="5" t="s">
        <v>355</v>
      </c>
      <c r="G641" s="96">
        <v>5.5</v>
      </c>
      <c r="H641" s="5">
        <f t="shared" si="118"/>
        <v>6</v>
      </c>
      <c r="I641" s="5">
        <f t="shared" si="119"/>
        <v>1.5</v>
      </c>
      <c r="J641" s="5">
        <f t="shared" si="120"/>
        <v>1</v>
      </c>
      <c r="K641" s="5">
        <f t="shared" si="121"/>
        <v>0.5</v>
      </c>
      <c r="L641" s="5">
        <f t="shared" si="122"/>
        <v>2</v>
      </c>
      <c r="M641" s="5">
        <f t="shared" si="123"/>
        <v>0.5</v>
      </c>
      <c r="N641" s="64">
        <f>IF(ISERROR(VLOOKUP(D641,'Base Precios'!$B:$E,4,0)),0,VLOOKUP(D641,'Base Precios'!$B:$E,4,0))</f>
        <v>478.32</v>
      </c>
      <c r="O641" s="64">
        <f>IF(ISERROR(VLOOKUP(D641,'Base Precios'!$B:$E,3,0)),0,VLOOKUP(D641,'Base Precios'!$B:$E,3,0))</f>
        <v>120.1</v>
      </c>
      <c r="P641" s="64">
        <f t="shared" si="124"/>
        <v>478.32</v>
      </c>
      <c r="Q641" s="64">
        <f t="shared" si="125"/>
        <v>240.2</v>
      </c>
      <c r="R641" s="65">
        <f t="shared" si="126"/>
        <v>718.52</v>
      </c>
    </row>
    <row r="642" spans="1:18" s="67" customFormat="1" ht="15" customHeight="1" x14ac:dyDescent="0.2">
      <c r="A642" s="5" t="str">
        <f t="shared" si="117"/>
        <v>Volvo S40 - 2.4i  (Naftero)</v>
      </c>
      <c r="B642" s="67" t="s">
        <v>65</v>
      </c>
      <c r="C642" s="67" t="s">
        <v>66</v>
      </c>
      <c r="D642" s="67" t="s">
        <v>261</v>
      </c>
      <c r="E642" s="5" t="s">
        <v>363</v>
      </c>
      <c r="F642" s="5" t="s">
        <v>348</v>
      </c>
      <c r="G642" s="96">
        <v>5.8</v>
      </c>
      <c r="H642" s="5">
        <f t="shared" si="118"/>
        <v>6</v>
      </c>
      <c r="I642" s="5">
        <f t="shared" si="119"/>
        <v>1.5</v>
      </c>
      <c r="J642" s="5">
        <f t="shared" si="120"/>
        <v>1</v>
      </c>
      <c r="K642" s="5">
        <f t="shared" si="121"/>
        <v>0.5</v>
      </c>
      <c r="L642" s="5">
        <f t="shared" si="122"/>
        <v>2</v>
      </c>
      <c r="M642" s="5">
        <f t="shared" si="123"/>
        <v>0.20000000000000018</v>
      </c>
      <c r="N642" s="64">
        <f>IF(ISERROR(VLOOKUP(D642,'Base Precios'!$B:$E,4,0)),0,VLOOKUP(D642,'Base Precios'!$B:$E,4,0))</f>
        <v>478.32</v>
      </c>
      <c r="O642" s="64">
        <f>IF(ISERROR(VLOOKUP(D642,'Base Precios'!$B:$E,3,0)),0,VLOOKUP(D642,'Base Precios'!$B:$E,3,0))</f>
        <v>120.1</v>
      </c>
      <c r="P642" s="64">
        <f t="shared" si="124"/>
        <v>478.32</v>
      </c>
      <c r="Q642" s="64">
        <f t="shared" si="125"/>
        <v>240.2</v>
      </c>
      <c r="R642" s="65">
        <f t="shared" si="126"/>
        <v>718.52</v>
      </c>
    </row>
    <row r="643" spans="1:18" s="67" customFormat="1" ht="15" customHeight="1" x14ac:dyDescent="0.2">
      <c r="A643" s="5" t="str">
        <f t="shared" ref="A643:A670" si="127">CONCATENATE(B643," ",C643,," - ",F643,"  (",E643,")")</f>
        <v>Volvo S40 - D5  (Diesel)</v>
      </c>
      <c r="B643" s="98" t="s">
        <v>65</v>
      </c>
      <c r="C643" s="97" t="s">
        <v>66</v>
      </c>
      <c r="D643" s="97" t="s">
        <v>80</v>
      </c>
      <c r="E643" s="97" t="s">
        <v>104</v>
      </c>
      <c r="F643" s="97" t="s">
        <v>114</v>
      </c>
      <c r="G643" s="106">
        <v>6</v>
      </c>
      <c r="H643" s="97">
        <f t="shared" si="118"/>
        <v>6</v>
      </c>
      <c r="I643" s="97">
        <f t="shared" si="119"/>
        <v>1.5</v>
      </c>
      <c r="J643" s="97">
        <f t="shared" si="120"/>
        <v>1</v>
      </c>
      <c r="K643" s="97">
        <f t="shared" si="121"/>
        <v>0.5</v>
      </c>
      <c r="L643" s="97">
        <f t="shared" si="122"/>
        <v>2</v>
      </c>
      <c r="M643" s="97">
        <f t="shared" si="123"/>
        <v>0</v>
      </c>
      <c r="N643" s="100">
        <f>IF(ISERROR(VLOOKUP(D643,'Base Precios'!$B:$E,4,0)),0,VLOOKUP(D643,'Base Precios'!$B:$E,4,0))</f>
        <v>0</v>
      </c>
      <c r="O643" s="100">
        <f>IF(ISERROR(VLOOKUP(D643,'Base Precios'!$B:$E,3,0)),0,VLOOKUP(D643,'Base Precios'!$B:$E,3,0))</f>
        <v>0</v>
      </c>
      <c r="P643" s="100">
        <f t="shared" si="124"/>
        <v>0</v>
      </c>
      <c r="Q643" s="100">
        <f t="shared" si="125"/>
        <v>0</v>
      </c>
      <c r="R643" s="101">
        <f t="shared" si="126"/>
        <v>0</v>
      </c>
    </row>
    <row r="644" spans="1:18" s="67" customFormat="1" ht="15" customHeight="1" x14ac:dyDescent="0.2">
      <c r="A644" s="5" t="str">
        <f t="shared" si="127"/>
        <v>Volvo S40 - T5  (Naftero)</v>
      </c>
      <c r="B644" s="67" t="s">
        <v>65</v>
      </c>
      <c r="C644" s="67" t="s">
        <v>66</v>
      </c>
      <c r="D644" s="67" t="s">
        <v>261</v>
      </c>
      <c r="E644" s="5" t="s">
        <v>363</v>
      </c>
      <c r="F644" s="5" t="s">
        <v>349</v>
      </c>
      <c r="G644" s="96">
        <v>5.5</v>
      </c>
      <c r="H644" s="5">
        <f t="shared" si="118"/>
        <v>6</v>
      </c>
      <c r="I644" s="5">
        <f t="shared" si="119"/>
        <v>1.5</v>
      </c>
      <c r="J644" s="5">
        <f t="shared" si="120"/>
        <v>1</v>
      </c>
      <c r="K644" s="5">
        <f t="shared" si="121"/>
        <v>0.5</v>
      </c>
      <c r="L644" s="5">
        <f t="shared" si="122"/>
        <v>2</v>
      </c>
      <c r="M644" s="5">
        <f t="shared" si="123"/>
        <v>0.5</v>
      </c>
      <c r="N644" s="64">
        <f>IF(ISERROR(VLOOKUP(D644,'Base Precios'!$B:$E,4,0)),0,VLOOKUP(D644,'Base Precios'!$B:$E,4,0))</f>
        <v>478.32</v>
      </c>
      <c r="O644" s="64">
        <f>IF(ISERROR(VLOOKUP(D644,'Base Precios'!$B:$E,3,0)),0,VLOOKUP(D644,'Base Precios'!$B:$E,3,0))</f>
        <v>120.1</v>
      </c>
      <c r="P644" s="64">
        <f t="shared" si="124"/>
        <v>478.32</v>
      </c>
      <c r="Q644" s="64">
        <f t="shared" si="125"/>
        <v>240.2</v>
      </c>
      <c r="R644" s="65">
        <f t="shared" si="126"/>
        <v>718.52</v>
      </c>
    </row>
    <row r="645" spans="1:18" s="67" customFormat="1" ht="15" customHeight="1" x14ac:dyDescent="0.2">
      <c r="A645" s="5" t="str">
        <f t="shared" si="127"/>
        <v>Volvo S60 - 2.0T  (Naftero)</v>
      </c>
      <c r="B645" s="67" t="s">
        <v>65</v>
      </c>
      <c r="C645" s="67" t="s">
        <v>116</v>
      </c>
      <c r="D645" s="67" t="s">
        <v>261</v>
      </c>
      <c r="E645" s="5" t="s">
        <v>363</v>
      </c>
      <c r="F645" s="5" t="s">
        <v>356</v>
      </c>
      <c r="G645" s="96">
        <v>5.5</v>
      </c>
      <c r="H645" s="5">
        <f t="shared" ref="H645:H708" si="128">ROUNDUP(G645,0)</f>
        <v>6</v>
      </c>
      <c r="I645" s="5">
        <f t="shared" ref="I645:I708" si="129">+H645/4</f>
        <v>1.5</v>
      </c>
      <c r="J645" s="5">
        <f t="shared" ref="J645:J708" si="130">TRUNC(I645,0)</f>
        <v>1</v>
      </c>
      <c r="K645" s="5">
        <f t="shared" ref="K645:K708" si="131">+I645-J645</f>
        <v>0.5</v>
      </c>
      <c r="L645" s="5">
        <f t="shared" ref="L645:L708" si="132">+K645*4</f>
        <v>2</v>
      </c>
      <c r="M645" s="5">
        <f t="shared" ref="M645:M670" si="133">+H645-G645</f>
        <v>0.5</v>
      </c>
      <c r="N645" s="64">
        <f>IF(ISERROR(VLOOKUP(D645,'Base Precios'!$B:$E,4,0)),0,VLOOKUP(D645,'Base Precios'!$B:$E,4,0))</f>
        <v>478.32</v>
      </c>
      <c r="O645" s="64">
        <f>IF(ISERROR(VLOOKUP(D645,'Base Precios'!$B:$E,3,0)),0,VLOOKUP(D645,'Base Precios'!$B:$E,3,0))</f>
        <v>120.1</v>
      </c>
      <c r="P645" s="64">
        <f t="shared" ref="P645:P670" si="134">IFERROR(J645*N645,0)</f>
        <v>478.32</v>
      </c>
      <c r="Q645" s="64">
        <f t="shared" ref="Q645:Q670" si="135">IFERROR(L645*O645,0)</f>
        <v>240.2</v>
      </c>
      <c r="R645" s="65">
        <f t="shared" ref="R645:R708" si="136">+P645+Q645</f>
        <v>718.52</v>
      </c>
    </row>
    <row r="646" spans="1:18" s="67" customFormat="1" ht="15" customHeight="1" x14ac:dyDescent="0.2">
      <c r="A646" s="5" t="str">
        <f t="shared" si="127"/>
        <v>Volvo S60 - 2.4  (Naftero)</v>
      </c>
      <c r="B646" s="98" t="s">
        <v>65</v>
      </c>
      <c r="C646" s="97" t="s">
        <v>116</v>
      </c>
      <c r="D646" s="97" t="s">
        <v>80</v>
      </c>
      <c r="E646" s="97" t="s">
        <v>363</v>
      </c>
      <c r="F646" s="97" t="s">
        <v>355</v>
      </c>
      <c r="G646" s="106">
        <v>5.5</v>
      </c>
      <c r="H646" s="97">
        <f t="shared" si="128"/>
        <v>6</v>
      </c>
      <c r="I646" s="97">
        <f t="shared" si="129"/>
        <v>1.5</v>
      </c>
      <c r="J646" s="97">
        <f t="shared" si="130"/>
        <v>1</v>
      </c>
      <c r="K646" s="97">
        <f t="shared" si="131"/>
        <v>0.5</v>
      </c>
      <c r="L646" s="97">
        <f t="shared" si="132"/>
        <v>2</v>
      </c>
      <c r="M646" s="97">
        <f t="shared" si="133"/>
        <v>0.5</v>
      </c>
      <c r="N646" s="100">
        <f>IF(ISERROR(VLOOKUP(D646,'Base Precios'!$B:$E,4,0)),0,VLOOKUP(D646,'Base Precios'!$B:$E,4,0))</f>
        <v>0</v>
      </c>
      <c r="O646" s="100">
        <f>IF(ISERROR(VLOOKUP(D646,'Base Precios'!$B:$E,3,0)),0,VLOOKUP(D646,'Base Precios'!$B:$E,3,0))</f>
        <v>0</v>
      </c>
      <c r="P646" s="100">
        <f t="shared" si="134"/>
        <v>0</v>
      </c>
      <c r="Q646" s="100">
        <f t="shared" si="135"/>
        <v>0</v>
      </c>
      <c r="R646" s="101">
        <f t="shared" si="136"/>
        <v>0</v>
      </c>
    </row>
    <row r="647" spans="1:18" s="67" customFormat="1" ht="15" customHeight="1" x14ac:dyDescent="0.2">
      <c r="A647" s="5" t="str">
        <f t="shared" si="127"/>
        <v>Volvo S60 - 2.4D  (Diesel)</v>
      </c>
      <c r="B647" s="98" t="s">
        <v>65</v>
      </c>
      <c r="C647" s="97" t="s">
        <v>116</v>
      </c>
      <c r="D647" s="97" t="s">
        <v>80</v>
      </c>
      <c r="E647" s="97" t="s">
        <v>104</v>
      </c>
      <c r="F647" s="97" t="s">
        <v>357</v>
      </c>
      <c r="G647" s="106">
        <v>6.2</v>
      </c>
      <c r="H647" s="97">
        <f t="shared" si="128"/>
        <v>7</v>
      </c>
      <c r="I647" s="97">
        <f t="shared" si="129"/>
        <v>1.75</v>
      </c>
      <c r="J647" s="97">
        <f t="shared" si="130"/>
        <v>1</v>
      </c>
      <c r="K647" s="97">
        <f t="shared" si="131"/>
        <v>0.75</v>
      </c>
      <c r="L647" s="97">
        <f t="shared" si="132"/>
        <v>3</v>
      </c>
      <c r="M647" s="97">
        <f t="shared" si="133"/>
        <v>0.79999999999999982</v>
      </c>
      <c r="N647" s="100">
        <f>IF(ISERROR(VLOOKUP(D647,'Base Precios'!$B:$E,4,0)),0,VLOOKUP(D647,'Base Precios'!$B:$E,4,0))</f>
        <v>0</v>
      </c>
      <c r="O647" s="100">
        <f>IF(ISERROR(VLOOKUP(D647,'Base Precios'!$B:$E,3,0)),0,VLOOKUP(D647,'Base Precios'!$B:$E,3,0))</f>
        <v>0</v>
      </c>
      <c r="P647" s="100">
        <f t="shared" si="134"/>
        <v>0</v>
      </c>
      <c r="Q647" s="100">
        <f t="shared" si="135"/>
        <v>0</v>
      </c>
      <c r="R647" s="101">
        <f t="shared" si="136"/>
        <v>0</v>
      </c>
    </row>
    <row r="648" spans="1:18" s="67" customFormat="1" ht="15" customHeight="1" x14ac:dyDescent="0.2">
      <c r="A648" s="5" t="str">
        <f t="shared" si="127"/>
        <v>Volvo S60 - D5  (Diesel)</v>
      </c>
      <c r="B648" s="98" t="s">
        <v>65</v>
      </c>
      <c r="C648" s="97" t="s">
        <v>116</v>
      </c>
      <c r="D648" s="97" t="s">
        <v>80</v>
      </c>
      <c r="E648" s="97" t="s">
        <v>104</v>
      </c>
      <c r="F648" s="97" t="s">
        <v>114</v>
      </c>
      <c r="G648" s="106">
        <v>6</v>
      </c>
      <c r="H648" s="97">
        <f t="shared" si="128"/>
        <v>6</v>
      </c>
      <c r="I648" s="97">
        <f t="shared" si="129"/>
        <v>1.5</v>
      </c>
      <c r="J648" s="97">
        <f t="shared" si="130"/>
        <v>1</v>
      </c>
      <c r="K648" s="97">
        <f t="shared" si="131"/>
        <v>0.5</v>
      </c>
      <c r="L648" s="97">
        <f t="shared" si="132"/>
        <v>2</v>
      </c>
      <c r="M648" s="97">
        <f t="shared" si="133"/>
        <v>0</v>
      </c>
      <c r="N648" s="100">
        <f>IF(ISERROR(VLOOKUP(D648,'Base Precios'!$B:$E,4,0)),0,VLOOKUP(D648,'Base Precios'!$B:$E,4,0))</f>
        <v>0</v>
      </c>
      <c r="O648" s="100">
        <f>IF(ISERROR(VLOOKUP(D648,'Base Precios'!$B:$E,3,0)),0,VLOOKUP(D648,'Base Precios'!$B:$E,3,0))</f>
        <v>0</v>
      </c>
      <c r="P648" s="100">
        <f t="shared" si="134"/>
        <v>0</v>
      </c>
      <c r="Q648" s="100">
        <f t="shared" si="135"/>
        <v>0</v>
      </c>
      <c r="R648" s="101">
        <f t="shared" si="136"/>
        <v>0</v>
      </c>
    </row>
    <row r="649" spans="1:18" s="98" customFormat="1" ht="15" customHeight="1" x14ac:dyDescent="0.2">
      <c r="A649" s="5" t="str">
        <f t="shared" si="127"/>
        <v>Volvo S60 - D5  (Diesel)</v>
      </c>
      <c r="B649" s="98" t="s">
        <v>65</v>
      </c>
      <c r="C649" s="97" t="s">
        <v>116</v>
      </c>
      <c r="D649" s="97" t="s">
        <v>80</v>
      </c>
      <c r="E649" s="97" t="s">
        <v>104</v>
      </c>
      <c r="F649" s="97" t="s">
        <v>114</v>
      </c>
      <c r="G649" s="106">
        <v>6</v>
      </c>
      <c r="H649" s="97">
        <f t="shared" si="128"/>
        <v>6</v>
      </c>
      <c r="I649" s="97">
        <f t="shared" si="129"/>
        <v>1.5</v>
      </c>
      <c r="J649" s="97">
        <f t="shared" si="130"/>
        <v>1</v>
      </c>
      <c r="K649" s="97">
        <f t="shared" si="131"/>
        <v>0.5</v>
      </c>
      <c r="L649" s="97">
        <f t="shared" si="132"/>
        <v>2</v>
      </c>
      <c r="M649" s="97">
        <f t="shared" si="133"/>
        <v>0</v>
      </c>
      <c r="N649" s="100">
        <f>IF(ISERROR(VLOOKUP(D649,'Base Precios'!$B:$E,4,0)),0,VLOOKUP(D649,'Base Precios'!$B:$E,4,0))</f>
        <v>0</v>
      </c>
      <c r="O649" s="100">
        <f>IF(ISERROR(VLOOKUP(D649,'Base Precios'!$B:$E,3,0)),0,VLOOKUP(D649,'Base Precios'!$B:$E,3,0))</f>
        <v>0</v>
      </c>
      <c r="P649" s="100">
        <f t="shared" si="134"/>
        <v>0</v>
      </c>
      <c r="Q649" s="100">
        <f t="shared" si="135"/>
        <v>0</v>
      </c>
      <c r="R649" s="101">
        <f t="shared" si="136"/>
        <v>0</v>
      </c>
    </row>
    <row r="650" spans="1:18" s="98" customFormat="1" ht="15" customHeight="1" x14ac:dyDescent="0.2">
      <c r="A650" s="5" t="str">
        <f t="shared" si="127"/>
        <v>Volvo S60 - T5  (Naftero)</v>
      </c>
      <c r="B650" s="98" t="s">
        <v>65</v>
      </c>
      <c r="C650" s="97" t="s">
        <v>116</v>
      </c>
      <c r="D650" s="97" t="s">
        <v>80</v>
      </c>
      <c r="E650" s="97" t="s">
        <v>363</v>
      </c>
      <c r="F650" s="97" t="s">
        <v>349</v>
      </c>
      <c r="G650" s="106">
        <v>5.5</v>
      </c>
      <c r="H650" s="97">
        <f t="shared" si="128"/>
        <v>6</v>
      </c>
      <c r="I650" s="97">
        <f t="shared" si="129"/>
        <v>1.5</v>
      </c>
      <c r="J650" s="97">
        <f t="shared" si="130"/>
        <v>1</v>
      </c>
      <c r="K650" s="97">
        <f t="shared" si="131"/>
        <v>0.5</v>
      </c>
      <c r="L650" s="97">
        <f t="shared" si="132"/>
        <v>2</v>
      </c>
      <c r="M650" s="97">
        <f t="shared" si="133"/>
        <v>0.5</v>
      </c>
      <c r="N650" s="100">
        <f>IF(ISERROR(VLOOKUP(D650,'Base Precios'!$B:$E,4,0)),0,VLOOKUP(D650,'Base Precios'!$B:$E,4,0))</f>
        <v>0</v>
      </c>
      <c r="O650" s="100">
        <f>IF(ISERROR(VLOOKUP(D650,'Base Precios'!$B:$E,3,0)),0,VLOOKUP(D650,'Base Precios'!$B:$E,3,0))</f>
        <v>0</v>
      </c>
      <c r="P650" s="100">
        <f t="shared" si="134"/>
        <v>0</v>
      </c>
      <c r="Q650" s="100">
        <f t="shared" si="135"/>
        <v>0</v>
      </c>
      <c r="R650" s="101">
        <f t="shared" si="136"/>
        <v>0</v>
      </c>
    </row>
    <row r="651" spans="1:18" s="98" customFormat="1" ht="15" customHeight="1" x14ac:dyDescent="0.2">
      <c r="A651" s="5" t="str">
        <f t="shared" si="127"/>
        <v>Volvo S80 - 2.4D  (Diesel)</v>
      </c>
      <c r="B651" s="98" t="s">
        <v>65</v>
      </c>
      <c r="C651" s="97" t="s">
        <v>0</v>
      </c>
      <c r="D651" s="97" t="s">
        <v>80</v>
      </c>
      <c r="E651" s="97" t="s">
        <v>104</v>
      </c>
      <c r="F651" s="97" t="s">
        <v>357</v>
      </c>
      <c r="G651" s="106">
        <v>6.2</v>
      </c>
      <c r="H651" s="97">
        <f t="shared" si="128"/>
        <v>7</v>
      </c>
      <c r="I651" s="97">
        <f t="shared" si="129"/>
        <v>1.75</v>
      </c>
      <c r="J651" s="97">
        <f t="shared" si="130"/>
        <v>1</v>
      </c>
      <c r="K651" s="97">
        <f t="shared" si="131"/>
        <v>0.75</v>
      </c>
      <c r="L651" s="97">
        <f t="shared" si="132"/>
        <v>3</v>
      </c>
      <c r="M651" s="97">
        <f t="shared" si="133"/>
        <v>0.79999999999999982</v>
      </c>
      <c r="N651" s="100">
        <f>IF(ISERROR(VLOOKUP(D651,'Base Precios'!$B:$E,4,0)),0,VLOOKUP(D651,'Base Precios'!$B:$E,4,0))</f>
        <v>0</v>
      </c>
      <c r="O651" s="100">
        <f>IF(ISERROR(VLOOKUP(D651,'Base Precios'!$B:$E,3,0)),0,VLOOKUP(D651,'Base Precios'!$B:$E,3,0))</f>
        <v>0</v>
      </c>
      <c r="P651" s="100">
        <f t="shared" si="134"/>
        <v>0</v>
      </c>
      <c r="Q651" s="100">
        <f t="shared" si="135"/>
        <v>0</v>
      </c>
      <c r="R651" s="101">
        <f t="shared" si="136"/>
        <v>0</v>
      </c>
    </row>
    <row r="652" spans="1:18" s="67" customFormat="1" ht="15" customHeight="1" x14ac:dyDescent="0.2">
      <c r="A652" s="5" t="str">
        <f t="shared" si="127"/>
        <v>Volvo S80 - 2.5T  (Naftero)</v>
      </c>
      <c r="B652" s="98" t="s">
        <v>65</v>
      </c>
      <c r="C652" s="97" t="s">
        <v>0</v>
      </c>
      <c r="D652" s="97" t="s">
        <v>80</v>
      </c>
      <c r="E652" s="97" t="s">
        <v>363</v>
      </c>
      <c r="F652" s="97" t="s">
        <v>358</v>
      </c>
      <c r="G652" s="106">
        <v>5.5</v>
      </c>
      <c r="H652" s="97">
        <f t="shared" si="128"/>
        <v>6</v>
      </c>
      <c r="I652" s="97">
        <f t="shared" si="129"/>
        <v>1.5</v>
      </c>
      <c r="J652" s="97">
        <f t="shared" si="130"/>
        <v>1</v>
      </c>
      <c r="K652" s="97">
        <f t="shared" si="131"/>
        <v>0.5</v>
      </c>
      <c r="L652" s="97">
        <f t="shared" si="132"/>
        <v>2</v>
      </c>
      <c r="M652" s="97">
        <f t="shared" si="133"/>
        <v>0.5</v>
      </c>
      <c r="N652" s="100">
        <f>IF(ISERROR(VLOOKUP(D652,'Base Precios'!$B:$E,4,0)),0,VLOOKUP(D652,'Base Precios'!$B:$E,4,0))</f>
        <v>0</v>
      </c>
      <c r="O652" s="100">
        <f>IF(ISERROR(VLOOKUP(D652,'Base Precios'!$B:$E,3,0)),0,VLOOKUP(D652,'Base Precios'!$B:$E,3,0))</f>
        <v>0</v>
      </c>
      <c r="P652" s="100">
        <f t="shared" si="134"/>
        <v>0</v>
      </c>
      <c r="Q652" s="100">
        <f t="shared" si="135"/>
        <v>0</v>
      </c>
      <c r="R652" s="101">
        <f t="shared" si="136"/>
        <v>0</v>
      </c>
    </row>
    <row r="653" spans="1:18" s="67" customFormat="1" ht="15" customHeight="1" x14ac:dyDescent="0.2">
      <c r="A653" s="5" t="str">
        <f t="shared" si="127"/>
        <v>Volvo S80 - 3.2T  (Naftero)</v>
      </c>
      <c r="B653" s="98" t="s">
        <v>65</v>
      </c>
      <c r="C653" s="97" t="s">
        <v>0</v>
      </c>
      <c r="D653" s="97" t="s">
        <v>80</v>
      </c>
      <c r="E653" s="97" t="s">
        <v>363</v>
      </c>
      <c r="F653" s="97" t="s">
        <v>359</v>
      </c>
      <c r="G653" s="106">
        <v>0</v>
      </c>
      <c r="H653" s="97">
        <f t="shared" si="128"/>
        <v>0</v>
      </c>
      <c r="I653" s="97">
        <f t="shared" si="129"/>
        <v>0</v>
      </c>
      <c r="J653" s="97">
        <f t="shared" si="130"/>
        <v>0</v>
      </c>
      <c r="K653" s="97">
        <f t="shared" si="131"/>
        <v>0</v>
      </c>
      <c r="L653" s="97">
        <f t="shared" si="132"/>
        <v>0</v>
      </c>
      <c r="M653" s="97">
        <f t="shared" si="133"/>
        <v>0</v>
      </c>
      <c r="N653" s="100">
        <f>IF(ISERROR(VLOOKUP(D653,'Base Precios'!$B:$E,4,0)),0,VLOOKUP(D653,'Base Precios'!$B:$E,4,0))</f>
        <v>0</v>
      </c>
      <c r="O653" s="100">
        <f>IF(ISERROR(VLOOKUP(D653,'Base Precios'!$B:$E,3,0)),0,VLOOKUP(D653,'Base Precios'!$B:$E,3,0))</f>
        <v>0</v>
      </c>
      <c r="P653" s="100">
        <f t="shared" si="134"/>
        <v>0</v>
      </c>
      <c r="Q653" s="100">
        <f t="shared" si="135"/>
        <v>0</v>
      </c>
      <c r="R653" s="101">
        <f t="shared" si="136"/>
        <v>0</v>
      </c>
    </row>
    <row r="654" spans="1:18" s="98" customFormat="1" ht="15" customHeight="1" x14ac:dyDescent="0.2">
      <c r="A654" s="5" t="str">
        <f t="shared" si="127"/>
        <v>Volvo S80 - 4.4i V8  (Naftero)</v>
      </c>
      <c r="B654" s="98" t="s">
        <v>65</v>
      </c>
      <c r="C654" s="97" t="s">
        <v>0</v>
      </c>
      <c r="D654" s="97" t="s">
        <v>80</v>
      </c>
      <c r="E654" s="97" t="s">
        <v>363</v>
      </c>
      <c r="F654" s="97" t="s">
        <v>602</v>
      </c>
      <c r="G654" s="106">
        <v>7</v>
      </c>
      <c r="H654" s="97">
        <f t="shared" si="128"/>
        <v>7</v>
      </c>
      <c r="I654" s="97">
        <f t="shared" si="129"/>
        <v>1.75</v>
      </c>
      <c r="J654" s="97">
        <f t="shared" si="130"/>
        <v>1</v>
      </c>
      <c r="K654" s="97">
        <f t="shared" si="131"/>
        <v>0.75</v>
      </c>
      <c r="L654" s="97">
        <f t="shared" si="132"/>
        <v>3</v>
      </c>
      <c r="M654" s="97">
        <f t="shared" si="133"/>
        <v>0</v>
      </c>
      <c r="N654" s="100">
        <f>IF(ISERROR(VLOOKUP(D654,'Base Precios'!$B:$E,4,0)),0,VLOOKUP(D654,'Base Precios'!$B:$E,4,0))</f>
        <v>0</v>
      </c>
      <c r="O654" s="100">
        <f>IF(ISERROR(VLOOKUP(D654,'Base Precios'!$B:$E,3,0)),0,VLOOKUP(D654,'Base Precios'!$B:$E,3,0))</f>
        <v>0</v>
      </c>
      <c r="P654" s="100">
        <f t="shared" si="134"/>
        <v>0</v>
      </c>
      <c r="Q654" s="100">
        <f t="shared" si="135"/>
        <v>0</v>
      </c>
      <c r="R654" s="101">
        <f t="shared" si="136"/>
        <v>0</v>
      </c>
    </row>
    <row r="655" spans="1:18" s="67" customFormat="1" ht="15" customHeight="1" x14ac:dyDescent="0.2">
      <c r="A655" s="5" t="str">
        <f t="shared" si="127"/>
        <v>Volvo S80 - D5  (Diesel)</v>
      </c>
      <c r="B655" s="98" t="s">
        <v>65</v>
      </c>
      <c r="C655" s="97" t="s">
        <v>0</v>
      </c>
      <c r="D655" s="97" t="s">
        <v>80</v>
      </c>
      <c r="E655" s="97" t="s">
        <v>104</v>
      </c>
      <c r="F655" s="97" t="s">
        <v>114</v>
      </c>
      <c r="G655" s="106">
        <v>6</v>
      </c>
      <c r="H655" s="97">
        <f t="shared" si="128"/>
        <v>6</v>
      </c>
      <c r="I655" s="97">
        <f t="shared" si="129"/>
        <v>1.5</v>
      </c>
      <c r="J655" s="97">
        <f t="shared" si="130"/>
        <v>1</v>
      </c>
      <c r="K655" s="97">
        <f t="shared" si="131"/>
        <v>0.5</v>
      </c>
      <c r="L655" s="97">
        <f t="shared" si="132"/>
        <v>2</v>
      </c>
      <c r="M655" s="97">
        <f t="shared" si="133"/>
        <v>0</v>
      </c>
      <c r="N655" s="100">
        <f>IF(ISERROR(VLOOKUP(D655,'Base Precios'!$B:$E,4,0)),0,VLOOKUP(D655,'Base Precios'!$B:$E,4,0))</f>
        <v>0</v>
      </c>
      <c r="O655" s="100">
        <f>IF(ISERROR(VLOOKUP(D655,'Base Precios'!$B:$E,3,0)),0,VLOOKUP(D655,'Base Precios'!$B:$E,3,0))</f>
        <v>0</v>
      </c>
      <c r="P655" s="100">
        <f t="shared" si="134"/>
        <v>0</v>
      </c>
      <c r="Q655" s="100">
        <f t="shared" si="135"/>
        <v>0</v>
      </c>
      <c r="R655" s="101">
        <f t="shared" si="136"/>
        <v>0</v>
      </c>
    </row>
    <row r="656" spans="1:18" s="67" customFormat="1" ht="15" customHeight="1" x14ac:dyDescent="0.2">
      <c r="A656" s="5" t="str">
        <f t="shared" si="127"/>
        <v>Volvo S80 - T6  (Naftero)</v>
      </c>
      <c r="B656" s="98" t="s">
        <v>65</v>
      </c>
      <c r="C656" s="97" t="s">
        <v>0</v>
      </c>
      <c r="D656" s="97" t="s">
        <v>80</v>
      </c>
      <c r="E656" s="97" t="s">
        <v>363</v>
      </c>
      <c r="F656" s="97" t="s">
        <v>360</v>
      </c>
      <c r="G656" s="106">
        <v>6.6</v>
      </c>
      <c r="H656" s="97">
        <f t="shared" si="128"/>
        <v>7</v>
      </c>
      <c r="I656" s="97">
        <f t="shared" si="129"/>
        <v>1.75</v>
      </c>
      <c r="J656" s="97">
        <f t="shared" si="130"/>
        <v>1</v>
      </c>
      <c r="K656" s="97">
        <f t="shared" si="131"/>
        <v>0.75</v>
      </c>
      <c r="L656" s="97">
        <f t="shared" si="132"/>
        <v>3</v>
      </c>
      <c r="M656" s="97">
        <f t="shared" si="133"/>
        <v>0.40000000000000036</v>
      </c>
      <c r="N656" s="100">
        <f>IF(ISERROR(VLOOKUP(D656,'Base Precios'!$B:$E,4,0)),0,VLOOKUP(D656,'Base Precios'!$B:$E,4,0))</f>
        <v>0</v>
      </c>
      <c r="O656" s="100">
        <f>IF(ISERROR(VLOOKUP(D656,'Base Precios'!$B:$E,3,0)),0,VLOOKUP(D656,'Base Precios'!$B:$E,3,0))</f>
        <v>0</v>
      </c>
      <c r="P656" s="100">
        <f t="shared" si="134"/>
        <v>0</v>
      </c>
      <c r="Q656" s="100">
        <f t="shared" si="135"/>
        <v>0</v>
      </c>
      <c r="R656" s="101">
        <f t="shared" si="136"/>
        <v>0</v>
      </c>
    </row>
    <row r="657" spans="1:18" s="67" customFormat="1" ht="15" customHeight="1" x14ac:dyDescent="0.2">
      <c r="A657" s="5" t="str">
        <f t="shared" si="127"/>
        <v>Volvo V50 - 1.6  (Naftero)</v>
      </c>
      <c r="B657" s="67" t="s">
        <v>65</v>
      </c>
      <c r="C657" s="67" t="s">
        <v>2</v>
      </c>
      <c r="D657" s="67" t="s">
        <v>261</v>
      </c>
      <c r="E657" s="5" t="s">
        <v>363</v>
      </c>
      <c r="F657" s="5" t="s">
        <v>350</v>
      </c>
      <c r="G657" s="96">
        <v>4</v>
      </c>
      <c r="H657" s="5">
        <f t="shared" si="128"/>
        <v>4</v>
      </c>
      <c r="I657" s="5">
        <f t="shared" si="129"/>
        <v>1</v>
      </c>
      <c r="J657" s="5">
        <f t="shared" si="130"/>
        <v>1</v>
      </c>
      <c r="K657" s="5">
        <f t="shared" si="131"/>
        <v>0</v>
      </c>
      <c r="L657" s="5">
        <f t="shared" si="132"/>
        <v>0</v>
      </c>
      <c r="M657" s="5">
        <f t="shared" si="133"/>
        <v>0</v>
      </c>
      <c r="N657" s="64">
        <f>IF(ISERROR(VLOOKUP(D657,'Base Precios'!$B:$E,4,0)),0,VLOOKUP(D657,'Base Precios'!$B:$E,4,0))</f>
        <v>478.32</v>
      </c>
      <c r="O657" s="64">
        <f>IF(ISERROR(VLOOKUP(D657,'Base Precios'!$B:$E,3,0)),0,VLOOKUP(D657,'Base Precios'!$B:$E,3,0))</f>
        <v>120.1</v>
      </c>
      <c r="P657" s="64">
        <f t="shared" si="134"/>
        <v>478.32</v>
      </c>
      <c r="Q657" s="64">
        <f t="shared" si="135"/>
        <v>0</v>
      </c>
      <c r="R657" s="65">
        <f t="shared" si="136"/>
        <v>478.32</v>
      </c>
    </row>
    <row r="658" spans="1:18" s="67" customFormat="1" ht="15" customHeight="1" x14ac:dyDescent="0.2">
      <c r="A658" s="5" t="str">
        <f t="shared" si="127"/>
        <v>Volvo V50 - 1.6D  (Diesel)</v>
      </c>
      <c r="B658" s="67" t="s">
        <v>65</v>
      </c>
      <c r="C658" s="67" t="s">
        <v>2</v>
      </c>
      <c r="D658" s="67" t="s">
        <v>261</v>
      </c>
      <c r="E658" s="5" t="s">
        <v>104</v>
      </c>
      <c r="F658" s="5" t="s">
        <v>353</v>
      </c>
      <c r="G658" s="96">
        <v>3.7</v>
      </c>
      <c r="H658" s="5">
        <f t="shared" si="128"/>
        <v>4</v>
      </c>
      <c r="I658" s="5">
        <f t="shared" si="129"/>
        <v>1</v>
      </c>
      <c r="J658" s="5">
        <f t="shared" si="130"/>
        <v>1</v>
      </c>
      <c r="K658" s="5">
        <f t="shared" si="131"/>
        <v>0</v>
      </c>
      <c r="L658" s="5">
        <f t="shared" si="132"/>
        <v>0</v>
      </c>
      <c r="M658" s="5">
        <f t="shared" si="133"/>
        <v>0.29999999999999982</v>
      </c>
      <c r="N658" s="64">
        <f>IF(ISERROR(VLOOKUP(D658,'Base Precios'!$B:$E,4,0)),0,VLOOKUP(D658,'Base Precios'!$B:$E,4,0))</f>
        <v>478.32</v>
      </c>
      <c r="O658" s="64">
        <f>IF(ISERROR(VLOOKUP(D658,'Base Precios'!$B:$E,3,0)),0,VLOOKUP(D658,'Base Precios'!$B:$E,3,0))</f>
        <v>120.1</v>
      </c>
      <c r="P658" s="64">
        <f t="shared" si="134"/>
        <v>478.32</v>
      </c>
      <c r="Q658" s="64">
        <f t="shared" si="135"/>
        <v>0</v>
      </c>
      <c r="R658" s="65">
        <f t="shared" si="136"/>
        <v>478.32</v>
      </c>
    </row>
    <row r="659" spans="1:18" s="98" customFormat="1" ht="15" customHeight="1" x14ac:dyDescent="0.2">
      <c r="A659" s="5" t="str">
        <f t="shared" si="127"/>
        <v>Volvo V50 - 1.8  (Naftero)</v>
      </c>
      <c r="B659" s="67" t="s">
        <v>65</v>
      </c>
      <c r="C659" s="67" t="s">
        <v>2</v>
      </c>
      <c r="D659" s="67" t="s">
        <v>261</v>
      </c>
      <c r="E659" s="5" t="s">
        <v>363</v>
      </c>
      <c r="F659" s="5" t="s">
        <v>351</v>
      </c>
      <c r="G659" s="96">
        <v>4.3</v>
      </c>
      <c r="H659" s="5">
        <f t="shared" si="128"/>
        <v>5</v>
      </c>
      <c r="I659" s="5">
        <f t="shared" si="129"/>
        <v>1.25</v>
      </c>
      <c r="J659" s="5">
        <f t="shared" si="130"/>
        <v>1</v>
      </c>
      <c r="K659" s="5">
        <f t="shared" si="131"/>
        <v>0.25</v>
      </c>
      <c r="L659" s="5">
        <f t="shared" si="132"/>
        <v>1</v>
      </c>
      <c r="M659" s="5">
        <f t="shared" si="133"/>
        <v>0.70000000000000018</v>
      </c>
      <c r="N659" s="64">
        <f>IF(ISERROR(VLOOKUP(D659,'Base Precios'!$B:$E,4,0)),0,VLOOKUP(D659,'Base Precios'!$B:$E,4,0))</f>
        <v>478.32</v>
      </c>
      <c r="O659" s="64">
        <f>IF(ISERROR(VLOOKUP(D659,'Base Precios'!$B:$E,3,0)),0,VLOOKUP(D659,'Base Precios'!$B:$E,3,0))</f>
        <v>120.1</v>
      </c>
      <c r="P659" s="64">
        <f t="shared" si="134"/>
        <v>478.32</v>
      </c>
      <c r="Q659" s="64">
        <f t="shared" si="135"/>
        <v>120.1</v>
      </c>
      <c r="R659" s="65">
        <f t="shared" si="136"/>
        <v>598.41999999999996</v>
      </c>
    </row>
    <row r="660" spans="1:18" s="98" customFormat="1" ht="15" customHeight="1" x14ac:dyDescent="0.2">
      <c r="A660" s="5" t="str">
        <f t="shared" si="127"/>
        <v>Volvo V50 - 1.8F  (Naftero)</v>
      </c>
      <c r="B660" s="67" t="s">
        <v>65</v>
      </c>
      <c r="C660" s="67" t="s">
        <v>2</v>
      </c>
      <c r="D660" s="67" t="s">
        <v>261</v>
      </c>
      <c r="E660" s="5" t="s">
        <v>363</v>
      </c>
      <c r="F660" s="5" t="s">
        <v>352</v>
      </c>
      <c r="G660" s="96">
        <v>4.3</v>
      </c>
      <c r="H660" s="5">
        <f t="shared" si="128"/>
        <v>5</v>
      </c>
      <c r="I660" s="5">
        <f t="shared" si="129"/>
        <v>1.25</v>
      </c>
      <c r="J660" s="5">
        <f t="shared" si="130"/>
        <v>1</v>
      </c>
      <c r="K660" s="5">
        <f t="shared" si="131"/>
        <v>0.25</v>
      </c>
      <c r="L660" s="5">
        <f t="shared" si="132"/>
        <v>1</v>
      </c>
      <c r="M660" s="5">
        <f t="shared" si="133"/>
        <v>0.70000000000000018</v>
      </c>
      <c r="N660" s="64">
        <f>IF(ISERROR(VLOOKUP(D660,'Base Precios'!$B:$E,4,0)),0,VLOOKUP(D660,'Base Precios'!$B:$E,4,0))</f>
        <v>478.32</v>
      </c>
      <c r="O660" s="64">
        <f>IF(ISERROR(VLOOKUP(D660,'Base Precios'!$B:$E,3,0)),0,VLOOKUP(D660,'Base Precios'!$B:$E,3,0))</f>
        <v>120.1</v>
      </c>
      <c r="P660" s="64">
        <f t="shared" si="134"/>
        <v>478.32</v>
      </c>
      <c r="Q660" s="64">
        <f t="shared" si="135"/>
        <v>120.1</v>
      </c>
      <c r="R660" s="65">
        <f t="shared" si="136"/>
        <v>598.41999999999996</v>
      </c>
    </row>
    <row r="661" spans="1:18" s="98" customFormat="1" ht="15" customHeight="1" x14ac:dyDescent="0.2">
      <c r="A661" s="5" t="str">
        <f t="shared" si="127"/>
        <v>Volvo V50 - 2.0  (Naftero)</v>
      </c>
      <c r="B661" s="67" t="s">
        <v>65</v>
      </c>
      <c r="C661" s="67" t="s">
        <v>2</v>
      </c>
      <c r="D661" s="67" t="s">
        <v>261</v>
      </c>
      <c r="E661" s="5" t="s">
        <v>363</v>
      </c>
      <c r="F661" s="5" t="s">
        <v>328</v>
      </c>
      <c r="G661" s="96">
        <v>4.3</v>
      </c>
      <c r="H661" s="5">
        <f t="shared" si="128"/>
        <v>5</v>
      </c>
      <c r="I661" s="5">
        <f t="shared" si="129"/>
        <v>1.25</v>
      </c>
      <c r="J661" s="5">
        <f t="shared" si="130"/>
        <v>1</v>
      </c>
      <c r="K661" s="5">
        <f t="shared" si="131"/>
        <v>0.25</v>
      </c>
      <c r="L661" s="5">
        <f t="shared" si="132"/>
        <v>1</v>
      </c>
      <c r="M661" s="5">
        <f t="shared" si="133"/>
        <v>0.70000000000000018</v>
      </c>
      <c r="N661" s="64">
        <f>IF(ISERROR(VLOOKUP(D661,'Base Precios'!$B:$E,4,0)),0,VLOOKUP(D661,'Base Precios'!$B:$E,4,0))</f>
        <v>478.32</v>
      </c>
      <c r="O661" s="64">
        <f>IF(ISERROR(VLOOKUP(D661,'Base Precios'!$B:$E,3,0)),0,VLOOKUP(D661,'Base Precios'!$B:$E,3,0))</f>
        <v>120.1</v>
      </c>
      <c r="P661" s="64">
        <f t="shared" si="134"/>
        <v>478.32</v>
      </c>
      <c r="Q661" s="64">
        <f t="shared" si="135"/>
        <v>120.1</v>
      </c>
      <c r="R661" s="65">
        <f t="shared" si="136"/>
        <v>598.41999999999996</v>
      </c>
    </row>
    <row r="662" spans="1:18" s="98" customFormat="1" ht="15" customHeight="1" x14ac:dyDescent="0.2">
      <c r="A662" s="5" t="str">
        <f t="shared" si="127"/>
        <v>Volvo V50 - 2.0D  (Diesel)</v>
      </c>
      <c r="B662" s="67" t="s">
        <v>65</v>
      </c>
      <c r="C662" s="67" t="s">
        <v>2</v>
      </c>
      <c r="D662" s="67" t="s">
        <v>261</v>
      </c>
      <c r="E662" s="5" t="s">
        <v>104</v>
      </c>
      <c r="F662" s="5" t="s">
        <v>354</v>
      </c>
      <c r="G662" s="96">
        <v>5</v>
      </c>
      <c r="H662" s="5">
        <f t="shared" si="128"/>
        <v>5</v>
      </c>
      <c r="I662" s="5">
        <f t="shared" si="129"/>
        <v>1.25</v>
      </c>
      <c r="J662" s="5">
        <f t="shared" si="130"/>
        <v>1</v>
      </c>
      <c r="K662" s="5">
        <f t="shared" si="131"/>
        <v>0.25</v>
      </c>
      <c r="L662" s="5">
        <f t="shared" si="132"/>
        <v>1</v>
      </c>
      <c r="M662" s="5">
        <f t="shared" si="133"/>
        <v>0</v>
      </c>
      <c r="N662" s="64">
        <f>IF(ISERROR(VLOOKUP(D662,'Base Precios'!$B:$E,4,0)),0,VLOOKUP(D662,'Base Precios'!$B:$E,4,0))</f>
        <v>478.32</v>
      </c>
      <c r="O662" s="64">
        <f>IF(ISERROR(VLOOKUP(D662,'Base Precios'!$B:$E,3,0)),0,VLOOKUP(D662,'Base Precios'!$B:$E,3,0))</f>
        <v>120.1</v>
      </c>
      <c r="P662" s="64">
        <f t="shared" si="134"/>
        <v>478.32</v>
      </c>
      <c r="Q662" s="64">
        <f t="shared" si="135"/>
        <v>120.1</v>
      </c>
      <c r="R662" s="65">
        <f t="shared" si="136"/>
        <v>598.41999999999996</v>
      </c>
    </row>
    <row r="663" spans="1:18" s="98" customFormat="1" ht="15" customHeight="1" x14ac:dyDescent="0.2">
      <c r="A663" s="5" t="str">
        <f t="shared" si="127"/>
        <v>Volvo V50 - 2.4  (Naftero)</v>
      </c>
      <c r="B663" s="67" t="s">
        <v>65</v>
      </c>
      <c r="C663" s="67" t="s">
        <v>2</v>
      </c>
      <c r="D663" s="67" t="s">
        <v>261</v>
      </c>
      <c r="E663" s="5" t="s">
        <v>363</v>
      </c>
      <c r="F663" s="5" t="s">
        <v>355</v>
      </c>
      <c r="G663" s="96">
        <v>5.5</v>
      </c>
      <c r="H663" s="5">
        <f t="shared" si="128"/>
        <v>6</v>
      </c>
      <c r="I663" s="5">
        <f t="shared" si="129"/>
        <v>1.5</v>
      </c>
      <c r="J663" s="5">
        <f t="shared" si="130"/>
        <v>1</v>
      </c>
      <c r="K663" s="5">
        <f t="shared" si="131"/>
        <v>0.5</v>
      </c>
      <c r="L663" s="5">
        <f t="shared" si="132"/>
        <v>2</v>
      </c>
      <c r="M663" s="5">
        <f t="shared" si="133"/>
        <v>0.5</v>
      </c>
      <c r="N663" s="64">
        <f>IF(ISERROR(VLOOKUP(D663,'Base Precios'!$B:$E,4,0)),0,VLOOKUP(D663,'Base Precios'!$B:$E,4,0))</f>
        <v>478.32</v>
      </c>
      <c r="O663" s="64">
        <f>IF(ISERROR(VLOOKUP(D663,'Base Precios'!$B:$E,3,0)),0,VLOOKUP(D663,'Base Precios'!$B:$E,3,0))</f>
        <v>120.1</v>
      </c>
      <c r="P663" s="64">
        <f t="shared" si="134"/>
        <v>478.32</v>
      </c>
      <c r="Q663" s="64">
        <f t="shared" si="135"/>
        <v>240.2</v>
      </c>
      <c r="R663" s="65">
        <f t="shared" si="136"/>
        <v>718.52</v>
      </c>
    </row>
    <row r="664" spans="1:18" s="98" customFormat="1" ht="15" customHeight="1" x14ac:dyDescent="0.2">
      <c r="A664" s="5" t="str">
        <f t="shared" si="127"/>
        <v>Volvo V50 - 2.4i  (Naftero)</v>
      </c>
      <c r="B664" s="67" t="s">
        <v>65</v>
      </c>
      <c r="C664" s="67" t="s">
        <v>2</v>
      </c>
      <c r="D664" s="67" t="s">
        <v>261</v>
      </c>
      <c r="E664" s="5" t="s">
        <v>363</v>
      </c>
      <c r="F664" s="5" t="s">
        <v>348</v>
      </c>
      <c r="G664" s="96">
        <v>5.8</v>
      </c>
      <c r="H664" s="5">
        <f t="shared" si="128"/>
        <v>6</v>
      </c>
      <c r="I664" s="5">
        <f t="shared" si="129"/>
        <v>1.5</v>
      </c>
      <c r="J664" s="5">
        <f t="shared" si="130"/>
        <v>1</v>
      </c>
      <c r="K664" s="5">
        <f t="shared" si="131"/>
        <v>0.5</v>
      </c>
      <c r="L664" s="5">
        <f t="shared" si="132"/>
        <v>2</v>
      </c>
      <c r="M664" s="5">
        <f t="shared" si="133"/>
        <v>0.20000000000000018</v>
      </c>
      <c r="N664" s="64">
        <f>IF(ISERROR(VLOOKUP(D664,'Base Precios'!$B:$E,4,0)),0,VLOOKUP(D664,'Base Precios'!$B:$E,4,0))</f>
        <v>478.32</v>
      </c>
      <c r="O664" s="64">
        <f>IF(ISERROR(VLOOKUP(D664,'Base Precios'!$B:$E,3,0)),0,VLOOKUP(D664,'Base Precios'!$B:$E,3,0))</f>
        <v>120.1</v>
      </c>
      <c r="P664" s="64">
        <f t="shared" si="134"/>
        <v>478.32</v>
      </c>
      <c r="Q664" s="64">
        <f t="shared" si="135"/>
        <v>240.2</v>
      </c>
      <c r="R664" s="65">
        <f t="shared" si="136"/>
        <v>718.52</v>
      </c>
    </row>
    <row r="665" spans="1:18" s="67" customFormat="1" ht="15" customHeight="1" x14ac:dyDescent="0.2">
      <c r="A665" s="5" t="str">
        <f t="shared" si="127"/>
        <v>Volvo V50 - D5  (Diesel)</v>
      </c>
      <c r="B665" s="98" t="s">
        <v>65</v>
      </c>
      <c r="C665" s="97" t="s">
        <v>2</v>
      </c>
      <c r="D665" s="97" t="s">
        <v>80</v>
      </c>
      <c r="E665" s="97" t="s">
        <v>104</v>
      </c>
      <c r="F665" s="97" t="s">
        <v>114</v>
      </c>
      <c r="G665" s="106">
        <v>6</v>
      </c>
      <c r="H665" s="97">
        <f t="shared" si="128"/>
        <v>6</v>
      </c>
      <c r="I665" s="97">
        <f t="shared" si="129"/>
        <v>1.5</v>
      </c>
      <c r="J665" s="97">
        <f t="shared" si="130"/>
        <v>1</v>
      </c>
      <c r="K665" s="97">
        <f t="shared" si="131"/>
        <v>0.5</v>
      </c>
      <c r="L665" s="97">
        <f t="shared" si="132"/>
        <v>2</v>
      </c>
      <c r="M665" s="97">
        <f t="shared" si="133"/>
        <v>0</v>
      </c>
      <c r="N665" s="100">
        <f>IF(ISERROR(VLOOKUP(D665,'Base Precios'!$B:$E,4,0)),0,VLOOKUP(D665,'Base Precios'!$B:$E,4,0))</f>
        <v>0</v>
      </c>
      <c r="O665" s="100">
        <f>IF(ISERROR(VLOOKUP(D665,'Base Precios'!$B:$E,3,0)),0,VLOOKUP(D665,'Base Precios'!$B:$E,3,0))</f>
        <v>0</v>
      </c>
      <c r="P665" s="100">
        <f t="shared" si="134"/>
        <v>0</v>
      </c>
      <c r="Q665" s="100">
        <f t="shared" si="135"/>
        <v>0</v>
      </c>
      <c r="R665" s="101">
        <f t="shared" si="136"/>
        <v>0</v>
      </c>
    </row>
    <row r="666" spans="1:18" s="67" customFormat="1" ht="15" customHeight="1" x14ac:dyDescent="0.2">
      <c r="A666" s="5" t="str">
        <f t="shared" si="127"/>
        <v>Volvo V50 - T5  (Naftero)</v>
      </c>
      <c r="B666" s="67" t="s">
        <v>65</v>
      </c>
      <c r="C666" s="67" t="s">
        <v>2</v>
      </c>
      <c r="D666" s="67" t="s">
        <v>261</v>
      </c>
      <c r="E666" s="5" t="s">
        <v>363</v>
      </c>
      <c r="F666" s="5" t="s">
        <v>349</v>
      </c>
      <c r="G666" s="96">
        <v>5.5</v>
      </c>
      <c r="H666" s="5">
        <f t="shared" si="128"/>
        <v>6</v>
      </c>
      <c r="I666" s="5">
        <f t="shared" si="129"/>
        <v>1.5</v>
      </c>
      <c r="J666" s="5">
        <f t="shared" si="130"/>
        <v>1</v>
      </c>
      <c r="K666" s="5">
        <f t="shared" si="131"/>
        <v>0.5</v>
      </c>
      <c r="L666" s="5">
        <f t="shared" si="132"/>
        <v>2</v>
      </c>
      <c r="M666" s="5">
        <f t="shared" si="133"/>
        <v>0.5</v>
      </c>
      <c r="N666" s="64">
        <f>IF(ISERROR(VLOOKUP(D666,'Base Precios'!$B:$E,4,0)),0,VLOOKUP(D666,'Base Precios'!$B:$E,4,0))</f>
        <v>478.32</v>
      </c>
      <c r="O666" s="64">
        <f>IF(ISERROR(VLOOKUP(D666,'Base Precios'!$B:$E,3,0)),0,VLOOKUP(D666,'Base Precios'!$B:$E,3,0))</f>
        <v>120.1</v>
      </c>
      <c r="P666" s="64">
        <f t="shared" si="134"/>
        <v>478.32</v>
      </c>
      <c r="Q666" s="64">
        <f t="shared" si="135"/>
        <v>240.2</v>
      </c>
      <c r="R666" s="65">
        <f t="shared" si="136"/>
        <v>718.52</v>
      </c>
    </row>
    <row r="667" spans="1:18" s="98" customFormat="1" ht="15" customHeight="1" x14ac:dyDescent="0.2">
      <c r="A667" s="5" t="str">
        <f t="shared" si="127"/>
        <v>Volvo XC90 - 2.5T  (Naftero)</v>
      </c>
      <c r="B667" s="98" t="s">
        <v>65</v>
      </c>
      <c r="C667" s="97" t="s">
        <v>1</v>
      </c>
      <c r="D667" s="97" t="s">
        <v>80</v>
      </c>
      <c r="E667" s="97" t="s">
        <v>363</v>
      </c>
      <c r="F667" s="97" t="s">
        <v>358</v>
      </c>
      <c r="G667" s="106">
        <v>5.5</v>
      </c>
      <c r="H667" s="97">
        <f t="shared" si="128"/>
        <v>6</v>
      </c>
      <c r="I667" s="97">
        <f t="shared" si="129"/>
        <v>1.5</v>
      </c>
      <c r="J667" s="97">
        <f t="shared" si="130"/>
        <v>1</v>
      </c>
      <c r="K667" s="97">
        <f t="shared" si="131"/>
        <v>0.5</v>
      </c>
      <c r="L667" s="97">
        <f t="shared" si="132"/>
        <v>2</v>
      </c>
      <c r="M667" s="97">
        <f t="shared" si="133"/>
        <v>0.5</v>
      </c>
      <c r="N667" s="100">
        <f>IF(ISERROR(VLOOKUP(D667,'Base Precios'!$B:$E,4,0)),0,VLOOKUP(D667,'Base Precios'!$B:$E,4,0))</f>
        <v>0</v>
      </c>
      <c r="O667" s="100">
        <f>IF(ISERROR(VLOOKUP(D667,'Base Precios'!$B:$E,3,0)),0,VLOOKUP(D667,'Base Precios'!$B:$E,3,0))</f>
        <v>0</v>
      </c>
      <c r="P667" s="100">
        <f t="shared" si="134"/>
        <v>0</v>
      </c>
      <c r="Q667" s="100">
        <f t="shared" si="135"/>
        <v>0</v>
      </c>
      <c r="R667" s="101">
        <f t="shared" si="136"/>
        <v>0</v>
      </c>
    </row>
    <row r="668" spans="1:18" s="98" customFormat="1" ht="15" customHeight="1" x14ac:dyDescent="0.2">
      <c r="A668" s="5" t="str">
        <f t="shared" si="127"/>
        <v>Volvo XC90 - 3.2T  (Naftero)</v>
      </c>
      <c r="B668" s="98" t="s">
        <v>65</v>
      </c>
      <c r="C668" s="97" t="s">
        <v>1</v>
      </c>
      <c r="D668" s="97" t="s">
        <v>80</v>
      </c>
      <c r="E668" s="97" t="s">
        <v>363</v>
      </c>
      <c r="F668" s="97" t="s">
        <v>359</v>
      </c>
      <c r="G668" s="106">
        <v>0</v>
      </c>
      <c r="H668" s="97">
        <f t="shared" si="128"/>
        <v>0</v>
      </c>
      <c r="I668" s="97">
        <f t="shared" si="129"/>
        <v>0</v>
      </c>
      <c r="J668" s="97">
        <f t="shared" si="130"/>
        <v>0</v>
      </c>
      <c r="K668" s="97">
        <f t="shared" si="131"/>
        <v>0</v>
      </c>
      <c r="L668" s="97">
        <f t="shared" si="132"/>
        <v>0</v>
      </c>
      <c r="M668" s="97">
        <f t="shared" si="133"/>
        <v>0</v>
      </c>
      <c r="N668" s="100">
        <f>IF(ISERROR(VLOOKUP(D668,'Base Precios'!$B:$E,4,0)),0,VLOOKUP(D668,'Base Precios'!$B:$E,4,0))</f>
        <v>0</v>
      </c>
      <c r="O668" s="100">
        <f>IF(ISERROR(VLOOKUP(D668,'Base Precios'!$B:$E,3,0)),0,VLOOKUP(D668,'Base Precios'!$B:$E,3,0))</f>
        <v>0</v>
      </c>
      <c r="P668" s="100">
        <f t="shared" si="134"/>
        <v>0</v>
      </c>
      <c r="Q668" s="100">
        <f t="shared" si="135"/>
        <v>0</v>
      </c>
      <c r="R668" s="101">
        <f t="shared" si="136"/>
        <v>0</v>
      </c>
    </row>
    <row r="669" spans="1:18" ht="15" customHeight="1" x14ac:dyDescent="0.2">
      <c r="A669" s="5" t="str">
        <f t="shared" si="127"/>
        <v>Volvo XC90 - 4.4i V8  (Naftero)</v>
      </c>
      <c r="B669" s="98" t="s">
        <v>65</v>
      </c>
      <c r="C669" s="97" t="s">
        <v>1</v>
      </c>
      <c r="D669" s="97" t="s">
        <v>80</v>
      </c>
      <c r="E669" s="97" t="s">
        <v>363</v>
      </c>
      <c r="F669" s="97" t="s">
        <v>602</v>
      </c>
      <c r="G669" s="106">
        <v>7</v>
      </c>
      <c r="H669" s="97">
        <f t="shared" si="128"/>
        <v>7</v>
      </c>
      <c r="I669" s="97">
        <f t="shared" si="129"/>
        <v>1.75</v>
      </c>
      <c r="J669" s="97">
        <f t="shared" si="130"/>
        <v>1</v>
      </c>
      <c r="K669" s="97">
        <f t="shared" si="131"/>
        <v>0.75</v>
      </c>
      <c r="L669" s="97">
        <f t="shared" si="132"/>
        <v>3</v>
      </c>
      <c r="M669" s="97">
        <f t="shared" si="133"/>
        <v>0</v>
      </c>
      <c r="N669" s="100">
        <f>IF(ISERROR(VLOOKUP(D669,'Base Precios'!$B:$E,4,0)),0,VLOOKUP(D669,'Base Precios'!$B:$E,4,0))</f>
        <v>0</v>
      </c>
      <c r="O669" s="100">
        <f>IF(ISERROR(VLOOKUP(D669,'Base Precios'!$B:$E,3,0)),0,VLOOKUP(D669,'Base Precios'!$B:$E,3,0))</f>
        <v>0</v>
      </c>
      <c r="P669" s="100">
        <f t="shared" si="134"/>
        <v>0</v>
      </c>
      <c r="Q669" s="100">
        <f t="shared" si="135"/>
        <v>0</v>
      </c>
      <c r="R669" s="101">
        <f t="shared" si="136"/>
        <v>0</v>
      </c>
    </row>
    <row r="670" spans="1:18" ht="15" customHeight="1" x14ac:dyDescent="0.2">
      <c r="A670" s="5" t="str">
        <f t="shared" si="127"/>
        <v>Volvo XC90 - D5  (Diesel)</v>
      </c>
      <c r="B670" s="98" t="s">
        <v>65</v>
      </c>
      <c r="C670" s="97" t="s">
        <v>1</v>
      </c>
      <c r="D670" s="97" t="s">
        <v>80</v>
      </c>
      <c r="E670" s="97" t="s">
        <v>104</v>
      </c>
      <c r="F670" s="97" t="s">
        <v>114</v>
      </c>
      <c r="G670" s="106">
        <v>6</v>
      </c>
      <c r="H670" s="97">
        <f t="shared" si="128"/>
        <v>6</v>
      </c>
      <c r="I670" s="97">
        <f t="shared" si="129"/>
        <v>1.5</v>
      </c>
      <c r="J670" s="97">
        <f t="shared" si="130"/>
        <v>1</v>
      </c>
      <c r="K670" s="97">
        <f t="shared" si="131"/>
        <v>0.5</v>
      </c>
      <c r="L670" s="97">
        <f t="shared" si="132"/>
        <v>2</v>
      </c>
      <c r="M670" s="97">
        <f t="shared" si="133"/>
        <v>0</v>
      </c>
      <c r="N670" s="100">
        <f>IF(ISERROR(VLOOKUP(D670,'Base Precios'!$B:$E,4,0)),0,VLOOKUP(D670,'Base Precios'!$B:$E,4,0))</f>
        <v>0</v>
      </c>
      <c r="O670" s="100">
        <f>IF(ISERROR(VLOOKUP(D670,'Base Precios'!$B:$E,3,0)),0,VLOOKUP(D670,'Base Precios'!$B:$E,3,0))</f>
        <v>0</v>
      </c>
      <c r="P670" s="100">
        <f t="shared" si="134"/>
        <v>0</v>
      </c>
      <c r="Q670" s="100">
        <f t="shared" si="135"/>
        <v>0</v>
      </c>
      <c r="R670" s="101">
        <f t="shared" si="136"/>
        <v>0</v>
      </c>
    </row>
    <row r="672" spans="1:18" ht="15" customHeight="1" x14ac:dyDescent="0.2"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</row>
    <row r="675" spans="1:1" ht="15" customHeight="1" x14ac:dyDescent="0.2">
      <c r="A675" s="2">
        <f>142-39+81</f>
        <v>184</v>
      </c>
    </row>
  </sheetData>
  <sortState ref="A2:R670">
    <sortCondition ref="A2:A670"/>
  </sortState>
  <mergeCells count="1">
    <mergeCell ref="C672:Q672"/>
  </mergeCells>
  <phoneticPr fontId="0" type="noConversion"/>
  <conditionalFormatting sqref="N671:R1048576 N636:R641 N617:R617 N611:R613 N607:R609 N605:R605 N603:R603 N587:R595 N582:R584 N572:R572 N570:R570 N564:R568 N464:R507 N1:R30 N121:O127 N426:R427 N429:R462 N574:R576 N129:R129 N133:R135 P32:R127 N32:O119 N137:R424 N543:R561 N597:R600 N509:R524 N538:R539 N541:R541 N527:R536 N649:R651 N654:R654 N659:R664 N667:R668">
    <cfRule type="cellIs" dxfId="41" priority="49" operator="lessThan">
      <formula>1</formula>
    </cfRule>
  </conditionalFormatting>
  <conditionalFormatting sqref="J120:K120">
    <cfRule type="cellIs" dxfId="40" priority="47" operator="lessThan">
      <formula>1</formula>
    </cfRule>
  </conditionalFormatting>
  <conditionalFormatting sqref="N670:R670">
    <cfRule type="cellIs" dxfId="39" priority="42" operator="lessThan">
      <formula>1</formula>
    </cfRule>
  </conditionalFormatting>
  <conditionalFormatting sqref="N618:R618">
    <cfRule type="cellIs" dxfId="38" priority="41" operator="lessThan">
      <formula>1</formula>
    </cfRule>
  </conditionalFormatting>
  <conditionalFormatting sqref="N596:R596">
    <cfRule type="cellIs" dxfId="37" priority="40" operator="lessThan">
      <formula>1</formula>
    </cfRule>
  </conditionalFormatting>
  <conditionalFormatting sqref="N669:R669">
    <cfRule type="cellIs" dxfId="36" priority="44" operator="lessThan">
      <formula>1</formula>
    </cfRule>
  </conditionalFormatting>
  <conditionalFormatting sqref="N616:R616">
    <cfRule type="cellIs" dxfId="35" priority="39" operator="lessThan">
      <formula>1</formula>
    </cfRule>
  </conditionalFormatting>
  <conditionalFormatting sqref="N614:R615">
    <cfRule type="cellIs" dxfId="34" priority="38" operator="lessThan">
      <formula>1</formula>
    </cfRule>
  </conditionalFormatting>
  <conditionalFormatting sqref="N610:R610">
    <cfRule type="cellIs" dxfId="33" priority="37" operator="lessThan">
      <formula>1</formula>
    </cfRule>
  </conditionalFormatting>
  <conditionalFormatting sqref="N606:R606">
    <cfRule type="cellIs" dxfId="32" priority="36" operator="lessThan">
      <formula>1</formula>
    </cfRule>
  </conditionalFormatting>
  <conditionalFormatting sqref="N604:R604">
    <cfRule type="cellIs" dxfId="31" priority="35" operator="lessThan">
      <formula>1</formula>
    </cfRule>
  </conditionalFormatting>
  <conditionalFormatting sqref="N602:R602">
    <cfRule type="cellIs" dxfId="30" priority="34" operator="lessThan">
      <formula>1</formula>
    </cfRule>
  </conditionalFormatting>
  <conditionalFormatting sqref="N601:R601">
    <cfRule type="cellIs" dxfId="29" priority="33" operator="lessThan">
      <formula>1</formula>
    </cfRule>
  </conditionalFormatting>
  <conditionalFormatting sqref="N585:R585">
    <cfRule type="cellIs" dxfId="28" priority="31" operator="lessThan">
      <formula>1</formula>
    </cfRule>
  </conditionalFormatting>
  <conditionalFormatting sqref="N586:R586">
    <cfRule type="cellIs" dxfId="27" priority="29" operator="lessThan">
      <formula>1</formula>
    </cfRule>
  </conditionalFormatting>
  <conditionalFormatting sqref="N577:R577">
    <cfRule type="cellIs" dxfId="26" priority="28" operator="lessThan">
      <formula>1</formula>
    </cfRule>
  </conditionalFormatting>
  <conditionalFormatting sqref="N578:R578">
    <cfRule type="cellIs" dxfId="25" priority="27" operator="lessThan">
      <formula>1</formula>
    </cfRule>
  </conditionalFormatting>
  <conditionalFormatting sqref="N579:R579">
    <cfRule type="cellIs" dxfId="24" priority="26" operator="lessThan">
      <formula>1</formula>
    </cfRule>
  </conditionalFormatting>
  <conditionalFormatting sqref="N580:R580">
    <cfRule type="cellIs" dxfId="23" priority="25" operator="lessThan">
      <formula>1</formula>
    </cfRule>
  </conditionalFormatting>
  <conditionalFormatting sqref="N581:R581">
    <cfRule type="cellIs" dxfId="22" priority="24" operator="lessThan">
      <formula>1</formula>
    </cfRule>
  </conditionalFormatting>
  <conditionalFormatting sqref="N573:R573">
    <cfRule type="cellIs" dxfId="21" priority="23" operator="lessThan">
      <formula>1</formula>
    </cfRule>
  </conditionalFormatting>
  <conditionalFormatting sqref="N571:R571">
    <cfRule type="cellIs" dxfId="20" priority="22" operator="lessThan">
      <formula>1</formula>
    </cfRule>
  </conditionalFormatting>
  <conditionalFormatting sqref="N569:R569">
    <cfRule type="cellIs" dxfId="19" priority="21" operator="lessThan">
      <formula>1</formula>
    </cfRule>
  </conditionalFormatting>
  <conditionalFormatting sqref="N563:R563">
    <cfRule type="cellIs" dxfId="18" priority="20" operator="lessThan">
      <formula>1</formula>
    </cfRule>
  </conditionalFormatting>
  <conditionalFormatting sqref="N562:R562">
    <cfRule type="cellIs" dxfId="17" priority="19" operator="lessThan">
      <formula>1</formula>
    </cfRule>
  </conditionalFormatting>
  <conditionalFormatting sqref="N508:R508">
    <cfRule type="cellIs" dxfId="16" priority="17" operator="lessThan">
      <formula>1</formula>
    </cfRule>
  </conditionalFormatting>
  <conditionalFormatting sqref="N463:R463">
    <cfRule type="cellIs" dxfId="15" priority="16" operator="lessThan">
      <formula>1</formula>
    </cfRule>
  </conditionalFormatting>
  <conditionalFormatting sqref="N428:R428">
    <cfRule type="cellIs" dxfId="14" priority="15" operator="lessThan">
      <formula>1</formula>
    </cfRule>
  </conditionalFormatting>
  <conditionalFormatting sqref="N425:R425">
    <cfRule type="cellIs" dxfId="13" priority="14" operator="lessThan">
      <formula>1</formula>
    </cfRule>
  </conditionalFormatting>
  <conditionalFormatting sqref="N128:R128">
    <cfRule type="cellIs" dxfId="12" priority="13" operator="lessThan">
      <formula>1</formula>
    </cfRule>
  </conditionalFormatting>
  <conditionalFormatting sqref="N130:R132">
    <cfRule type="cellIs" dxfId="11" priority="12" operator="lessThan">
      <formula>1</formula>
    </cfRule>
  </conditionalFormatting>
  <conditionalFormatting sqref="N136:R136">
    <cfRule type="cellIs" dxfId="10" priority="11" operator="lessThan">
      <formula>1</formula>
    </cfRule>
  </conditionalFormatting>
  <conditionalFormatting sqref="N31:R31">
    <cfRule type="cellIs" dxfId="9" priority="10" operator="lessThan">
      <formula>1</formula>
    </cfRule>
  </conditionalFormatting>
  <conditionalFormatting sqref="N542:R542">
    <cfRule type="cellIs" dxfId="8" priority="9" operator="lessThan">
      <formula>1</formula>
    </cfRule>
  </conditionalFormatting>
  <conditionalFormatting sqref="N537:R537">
    <cfRule type="cellIs" dxfId="7" priority="8" operator="lessThan">
      <formula>1</formula>
    </cfRule>
  </conditionalFormatting>
  <conditionalFormatting sqref="N540:R540">
    <cfRule type="cellIs" dxfId="6" priority="7" operator="lessThan">
      <formula>1</formula>
    </cfRule>
  </conditionalFormatting>
  <conditionalFormatting sqref="N525:R526">
    <cfRule type="cellIs" dxfId="5" priority="6" operator="lessThan">
      <formula>1</formula>
    </cfRule>
  </conditionalFormatting>
  <conditionalFormatting sqref="N619:R635">
    <cfRule type="cellIs" dxfId="4" priority="5" operator="lessThan">
      <formula>1</formula>
    </cfRule>
  </conditionalFormatting>
  <conditionalFormatting sqref="N642:R648">
    <cfRule type="cellIs" dxfId="3" priority="4" operator="lessThan">
      <formula>1</formula>
    </cfRule>
  </conditionalFormatting>
  <conditionalFormatting sqref="N652:R653">
    <cfRule type="cellIs" dxfId="2" priority="3" operator="lessThan">
      <formula>1</formula>
    </cfRule>
  </conditionalFormatting>
  <conditionalFormatting sqref="N655:R658">
    <cfRule type="cellIs" dxfId="1" priority="2" operator="lessThan">
      <formula>1</formula>
    </cfRule>
  </conditionalFormatting>
  <conditionalFormatting sqref="N665:R666">
    <cfRule type="cellIs" dxfId="0" priority="1" operator="lessThan">
      <formula>1</formula>
    </cfRule>
  </conditionalFormatting>
  <pageMargins left="0" right="0" top="0.23622047244094491" bottom="0.23622047244094491" header="0" footer="0"/>
  <pageSetup paperSize="9" scale="60" fitToWidth="5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zoomScaleNormal="100" workbookViewId="0">
      <pane ySplit="2" topLeftCell="A12" activePane="bottomLeft" state="frozen"/>
      <selection pane="bottomLeft" activeCell="F24" sqref="F24"/>
    </sheetView>
  </sheetViews>
  <sheetFormatPr baseColWidth="10" defaultRowHeight="15" x14ac:dyDescent="0.25"/>
  <cols>
    <col min="1" max="1" width="8.140625" style="8" customWidth="1"/>
    <col min="2" max="2" width="28.28515625" style="8" customWidth="1"/>
    <col min="3" max="3" width="20" style="8" customWidth="1"/>
    <col min="4" max="4" width="12" style="22" bestFit="1" customWidth="1"/>
    <col min="5" max="5" width="12.85546875" style="22" customWidth="1"/>
    <col min="6" max="6" width="12.42578125" style="22" customWidth="1"/>
    <col min="7" max="7" width="9.28515625" style="23" bestFit="1" customWidth="1"/>
    <col min="8" max="8" width="11.42578125" style="8"/>
    <col min="9" max="9" width="11.42578125" style="9"/>
    <col min="10" max="16384" width="11.42578125" style="8"/>
  </cols>
  <sheetData>
    <row r="1" spans="1:12" ht="22.5" customHeight="1" x14ac:dyDescent="0.25">
      <c r="A1" s="6"/>
      <c r="B1" s="10"/>
      <c r="C1" s="11"/>
      <c r="D1" s="26" t="s">
        <v>398</v>
      </c>
      <c r="E1" s="26" t="s">
        <v>399</v>
      </c>
      <c r="F1" s="26" t="s">
        <v>400</v>
      </c>
      <c r="G1" s="12" t="s">
        <v>393</v>
      </c>
    </row>
    <row r="2" spans="1:12" ht="24" customHeight="1" thickBot="1" x14ac:dyDescent="0.3">
      <c r="A2" s="13"/>
      <c r="B2" s="14"/>
      <c r="C2" s="13"/>
      <c r="D2" s="15"/>
      <c r="E2" s="16"/>
      <c r="F2" s="17"/>
      <c r="G2" s="18" t="s">
        <v>394</v>
      </c>
      <c r="K2" s="19"/>
    </row>
    <row r="3" spans="1:12" ht="15" customHeight="1" x14ac:dyDescent="0.25">
      <c r="A3" s="20" t="s">
        <v>395</v>
      </c>
      <c r="B3" s="21" t="s">
        <v>396</v>
      </c>
      <c r="C3" s="21" t="s">
        <v>397</v>
      </c>
    </row>
    <row r="4" spans="1:12" x14ac:dyDescent="0.25">
      <c r="A4" s="24">
        <v>104096</v>
      </c>
      <c r="B4" s="25" t="s">
        <v>258</v>
      </c>
      <c r="C4" s="26" t="s">
        <v>398</v>
      </c>
      <c r="D4" s="27">
        <v>125.93</v>
      </c>
      <c r="E4" s="27">
        <v>491.51</v>
      </c>
      <c r="F4" s="27">
        <v>1635.9</v>
      </c>
      <c r="G4" s="27"/>
      <c r="H4" s="23"/>
      <c r="J4" s="29"/>
      <c r="K4" s="9"/>
      <c r="L4" s="29"/>
    </row>
    <row r="5" spans="1:12" x14ac:dyDescent="0.25">
      <c r="A5" s="24">
        <v>104099</v>
      </c>
      <c r="B5" s="25" t="s">
        <v>258</v>
      </c>
      <c r="C5" s="26" t="s">
        <v>399</v>
      </c>
      <c r="D5" s="27"/>
      <c r="E5" s="28"/>
      <c r="F5" s="28"/>
      <c r="G5" s="8"/>
      <c r="H5" s="23"/>
      <c r="J5" s="29"/>
      <c r="K5" s="9"/>
      <c r="L5" s="29"/>
    </row>
    <row r="6" spans="1:12" x14ac:dyDescent="0.25">
      <c r="A6" s="24">
        <v>104080</v>
      </c>
      <c r="B6" s="25" t="s">
        <v>258</v>
      </c>
      <c r="C6" s="26" t="s">
        <v>400</v>
      </c>
      <c r="D6" s="27"/>
      <c r="E6" s="28"/>
      <c r="F6" s="28"/>
      <c r="G6" s="8"/>
      <c r="H6" s="23"/>
      <c r="J6" s="29"/>
      <c r="K6" s="9"/>
      <c r="L6" s="29"/>
    </row>
    <row r="7" spans="1:12" ht="6.75" customHeight="1" x14ac:dyDescent="0.25">
      <c r="A7" s="30"/>
      <c r="B7" s="31"/>
      <c r="C7" s="32"/>
      <c r="D7" s="27"/>
      <c r="E7" s="28"/>
      <c r="F7" s="28"/>
      <c r="G7" s="27"/>
      <c r="H7" s="23"/>
      <c r="J7" s="29"/>
      <c r="K7" s="9"/>
      <c r="L7" s="29"/>
    </row>
    <row r="8" spans="1:12" x14ac:dyDescent="0.25">
      <c r="A8" s="24">
        <v>103996</v>
      </c>
      <c r="B8" s="25" t="s">
        <v>261</v>
      </c>
      <c r="C8" s="26" t="s">
        <v>398</v>
      </c>
      <c r="D8" s="27">
        <v>120.1</v>
      </c>
      <c r="E8" s="27">
        <v>478.32</v>
      </c>
      <c r="F8" s="27">
        <v>1616.08</v>
      </c>
      <c r="G8" s="27"/>
      <c r="H8" s="23"/>
      <c r="J8" s="29"/>
      <c r="K8" s="9"/>
      <c r="L8" s="29"/>
    </row>
    <row r="9" spans="1:12" x14ac:dyDescent="0.25">
      <c r="A9" s="24">
        <v>103999</v>
      </c>
      <c r="B9" s="25" t="s">
        <v>261</v>
      </c>
      <c r="C9" s="26" t="s">
        <v>399</v>
      </c>
      <c r="D9" s="27"/>
      <c r="E9" s="28"/>
      <c r="F9" s="28"/>
      <c r="G9" s="27"/>
      <c r="H9" s="23"/>
      <c r="J9" s="29"/>
      <c r="K9" s="9"/>
      <c r="L9" s="29"/>
    </row>
    <row r="10" spans="1:12" x14ac:dyDescent="0.25">
      <c r="A10" s="24">
        <v>103980</v>
      </c>
      <c r="B10" s="25" t="s">
        <v>261</v>
      </c>
      <c r="C10" s="26" t="s">
        <v>400</v>
      </c>
      <c r="D10" s="27"/>
      <c r="E10" s="28"/>
      <c r="F10" s="28"/>
      <c r="G10" s="27"/>
      <c r="H10" s="23"/>
      <c r="J10" s="29"/>
      <c r="K10" s="9"/>
      <c r="L10" s="29"/>
    </row>
    <row r="11" spans="1:12" ht="6" customHeight="1" x14ac:dyDescent="0.25">
      <c r="A11" s="30"/>
      <c r="B11" s="31"/>
      <c r="C11" s="32"/>
      <c r="D11" s="27"/>
      <c r="E11" s="28"/>
      <c r="F11" s="28"/>
      <c r="G11" s="27"/>
      <c r="H11" s="23"/>
      <c r="J11" s="29"/>
      <c r="K11" s="9"/>
      <c r="L11" s="29"/>
    </row>
    <row r="12" spans="1:12" x14ac:dyDescent="0.25">
      <c r="A12" s="24">
        <v>103896</v>
      </c>
      <c r="B12" s="25" t="s">
        <v>260</v>
      </c>
      <c r="C12" s="26" t="s">
        <v>398</v>
      </c>
      <c r="D12" s="27">
        <v>90.12</v>
      </c>
      <c r="E12" s="27">
        <v>355.21</v>
      </c>
      <c r="F12" s="27">
        <v>1203.93</v>
      </c>
      <c r="G12" s="27"/>
      <c r="H12" s="23"/>
      <c r="J12" s="29"/>
      <c r="K12" s="9"/>
      <c r="L12" s="29"/>
    </row>
    <row r="13" spans="1:12" x14ac:dyDescent="0.25">
      <c r="A13" s="24">
        <v>103899</v>
      </c>
      <c r="B13" s="25" t="s">
        <v>260</v>
      </c>
      <c r="C13" s="26" t="s">
        <v>399</v>
      </c>
      <c r="D13" s="27"/>
      <c r="E13" s="28"/>
      <c r="F13" s="28"/>
      <c r="G13" s="27"/>
      <c r="H13" s="23"/>
      <c r="J13" s="29"/>
      <c r="K13" s="9"/>
      <c r="L13" s="29"/>
    </row>
    <row r="14" spans="1:12" x14ac:dyDescent="0.25">
      <c r="A14" s="24">
        <v>103880</v>
      </c>
      <c r="B14" s="25" t="s">
        <v>260</v>
      </c>
      <c r="C14" s="26" t="s">
        <v>400</v>
      </c>
      <c r="D14" s="27"/>
      <c r="E14" s="28"/>
      <c r="F14" s="28"/>
      <c r="G14" s="27"/>
      <c r="H14" s="23"/>
      <c r="J14" s="29"/>
      <c r="K14" s="9"/>
      <c r="L14" s="29"/>
    </row>
    <row r="15" spans="1:12" ht="6.75" customHeight="1" x14ac:dyDescent="0.25">
      <c r="A15" s="30"/>
      <c r="B15" s="31"/>
      <c r="C15" s="32"/>
      <c r="D15" s="27"/>
      <c r="E15" s="28"/>
      <c r="F15" s="28"/>
      <c r="G15" s="27"/>
      <c r="H15" s="23"/>
      <c r="J15" s="29"/>
      <c r="K15" s="9"/>
      <c r="L15" s="29"/>
    </row>
    <row r="16" spans="1:12" x14ac:dyDescent="0.25">
      <c r="A16" s="33">
        <v>103796</v>
      </c>
      <c r="B16" s="25" t="s">
        <v>259</v>
      </c>
      <c r="C16" s="26" t="s">
        <v>398</v>
      </c>
      <c r="D16" s="27">
        <v>70.48</v>
      </c>
      <c r="E16" s="27">
        <v>277.99</v>
      </c>
      <c r="F16" s="27">
        <v>928.94</v>
      </c>
      <c r="G16" s="27"/>
      <c r="H16" s="23"/>
      <c r="J16" s="29"/>
      <c r="K16" s="9"/>
      <c r="L16" s="29"/>
    </row>
    <row r="17" spans="1:12" x14ac:dyDescent="0.25">
      <c r="A17" s="33">
        <v>103799</v>
      </c>
      <c r="B17" s="25" t="s">
        <v>259</v>
      </c>
      <c r="C17" s="26" t="s">
        <v>399</v>
      </c>
      <c r="D17" s="27"/>
      <c r="E17" s="28"/>
      <c r="F17" s="28"/>
      <c r="G17" s="27"/>
      <c r="H17" s="23"/>
      <c r="J17" s="29"/>
      <c r="K17" s="9"/>
      <c r="L17" s="29"/>
    </row>
    <row r="18" spans="1:12" x14ac:dyDescent="0.25">
      <c r="A18" s="33">
        <v>103780</v>
      </c>
      <c r="B18" s="25" t="s">
        <v>259</v>
      </c>
      <c r="C18" s="26" t="s">
        <v>400</v>
      </c>
      <c r="D18" s="27"/>
      <c r="E18" s="28"/>
      <c r="F18" s="28"/>
      <c r="G18" s="27"/>
      <c r="H18" s="23"/>
      <c r="J18" s="29"/>
      <c r="K18" s="9"/>
      <c r="L18" s="29"/>
    </row>
    <row r="19" spans="1:12" ht="4.5" customHeight="1" x14ac:dyDescent="0.25">
      <c r="A19" s="30"/>
      <c r="B19" s="31"/>
      <c r="C19" s="32"/>
      <c r="D19" s="27"/>
      <c r="E19" s="28"/>
      <c r="F19" s="28"/>
      <c r="G19" s="27"/>
      <c r="H19" s="23"/>
      <c r="J19" s="29"/>
      <c r="K19" s="9"/>
      <c r="L19" s="29"/>
    </row>
    <row r="20" spans="1:12" x14ac:dyDescent="0.25">
      <c r="A20" s="24">
        <v>105696</v>
      </c>
      <c r="B20" s="25" t="s">
        <v>262</v>
      </c>
      <c r="C20" s="26" t="s">
        <v>398</v>
      </c>
      <c r="D20" s="27">
        <v>134.09</v>
      </c>
      <c r="E20" s="27">
        <v>535.85</v>
      </c>
      <c r="F20" s="27">
        <v>1797.97</v>
      </c>
      <c r="G20" s="27"/>
      <c r="H20" s="23"/>
      <c r="J20" s="29"/>
      <c r="K20" s="9"/>
      <c r="L20" s="29"/>
    </row>
    <row r="21" spans="1:12" x14ac:dyDescent="0.25">
      <c r="A21" s="24">
        <v>105699</v>
      </c>
      <c r="B21" s="25" t="s">
        <v>262</v>
      </c>
      <c r="C21" s="26" t="s">
        <v>399</v>
      </c>
      <c r="D21" s="27"/>
      <c r="E21" s="28"/>
      <c r="F21" s="28"/>
      <c r="G21" s="27"/>
      <c r="H21" s="23"/>
      <c r="J21" s="29"/>
      <c r="K21" s="9"/>
      <c r="L21" s="29"/>
    </row>
    <row r="22" spans="1:12" x14ac:dyDescent="0.25">
      <c r="A22" s="24">
        <v>105680</v>
      </c>
      <c r="B22" s="25" t="s">
        <v>262</v>
      </c>
      <c r="C22" s="26" t="s">
        <v>400</v>
      </c>
      <c r="D22" s="27"/>
      <c r="E22" s="28"/>
      <c r="F22" s="28"/>
      <c r="G22" s="27"/>
      <c r="H22" s="23"/>
      <c r="J22" s="29"/>
      <c r="K22" s="9"/>
      <c r="L22" s="29"/>
    </row>
    <row r="23" spans="1:12" ht="6.75" customHeight="1" x14ac:dyDescent="0.25">
      <c r="A23" s="30"/>
      <c r="B23" s="31"/>
      <c r="C23" s="32"/>
      <c r="D23" s="27"/>
      <c r="E23" s="28"/>
      <c r="F23" s="28"/>
      <c r="G23" s="27"/>
      <c r="H23" s="23"/>
      <c r="J23" s="29"/>
      <c r="K23" s="9"/>
      <c r="L23" s="29"/>
    </row>
    <row r="24" spans="1:12" x14ac:dyDescent="0.25">
      <c r="A24" s="24">
        <v>105596</v>
      </c>
      <c r="B24" s="25" t="s">
        <v>263</v>
      </c>
      <c r="C24" s="26" t="s">
        <v>398</v>
      </c>
      <c r="D24" s="27">
        <v>80.88</v>
      </c>
      <c r="E24" s="27">
        <v>319.57</v>
      </c>
      <c r="F24" s="27">
        <v>1058.3499999999999</v>
      </c>
      <c r="G24" s="27"/>
      <c r="H24" s="23"/>
      <c r="J24" s="29"/>
      <c r="K24" s="9"/>
      <c r="L24" s="29"/>
    </row>
    <row r="25" spans="1:12" x14ac:dyDescent="0.25">
      <c r="A25" s="24">
        <v>105599</v>
      </c>
      <c r="B25" s="25" t="s">
        <v>263</v>
      </c>
      <c r="C25" s="26" t="s">
        <v>399</v>
      </c>
      <c r="D25" s="27"/>
      <c r="E25" s="28"/>
      <c r="F25" s="28"/>
      <c r="G25" s="27"/>
      <c r="H25" s="23"/>
      <c r="J25" s="29"/>
      <c r="K25" s="9"/>
      <c r="L25" s="29"/>
    </row>
    <row r="26" spans="1:12" x14ac:dyDescent="0.25">
      <c r="A26" s="24">
        <v>105580</v>
      </c>
      <c r="B26" s="25" t="s">
        <v>263</v>
      </c>
      <c r="C26" s="26" t="s">
        <v>400</v>
      </c>
      <c r="D26" s="27"/>
      <c r="E26" s="28"/>
      <c r="F26" s="28"/>
      <c r="G26" s="27"/>
      <c r="H26" s="23"/>
      <c r="J26" s="29"/>
      <c r="K26" s="9"/>
      <c r="L26" s="29"/>
    </row>
    <row r="27" spans="1:12" ht="5.25" customHeight="1" x14ac:dyDescent="0.25">
      <c r="A27" s="30"/>
      <c r="B27" s="31"/>
      <c r="C27" s="32"/>
      <c r="D27" s="27"/>
      <c r="E27" s="28"/>
      <c r="F27" s="28"/>
      <c r="G27" s="27"/>
      <c r="H27" s="23"/>
      <c r="J27" s="29"/>
      <c r="K27" s="9"/>
      <c r="L27" s="29"/>
    </row>
    <row r="28" spans="1:12" x14ac:dyDescent="0.25">
      <c r="A28" s="24">
        <v>106296</v>
      </c>
      <c r="B28" s="35" t="s">
        <v>265</v>
      </c>
      <c r="C28" s="26" t="s">
        <v>398</v>
      </c>
      <c r="D28" s="27">
        <v>123.6</v>
      </c>
      <c r="E28" s="27">
        <v>493.52</v>
      </c>
      <c r="F28" s="28"/>
      <c r="G28" s="27"/>
      <c r="H28" s="23"/>
      <c r="J28" s="29"/>
      <c r="K28" s="9"/>
      <c r="L28" s="29"/>
    </row>
    <row r="29" spans="1:12" x14ac:dyDescent="0.25">
      <c r="A29" s="24">
        <v>106299</v>
      </c>
      <c r="B29" s="35" t="s">
        <v>265</v>
      </c>
      <c r="C29" s="26" t="s">
        <v>399</v>
      </c>
      <c r="D29" s="27"/>
      <c r="E29" s="28"/>
      <c r="F29" s="28"/>
      <c r="G29" s="27"/>
      <c r="H29" s="23"/>
      <c r="J29" s="29"/>
      <c r="K29" s="9"/>
      <c r="L29" s="29"/>
    </row>
    <row r="30" spans="1:12" x14ac:dyDescent="0.25">
      <c r="A30" s="24">
        <v>106396</v>
      </c>
      <c r="B30" s="35" t="s">
        <v>266</v>
      </c>
      <c r="C30" s="26" t="s">
        <v>398</v>
      </c>
      <c r="D30" s="27">
        <v>125.93</v>
      </c>
      <c r="E30" s="27">
        <v>492.31</v>
      </c>
      <c r="F30" s="28"/>
      <c r="G30" s="27"/>
      <c r="H30" s="23"/>
      <c r="J30" s="29"/>
      <c r="K30" s="9"/>
      <c r="L30" s="29"/>
    </row>
    <row r="31" spans="1:12" x14ac:dyDescent="0.25">
      <c r="A31" s="24">
        <v>106399</v>
      </c>
      <c r="B31" s="35" t="s">
        <v>266</v>
      </c>
      <c r="C31" s="26" t="s">
        <v>399</v>
      </c>
      <c r="D31" s="27"/>
      <c r="E31" s="28"/>
      <c r="F31" s="28"/>
      <c r="G31" s="27"/>
      <c r="H31" s="23"/>
      <c r="J31" s="29"/>
      <c r="K31" s="9"/>
      <c r="L31" s="29"/>
    </row>
    <row r="32" spans="1:12" x14ac:dyDescent="0.25">
      <c r="A32" s="30"/>
      <c r="B32" s="21" t="s">
        <v>401</v>
      </c>
      <c r="C32" s="32"/>
      <c r="D32" s="27"/>
      <c r="E32" s="28"/>
      <c r="F32" s="28"/>
      <c r="G32" s="27"/>
      <c r="H32" s="23"/>
      <c r="J32" s="29"/>
      <c r="K32" s="9"/>
      <c r="L32" s="29"/>
    </row>
    <row r="33" spans="1:12" x14ac:dyDescent="0.25">
      <c r="A33" s="33">
        <v>194096</v>
      </c>
      <c r="B33" s="34" t="s">
        <v>402</v>
      </c>
      <c r="C33" s="26" t="s">
        <v>398</v>
      </c>
      <c r="D33" s="27"/>
      <c r="E33" s="27"/>
      <c r="F33" s="27"/>
      <c r="G33" s="27">
        <v>41.59</v>
      </c>
      <c r="H33" s="23"/>
      <c r="J33" s="29"/>
      <c r="K33" s="9"/>
      <c r="L33" s="29"/>
    </row>
    <row r="34" spans="1:12" x14ac:dyDescent="0.25">
      <c r="A34" s="33">
        <v>194099</v>
      </c>
      <c r="B34" s="34" t="s">
        <v>403</v>
      </c>
      <c r="C34" s="26" t="s">
        <v>399</v>
      </c>
      <c r="D34" s="27"/>
      <c r="E34" s="28"/>
      <c r="F34" s="28"/>
      <c r="G34" s="27">
        <v>128.25</v>
      </c>
      <c r="H34" s="23"/>
      <c r="J34" s="29"/>
      <c r="K34" s="9"/>
      <c r="L34" s="29"/>
    </row>
    <row r="35" spans="1:12" x14ac:dyDescent="0.25">
      <c r="A35" s="33">
        <v>194080</v>
      </c>
      <c r="B35" s="34" t="s">
        <v>403</v>
      </c>
      <c r="C35" s="26" t="s">
        <v>400</v>
      </c>
      <c r="D35" s="27"/>
      <c r="E35" s="28"/>
      <c r="F35" s="28"/>
      <c r="G35" s="27">
        <v>544.19000000000005</v>
      </c>
      <c r="H35" s="23"/>
      <c r="J35" s="29"/>
      <c r="K35" s="9"/>
      <c r="L35" s="29"/>
    </row>
    <row r="36" spans="1:12" x14ac:dyDescent="0.25">
      <c r="A36" s="33">
        <v>194092</v>
      </c>
      <c r="B36" s="34" t="s">
        <v>402</v>
      </c>
      <c r="C36" s="26" t="s">
        <v>404</v>
      </c>
      <c r="D36" s="27"/>
      <c r="E36" s="28"/>
      <c r="F36" s="28"/>
      <c r="G36" s="27"/>
      <c r="H36" s="23"/>
      <c r="J36" s="29"/>
      <c r="K36" s="9"/>
      <c r="L36" s="29"/>
    </row>
    <row r="37" spans="1:12" x14ac:dyDescent="0.25">
      <c r="A37" s="33">
        <v>194000</v>
      </c>
      <c r="B37" s="34" t="s">
        <v>402</v>
      </c>
      <c r="C37" s="26" t="s">
        <v>405</v>
      </c>
      <c r="D37" s="28"/>
      <c r="E37" s="28"/>
      <c r="F37" s="28"/>
      <c r="G37" s="27">
        <v>27.73</v>
      </c>
      <c r="H37" s="23"/>
      <c r="J37" s="29"/>
      <c r="K37" s="9"/>
      <c r="L37" s="29"/>
    </row>
    <row r="38" spans="1:12" ht="9.75" customHeight="1" x14ac:dyDescent="0.25">
      <c r="A38" s="30"/>
      <c r="B38" s="31"/>
      <c r="C38" s="32"/>
      <c r="D38" s="27"/>
      <c r="E38" s="28"/>
      <c r="F38" s="28"/>
      <c r="G38" s="27"/>
      <c r="H38" s="23"/>
      <c r="J38" s="29"/>
      <c r="K38" s="9"/>
      <c r="L38" s="29"/>
    </row>
    <row r="39" spans="1:12" x14ac:dyDescent="0.25">
      <c r="A39" s="33">
        <v>106892</v>
      </c>
      <c r="B39" s="34" t="s">
        <v>406</v>
      </c>
      <c r="C39" s="26" t="s">
        <v>404</v>
      </c>
      <c r="D39" s="27"/>
      <c r="E39" s="28"/>
      <c r="F39" s="28"/>
      <c r="G39" s="27"/>
      <c r="H39" s="23"/>
      <c r="J39" s="29"/>
      <c r="K39" s="9"/>
      <c r="L39" s="29"/>
    </row>
    <row r="40" spans="1:12" x14ac:dyDescent="0.25">
      <c r="A40" s="33">
        <v>107896</v>
      </c>
      <c r="B40" s="34" t="s">
        <v>407</v>
      </c>
      <c r="C40" s="26" t="s">
        <v>398</v>
      </c>
      <c r="D40" s="27"/>
      <c r="E40" s="28"/>
      <c r="F40" s="28"/>
      <c r="G40" s="27">
        <v>40.439000000000007</v>
      </c>
      <c r="H40" s="23"/>
      <c r="J40" s="29"/>
      <c r="K40" s="9"/>
      <c r="L40" s="29"/>
    </row>
    <row r="41" spans="1:12" x14ac:dyDescent="0.25">
      <c r="A41" s="33">
        <v>107899</v>
      </c>
      <c r="B41" s="34" t="s">
        <v>408</v>
      </c>
      <c r="C41" s="26" t="s">
        <v>399</v>
      </c>
      <c r="D41" s="27"/>
      <c r="E41" s="28"/>
      <c r="F41" s="28"/>
      <c r="G41" s="27">
        <v>109.76300000000001</v>
      </c>
      <c r="H41" s="23"/>
      <c r="J41" s="29"/>
      <c r="K41" s="9"/>
      <c r="L41" s="29"/>
    </row>
    <row r="42" spans="1:12" x14ac:dyDescent="0.25">
      <c r="A42" s="33">
        <v>107880</v>
      </c>
      <c r="B42" s="34" t="s">
        <v>407</v>
      </c>
      <c r="C42" s="26" t="s">
        <v>400</v>
      </c>
      <c r="D42" s="27"/>
      <c r="E42" s="28"/>
      <c r="F42" s="28"/>
      <c r="G42" s="27">
        <v>489.88960000000003</v>
      </c>
      <c r="H42" s="23"/>
      <c r="J42" s="29"/>
      <c r="K42" s="9"/>
      <c r="L42" s="29"/>
    </row>
    <row r="43" spans="1:12" ht="6" customHeight="1" x14ac:dyDescent="0.25">
      <c r="A43" s="30"/>
      <c r="B43" s="31"/>
      <c r="C43" s="32"/>
      <c r="D43" s="27"/>
      <c r="E43" s="28"/>
      <c r="F43" s="28"/>
      <c r="G43" s="27"/>
      <c r="H43" s="23"/>
      <c r="J43" s="29"/>
      <c r="K43" s="9"/>
      <c r="L43" s="29"/>
    </row>
    <row r="44" spans="1:12" x14ac:dyDescent="0.25">
      <c r="A44" s="33">
        <v>108296</v>
      </c>
      <c r="B44" s="34" t="s">
        <v>409</v>
      </c>
      <c r="C44" s="26" t="s">
        <v>398</v>
      </c>
      <c r="D44" s="27"/>
      <c r="E44" s="28"/>
      <c r="F44" s="28"/>
      <c r="G44" s="27">
        <v>40.439000000000007</v>
      </c>
      <c r="H44" s="23"/>
      <c r="J44" s="29"/>
      <c r="K44" s="9"/>
      <c r="L44" s="29"/>
    </row>
    <row r="45" spans="1:12" x14ac:dyDescent="0.25">
      <c r="A45" s="33">
        <v>108299</v>
      </c>
      <c r="B45" s="34" t="s">
        <v>410</v>
      </c>
      <c r="C45" s="26" t="s">
        <v>399</v>
      </c>
      <c r="D45" s="27"/>
      <c r="E45" s="28"/>
      <c r="F45" s="28"/>
      <c r="G45" s="27">
        <v>110.91840000000002</v>
      </c>
      <c r="H45" s="23"/>
      <c r="J45" s="29"/>
      <c r="K45" s="9"/>
      <c r="L45" s="29"/>
    </row>
    <row r="46" spans="1:12" x14ac:dyDescent="0.25">
      <c r="A46" s="33">
        <v>108280</v>
      </c>
      <c r="B46" s="34" t="s">
        <v>410</v>
      </c>
      <c r="C46" s="26" t="s">
        <v>400</v>
      </c>
      <c r="D46" s="27"/>
      <c r="E46" s="28"/>
      <c r="F46" s="28"/>
      <c r="G46" s="27">
        <v>489.88960000000003</v>
      </c>
      <c r="H46" s="23"/>
      <c r="J46" s="29"/>
      <c r="K46" s="9"/>
      <c r="L46" s="29"/>
    </row>
    <row r="47" spans="1:12" x14ac:dyDescent="0.25">
      <c r="A47" s="33">
        <v>108292</v>
      </c>
      <c r="B47" s="34" t="s">
        <v>410</v>
      </c>
      <c r="C47" s="26" t="s">
        <v>404</v>
      </c>
      <c r="D47" s="27"/>
      <c r="E47" s="28"/>
      <c r="F47" s="28"/>
      <c r="G47" s="27"/>
      <c r="H47" s="23"/>
      <c r="J47" s="29"/>
      <c r="K47" s="9"/>
      <c r="L47" s="29"/>
    </row>
    <row r="48" spans="1:12" x14ac:dyDescent="0.25">
      <c r="A48" s="33">
        <v>108200</v>
      </c>
      <c r="B48" s="34" t="s">
        <v>409</v>
      </c>
      <c r="C48" s="26" t="s">
        <v>405</v>
      </c>
      <c r="D48" s="28"/>
      <c r="E48" s="28"/>
      <c r="F48" s="28"/>
      <c r="G48" s="27">
        <v>23.108000000000004</v>
      </c>
      <c r="H48" s="23"/>
      <c r="J48" s="29"/>
      <c r="K48" s="9"/>
      <c r="L48" s="29"/>
    </row>
    <row r="49" spans="1:12" ht="5.25" customHeight="1" x14ac:dyDescent="0.25">
      <c r="A49" s="30"/>
      <c r="B49" s="31"/>
      <c r="C49" s="32"/>
      <c r="D49" s="27"/>
      <c r="E49" s="28"/>
      <c r="F49" s="28"/>
      <c r="G49" s="27"/>
      <c r="H49" s="23"/>
      <c r="J49" s="29"/>
      <c r="K49" s="9"/>
      <c r="L49" s="29"/>
    </row>
    <row r="50" spans="1:12" x14ac:dyDescent="0.25">
      <c r="A50" s="33">
        <v>108696</v>
      </c>
      <c r="B50" s="34" t="s">
        <v>411</v>
      </c>
      <c r="C50" s="26" t="s">
        <v>398</v>
      </c>
      <c r="D50" s="27"/>
      <c r="E50" s="28"/>
      <c r="F50" s="28"/>
      <c r="G50" s="27">
        <v>40.439000000000007</v>
      </c>
      <c r="H50" s="23"/>
      <c r="J50" s="29"/>
      <c r="K50" s="9"/>
      <c r="L50" s="29"/>
    </row>
    <row r="51" spans="1:12" x14ac:dyDescent="0.25">
      <c r="A51" s="33">
        <v>108680</v>
      </c>
      <c r="B51" s="34" t="s">
        <v>412</v>
      </c>
      <c r="C51" s="26" t="s">
        <v>400</v>
      </c>
      <c r="D51" s="27"/>
      <c r="E51" s="28"/>
      <c r="F51" s="28"/>
      <c r="G51" s="27">
        <v>489.88960000000003</v>
      </c>
      <c r="H51" s="23"/>
      <c r="J51" s="29"/>
      <c r="K51" s="9"/>
      <c r="L51" s="29"/>
    </row>
    <row r="52" spans="1:12" x14ac:dyDescent="0.25">
      <c r="A52" s="33">
        <v>108692</v>
      </c>
      <c r="B52" s="34" t="s">
        <v>411</v>
      </c>
      <c r="C52" s="26" t="s">
        <v>404</v>
      </c>
      <c r="D52" s="27"/>
      <c r="E52" s="28"/>
      <c r="F52" s="28"/>
      <c r="G52" s="27"/>
      <c r="H52" s="23"/>
      <c r="J52" s="29"/>
      <c r="K52" s="9"/>
      <c r="L52" s="29"/>
    </row>
    <row r="53" spans="1:12" ht="4.5" customHeight="1" x14ac:dyDescent="0.25">
      <c r="A53" s="30"/>
      <c r="B53" s="31"/>
      <c r="C53" s="32"/>
      <c r="D53" s="27"/>
      <c r="E53" s="28"/>
      <c r="F53" s="28"/>
      <c r="G53" s="27"/>
      <c r="H53" s="23"/>
      <c r="J53" s="29"/>
      <c r="K53" s="9"/>
      <c r="L53" s="29"/>
    </row>
    <row r="54" spans="1:12" x14ac:dyDescent="0.25">
      <c r="A54" s="33">
        <v>102492</v>
      </c>
      <c r="B54" s="34" t="s">
        <v>413</v>
      </c>
      <c r="C54" s="26" t="s">
        <v>404</v>
      </c>
      <c r="D54" s="27"/>
      <c r="E54" s="28"/>
      <c r="F54" s="28"/>
      <c r="G54" s="27"/>
      <c r="H54" s="23"/>
      <c r="J54" s="29"/>
      <c r="K54" s="9"/>
      <c r="L54" s="29"/>
    </row>
    <row r="55" spans="1:12" x14ac:dyDescent="0.25">
      <c r="A55" s="33">
        <v>102892</v>
      </c>
      <c r="B55" s="34" t="s">
        <v>414</v>
      </c>
      <c r="C55" s="26" t="s">
        <v>404</v>
      </c>
      <c r="D55" s="27"/>
      <c r="E55" s="28"/>
      <c r="F55" s="28"/>
      <c r="G55" s="27"/>
      <c r="H55" s="23"/>
      <c r="J55" s="29"/>
      <c r="K55" s="9"/>
      <c r="L55" s="29"/>
    </row>
    <row r="56" spans="1:12" x14ac:dyDescent="0.25">
      <c r="A56" s="33">
        <v>103292</v>
      </c>
      <c r="B56" s="34" t="s">
        <v>415</v>
      </c>
      <c r="C56" s="26" t="s">
        <v>404</v>
      </c>
      <c r="D56" s="27"/>
      <c r="E56" s="28"/>
      <c r="F56" s="28"/>
      <c r="G56" s="27"/>
      <c r="H56" s="23"/>
      <c r="J56" s="29"/>
      <c r="K56" s="9"/>
      <c r="L56" s="29"/>
    </row>
    <row r="57" spans="1:12" x14ac:dyDescent="0.25">
      <c r="A57" s="33">
        <v>103200</v>
      </c>
      <c r="B57" s="34" t="s">
        <v>415</v>
      </c>
      <c r="C57" s="26" t="s">
        <v>405</v>
      </c>
      <c r="D57" s="28"/>
      <c r="E57" s="28"/>
      <c r="F57" s="28"/>
      <c r="G57" s="27">
        <v>21.374899999999997</v>
      </c>
      <c r="H57" s="23"/>
      <c r="J57" s="29"/>
      <c r="K57" s="9"/>
      <c r="L57" s="29"/>
    </row>
    <row r="58" spans="1:12" x14ac:dyDescent="0.25">
      <c r="A58" s="33">
        <v>103692</v>
      </c>
      <c r="B58" s="34" t="s">
        <v>416</v>
      </c>
      <c r="C58" s="26" t="s">
        <v>404</v>
      </c>
      <c r="D58" s="27"/>
      <c r="E58" s="28"/>
      <c r="F58" s="28"/>
      <c r="G58" s="27"/>
      <c r="H58" s="23"/>
      <c r="J58" s="29"/>
      <c r="K58" s="9"/>
      <c r="L58" s="29"/>
    </row>
    <row r="59" spans="1:12" x14ac:dyDescent="0.25">
      <c r="A59" s="30"/>
      <c r="B59" s="21" t="s">
        <v>417</v>
      </c>
      <c r="C59" s="32"/>
      <c r="D59" s="27"/>
      <c r="E59" s="28"/>
      <c r="F59" s="28"/>
      <c r="G59" s="27"/>
      <c r="H59" s="23"/>
      <c r="J59" s="29"/>
      <c r="K59" s="9"/>
      <c r="L59" s="29"/>
    </row>
    <row r="60" spans="1:12" x14ac:dyDescent="0.25">
      <c r="A60" s="33">
        <v>189680</v>
      </c>
      <c r="B60" s="34" t="s">
        <v>418</v>
      </c>
      <c r="C60" s="26" t="s">
        <v>400</v>
      </c>
      <c r="D60" s="27"/>
      <c r="E60" s="28"/>
      <c r="F60" s="28"/>
      <c r="G60" s="27">
        <v>1317.68</v>
      </c>
      <c r="H60" s="23"/>
      <c r="J60" s="29"/>
      <c r="K60" s="9"/>
      <c r="L60" s="29"/>
    </row>
    <row r="61" spans="1:12" x14ac:dyDescent="0.25">
      <c r="A61" s="33">
        <v>189692</v>
      </c>
      <c r="B61" s="34" t="s">
        <v>419</v>
      </c>
      <c r="C61" s="26" t="s">
        <v>404</v>
      </c>
      <c r="D61" s="27"/>
      <c r="E61" s="28"/>
      <c r="F61" s="28"/>
      <c r="G61" s="27"/>
      <c r="H61" s="23"/>
      <c r="J61" s="29"/>
      <c r="K61" s="9"/>
      <c r="L61" s="29"/>
    </row>
    <row r="62" spans="1:12" x14ac:dyDescent="0.25">
      <c r="A62" s="33">
        <v>189296</v>
      </c>
      <c r="B62" s="34" t="s">
        <v>420</v>
      </c>
      <c r="C62" s="26" t="s">
        <v>398</v>
      </c>
      <c r="D62" s="27"/>
      <c r="E62" s="28"/>
      <c r="F62" s="28"/>
      <c r="G62" s="27">
        <v>70.953322124512823</v>
      </c>
      <c r="H62" s="23"/>
      <c r="J62" s="29"/>
      <c r="K62" s="9"/>
      <c r="L62" s="29"/>
    </row>
    <row r="63" spans="1:12" x14ac:dyDescent="0.25">
      <c r="A63" s="33">
        <v>189299</v>
      </c>
      <c r="B63" s="34" t="s">
        <v>421</v>
      </c>
      <c r="C63" s="26" t="s">
        <v>399</v>
      </c>
      <c r="D63" s="27"/>
      <c r="E63" s="28"/>
      <c r="F63" s="28"/>
      <c r="G63" s="27">
        <v>248.35650000000004</v>
      </c>
      <c r="H63" s="23"/>
      <c r="J63" s="29"/>
      <c r="K63" s="9"/>
      <c r="L63" s="29"/>
    </row>
    <row r="64" spans="1:12" x14ac:dyDescent="0.25">
      <c r="A64" s="33">
        <v>189280</v>
      </c>
      <c r="B64" s="34" t="s">
        <v>420</v>
      </c>
      <c r="C64" s="26" t="s">
        <v>400</v>
      </c>
      <c r="D64" s="27"/>
      <c r="E64" s="28"/>
      <c r="F64" s="28"/>
      <c r="G64" s="27">
        <v>721.03499999999997</v>
      </c>
      <c r="H64" s="23"/>
      <c r="J64" s="29"/>
      <c r="K64" s="9"/>
      <c r="L64" s="29"/>
    </row>
    <row r="65" spans="1:12" x14ac:dyDescent="0.25">
      <c r="A65" s="33">
        <v>189292</v>
      </c>
      <c r="B65" s="34" t="s">
        <v>420</v>
      </c>
      <c r="C65" s="26" t="s">
        <v>404</v>
      </c>
      <c r="D65" s="27"/>
      <c r="E65" s="28"/>
      <c r="F65" s="28"/>
      <c r="G65" s="27"/>
      <c r="H65" s="23"/>
      <c r="J65" s="29"/>
      <c r="K65" s="9"/>
      <c r="L65" s="29"/>
    </row>
    <row r="66" spans="1:12" x14ac:dyDescent="0.25">
      <c r="A66" s="33">
        <v>189080</v>
      </c>
      <c r="B66" s="34" t="s">
        <v>422</v>
      </c>
      <c r="C66" s="26" t="s">
        <v>400</v>
      </c>
      <c r="D66" s="27"/>
      <c r="E66" s="28"/>
      <c r="F66" s="28"/>
      <c r="G66" s="27">
        <v>613.05960000000005</v>
      </c>
      <c r="H66" s="23"/>
      <c r="J66" s="29"/>
      <c r="K66" s="9"/>
      <c r="L66" s="29"/>
    </row>
    <row r="67" spans="1:12" x14ac:dyDescent="0.25">
      <c r="A67" s="33">
        <v>189092</v>
      </c>
      <c r="B67" s="34" t="s">
        <v>423</v>
      </c>
      <c r="C67" s="26" t="s">
        <v>404</v>
      </c>
      <c r="D67" s="27"/>
      <c r="E67" s="28"/>
      <c r="F67" s="28"/>
      <c r="G67" s="27"/>
      <c r="H67" s="23"/>
      <c r="J67" s="29"/>
      <c r="K67" s="9"/>
      <c r="L67" s="29"/>
    </row>
    <row r="68" spans="1:12" x14ac:dyDescent="0.25">
      <c r="A68" s="7"/>
      <c r="B68" s="21" t="s">
        <v>424</v>
      </c>
      <c r="C68" s="32"/>
      <c r="D68" s="27"/>
      <c r="E68" s="28"/>
      <c r="F68" s="28"/>
      <c r="G68" s="27"/>
      <c r="H68" s="23"/>
      <c r="J68" s="29"/>
      <c r="K68" s="9"/>
      <c r="L68" s="29"/>
    </row>
    <row r="69" spans="1:12" x14ac:dyDescent="0.25">
      <c r="A69" s="36">
        <v>192180</v>
      </c>
      <c r="B69" s="37" t="s">
        <v>425</v>
      </c>
      <c r="C69" s="26" t="s">
        <v>400</v>
      </c>
      <c r="D69" s="27"/>
      <c r="E69" s="28"/>
      <c r="F69" s="28"/>
      <c r="G69" s="27">
        <v>544.1934</v>
      </c>
      <c r="H69" s="23"/>
      <c r="J69" s="29"/>
      <c r="K69" s="9"/>
      <c r="L69" s="29"/>
    </row>
    <row r="70" spans="1:12" x14ac:dyDescent="0.25">
      <c r="A70" s="38">
        <v>192192</v>
      </c>
      <c r="B70" s="39" t="s">
        <v>425</v>
      </c>
      <c r="C70" s="26" t="s">
        <v>404</v>
      </c>
      <c r="D70" s="27"/>
      <c r="E70" s="28"/>
      <c r="F70" s="28"/>
      <c r="G70" s="27">
        <v>3833.6172000000006</v>
      </c>
      <c r="H70" s="23"/>
      <c r="J70" s="29"/>
      <c r="K70" s="9"/>
      <c r="L70" s="29"/>
    </row>
    <row r="71" spans="1:12" ht="4.5" customHeight="1" x14ac:dyDescent="0.25">
      <c r="A71" s="30"/>
      <c r="B71" s="31"/>
      <c r="C71" s="32"/>
      <c r="D71" s="27"/>
      <c r="E71" s="28"/>
      <c r="F71" s="28"/>
      <c r="G71" s="27"/>
      <c r="H71" s="23"/>
      <c r="J71" s="29"/>
      <c r="K71" s="9"/>
      <c r="L71" s="29"/>
    </row>
    <row r="72" spans="1:12" x14ac:dyDescent="0.25">
      <c r="A72" s="33">
        <v>127896</v>
      </c>
      <c r="B72" s="34" t="s">
        <v>426</v>
      </c>
      <c r="C72" s="26" t="s">
        <v>398</v>
      </c>
      <c r="D72" s="27"/>
      <c r="E72" s="28"/>
      <c r="F72" s="28"/>
      <c r="G72" s="27">
        <v>42.7498</v>
      </c>
      <c r="H72" s="23"/>
      <c r="J72" s="29"/>
      <c r="K72" s="9"/>
      <c r="L72" s="29"/>
    </row>
    <row r="73" spans="1:12" x14ac:dyDescent="0.25">
      <c r="A73" s="33">
        <v>127899</v>
      </c>
      <c r="B73" s="34" t="s">
        <v>427</v>
      </c>
      <c r="C73" s="26" t="s">
        <v>399</v>
      </c>
      <c r="D73" s="27"/>
      <c r="E73" s="28"/>
      <c r="F73" s="28"/>
      <c r="G73" s="27">
        <v>140.95959231970949</v>
      </c>
      <c r="H73" s="23"/>
      <c r="J73" s="29"/>
      <c r="K73" s="9"/>
      <c r="L73" s="29"/>
    </row>
    <row r="74" spans="1:12" x14ac:dyDescent="0.25">
      <c r="A74" s="33">
        <v>127880</v>
      </c>
      <c r="B74" s="34" t="s">
        <v>427</v>
      </c>
      <c r="C74" s="26" t="s">
        <v>400</v>
      </c>
      <c r="D74" s="27"/>
      <c r="E74" s="28"/>
      <c r="F74" s="28"/>
      <c r="G74" s="27">
        <v>523.39620000000002</v>
      </c>
      <c r="H74" s="23"/>
      <c r="J74" s="29"/>
      <c r="K74" s="9"/>
      <c r="L74" s="29"/>
    </row>
    <row r="75" spans="1:12" x14ac:dyDescent="0.25">
      <c r="A75" s="33">
        <v>127892</v>
      </c>
      <c r="B75" s="34" t="s">
        <v>426</v>
      </c>
      <c r="C75" s="26" t="s">
        <v>404</v>
      </c>
      <c r="D75" s="27"/>
      <c r="E75" s="28"/>
      <c r="F75" s="28"/>
      <c r="G75" s="27"/>
      <c r="H75" s="23"/>
      <c r="J75" s="29"/>
      <c r="K75" s="9"/>
      <c r="L75" s="29"/>
    </row>
    <row r="76" spans="1:12" x14ac:dyDescent="0.25">
      <c r="A76" s="7"/>
      <c r="B76" s="21" t="s">
        <v>428</v>
      </c>
      <c r="C76" s="32"/>
      <c r="D76" s="27"/>
      <c r="E76" s="28"/>
      <c r="F76" s="28"/>
      <c r="G76" s="27"/>
      <c r="H76" s="23"/>
      <c r="J76" s="29"/>
      <c r="K76" s="9"/>
      <c r="L76" s="29"/>
    </row>
    <row r="77" spans="1:12" x14ac:dyDescent="0.25">
      <c r="A77" s="33">
        <v>125980</v>
      </c>
      <c r="B77" s="34" t="s">
        <v>429</v>
      </c>
      <c r="C77" s="26" t="s">
        <v>400</v>
      </c>
      <c r="D77" s="27"/>
      <c r="E77" s="28"/>
      <c r="F77" s="28"/>
      <c r="G77" s="27">
        <v>488.73420000000004</v>
      </c>
      <c r="H77" s="23"/>
      <c r="J77" s="29"/>
      <c r="K77" s="9"/>
      <c r="L77" s="29"/>
    </row>
    <row r="78" spans="1:12" x14ac:dyDescent="0.25">
      <c r="A78" s="33">
        <v>125992</v>
      </c>
      <c r="B78" s="34" t="s">
        <v>429</v>
      </c>
      <c r="C78" s="26" t="s">
        <v>404</v>
      </c>
      <c r="D78" s="27"/>
      <c r="E78" s="28"/>
      <c r="F78" s="28"/>
      <c r="G78" s="27"/>
      <c r="H78" s="23"/>
      <c r="J78" s="29"/>
      <c r="K78" s="9"/>
      <c r="L78" s="29"/>
    </row>
    <row r="79" spans="1:12" x14ac:dyDescent="0.25">
      <c r="A79" s="33">
        <v>101996</v>
      </c>
      <c r="B79" s="34" t="s">
        <v>430</v>
      </c>
      <c r="C79" s="26" t="s">
        <v>398</v>
      </c>
      <c r="D79" s="27"/>
      <c r="E79" s="28"/>
      <c r="F79" s="28"/>
      <c r="G79" s="27">
        <v>46.216000000000008</v>
      </c>
      <c r="H79" s="23"/>
      <c r="J79" s="29"/>
      <c r="K79" s="9"/>
      <c r="L79" s="29"/>
    </row>
    <row r="80" spans="1:12" x14ac:dyDescent="0.25">
      <c r="A80" s="33">
        <v>101992</v>
      </c>
      <c r="B80" s="34" t="s">
        <v>431</v>
      </c>
      <c r="C80" s="26" t="s">
        <v>404</v>
      </c>
      <c r="D80" s="27"/>
      <c r="E80" s="28"/>
      <c r="F80" s="28"/>
      <c r="G80" s="27"/>
      <c r="H80" s="23"/>
      <c r="J80" s="29"/>
      <c r="K80" s="9"/>
      <c r="L80" s="29"/>
    </row>
    <row r="81" spans="1:12" x14ac:dyDescent="0.25">
      <c r="A81" s="33">
        <v>125496</v>
      </c>
      <c r="B81" s="34" t="s">
        <v>432</v>
      </c>
      <c r="C81" s="26" t="s">
        <v>398</v>
      </c>
      <c r="D81" s="27"/>
      <c r="E81" s="28"/>
      <c r="F81" s="28"/>
      <c r="G81" s="27">
        <v>48.526800000000009</v>
      </c>
      <c r="H81" s="23"/>
      <c r="J81" s="29"/>
      <c r="K81" s="9"/>
      <c r="L81" s="29"/>
    </row>
    <row r="82" spans="1:12" x14ac:dyDescent="0.25">
      <c r="A82" s="33">
        <v>125499</v>
      </c>
      <c r="B82" s="34" t="s">
        <v>432</v>
      </c>
      <c r="C82" s="26" t="s">
        <v>399</v>
      </c>
      <c r="D82" s="27"/>
      <c r="E82" s="28"/>
      <c r="F82" s="28"/>
      <c r="G82" s="27">
        <v>165.22220000000002</v>
      </c>
      <c r="H82" s="23"/>
      <c r="J82" s="29"/>
      <c r="K82" s="9"/>
      <c r="L82" s="29"/>
    </row>
    <row r="83" spans="1:12" x14ac:dyDescent="0.25">
      <c r="A83" s="33">
        <v>125480</v>
      </c>
      <c r="B83" s="34" t="s">
        <v>433</v>
      </c>
      <c r="C83" s="26" t="s">
        <v>400</v>
      </c>
      <c r="D83" s="27"/>
      <c r="E83" s="28"/>
      <c r="F83" s="28"/>
      <c r="G83" s="27">
        <v>555.74740000000008</v>
      </c>
      <c r="H83" s="23"/>
      <c r="J83" s="29"/>
      <c r="K83" s="9"/>
      <c r="L83" s="29"/>
    </row>
    <row r="84" spans="1:12" x14ac:dyDescent="0.25">
      <c r="A84" s="33">
        <v>125492</v>
      </c>
      <c r="B84" s="34" t="s">
        <v>432</v>
      </c>
      <c r="C84" s="26" t="s">
        <v>404</v>
      </c>
      <c r="D84" s="27"/>
      <c r="E84" s="28"/>
      <c r="F84" s="28"/>
      <c r="G84" s="27"/>
      <c r="H84" s="23"/>
      <c r="J84" s="29"/>
      <c r="K84" s="9"/>
      <c r="L84" s="29"/>
    </row>
    <row r="85" spans="1:12" ht="6" customHeight="1" x14ac:dyDescent="0.25">
      <c r="A85" s="30"/>
      <c r="B85" s="31"/>
      <c r="C85" s="32"/>
      <c r="D85" s="27"/>
      <c r="E85" s="28"/>
      <c r="F85" s="28"/>
      <c r="G85" s="27"/>
      <c r="H85" s="23"/>
      <c r="J85" s="29"/>
      <c r="K85" s="9"/>
      <c r="L85" s="29"/>
    </row>
    <row r="86" spans="1:12" x14ac:dyDescent="0.25">
      <c r="A86" s="33">
        <v>102096</v>
      </c>
      <c r="B86" s="34" t="s">
        <v>434</v>
      </c>
      <c r="C86" s="26" t="s">
        <v>398</v>
      </c>
      <c r="D86" s="27"/>
      <c r="E86" s="28"/>
      <c r="F86" s="28"/>
      <c r="G86" s="27">
        <v>94.742800000000003</v>
      </c>
      <c r="H86" s="23"/>
      <c r="J86" s="29"/>
      <c r="K86" s="9"/>
      <c r="L86" s="29"/>
    </row>
    <row r="87" spans="1:12" x14ac:dyDescent="0.25">
      <c r="A87" s="33">
        <v>123396</v>
      </c>
      <c r="B87" s="34" t="s">
        <v>435</v>
      </c>
      <c r="C87" s="26" t="s">
        <v>398</v>
      </c>
      <c r="D87" s="27"/>
      <c r="E87" s="28"/>
      <c r="F87" s="28"/>
      <c r="G87" s="27">
        <v>46.216000000000001</v>
      </c>
      <c r="H87" s="23"/>
      <c r="J87" s="29"/>
      <c r="K87" s="9"/>
      <c r="L87" s="29"/>
    </row>
    <row r="88" spans="1:12" x14ac:dyDescent="0.25">
      <c r="A88" s="33">
        <v>123380</v>
      </c>
      <c r="B88" s="34" t="s">
        <v>436</v>
      </c>
      <c r="C88" s="26" t="s">
        <v>400</v>
      </c>
      <c r="D88" s="27"/>
      <c r="E88" s="28"/>
      <c r="F88" s="28"/>
      <c r="G88" s="27">
        <v>593.8806757738754</v>
      </c>
      <c r="H88" s="23"/>
      <c r="J88" s="29"/>
      <c r="K88" s="9"/>
      <c r="L88" s="29"/>
    </row>
    <row r="89" spans="1:12" x14ac:dyDescent="0.25">
      <c r="A89" s="33">
        <v>123392</v>
      </c>
      <c r="B89" s="34" t="s">
        <v>435</v>
      </c>
      <c r="C89" s="26" t="s">
        <v>404</v>
      </c>
      <c r="D89" s="27"/>
      <c r="E89" s="28"/>
      <c r="F89" s="28"/>
      <c r="G89" s="27"/>
      <c r="H89" s="23"/>
      <c r="J89" s="29"/>
      <c r="K89" s="9"/>
      <c r="L89" s="29"/>
    </row>
    <row r="90" spans="1:12" ht="6" customHeight="1" x14ac:dyDescent="0.25">
      <c r="A90" s="30"/>
      <c r="B90" s="31"/>
      <c r="C90" s="32"/>
      <c r="D90" s="27"/>
      <c r="E90" s="28"/>
      <c r="F90" s="28"/>
      <c r="G90" s="27"/>
      <c r="H90" s="23"/>
      <c r="J90" s="29"/>
      <c r="K90" s="9"/>
      <c r="L90" s="29"/>
    </row>
    <row r="91" spans="1:12" x14ac:dyDescent="0.25">
      <c r="A91" s="33">
        <v>115699</v>
      </c>
      <c r="B91" s="34" t="s">
        <v>437</v>
      </c>
      <c r="C91" s="26" t="s">
        <v>399</v>
      </c>
      <c r="D91" s="27"/>
      <c r="E91" s="28"/>
      <c r="F91" s="28"/>
      <c r="G91" s="27">
        <v>107.45219999999998</v>
      </c>
      <c r="H91" s="23"/>
      <c r="J91" s="29"/>
      <c r="K91" s="9"/>
      <c r="L91" s="29"/>
    </row>
    <row r="92" spans="1:12" x14ac:dyDescent="0.25">
      <c r="A92" s="33">
        <v>115680</v>
      </c>
      <c r="B92" s="34" t="s">
        <v>438</v>
      </c>
      <c r="C92" s="26" t="s">
        <v>400</v>
      </c>
      <c r="D92" s="27"/>
      <c r="E92" s="28"/>
      <c r="F92" s="28"/>
      <c r="G92" s="27">
        <v>433.27499999999992</v>
      </c>
      <c r="H92" s="23"/>
      <c r="J92" s="29"/>
      <c r="K92" s="9"/>
      <c r="L92" s="29"/>
    </row>
    <row r="93" spans="1:12" x14ac:dyDescent="0.25">
      <c r="A93" s="33">
        <v>115692</v>
      </c>
      <c r="B93" s="34" t="s">
        <v>437</v>
      </c>
      <c r="C93" s="26" t="s">
        <v>404</v>
      </c>
      <c r="D93" s="27"/>
      <c r="E93" s="28"/>
      <c r="F93" s="28"/>
      <c r="G93" s="27"/>
      <c r="H93" s="23"/>
      <c r="J93" s="29"/>
      <c r="K93" s="9"/>
      <c r="L93" s="29"/>
    </row>
    <row r="94" spans="1:12" x14ac:dyDescent="0.25">
      <c r="A94" s="33">
        <v>116099</v>
      </c>
      <c r="B94" s="34" t="s">
        <v>439</v>
      </c>
      <c r="C94" s="26" t="s">
        <v>399</v>
      </c>
      <c r="D94" s="27"/>
      <c r="E94" s="28"/>
      <c r="F94" s="28"/>
      <c r="G94" s="27">
        <v>115.53999999999999</v>
      </c>
      <c r="H94" s="23"/>
      <c r="J94" s="29"/>
      <c r="K94" s="9"/>
      <c r="L94" s="29"/>
    </row>
    <row r="95" spans="1:12" x14ac:dyDescent="0.25">
      <c r="A95" s="33">
        <v>116080</v>
      </c>
      <c r="B95" s="34" t="s">
        <v>440</v>
      </c>
      <c r="C95" s="26" t="s">
        <v>400</v>
      </c>
      <c r="D95" s="27"/>
      <c r="E95" s="28"/>
      <c r="F95" s="28"/>
      <c r="G95" s="27">
        <v>455.22760000000005</v>
      </c>
      <c r="H95" s="23"/>
      <c r="J95" s="29"/>
      <c r="K95" s="9"/>
      <c r="L95" s="29"/>
    </row>
    <row r="96" spans="1:12" x14ac:dyDescent="0.25">
      <c r="A96" s="33">
        <v>116092</v>
      </c>
      <c r="B96" s="34" t="s">
        <v>440</v>
      </c>
      <c r="C96" s="26" t="s">
        <v>404</v>
      </c>
      <c r="D96" s="27"/>
      <c r="E96" s="28"/>
      <c r="F96" s="28"/>
      <c r="G96" s="27"/>
      <c r="H96" s="23"/>
      <c r="J96" s="29"/>
      <c r="K96" s="9"/>
      <c r="L96" s="29"/>
    </row>
    <row r="97" spans="1:12" x14ac:dyDescent="0.25">
      <c r="A97" s="33">
        <v>116480</v>
      </c>
      <c r="B97" s="34" t="s">
        <v>441</v>
      </c>
      <c r="C97" s="26" t="s">
        <v>400</v>
      </c>
      <c r="D97" s="27"/>
      <c r="E97" s="28"/>
      <c r="F97" s="28"/>
      <c r="G97" s="27">
        <v>459.779876</v>
      </c>
      <c r="H97" s="23"/>
      <c r="J97" s="29"/>
      <c r="K97" s="9"/>
      <c r="L97" s="29"/>
    </row>
    <row r="98" spans="1:12" x14ac:dyDescent="0.25">
      <c r="A98" s="7"/>
      <c r="B98" s="21" t="s">
        <v>442</v>
      </c>
      <c r="C98" s="32"/>
      <c r="D98" s="27"/>
      <c r="E98" s="28"/>
      <c r="F98" s="28"/>
      <c r="G98" s="27"/>
      <c r="H98" s="23"/>
      <c r="J98" s="29"/>
      <c r="K98" s="9"/>
      <c r="L98" s="29"/>
    </row>
    <row r="99" spans="1:12" x14ac:dyDescent="0.25">
      <c r="A99" s="33">
        <v>132680</v>
      </c>
      <c r="B99" s="34" t="s">
        <v>443</v>
      </c>
      <c r="C99" s="26" t="s">
        <v>400</v>
      </c>
      <c r="D99" s="27"/>
      <c r="E99" s="28"/>
      <c r="F99" s="28"/>
      <c r="G99" s="27">
        <v>2655.1092000000003</v>
      </c>
      <c r="H99" s="23"/>
      <c r="J99" s="29"/>
      <c r="K99" s="9"/>
      <c r="L99" s="29"/>
    </row>
    <row r="100" spans="1:12" x14ac:dyDescent="0.25">
      <c r="A100" s="33">
        <v>123096</v>
      </c>
      <c r="B100" s="34" t="s">
        <v>444</v>
      </c>
      <c r="C100" s="26" t="s">
        <v>398</v>
      </c>
      <c r="D100" s="27"/>
      <c r="E100" s="28"/>
      <c r="F100" s="28"/>
      <c r="G100" s="27">
        <v>49.682200000000009</v>
      </c>
      <c r="H100" s="23"/>
      <c r="J100" s="29"/>
      <c r="K100" s="9"/>
      <c r="L100" s="29"/>
    </row>
    <row r="101" spans="1:12" x14ac:dyDescent="0.25">
      <c r="A101" s="33">
        <v>123099</v>
      </c>
      <c r="B101" s="34" t="s">
        <v>445</v>
      </c>
      <c r="C101" s="26" t="s">
        <v>399</v>
      </c>
      <c r="D101" s="27"/>
      <c r="E101" s="28"/>
      <c r="F101" s="28"/>
      <c r="G101" s="27">
        <v>169.84380000000004</v>
      </c>
      <c r="H101" s="23"/>
      <c r="J101" s="29"/>
      <c r="K101" s="9"/>
      <c r="L101" s="29"/>
    </row>
    <row r="102" spans="1:12" x14ac:dyDescent="0.25">
      <c r="A102" s="33">
        <v>123080</v>
      </c>
      <c r="B102" s="34" t="s">
        <v>444</v>
      </c>
      <c r="C102" s="26" t="s">
        <v>400</v>
      </c>
      <c r="D102" s="27"/>
      <c r="E102" s="28"/>
      <c r="F102" s="28"/>
      <c r="G102" s="27">
        <v>603.11880000000008</v>
      </c>
      <c r="H102" s="23"/>
      <c r="J102" s="29"/>
      <c r="K102" s="9"/>
      <c r="L102" s="29"/>
    </row>
    <row r="103" spans="1:12" x14ac:dyDescent="0.25">
      <c r="A103" s="33">
        <v>123092</v>
      </c>
      <c r="B103" s="34" t="s">
        <v>444</v>
      </c>
      <c r="C103" s="26" t="s">
        <v>404</v>
      </c>
      <c r="D103" s="27"/>
      <c r="E103" s="28"/>
      <c r="F103" s="28"/>
      <c r="G103" s="27"/>
      <c r="H103" s="23"/>
      <c r="J103" s="29"/>
      <c r="K103" s="9"/>
      <c r="L103" s="29"/>
    </row>
    <row r="104" spans="1:12" x14ac:dyDescent="0.25">
      <c r="A104" s="33">
        <v>123199</v>
      </c>
      <c r="B104" s="34" t="s">
        <v>446</v>
      </c>
      <c r="C104" s="26" t="s">
        <v>399</v>
      </c>
      <c r="D104" s="27"/>
      <c r="E104" s="28"/>
      <c r="F104" s="28"/>
      <c r="G104" s="27">
        <v>169.84380000000004</v>
      </c>
      <c r="H104" s="23"/>
      <c r="J104" s="29"/>
      <c r="K104" s="9"/>
      <c r="L104" s="29"/>
    </row>
    <row r="105" spans="1:12" x14ac:dyDescent="0.25">
      <c r="A105" s="33">
        <v>123180</v>
      </c>
      <c r="B105" s="34" t="s">
        <v>446</v>
      </c>
      <c r="C105" s="26" t="s">
        <v>400</v>
      </c>
      <c r="D105" s="27"/>
      <c r="E105" s="28"/>
      <c r="F105" s="28"/>
      <c r="G105" s="27">
        <v>603.11880000000008</v>
      </c>
      <c r="H105" s="23"/>
      <c r="J105" s="29"/>
      <c r="K105" s="9"/>
      <c r="L105" s="29"/>
    </row>
    <row r="106" spans="1:12" x14ac:dyDescent="0.25">
      <c r="A106" s="33">
        <v>123192</v>
      </c>
      <c r="B106" s="34" t="s">
        <v>446</v>
      </c>
      <c r="C106" s="26" t="s">
        <v>404</v>
      </c>
      <c r="D106" s="27"/>
      <c r="E106" s="28"/>
      <c r="F106" s="28"/>
      <c r="G106" s="27"/>
      <c r="H106" s="23"/>
      <c r="J106" s="29"/>
      <c r="K106" s="9"/>
      <c r="L106" s="29"/>
    </row>
    <row r="107" spans="1:12" x14ac:dyDescent="0.25">
      <c r="A107" s="30"/>
      <c r="B107" s="21" t="s">
        <v>447</v>
      </c>
      <c r="C107" s="32"/>
      <c r="D107" s="27"/>
      <c r="E107" s="28"/>
      <c r="F107" s="28"/>
      <c r="G107" s="27"/>
      <c r="H107" s="23"/>
      <c r="J107" s="29"/>
      <c r="K107" s="9"/>
      <c r="L107" s="29"/>
    </row>
    <row r="108" spans="1:12" x14ac:dyDescent="0.25">
      <c r="A108" s="40">
        <v>185240</v>
      </c>
      <c r="B108" s="41" t="s">
        <v>448</v>
      </c>
      <c r="C108" s="42" t="s">
        <v>449</v>
      </c>
      <c r="D108" s="27"/>
      <c r="E108" s="28"/>
      <c r="F108" s="28"/>
      <c r="G108" s="27">
        <v>44.307999999999993</v>
      </c>
      <c r="H108" s="23"/>
      <c r="J108" s="29"/>
      <c r="K108" s="9"/>
      <c r="L108" s="29"/>
    </row>
    <row r="109" spans="1:12" x14ac:dyDescent="0.25">
      <c r="A109" s="40">
        <v>185296</v>
      </c>
      <c r="B109" s="43" t="s">
        <v>450</v>
      </c>
      <c r="C109" s="42" t="s">
        <v>398</v>
      </c>
      <c r="D109" s="27"/>
      <c r="E109" s="28"/>
      <c r="F109" s="28"/>
      <c r="G109" s="27">
        <v>64.13000000000001</v>
      </c>
      <c r="H109" s="23"/>
      <c r="J109" s="29"/>
      <c r="K109" s="9"/>
      <c r="L109" s="29"/>
    </row>
    <row r="110" spans="1:12" x14ac:dyDescent="0.25">
      <c r="A110" s="40">
        <v>185280</v>
      </c>
      <c r="B110" s="43" t="s">
        <v>451</v>
      </c>
      <c r="C110" s="42" t="s">
        <v>400</v>
      </c>
      <c r="D110" s="27"/>
      <c r="E110" s="28"/>
      <c r="F110" s="28"/>
      <c r="G110" s="27"/>
      <c r="H110" s="23"/>
      <c r="J110" s="29"/>
      <c r="K110" s="9"/>
      <c r="L110" s="29"/>
    </row>
    <row r="111" spans="1:12" x14ac:dyDescent="0.25">
      <c r="A111" s="40">
        <v>185496</v>
      </c>
      <c r="B111" s="43" t="s">
        <v>452</v>
      </c>
      <c r="C111" s="42" t="s">
        <v>398</v>
      </c>
      <c r="D111" s="27"/>
      <c r="E111" s="28"/>
      <c r="F111" s="28"/>
      <c r="G111" s="27">
        <v>64.13000000000001</v>
      </c>
      <c r="H111" s="23"/>
      <c r="J111" s="29"/>
      <c r="K111" s="9"/>
      <c r="L111" s="29"/>
    </row>
    <row r="112" spans="1:12" x14ac:dyDescent="0.25">
      <c r="A112" s="40">
        <v>185480</v>
      </c>
      <c r="B112" s="43" t="s">
        <v>453</v>
      </c>
      <c r="C112" s="42" t="s">
        <v>400</v>
      </c>
      <c r="D112" s="27"/>
      <c r="E112" s="28"/>
      <c r="F112" s="28"/>
      <c r="G112" s="27"/>
      <c r="H112" s="23"/>
      <c r="J112" s="29"/>
      <c r="K112" s="9"/>
      <c r="L112" s="29"/>
    </row>
    <row r="113" spans="1:12" x14ac:dyDescent="0.25">
      <c r="A113" s="30"/>
      <c r="B113" s="21" t="s">
        <v>454</v>
      </c>
      <c r="C113" s="32"/>
      <c r="D113" s="27"/>
      <c r="E113" s="28"/>
      <c r="F113" s="28"/>
      <c r="G113" s="27"/>
      <c r="H113" s="23"/>
      <c r="J113" s="29"/>
      <c r="K113" s="9"/>
      <c r="L113" s="29"/>
    </row>
    <row r="114" spans="1:12" x14ac:dyDescent="0.25">
      <c r="A114" s="40">
        <v>114731</v>
      </c>
      <c r="B114" s="43" t="s">
        <v>455</v>
      </c>
      <c r="C114" s="42" t="s">
        <v>456</v>
      </c>
      <c r="D114" s="27"/>
      <c r="E114" s="28"/>
      <c r="F114" s="28"/>
      <c r="G114" s="27">
        <v>27.729600000000005</v>
      </c>
      <c r="H114" s="23"/>
      <c r="J114" s="29"/>
      <c r="K114" s="9"/>
      <c r="L114" s="29"/>
    </row>
    <row r="115" spans="1:12" x14ac:dyDescent="0.25">
      <c r="A115" s="40">
        <v>114740</v>
      </c>
      <c r="B115" s="43" t="s">
        <v>457</v>
      </c>
      <c r="C115" s="42" t="s">
        <v>449</v>
      </c>
      <c r="D115" s="27"/>
      <c r="E115" s="28"/>
      <c r="F115" s="28"/>
      <c r="G115" s="27">
        <v>46.216000000000008</v>
      </c>
      <c r="H115" s="23"/>
      <c r="J115" s="29"/>
      <c r="K115" s="9"/>
      <c r="L115" s="29"/>
    </row>
    <row r="116" spans="1:12" x14ac:dyDescent="0.25">
      <c r="A116" s="40">
        <v>114796</v>
      </c>
      <c r="B116" s="43" t="s">
        <v>455</v>
      </c>
      <c r="C116" s="42" t="s">
        <v>398</v>
      </c>
      <c r="D116" s="27"/>
      <c r="E116" s="28"/>
      <c r="F116" s="28"/>
      <c r="G116" s="27">
        <v>82.0334</v>
      </c>
      <c r="H116" s="23"/>
      <c r="J116" s="29"/>
      <c r="K116" s="9"/>
      <c r="L116" s="29"/>
    </row>
    <row r="117" spans="1:12" x14ac:dyDescent="0.25">
      <c r="A117" s="44">
        <v>186631</v>
      </c>
      <c r="B117" s="43" t="s">
        <v>458</v>
      </c>
      <c r="C117" s="42" t="s">
        <v>456</v>
      </c>
      <c r="D117" s="27"/>
      <c r="E117" s="28"/>
      <c r="F117" s="28"/>
      <c r="G117" s="27">
        <v>15.597900000000001</v>
      </c>
      <c r="H117" s="23"/>
      <c r="J117" s="29"/>
      <c r="K117" s="9"/>
      <c r="L117" s="29"/>
    </row>
    <row r="118" spans="1:12" x14ac:dyDescent="0.25">
      <c r="A118" s="40">
        <v>186640</v>
      </c>
      <c r="B118" s="43" t="s">
        <v>458</v>
      </c>
      <c r="C118" s="42" t="s">
        <v>449</v>
      </c>
      <c r="D118" s="27"/>
      <c r="E118" s="28"/>
      <c r="F118" s="28"/>
      <c r="G118" s="27">
        <v>27.729600000000005</v>
      </c>
      <c r="H118" s="23"/>
      <c r="J118" s="29"/>
      <c r="K118" s="9"/>
      <c r="L118" s="29"/>
    </row>
    <row r="119" spans="1:12" x14ac:dyDescent="0.25">
      <c r="A119" s="40">
        <v>186696</v>
      </c>
      <c r="B119" s="45" t="s">
        <v>458</v>
      </c>
      <c r="C119" s="42" t="s">
        <v>398</v>
      </c>
      <c r="D119" s="27"/>
      <c r="E119" s="28"/>
      <c r="F119" s="28"/>
      <c r="G119" s="27">
        <v>48.526800000000009</v>
      </c>
      <c r="H119" s="23"/>
      <c r="J119" s="29"/>
      <c r="K119" s="9"/>
      <c r="L119" s="29"/>
    </row>
    <row r="120" spans="1:12" x14ac:dyDescent="0.25">
      <c r="A120" s="46"/>
      <c r="B120" s="21" t="s">
        <v>459</v>
      </c>
      <c r="C120" s="47"/>
      <c r="D120" s="27"/>
      <c r="E120" s="28"/>
      <c r="F120" s="28"/>
      <c r="G120" s="27"/>
      <c r="H120" s="23"/>
      <c r="J120" s="29"/>
      <c r="K120" s="9"/>
      <c r="L120" s="29"/>
    </row>
    <row r="121" spans="1:12" x14ac:dyDescent="0.25">
      <c r="A121" s="48">
        <v>107922</v>
      </c>
      <c r="B121" s="49" t="s">
        <v>460</v>
      </c>
      <c r="C121" s="26" t="s">
        <v>461</v>
      </c>
      <c r="D121" s="27"/>
      <c r="E121" s="28"/>
      <c r="F121" s="28"/>
      <c r="G121" s="27">
        <v>8.5081499999999988</v>
      </c>
      <c r="H121" s="23"/>
      <c r="J121" s="29"/>
      <c r="K121" s="9"/>
      <c r="L121" s="29"/>
    </row>
    <row r="122" spans="1:12" x14ac:dyDescent="0.25">
      <c r="A122" s="50">
        <v>107925</v>
      </c>
      <c r="B122" s="51" t="s">
        <v>460</v>
      </c>
      <c r="C122" s="26" t="s">
        <v>462</v>
      </c>
      <c r="D122" s="27"/>
      <c r="E122" s="28"/>
      <c r="F122" s="28"/>
      <c r="G122" s="27">
        <v>10.93905</v>
      </c>
      <c r="H122" s="23"/>
      <c r="J122" s="29"/>
      <c r="K122" s="9"/>
      <c r="L122" s="29"/>
    </row>
    <row r="123" spans="1:12" x14ac:dyDescent="0.25">
      <c r="A123" s="52">
        <v>107996</v>
      </c>
      <c r="B123" s="25" t="s">
        <v>460</v>
      </c>
      <c r="C123" s="26" t="s">
        <v>398</v>
      </c>
      <c r="D123" s="27"/>
      <c r="E123" s="28"/>
      <c r="F123" s="28"/>
      <c r="G123" s="27">
        <v>35.806500000000007</v>
      </c>
      <c r="H123" s="23"/>
      <c r="J123" s="29"/>
      <c r="K123" s="9"/>
      <c r="L123" s="29"/>
    </row>
    <row r="124" spans="1:12" x14ac:dyDescent="0.25">
      <c r="A124" s="52">
        <v>107992</v>
      </c>
      <c r="B124" s="25" t="s">
        <v>460</v>
      </c>
      <c r="C124" s="26" t="s">
        <v>404</v>
      </c>
      <c r="D124" s="27"/>
      <c r="E124" s="28"/>
      <c r="F124" s="28"/>
      <c r="G124" s="27">
        <v>0</v>
      </c>
      <c r="H124" s="23"/>
      <c r="J124" s="29"/>
      <c r="K124" s="9"/>
      <c r="L124" s="29"/>
    </row>
    <row r="125" spans="1:12" x14ac:dyDescent="0.25">
      <c r="A125" s="50">
        <v>107796</v>
      </c>
      <c r="B125" s="53" t="s">
        <v>463</v>
      </c>
      <c r="C125" s="26" t="s">
        <v>398</v>
      </c>
      <c r="D125" s="27"/>
      <c r="E125" s="28"/>
      <c r="F125" s="28"/>
      <c r="G125" s="27">
        <v>118.16144999999999</v>
      </c>
      <c r="H125" s="23"/>
      <c r="J125" s="29"/>
      <c r="K125" s="9"/>
      <c r="L125" s="29"/>
    </row>
    <row r="126" spans="1:12" x14ac:dyDescent="0.25">
      <c r="A126" s="50">
        <v>107696</v>
      </c>
      <c r="B126" s="54" t="s">
        <v>464</v>
      </c>
      <c r="C126" s="26" t="s">
        <v>398</v>
      </c>
      <c r="D126" s="27"/>
      <c r="E126" s="28"/>
      <c r="F126" s="28"/>
      <c r="G126" s="27">
        <v>76.387200000000007</v>
      </c>
      <c r="H126" s="23"/>
      <c r="J126" s="29"/>
      <c r="K126" s="9"/>
      <c r="L126" s="29"/>
    </row>
    <row r="127" spans="1:12" x14ac:dyDescent="0.25">
      <c r="A127" s="50">
        <v>107340</v>
      </c>
      <c r="B127" s="54" t="s">
        <v>465</v>
      </c>
      <c r="C127" s="26" t="s">
        <v>449</v>
      </c>
      <c r="D127" s="27"/>
      <c r="E127" s="28"/>
      <c r="F127" s="28"/>
      <c r="G127" s="27">
        <v>41.005800000000001</v>
      </c>
      <c r="H127" s="23"/>
      <c r="J127" s="29"/>
      <c r="K127" s="9"/>
      <c r="L127" s="29"/>
    </row>
    <row r="128" spans="1:12" x14ac:dyDescent="0.25">
      <c r="A128" s="55">
        <v>108740</v>
      </c>
      <c r="B128" s="54" t="s">
        <v>466</v>
      </c>
      <c r="C128" s="26" t="s">
        <v>449</v>
      </c>
      <c r="D128" s="27"/>
      <c r="E128" s="28"/>
      <c r="F128" s="28"/>
      <c r="G128" s="27">
        <v>38.193600000000004</v>
      </c>
      <c r="H128" s="23"/>
      <c r="J128" s="29"/>
      <c r="K128" s="9"/>
      <c r="L128" s="29"/>
    </row>
    <row r="129" spans="1:12" x14ac:dyDescent="0.25">
      <c r="A129" s="55" t="s">
        <v>467</v>
      </c>
      <c r="B129" s="54" t="s">
        <v>468</v>
      </c>
      <c r="C129" s="26" t="s">
        <v>469</v>
      </c>
      <c r="D129" s="27"/>
      <c r="E129" s="28"/>
      <c r="F129" s="28"/>
      <c r="G129" s="27">
        <v>60.658499999999997</v>
      </c>
      <c r="H129" s="23"/>
      <c r="J129" s="29"/>
      <c r="K129" s="9"/>
      <c r="L129" s="29"/>
    </row>
    <row r="130" spans="1:12" x14ac:dyDescent="0.25">
      <c r="A130" s="30"/>
      <c r="B130" s="21" t="s">
        <v>470</v>
      </c>
      <c r="C130" s="32"/>
      <c r="D130" s="27"/>
      <c r="E130" s="28"/>
      <c r="F130" s="28"/>
      <c r="G130" s="27"/>
      <c r="H130" s="23"/>
      <c r="J130" s="29"/>
      <c r="K130" s="9"/>
      <c r="L130" s="29"/>
    </row>
    <row r="131" spans="1:12" x14ac:dyDescent="0.25">
      <c r="A131" s="33">
        <v>106596</v>
      </c>
      <c r="B131" s="34" t="s">
        <v>471</v>
      </c>
      <c r="C131" s="26" t="s">
        <v>398</v>
      </c>
      <c r="D131" s="27"/>
      <c r="E131" s="28"/>
      <c r="F131" s="28"/>
      <c r="G131" s="27">
        <v>94.006739870802022</v>
      </c>
      <c r="H131" s="23"/>
      <c r="J131" s="29"/>
      <c r="K131" s="9"/>
      <c r="L131" s="29"/>
    </row>
    <row r="132" spans="1:12" x14ac:dyDescent="0.25">
      <c r="A132" s="33">
        <v>106496</v>
      </c>
      <c r="B132" s="34" t="s">
        <v>472</v>
      </c>
      <c r="C132" s="26" t="s">
        <v>398</v>
      </c>
      <c r="D132" s="27"/>
      <c r="E132" s="28"/>
      <c r="F132" s="28"/>
      <c r="G132" s="27">
        <v>64.412025467031</v>
      </c>
      <c r="H132" s="23"/>
      <c r="J132" s="29"/>
      <c r="K132" s="9"/>
      <c r="L132" s="29"/>
    </row>
    <row r="133" spans="1:12" x14ac:dyDescent="0.25">
      <c r="A133" s="33">
        <v>106480</v>
      </c>
      <c r="B133" s="34" t="s">
        <v>472</v>
      </c>
      <c r="C133" s="26" t="s">
        <v>400</v>
      </c>
      <c r="D133" s="27"/>
      <c r="E133" s="28"/>
      <c r="F133" s="28"/>
      <c r="G133" s="27">
        <v>892.42673375116817</v>
      </c>
      <c r="H133" s="23"/>
      <c r="J133" s="29"/>
      <c r="K133" s="9"/>
      <c r="L133" s="29"/>
    </row>
    <row r="134" spans="1:12" x14ac:dyDescent="0.25">
      <c r="A134" s="33">
        <v>106492</v>
      </c>
      <c r="B134" s="34" t="s">
        <v>472</v>
      </c>
      <c r="C134" s="26" t="s">
        <v>404</v>
      </c>
      <c r="D134" s="27"/>
      <c r="E134" s="28"/>
      <c r="F134" s="28"/>
      <c r="G134" s="27"/>
      <c r="H134" s="23"/>
      <c r="J134" s="29"/>
      <c r="K134" s="9"/>
      <c r="L134" s="29"/>
    </row>
    <row r="135" spans="1:12" x14ac:dyDescent="0.25">
      <c r="A135" s="33">
        <v>106696</v>
      </c>
      <c r="B135" s="34" t="s">
        <v>473</v>
      </c>
      <c r="C135" s="26" t="s">
        <v>398</v>
      </c>
      <c r="D135" s="27"/>
      <c r="E135" s="28"/>
      <c r="F135" s="28"/>
      <c r="G135" s="27">
        <v>56.940168889296011</v>
      </c>
      <c r="H135" s="23"/>
      <c r="J135" s="29"/>
      <c r="K135" s="9"/>
      <c r="L135" s="29"/>
    </row>
    <row r="136" spans="1:12" x14ac:dyDescent="0.25">
      <c r="A136" s="33">
        <v>106680</v>
      </c>
      <c r="B136" s="34" t="s">
        <v>474</v>
      </c>
      <c r="C136" s="26" t="s">
        <v>400</v>
      </c>
      <c r="D136" s="27"/>
      <c r="E136" s="28"/>
      <c r="F136" s="28"/>
      <c r="G136" s="27">
        <v>806.93244576000006</v>
      </c>
      <c r="H136" s="23"/>
      <c r="J136" s="29"/>
      <c r="K136" s="9"/>
      <c r="L136" s="29"/>
    </row>
    <row r="137" spans="1:12" x14ac:dyDescent="0.25">
      <c r="A137" s="30"/>
      <c r="B137" s="21" t="s">
        <v>475</v>
      </c>
      <c r="C137" s="32"/>
      <c r="D137" s="27"/>
      <c r="E137" s="28"/>
      <c r="F137" s="28"/>
      <c r="G137" s="27"/>
      <c r="H137" s="23"/>
      <c r="J137" s="29"/>
      <c r="K137" s="9"/>
      <c r="L137" s="29"/>
    </row>
    <row r="138" spans="1:12" x14ac:dyDescent="0.25">
      <c r="A138" s="24" t="s">
        <v>476</v>
      </c>
      <c r="B138" s="25" t="s">
        <v>477</v>
      </c>
      <c r="C138" s="26" t="s">
        <v>478</v>
      </c>
      <c r="D138" s="27"/>
      <c r="E138" s="28"/>
      <c r="F138" s="28"/>
      <c r="G138" s="27">
        <v>26.611200000000004</v>
      </c>
      <c r="H138" s="23"/>
      <c r="J138" s="29"/>
      <c r="K138" s="9"/>
      <c r="L138" s="29"/>
    </row>
    <row r="139" spans="1:12" x14ac:dyDescent="0.25">
      <c r="A139" s="24">
        <v>504896</v>
      </c>
      <c r="B139" s="25" t="s">
        <v>477</v>
      </c>
      <c r="C139" s="26" t="s">
        <v>398</v>
      </c>
      <c r="D139" s="27"/>
      <c r="E139" s="28"/>
      <c r="F139" s="28"/>
      <c r="G139" s="27">
        <v>29.272320000000001</v>
      </c>
      <c r="H139" s="23"/>
      <c r="J139" s="29"/>
      <c r="K139" s="9"/>
      <c r="L139" s="29"/>
    </row>
    <row r="140" spans="1:12" x14ac:dyDescent="0.25">
      <c r="A140" s="24">
        <v>504899</v>
      </c>
      <c r="B140" s="25" t="s">
        <v>477</v>
      </c>
      <c r="C140" s="26" t="s">
        <v>399</v>
      </c>
      <c r="D140" s="27"/>
      <c r="E140" s="28"/>
      <c r="F140" s="28"/>
      <c r="G140" s="27">
        <v>97.130880000000019</v>
      </c>
      <c r="H140" s="23"/>
      <c r="J140" s="29"/>
      <c r="K140" s="9"/>
      <c r="L140" s="29"/>
    </row>
    <row r="141" spans="1:12" x14ac:dyDescent="0.25">
      <c r="A141" s="24" t="s">
        <v>479</v>
      </c>
      <c r="B141" s="25" t="s">
        <v>480</v>
      </c>
      <c r="C141" s="26" t="s">
        <v>481</v>
      </c>
      <c r="D141" s="27"/>
      <c r="E141" s="28"/>
      <c r="F141" s="28"/>
      <c r="G141" s="27">
        <v>33.26400000000001</v>
      </c>
      <c r="H141" s="23"/>
      <c r="J141" s="29"/>
      <c r="K141" s="9"/>
      <c r="L141" s="29"/>
    </row>
    <row r="142" spans="1:12" x14ac:dyDescent="0.25">
      <c r="A142" s="56" t="s">
        <v>482</v>
      </c>
      <c r="B142" s="57" t="s">
        <v>483</v>
      </c>
      <c r="C142" s="26" t="s">
        <v>484</v>
      </c>
      <c r="D142" s="27"/>
      <c r="E142" s="28"/>
      <c r="F142" s="28"/>
      <c r="G142" s="27">
        <v>19.958400000000001</v>
      </c>
      <c r="H142" s="23"/>
      <c r="J142" s="29"/>
      <c r="K142" s="9"/>
      <c r="L142" s="29"/>
    </row>
    <row r="143" spans="1:12" x14ac:dyDescent="0.25">
      <c r="A143" s="24">
        <v>505740</v>
      </c>
      <c r="B143" s="25" t="s">
        <v>485</v>
      </c>
      <c r="C143" s="26" t="s">
        <v>449</v>
      </c>
      <c r="D143" s="27"/>
      <c r="E143" s="28"/>
      <c r="F143" s="28"/>
      <c r="G143" s="27">
        <v>31.360000000000003</v>
      </c>
      <c r="H143" s="23"/>
      <c r="J143" s="29"/>
      <c r="K143" s="9"/>
      <c r="L143" s="29"/>
    </row>
    <row r="144" spans="1:12" x14ac:dyDescent="0.25">
      <c r="A144" s="24">
        <v>504940</v>
      </c>
      <c r="B144" s="25" t="s">
        <v>486</v>
      </c>
      <c r="C144" s="26" t="s">
        <v>449</v>
      </c>
      <c r="D144" s="27"/>
      <c r="E144" s="28"/>
      <c r="F144" s="28"/>
      <c r="G144" s="27">
        <v>31.359999999999996</v>
      </c>
      <c r="H144" s="23"/>
      <c r="J144" s="29"/>
      <c r="K144" s="9"/>
      <c r="L144" s="29"/>
    </row>
    <row r="145" spans="1:12" x14ac:dyDescent="0.25">
      <c r="A145" s="24">
        <v>505036</v>
      </c>
      <c r="B145" s="25" t="s">
        <v>487</v>
      </c>
      <c r="C145" s="26" t="s">
        <v>488</v>
      </c>
      <c r="D145" s="27"/>
      <c r="E145" s="28"/>
      <c r="F145" s="28"/>
      <c r="G145" s="27">
        <v>39.200000000000003</v>
      </c>
      <c r="H145" s="23"/>
      <c r="J145" s="29"/>
      <c r="K145" s="9"/>
      <c r="L145" s="29"/>
    </row>
    <row r="146" spans="1:12" x14ac:dyDescent="0.25">
      <c r="A146" s="24">
        <v>505236</v>
      </c>
      <c r="B146" s="25" t="s">
        <v>489</v>
      </c>
      <c r="C146" s="26" t="s">
        <v>488</v>
      </c>
      <c r="D146" s="27"/>
      <c r="E146" s="28"/>
      <c r="F146" s="28"/>
      <c r="G146" s="27">
        <v>39.200000000000003</v>
      </c>
      <c r="H146" s="23"/>
      <c r="J146" s="29"/>
      <c r="K146" s="9"/>
      <c r="L146" s="29"/>
    </row>
    <row r="147" spans="1:12" x14ac:dyDescent="0.25">
      <c r="A147" s="24">
        <v>505136</v>
      </c>
      <c r="B147" s="58" t="s">
        <v>490</v>
      </c>
      <c r="C147" s="26" t="s">
        <v>488</v>
      </c>
      <c r="D147" s="27"/>
      <c r="E147" s="28"/>
      <c r="F147" s="28"/>
      <c r="G147" s="27">
        <v>39.200000000000003</v>
      </c>
      <c r="H147" s="23"/>
      <c r="J147" s="29"/>
      <c r="K147" s="9"/>
      <c r="L147" s="29"/>
    </row>
    <row r="148" spans="1:12" x14ac:dyDescent="0.25">
      <c r="A148" s="24">
        <v>505636</v>
      </c>
      <c r="B148" s="58" t="s">
        <v>491</v>
      </c>
      <c r="C148" s="26" t="s">
        <v>488</v>
      </c>
      <c r="D148" s="27"/>
      <c r="E148" s="28"/>
      <c r="F148" s="28"/>
      <c r="G148" s="27">
        <v>39.200000000000003</v>
      </c>
      <c r="H148" s="23"/>
      <c r="J148" s="29"/>
      <c r="K148" s="9"/>
      <c r="L148" s="29"/>
    </row>
    <row r="149" spans="1:12" x14ac:dyDescent="0.25">
      <c r="A149" s="59" t="s">
        <v>492</v>
      </c>
      <c r="B149" s="60" t="s">
        <v>493</v>
      </c>
      <c r="C149" s="26" t="s">
        <v>469</v>
      </c>
      <c r="D149" s="27"/>
      <c r="E149" s="28"/>
      <c r="F149" s="28"/>
      <c r="G149" s="27">
        <v>27.941759999999999</v>
      </c>
      <c r="H149" s="23"/>
      <c r="J149" s="29"/>
      <c r="K149" s="9"/>
      <c r="L149" s="29"/>
    </row>
    <row r="150" spans="1:12" x14ac:dyDescent="0.25">
      <c r="A150" s="7"/>
      <c r="B150" s="21" t="s">
        <v>494</v>
      </c>
      <c r="C150" s="32"/>
      <c r="D150" s="27"/>
      <c r="E150" s="28"/>
      <c r="F150" s="28"/>
      <c r="G150" s="27"/>
      <c r="H150" s="23"/>
      <c r="J150" s="29"/>
      <c r="K150" s="9"/>
      <c r="L150" s="29"/>
    </row>
    <row r="151" spans="1:12" x14ac:dyDescent="0.25">
      <c r="A151" s="33">
        <v>145980</v>
      </c>
      <c r="B151" s="34" t="s">
        <v>495</v>
      </c>
      <c r="C151" s="26" t="s">
        <v>400</v>
      </c>
      <c r="D151" s="27"/>
      <c r="E151" s="28"/>
      <c r="F151" s="28"/>
      <c r="G151" s="27"/>
      <c r="H151" s="23"/>
      <c r="J151" s="29"/>
      <c r="K151" s="9"/>
      <c r="L151" s="29"/>
    </row>
    <row r="152" spans="1:12" x14ac:dyDescent="0.25">
      <c r="A152" s="33">
        <v>146292</v>
      </c>
      <c r="B152" s="34" t="s">
        <v>496</v>
      </c>
      <c r="C152" s="26" t="s">
        <v>404</v>
      </c>
      <c r="D152" s="27"/>
      <c r="E152" s="28"/>
      <c r="F152" s="28"/>
      <c r="G152" s="27"/>
      <c r="H152" s="23"/>
      <c r="J152" s="29"/>
      <c r="K152" s="9"/>
      <c r="L152" s="29"/>
    </row>
    <row r="153" spans="1:12" x14ac:dyDescent="0.25">
      <c r="A153" s="33">
        <v>147492</v>
      </c>
      <c r="B153" s="34" t="s">
        <v>497</v>
      </c>
      <c r="C153" s="26" t="s">
        <v>404</v>
      </c>
      <c r="D153" s="27"/>
      <c r="E153" s="28"/>
      <c r="F153" s="28"/>
      <c r="G153" s="27"/>
      <c r="H153" s="23"/>
      <c r="J153" s="29"/>
      <c r="K153" s="9"/>
      <c r="L153" s="29"/>
    </row>
    <row r="154" spans="1:12" x14ac:dyDescent="0.25">
      <c r="A154" s="33">
        <v>180892</v>
      </c>
      <c r="B154" s="34" t="s">
        <v>498</v>
      </c>
      <c r="C154" s="26" t="s">
        <v>404</v>
      </c>
      <c r="D154" s="27"/>
      <c r="E154" s="28"/>
      <c r="F154" s="28"/>
      <c r="G154" s="27"/>
      <c r="H154" s="23"/>
      <c r="J154" s="29"/>
      <c r="K154" s="9"/>
      <c r="L154" s="29"/>
    </row>
    <row r="155" spans="1:12" x14ac:dyDescent="0.25">
      <c r="A155" s="33">
        <v>164292</v>
      </c>
      <c r="B155" s="34" t="s">
        <v>499</v>
      </c>
      <c r="C155" s="26" t="s">
        <v>404</v>
      </c>
      <c r="D155" s="27"/>
      <c r="E155" s="28"/>
      <c r="F155" s="28"/>
      <c r="G155" s="27"/>
      <c r="H155" s="23"/>
      <c r="J155" s="29"/>
      <c r="K155" s="9"/>
      <c r="L155" s="29"/>
    </row>
    <row r="156" spans="1:12" x14ac:dyDescent="0.25">
      <c r="A156" s="33">
        <v>151092</v>
      </c>
      <c r="B156" s="34" t="s">
        <v>500</v>
      </c>
      <c r="C156" s="26" t="s">
        <v>404</v>
      </c>
      <c r="D156" s="27"/>
      <c r="E156" s="28"/>
      <c r="F156" s="28"/>
      <c r="G156" s="27"/>
      <c r="H156" s="23"/>
      <c r="J156" s="29"/>
      <c r="K156" s="9"/>
      <c r="L156" s="29"/>
    </row>
    <row r="157" spans="1:12" x14ac:dyDescent="0.25">
      <c r="A157" s="33">
        <v>119192</v>
      </c>
      <c r="B157" s="34" t="s">
        <v>501</v>
      </c>
      <c r="C157" s="26" t="s">
        <v>404</v>
      </c>
      <c r="D157" s="27"/>
      <c r="E157" s="28"/>
      <c r="F157" s="28"/>
      <c r="G157" s="27"/>
      <c r="H157" s="23"/>
      <c r="J157" s="29"/>
      <c r="K157" s="9"/>
      <c r="L157" s="29"/>
    </row>
    <row r="158" spans="1:12" x14ac:dyDescent="0.25">
      <c r="A158" s="33">
        <v>117992</v>
      </c>
      <c r="B158" s="34" t="s">
        <v>502</v>
      </c>
      <c r="C158" s="26" t="s">
        <v>404</v>
      </c>
      <c r="D158" s="27"/>
      <c r="E158" s="28"/>
      <c r="F158" s="28"/>
      <c r="G158" s="27"/>
      <c r="H158" s="23"/>
      <c r="J158" s="29"/>
      <c r="K158" s="9"/>
      <c r="L158" s="29"/>
    </row>
    <row r="159" spans="1:12" x14ac:dyDescent="0.25">
      <c r="A159" s="33">
        <v>118192</v>
      </c>
      <c r="B159" s="34" t="s">
        <v>503</v>
      </c>
      <c r="C159" s="26" t="s">
        <v>404</v>
      </c>
      <c r="D159" s="27"/>
      <c r="E159" s="28"/>
      <c r="F159" s="28"/>
      <c r="G159" s="27"/>
      <c r="H159" s="23"/>
      <c r="J159" s="29"/>
      <c r="K159" s="9"/>
      <c r="L159" s="29"/>
    </row>
    <row r="160" spans="1:12" x14ac:dyDescent="0.25">
      <c r="A160" s="33">
        <v>132292</v>
      </c>
      <c r="B160" s="34" t="s">
        <v>504</v>
      </c>
      <c r="C160" s="26" t="s">
        <v>400</v>
      </c>
      <c r="D160" s="27"/>
      <c r="E160" s="28"/>
      <c r="F160" s="28"/>
      <c r="G160" s="27"/>
      <c r="H160" s="23"/>
      <c r="J160" s="29"/>
      <c r="K160" s="9"/>
      <c r="L160" s="29"/>
    </row>
    <row r="161" spans="1:12" x14ac:dyDescent="0.25">
      <c r="A161" s="33">
        <v>134680</v>
      </c>
      <c r="B161" s="34" t="s">
        <v>505</v>
      </c>
      <c r="C161" s="26" t="s">
        <v>400</v>
      </c>
      <c r="D161" s="27"/>
      <c r="E161" s="28"/>
      <c r="F161" s="28"/>
      <c r="G161" s="27">
        <v>427.33727329199064</v>
      </c>
      <c r="H161" s="23"/>
      <c r="J161" s="29"/>
      <c r="K161" s="9"/>
      <c r="L161" s="29"/>
    </row>
    <row r="162" spans="1:12" x14ac:dyDescent="0.25">
      <c r="A162" s="33">
        <v>134692</v>
      </c>
      <c r="B162" s="34" t="s">
        <v>506</v>
      </c>
      <c r="C162" s="26" t="s">
        <v>404</v>
      </c>
      <c r="D162" s="27"/>
      <c r="E162" s="28"/>
      <c r="F162" s="28"/>
      <c r="G162" s="27"/>
      <c r="H162" s="23"/>
      <c r="J162" s="29"/>
      <c r="K162" s="9"/>
      <c r="L162" s="29"/>
    </row>
    <row r="163" spans="1:12" x14ac:dyDescent="0.25">
      <c r="A163" s="33">
        <v>116980</v>
      </c>
      <c r="B163" s="34" t="s">
        <v>507</v>
      </c>
      <c r="C163" s="26" t="s">
        <v>400</v>
      </c>
      <c r="D163" s="27"/>
      <c r="E163" s="28"/>
      <c r="F163" s="28"/>
      <c r="G163" s="27">
        <v>427.33727329199064</v>
      </c>
      <c r="H163" s="23"/>
      <c r="J163" s="29"/>
      <c r="K163" s="9"/>
      <c r="L163" s="29"/>
    </row>
    <row r="164" spans="1:12" x14ac:dyDescent="0.25">
      <c r="A164" s="33">
        <v>116992</v>
      </c>
      <c r="B164" s="34" t="s">
        <v>508</v>
      </c>
      <c r="C164" s="26" t="s">
        <v>404</v>
      </c>
      <c r="D164" s="27"/>
      <c r="E164" s="28"/>
      <c r="F164" s="28"/>
      <c r="G164" s="27"/>
      <c r="H164" s="23"/>
      <c r="J164" s="29"/>
      <c r="K164" s="9"/>
      <c r="L164" s="29"/>
    </row>
    <row r="165" spans="1:12" x14ac:dyDescent="0.25">
      <c r="A165" s="33">
        <v>135380</v>
      </c>
      <c r="B165" s="34" t="s">
        <v>509</v>
      </c>
      <c r="C165" s="26" t="s">
        <v>400</v>
      </c>
      <c r="D165" s="27"/>
      <c r="E165" s="28"/>
      <c r="F165" s="28"/>
      <c r="G165" s="27">
        <v>439.02227685856849</v>
      </c>
      <c r="H165" s="23"/>
      <c r="J165" s="29"/>
      <c r="K165" s="9"/>
      <c r="L165" s="29"/>
    </row>
    <row r="166" spans="1:12" x14ac:dyDescent="0.25">
      <c r="A166" s="33">
        <v>135392</v>
      </c>
      <c r="B166" s="34" t="s">
        <v>509</v>
      </c>
      <c r="C166" s="26" t="s">
        <v>404</v>
      </c>
      <c r="D166" s="27"/>
      <c r="E166" s="28"/>
      <c r="F166" s="28"/>
      <c r="G166" s="27"/>
      <c r="H166" s="23"/>
      <c r="J166" s="29"/>
      <c r="K166" s="9"/>
      <c r="L166" s="29"/>
    </row>
    <row r="167" spans="1:12" x14ac:dyDescent="0.25">
      <c r="A167" s="33">
        <v>135580</v>
      </c>
      <c r="B167" s="34" t="s">
        <v>510</v>
      </c>
      <c r="C167" s="26" t="s">
        <v>400</v>
      </c>
      <c r="D167" s="27"/>
      <c r="E167" s="28"/>
      <c r="F167" s="28"/>
      <c r="G167" s="27">
        <v>415.65226972541291</v>
      </c>
      <c r="H167" s="23"/>
      <c r="J167" s="29"/>
      <c r="K167" s="9"/>
      <c r="L167" s="29"/>
    </row>
    <row r="168" spans="1:12" x14ac:dyDescent="0.25">
      <c r="A168" s="33">
        <v>135592</v>
      </c>
      <c r="B168" s="34" t="s">
        <v>510</v>
      </c>
      <c r="C168" s="26" t="s">
        <v>404</v>
      </c>
      <c r="D168" s="27"/>
      <c r="E168" s="28"/>
      <c r="F168" s="28"/>
      <c r="G168" s="27"/>
      <c r="H168" s="23"/>
      <c r="J168" s="29"/>
      <c r="K168" s="9"/>
      <c r="L168" s="29"/>
    </row>
    <row r="169" spans="1:12" x14ac:dyDescent="0.25">
      <c r="A169" s="33">
        <v>135292</v>
      </c>
      <c r="B169" s="34" t="s">
        <v>511</v>
      </c>
      <c r="C169" s="26" t="s">
        <v>404</v>
      </c>
      <c r="D169" s="27"/>
      <c r="E169" s="28"/>
      <c r="F169" s="28"/>
      <c r="G169" s="27"/>
      <c r="H169" s="23"/>
      <c r="J169" s="29"/>
      <c r="K169" s="9"/>
      <c r="L169" s="29"/>
    </row>
    <row r="170" spans="1:12" x14ac:dyDescent="0.25">
      <c r="A170" s="33">
        <v>137592</v>
      </c>
      <c r="B170" s="34" t="s">
        <v>512</v>
      </c>
      <c r="C170" s="26" t="s">
        <v>404</v>
      </c>
      <c r="D170" s="27"/>
      <c r="E170" s="28"/>
      <c r="F170" s="28"/>
      <c r="G170" s="27"/>
      <c r="H170" s="23"/>
      <c r="J170" s="29"/>
      <c r="K170" s="9"/>
      <c r="L170" s="29"/>
    </row>
    <row r="171" spans="1:12" x14ac:dyDescent="0.25">
      <c r="A171" s="33">
        <v>152592</v>
      </c>
      <c r="B171" s="34" t="s">
        <v>513</v>
      </c>
      <c r="C171" s="26" t="s">
        <v>404</v>
      </c>
      <c r="D171" s="27"/>
      <c r="E171" s="28"/>
      <c r="F171" s="28"/>
      <c r="G171" s="27"/>
      <c r="H171" s="23"/>
      <c r="J171" s="29"/>
      <c r="K171" s="9"/>
      <c r="L171" s="29"/>
    </row>
    <row r="172" spans="1:12" x14ac:dyDescent="0.25">
      <c r="A172" s="33">
        <v>146780</v>
      </c>
      <c r="B172" s="34" t="s">
        <v>514</v>
      </c>
      <c r="C172" s="26" t="s">
        <v>404</v>
      </c>
      <c r="D172" s="27"/>
      <c r="E172" s="28"/>
      <c r="F172" s="28"/>
      <c r="G172" s="27"/>
      <c r="H172" s="23"/>
      <c r="J172" s="29"/>
      <c r="K172" s="9"/>
      <c r="L172" s="29"/>
    </row>
    <row r="173" spans="1:12" x14ac:dyDescent="0.25">
      <c r="A173" s="33">
        <v>160392</v>
      </c>
      <c r="B173" s="34" t="s">
        <v>515</v>
      </c>
      <c r="C173" s="26" t="s">
        <v>404</v>
      </c>
      <c r="D173" s="27"/>
      <c r="E173" s="28"/>
      <c r="F173" s="28"/>
      <c r="G173" s="27"/>
      <c r="H173" s="23"/>
      <c r="J173" s="29"/>
      <c r="K173" s="9"/>
      <c r="L173" s="29"/>
    </row>
    <row r="174" spans="1:12" x14ac:dyDescent="0.25">
      <c r="A174" s="33">
        <v>187092</v>
      </c>
      <c r="B174" s="34" t="s">
        <v>516</v>
      </c>
      <c r="C174" s="26" t="s">
        <v>404</v>
      </c>
      <c r="D174" s="27"/>
      <c r="E174" s="28"/>
      <c r="F174" s="28"/>
      <c r="G174" s="27"/>
      <c r="H174" s="23"/>
      <c r="J174" s="29"/>
      <c r="K174" s="9"/>
      <c r="L174" s="29"/>
    </row>
    <row r="175" spans="1:12" x14ac:dyDescent="0.25">
      <c r="A175" s="33">
        <v>152480</v>
      </c>
      <c r="B175" s="61" t="s">
        <v>517</v>
      </c>
      <c r="C175" s="26" t="s">
        <v>400</v>
      </c>
      <c r="D175" s="27"/>
      <c r="E175" s="28"/>
      <c r="F175" s="28"/>
      <c r="G175" s="27"/>
      <c r="H175" s="23"/>
      <c r="J175" s="29"/>
      <c r="K175" s="9"/>
      <c r="L175" s="29"/>
    </row>
    <row r="176" spans="1:12" x14ac:dyDescent="0.25">
      <c r="A176" s="30"/>
      <c r="B176" s="21" t="s">
        <v>518</v>
      </c>
      <c r="C176" s="32"/>
      <c r="D176" s="27"/>
      <c r="E176" s="28"/>
      <c r="F176" s="28"/>
      <c r="G176" s="27"/>
      <c r="H176" s="23"/>
      <c r="J176" s="29"/>
      <c r="K176" s="9"/>
      <c r="L176" s="29"/>
    </row>
    <row r="177" spans="1:12" x14ac:dyDescent="0.25">
      <c r="A177" s="33">
        <v>133692</v>
      </c>
      <c r="B177" s="34" t="s">
        <v>519</v>
      </c>
      <c r="C177" s="26" t="s">
        <v>404</v>
      </c>
      <c r="D177" s="27"/>
      <c r="E177" s="28"/>
      <c r="F177" s="28"/>
      <c r="G177" s="27"/>
      <c r="H177" s="23"/>
      <c r="J177" s="29"/>
      <c r="K177" s="9"/>
      <c r="L177" s="29"/>
    </row>
    <row r="178" spans="1:12" x14ac:dyDescent="0.25">
      <c r="A178" s="33">
        <v>133780</v>
      </c>
      <c r="B178" s="34" t="s">
        <v>520</v>
      </c>
      <c r="C178" s="26" t="s">
        <v>400</v>
      </c>
      <c r="D178" s="27"/>
      <c r="E178" s="28"/>
      <c r="F178" s="28"/>
      <c r="G178" s="27">
        <v>1128.4374872866633</v>
      </c>
      <c r="H178" s="23"/>
      <c r="J178" s="29"/>
      <c r="K178" s="9"/>
      <c r="L178" s="29"/>
    </row>
    <row r="179" spans="1:12" x14ac:dyDescent="0.25">
      <c r="A179" s="33">
        <v>131392</v>
      </c>
      <c r="B179" s="34" t="s">
        <v>521</v>
      </c>
      <c r="C179" s="26" t="s">
        <v>404</v>
      </c>
      <c r="D179" s="27"/>
      <c r="E179" s="28"/>
      <c r="F179" s="28"/>
      <c r="G179" s="27"/>
      <c r="H179" s="23"/>
      <c r="J179" s="29"/>
      <c r="K179" s="9"/>
      <c r="L179" s="29"/>
    </row>
    <row r="180" spans="1:12" x14ac:dyDescent="0.25">
      <c r="A180" s="33">
        <v>131680</v>
      </c>
      <c r="B180" s="34" t="s">
        <v>522</v>
      </c>
      <c r="C180" s="26" t="s">
        <v>400</v>
      </c>
      <c r="D180" s="27"/>
      <c r="E180" s="28"/>
      <c r="F180" s="28"/>
      <c r="G180" s="27">
        <v>796.24952875109227</v>
      </c>
      <c r="H180" s="23"/>
      <c r="J180" s="29"/>
      <c r="K180" s="9"/>
      <c r="L180" s="29"/>
    </row>
    <row r="181" spans="1:12" x14ac:dyDescent="0.25">
      <c r="A181" s="62">
        <v>143992</v>
      </c>
      <c r="B181" s="25" t="s">
        <v>523</v>
      </c>
      <c r="C181" s="26" t="s">
        <v>404</v>
      </c>
      <c r="D181" s="27"/>
      <c r="E181" s="28"/>
      <c r="F181" s="28"/>
      <c r="G181" s="27"/>
      <c r="H181" s="23"/>
      <c r="J181" s="29"/>
      <c r="K181" s="9"/>
      <c r="L181" s="29"/>
    </row>
    <row r="182" spans="1:12" x14ac:dyDescent="0.25">
      <c r="A182" s="62">
        <v>144092</v>
      </c>
      <c r="B182" s="25" t="s">
        <v>524</v>
      </c>
      <c r="C182" s="26" t="s">
        <v>404</v>
      </c>
      <c r="D182" s="27"/>
      <c r="E182" s="28"/>
      <c r="F182" s="28"/>
      <c r="G182" s="27"/>
      <c r="H182" s="23"/>
      <c r="J182" s="29"/>
      <c r="K182" s="9"/>
      <c r="L182" s="29"/>
    </row>
    <row r="183" spans="1:12" x14ac:dyDescent="0.25">
      <c r="A183" s="7"/>
      <c r="B183" s="21" t="s">
        <v>525</v>
      </c>
      <c r="C183" s="32"/>
      <c r="D183" s="27"/>
      <c r="E183" s="28"/>
      <c r="F183" s="28"/>
      <c r="G183" s="27"/>
      <c r="H183" s="23"/>
      <c r="J183" s="29"/>
      <c r="K183" s="9"/>
      <c r="L183" s="29"/>
    </row>
    <row r="184" spans="1:12" x14ac:dyDescent="0.25">
      <c r="A184" s="33">
        <v>628769</v>
      </c>
      <c r="B184" s="34" t="s">
        <v>526</v>
      </c>
      <c r="C184" s="26" t="s">
        <v>527</v>
      </c>
      <c r="D184" s="27"/>
      <c r="E184" s="28"/>
      <c r="F184" s="28"/>
      <c r="G184" s="27">
        <v>989.33256635051748</v>
      </c>
      <c r="H184" s="23"/>
      <c r="J184" s="29"/>
      <c r="K184" s="9"/>
      <c r="L184" s="29"/>
    </row>
    <row r="185" spans="1:12" x14ac:dyDescent="0.25">
      <c r="A185" s="33">
        <v>628793</v>
      </c>
      <c r="B185" s="34" t="s">
        <v>526</v>
      </c>
      <c r="C185" s="26" t="s">
        <v>528</v>
      </c>
      <c r="D185" s="27"/>
      <c r="E185" s="28"/>
      <c r="F185" s="28"/>
      <c r="G185" s="27"/>
      <c r="H185" s="23"/>
      <c r="J185" s="29"/>
      <c r="K185" s="9"/>
      <c r="L185" s="29"/>
    </row>
    <row r="186" spans="1:12" x14ac:dyDescent="0.25">
      <c r="A186" s="33">
        <v>616269</v>
      </c>
      <c r="B186" s="34" t="s">
        <v>529</v>
      </c>
      <c r="C186" s="26" t="s">
        <v>527</v>
      </c>
      <c r="D186" s="27"/>
      <c r="E186" s="28"/>
      <c r="F186" s="28"/>
      <c r="G186" s="27">
        <v>705.32264711301161</v>
      </c>
      <c r="H186" s="23"/>
      <c r="J186" s="29"/>
      <c r="K186" s="9"/>
      <c r="L186" s="29"/>
    </row>
    <row r="187" spans="1:12" x14ac:dyDescent="0.25">
      <c r="A187" s="33">
        <v>617269</v>
      </c>
      <c r="B187" s="34" t="s">
        <v>530</v>
      </c>
      <c r="C187" s="26" t="s">
        <v>527</v>
      </c>
      <c r="D187" s="27"/>
      <c r="E187" s="28"/>
      <c r="F187" s="28"/>
      <c r="G187" s="27"/>
      <c r="H187" s="23"/>
      <c r="J187" s="29"/>
      <c r="K187" s="9"/>
      <c r="L187" s="29"/>
    </row>
    <row r="188" spans="1:12" x14ac:dyDescent="0.25">
      <c r="A188" s="33">
        <v>617293</v>
      </c>
      <c r="B188" s="34" t="s">
        <v>530</v>
      </c>
      <c r="C188" s="26" t="s">
        <v>528</v>
      </c>
      <c r="D188" s="27"/>
      <c r="E188" s="28"/>
      <c r="F188" s="28"/>
      <c r="H188" s="23"/>
      <c r="J188" s="29"/>
      <c r="K188" s="9"/>
      <c r="L188" s="29"/>
    </row>
    <row r="189" spans="1:12" x14ac:dyDescent="0.25">
      <c r="A189" s="33">
        <v>615069</v>
      </c>
      <c r="B189" s="34" t="s">
        <v>531</v>
      </c>
      <c r="C189" s="26" t="s">
        <v>527</v>
      </c>
      <c r="D189" s="27"/>
      <c r="E189" s="28"/>
      <c r="F189" s="28"/>
      <c r="G189" s="27">
        <v>536.0452118058887</v>
      </c>
      <c r="H189" s="23"/>
      <c r="J189" s="29"/>
      <c r="K189" s="9"/>
      <c r="L189" s="29"/>
    </row>
    <row r="190" spans="1:12" x14ac:dyDescent="0.25">
      <c r="A190" s="33">
        <v>617042</v>
      </c>
      <c r="B190" s="34" t="s">
        <v>532</v>
      </c>
      <c r="C190" s="26" t="s">
        <v>533</v>
      </c>
      <c r="D190" s="27"/>
      <c r="E190" s="28"/>
      <c r="F190" s="28"/>
      <c r="G190" s="27"/>
      <c r="H190" s="23"/>
      <c r="J190" s="29"/>
      <c r="K190" s="9"/>
      <c r="L190" s="29"/>
    </row>
    <row r="191" spans="1:12" x14ac:dyDescent="0.25">
      <c r="A191" s="33">
        <v>617058</v>
      </c>
      <c r="B191" s="34" t="s">
        <v>532</v>
      </c>
      <c r="C191" s="26" t="s">
        <v>534</v>
      </c>
      <c r="D191" s="27"/>
      <c r="E191" s="28"/>
      <c r="F191" s="28"/>
      <c r="H191" s="23"/>
      <c r="J191" s="29"/>
      <c r="K191" s="9"/>
      <c r="L191" s="29"/>
    </row>
    <row r="192" spans="1:12" x14ac:dyDescent="0.25">
      <c r="A192" s="33">
        <v>617069</v>
      </c>
      <c r="B192" s="34" t="s">
        <v>535</v>
      </c>
      <c r="C192" s="26" t="s">
        <v>527</v>
      </c>
      <c r="D192" s="27"/>
      <c r="E192" s="28"/>
      <c r="F192" s="28"/>
      <c r="G192" s="27">
        <v>601.87532553643643</v>
      </c>
      <c r="H192" s="23"/>
      <c r="J192" s="29"/>
      <c r="K192" s="9"/>
      <c r="L192" s="29"/>
    </row>
    <row r="193" spans="1:12" x14ac:dyDescent="0.25">
      <c r="A193" s="33">
        <v>617093</v>
      </c>
      <c r="B193" s="34" t="s">
        <v>532</v>
      </c>
      <c r="C193" s="26" t="s">
        <v>528</v>
      </c>
      <c r="D193" s="27"/>
      <c r="E193" s="28"/>
      <c r="F193" s="28"/>
      <c r="G193" s="27"/>
      <c r="H193" s="23"/>
      <c r="J193" s="29"/>
      <c r="K193" s="9"/>
      <c r="L193" s="29"/>
    </row>
    <row r="194" spans="1:12" x14ac:dyDescent="0.25">
      <c r="A194" s="33">
        <v>618069</v>
      </c>
      <c r="B194" s="34" t="s">
        <v>536</v>
      </c>
      <c r="C194" s="26" t="s">
        <v>527</v>
      </c>
      <c r="D194" s="27"/>
      <c r="E194" s="28"/>
      <c r="F194" s="28"/>
      <c r="G194" s="27">
        <v>633.84995220555982</v>
      </c>
      <c r="H194" s="23"/>
      <c r="J194" s="29"/>
      <c r="K194" s="9"/>
      <c r="L194" s="29"/>
    </row>
    <row r="195" spans="1:12" x14ac:dyDescent="0.25">
      <c r="A195" s="33">
        <v>632589</v>
      </c>
      <c r="B195" s="34" t="s">
        <v>537</v>
      </c>
      <c r="C195" s="26" t="s">
        <v>538</v>
      </c>
      <c r="D195" s="27"/>
      <c r="E195" s="28"/>
      <c r="F195" s="28"/>
      <c r="G195" s="27"/>
      <c r="H195" s="23"/>
      <c r="J195" s="29"/>
      <c r="K195" s="9"/>
      <c r="L195" s="29"/>
    </row>
    <row r="196" spans="1:12" x14ac:dyDescent="0.25">
      <c r="A196" s="33">
        <v>602569</v>
      </c>
      <c r="B196" s="34" t="s">
        <v>539</v>
      </c>
      <c r="C196" s="26" t="s">
        <v>527</v>
      </c>
      <c r="D196" s="27"/>
      <c r="E196" s="28"/>
      <c r="F196" s="28"/>
      <c r="G196" s="27">
        <v>399.68283336403988</v>
      </c>
      <c r="H196" s="23"/>
      <c r="J196" s="29"/>
      <c r="K196" s="9"/>
      <c r="L196" s="29"/>
    </row>
    <row r="197" spans="1:12" x14ac:dyDescent="0.25">
      <c r="A197" s="33">
        <v>604069</v>
      </c>
      <c r="B197" s="34" t="s">
        <v>540</v>
      </c>
      <c r="C197" s="26" t="s">
        <v>527</v>
      </c>
      <c r="D197" s="27"/>
      <c r="E197" s="28"/>
      <c r="F197" s="28"/>
      <c r="G197" s="27">
        <v>451.40649415232735</v>
      </c>
      <c r="H197" s="23"/>
      <c r="J197" s="29"/>
      <c r="K197" s="9"/>
      <c r="L197" s="29"/>
    </row>
    <row r="198" spans="1:12" x14ac:dyDescent="0.25">
      <c r="A198" s="33">
        <v>609542</v>
      </c>
      <c r="B198" s="34" t="s">
        <v>541</v>
      </c>
      <c r="C198" s="26" t="s">
        <v>533</v>
      </c>
      <c r="D198" s="27"/>
      <c r="E198" s="28"/>
      <c r="F198" s="28"/>
      <c r="G198" s="27"/>
      <c r="H198" s="23"/>
      <c r="J198" s="29"/>
      <c r="K198" s="9"/>
      <c r="L198" s="29"/>
    </row>
    <row r="199" spans="1:12" x14ac:dyDescent="0.25">
      <c r="A199" s="33">
        <v>609558</v>
      </c>
      <c r="B199" s="34" t="s">
        <v>542</v>
      </c>
      <c r="C199" s="26" t="s">
        <v>534</v>
      </c>
      <c r="D199" s="27"/>
      <c r="E199" s="28"/>
      <c r="F199" s="28"/>
      <c r="G199" s="27"/>
      <c r="H199" s="23"/>
      <c r="J199" s="29"/>
      <c r="K199" s="9"/>
      <c r="L199" s="29"/>
    </row>
    <row r="200" spans="1:12" x14ac:dyDescent="0.25">
      <c r="A200" s="33">
        <v>609569</v>
      </c>
      <c r="B200" s="34" t="s">
        <v>543</v>
      </c>
      <c r="C200" s="26" t="s">
        <v>527</v>
      </c>
      <c r="D200" s="27"/>
      <c r="E200" s="28"/>
      <c r="F200" s="28"/>
      <c r="G200" s="27">
        <v>466.45337729073822</v>
      </c>
      <c r="H200" s="23"/>
      <c r="J200" s="29"/>
      <c r="K200" s="9"/>
      <c r="L200" s="29"/>
    </row>
    <row r="201" spans="1:12" x14ac:dyDescent="0.25">
      <c r="A201" s="33">
        <v>609593</v>
      </c>
      <c r="B201" s="34" t="s">
        <v>543</v>
      </c>
      <c r="C201" s="26" t="s">
        <v>528</v>
      </c>
      <c r="D201" s="27"/>
      <c r="E201" s="28"/>
      <c r="F201" s="28"/>
      <c r="G201" s="27"/>
      <c r="H201" s="23"/>
      <c r="J201" s="29"/>
      <c r="K201" s="9"/>
      <c r="L201" s="29"/>
    </row>
    <row r="202" spans="1:12" x14ac:dyDescent="0.25">
      <c r="A202" s="33">
        <v>627069</v>
      </c>
      <c r="B202" s="34" t="s">
        <v>544</v>
      </c>
      <c r="C202" s="26" t="s">
        <v>527</v>
      </c>
      <c r="D202" s="27"/>
      <c r="E202" s="28"/>
      <c r="F202" s="28"/>
      <c r="G202" s="27">
        <v>726.01211142832653</v>
      </c>
      <c r="H202" s="23"/>
      <c r="J202" s="29"/>
      <c r="K202" s="9"/>
      <c r="L202" s="29"/>
    </row>
    <row r="203" spans="1:12" x14ac:dyDescent="0.25">
      <c r="A203" s="33">
        <v>628069</v>
      </c>
      <c r="B203" s="34" t="s">
        <v>545</v>
      </c>
      <c r="C203" s="26" t="s">
        <v>527</v>
      </c>
      <c r="D203" s="27"/>
      <c r="E203" s="28"/>
      <c r="F203" s="28"/>
      <c r="G203" s="27">
        <v>814.41254986649051</v>
      </c>
      <c r="H203" s="23"/>
      <c r="J203" s="29"/>
      <c r="K203" s="9"/>
      <c r="L203" s="29"/>
    </row>
  </sheetData>
  <pageMargins left="0.51181102362204722" right="0.4" top="0.76" bottom="0.74803149606299213" header="0.31496062992125984" footer="0.31496062992125984"/>
  <pageSetup scale="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Simulador</vt:lpstr>
      <vt:lpstr>Base Vehiculos</vt:lpstr>
      <vt:lpstr>Base Precios</vt:lpstr>
      <vt:lpstr>'Base Vehiculos'!Área_de_impresión</vt:lpstr>
      <vt:lpstr>'Base Precios'!Títulos_a_imprimir</vt:lpstr>
    </vt:vector>
  </TitlesOfParts>
  <Company>Repsol YPF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yadm3167</dc:creator>
  <cp:lastModifiedBy>DE BENEDETTO, GASTON MATIAS</cp:lastModifiedBy>
  <cp:lastPrinted>2013-05-31T13:54:31Z</cp:lastPrinted>
  <dcterms:created xsi:type="dcterms:W3CDTF">2005-12-07T13:11:10Z</dcterms:created>
  <dcterms:modified xsi:type="dcterms:W3CDTF">2014-02-17T12:44:32Z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