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fletc\Git\wwtp-energy-rates\data\"/>
    </mc:Choice>
  </mc:AlternateContent>
  <xr:revisionPtr revIDLastSave="0" documentId="13_ncr:1_{9951EAD9-E3C2-4C4B-9EA4-6DA84F4F44A1}" xr6:coauthVersionLast="47" xr6:coauthVersionMax="47" xr10:uidLastSave="{00000000-0000-0000-0000-000000000000}"/>
  <bookViews>
    <workbookView xWindow="28680" yWindow="-120" windowWidth="29040" windowHeight="15840" firstSheet="52" activeTab="60" xr2:uid="{00000000-000D-0000-FFFF-FFFF00000000}"/>
  </bookViews>
  <sheets>
    <sheet name="12000053001" sheetId="1" r:id="rId1"/>
    <sheet name="48003033002" sheetId="2" r:id="rId2"/>
    <sheet name="31001825002" sheetId="3" r:id="rId3"/>
    <sheet name="36001010001" sheetId="4" r:id="rId4"/>
    <sheet name="36001010017" sheetId="5" r:id="rId5"/>
    <sheet name="9000641001" sheetId="6" r:id="rId6"/>
    <sheet name="6005025001" sheetId="7" r:id="rId7"/>
    <sheet name="35000021001" sheetId="8" r:id="rId8"/>
    <sheet name="36001010006" sheetId="9" r:id="rId9"/>
    <sheet name="48008015001" sheetId="10" r:id="rId10"/>
    <sheet name="34006012001" sheetId="11" r:id="rId11"/>
    <sheet name="6004010004" sheetId="35" r:id="rId12"/>
    <sheet name="36002001007" sheetId="19" r:id="rId13"/>
    <sheet name="51000161001" sheetId="48" r:id="rId14"/>
    <sheet name="40000123012" sheetId="60" r:id="rId15"/>
    <sheet name="53001280001" sheetId="23" r:id="rId16"/>
    <sheet name="36002001004" sheetId="28" r:id="rId17"/>
    <sheet name="32000011001" sheetId="61" r:id="rId18"/>
    <sheet name="36002001006" sheetId="20" r:id="rId19"/>
    <sheet name="41000017001" sheetId="62" r:id="rId20"/>
    <sheet name="47000245002" sheetId="59" r:id="rId21"/>
    <sheet name="24000001002" sheetId="63" r:id="rId22"/>
    <sheet name="42006056001" sheetId="74" r:id="rId23"/>
    <sheet name="53000776001" sheetId="75" r:id="rId24"/>
    <sheet name="47000940001" sheetId="57" r:id="rId25"/>
    <sheet name="36007136001" sheetId="26" r:id="rId26"/>
    <sheet name="39002093001" sheetId="78" r:id="rId27"/>
    <sheet name="12000001001" sheetId="53" r:id="rId28"/>
    <sheet name="10000027001" sheetId="84" r:id="rId29"/>
    <sheet name="51000154002" sheetId="49" r:id="rId30"/>
    <sheet name="6005053001" sheetId="32" r:id="rId31"/>
    <sheet name="34001005001" sheetId="42" r:id="rId32"/>
    <sheet name="15000003001" sheetId="85" r:id="rId33"/>
    <sheet name="48004026002" sheetId="72" r:id="rId34"/>
    <sheet name="39000084001" sheetId="79" r:id="rId35"/>
    <sheet name="36003169012" sheetId="25" r:id="rId36"/>
    <sheet name="39001792001" sheetId="81" r:id="rId37"/>
    <sheet name="6002032003" sheetId="30" r:id="rId38"/>
    <sheet name="6002036001" sheetId="29" r:id="rId39"/>
    <sheet name="26004005011" sheetId="67" r:id="rId40"/>
    <sheet name="29001011001" sheetId="86" r:id="rId41"/>
    <sheet name="6004009003" sheetId="36" r:id="rId42"/>
    <sheet name="34001030001" sheetId="43" r:id="rId43"/>
    <sheet name="39008260001" sheetId="80" r:id="rId44"/>
    <sheet name="36008024001" sheetId="51" r:id="rId45"/>
    <sheet name="36002001010" sheetId="24" r:id="rId46"/>
    <sheet name="13000012004" sheetId="87" r:id="rId47"/>
    <sheet name="6008022001" sheetId="37" r:id="rId48"/>
    <sheet name="32000200820" sheetId="88" r:id="rId49"/>
    <sheet name="47000940002" sheetId="58" r:id="rId50"/>
    <sheet name="47001016001" sheetId="89" r:id="rId51"/>
    <sheet name="12000017028" sheetId="54" r:id="rId52"/>
    <sheet name="22009071001" sheetId="90" r:id="rId53"/>
    <sheet name="36002001009" sheetId="18" r:id="rId54"/>
    <sheet name="42000094003" sheetId="45" r:id="rId55"/>
    <sheet name="12000017027" sheetId="55" r:id="rId56"/>
    <sheet name="39001792002" sheetId="82" r:id="rId57"/>
    <sheet name="48007039001" sheetId="91" r:id="rId58"/>
    <sheet name="36002001005" sheetId="38" r:id="rId59"/>
    <sheet name="21000025001" sheetId="92" r:id="rId60"/>
    <sheet name="53000776002" sheetId="27" r:id="rId61"/>
    <sheet name="29001023001" sheetId="65" r:id="rId62"/>
    <sheet name="29001023002" sheetId="66" r:id="rId63"/>
    <sheet name="18000061001" sheetId="93" r:id="rId64"/>
    <sheet name="36002001002" sheetId="34" r:id="rId65"/>
    <sheet name="48004026001" sheetId="71" r:id="rId66"/>
    <sheet name="12000017004" sheetId="56" r:id="rId67"/>
    <sheet name="36002001003" sheetId="22" r:id="rId68"/>
    <sheet name="39001666001" sheetId="21" r:id="rId69"/>
    <sheet name="48004122001" sheetId="70" r:id="rId70"/>
    <sheet name="4001318001" sheetId="94" r:id="rId71"/>
    <sheet name="6002041001" sheetId="33" r:id="rId72"/>
    <sheet name="36009071001" sheetId="52" r:id="rId73"/>
    <sheet name="39003369002" sheetId="95" r:id="rId74"/>
    <sheet name="6008022002" sheetId="39" r:id="rId75"/>
    <sheet name="48000004001" sheetId="69" r:id="rId76"/>
    <sheet name="8000070001" sheetId="73" r:id="rId77"/>
    <sheet name="24000001001" sheetId="64" r:id="rId78"/>
    <sheet name="42005016001" sheetId="96" r:id="rId79"/>
    <sheet name="6005009001" sheetId="97" r:id="rId80"/>
    <sheet name="6002121001" sheetId="31" r:id="rId81"/>
    <sheet name="36002001012" sheetId="17" r:id="rId82"/>
    <sheet name="39001666002" sheetId="50" r:id="rId83"/>
    <sheet name="34002065001" sheetId="99" r:id="rId84"/>
    <sheet name="6009031001" sheetId="98" r:id="rId85"/>
    <sheet name="42000094001" sheetId="46" r:id="rId86"/>
    <sheet name="42000094002" sheetId="47" r:id="rId87"/>
    <sheet name="27000001001" sheetId="100" r:id="rId88"/>
    <sheet name="55003100001" sheetId="83" r:id="rId89"/>
    <sheet name="17000721009" sheetId="14" r:id="rId90"/>
    <sheet name="36002001001" sheetId="15" r:id="rId91"/>
    <sheet name="36002001011" sheetId="16" r:id="rId92"/>
    <sheet name="34001082001" sheetId="44" r:id="rId93"/>
    <sheet name="17000721007" sheetId="13" r:id="rId94"/>
    <sheet name="25000128001" sheetId="77" r:id="rId95"/>
    <sheet name="6004010001" sheetId="41" r:id="rId96"/>
    <sheet name="6004009001" sheetId="40" r:id="rId97"/>
    <sheet name="11000001001" sheetId="76" r:id="rId98"/>
    <sheet name="26000596001" sheetId="68" r:id="rId99"/>
    <sheet name="17000721001" sheetId="12" r:id="rId10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7" l="1"/>
  <c r="K6" i="12"/>
  <c r="K5" i="12"/>
  <c r="K4" i="12"/>
  <c r="K3" i="12"/>
  <c r="K2" i="12"/>
  <c r="K6" i="68"/>
  <c r="K5" i="68"/>
  <c r="K4" i="68"/>
  <c r="K3" i="68"/>
  <c r="K19" i="76"/>
  <c r="K18" i="76"/>
  <c r="K17" i="76"/>
  <c r="K16" i="76"/>
  <c r="K15" i="76"/>
  <c r="K14" i="76"/>
  <c r="K13" i="76"/>
  <c r="K12" i="76"/>
  <c r="K11" i="76"/>
  <c r="K10" i="76"/>
  <c r="K9" i="76"/>
  <c r="K8" i="76"/>
  <c r="K7" i="76"/>
  <c r="K6" i="76"/>
  <c r="K5" i="76"/>
  <c r="K8" i="40"/>
  <c r="K8" i="41"/>
  <c r="K6" i="77"/>
  <c r="K5" i="77"/>
  <c r="K4" i="77"/>
  <c r="K3" i="77"/>
  <c r="K6" i="13"/>
  <c r="K5" i="13"/>
  <c r="K4" i="13"/>
  <c r="K3" i="13"/>
  <c r="K2" i="13"/>
  <c r="K2" i="44"/>
  <c r="K6" i="16"/>
  <c r="K6" i="15"/>
  <c r="K6" i="14"/>
  <c r="K5" i="14"/>
  <c r="K4" i="14"/>
  <c r="K3" i="14"/>
  <c r="K2" i="14"/>
  <c r="K13" i="83"/>
  <c r="K2" i="83"/>
  <c r="K6" i="100"/>
  <c r="K6" i="47"/>
  <c r="K4" i="47"/>
  <c r="K4" i="46"/>
  <c r="K7" i="99"/>
  <c r="K6" i="17"/>
  <c r="K2" i="31"/>
  <c r="K2" i="97"/>
  <c r="K24" i="64"/>
  <c r="K23" i="64"/>
  <c r="K22" i="64"/>
  <c r="K21" i="64"/>
  <c r="K20" i="64"/>
  <c r="K19" i="64"/>
  <c r="K18" i="64"/>
  <c r="K17" i="64"/>
  <c r="K16" i="64"/>
  <c r="K15" i="64"/>
  <c r="K14" i="64"/>
  <c r="K13" i="64"/>
  <c r="K12" i="64"/>
  <c r="K11" i="64"/>
  <c r="K10" i="64"/>
  <c r="K9" i="64"/>
  <c r="K8" i="64"/>
  <c r="K7" i="64"/>
  <c r="K6" i="64"/>
  <c r="K5" i="64"/>
  <c r="K4" i="64"/>
  <c r="K3" i="64"/>
  <c r="K3" i="69"/>
  <c r="K2" i="69"/>
  <c r="K8" i="39"/>
  <c r="K2" i="33"/>
  <c r="K7" i="94"/>
  <c r="K6" i="94"/>
  <c r="K5" i="94"/>
  <c r="K4" i="94"/>
  <c r="K3" i="94"/>
  <c r="K4" i="70"/>
  <c r="K2" i="70"/>
  <c r="K6" i="22"/>
  <c r="K21" i="56"/>
  <c r="K20" i="56"/>
  <c r="K19" i="56"/>
  <c r="K18" i="56"/>
  <c r="K17" i="56"/>
  <c r="K16" i="56"/>
  <c r="K15" i="56"/>
  <c r="K14" i="56"/>
  <c r="K13" i="56"/>
  <c r="K12" i="56"/>
  <c r="K11" i="56"/>
  <c r="K10" i="56"/>
  <c r="K9" i="56"/>
  <c r="K8" i="56"/>
  <c r="K7" i="56"/>
  <c r="K6" i="56"/>
  <c r="K5" i="56"/>
  <c r="K4" i="56"/>
  <c r="K3" i="56"/>
  <c r="K3" i="71"/>
  <c r="K2" i="71"/>
  <c r="K6" i="34"/>
  <c r="K14" i="66"/>
  <c r="K13" i="66"/>
  <c r="K12" i="66"/>
  <c r="K11" i="66"/>
  <c r="K10" i="66"/>
  <c r="K9" i="66"/>
  <c r="K8" i="66"/>
  <c r="K7" i="66"/>
  <c r="K6" i="66"/>
  <c r="K5" i="66"/>
  <c r="K4" i="66"/>
  <c r="K3" i="66"/>
  <c r="K2" i="66"/>
  <c r="K14" i="65"/>
  <c r="K13" i="65"/>
  <c r="K12" i="65"/>
  <c r="K11" i="65"/>
  <c r="K10" i="65"/>
  <c r="K9" i="65"/>
  <c r="K8" i="65"/>
  <c r="K7" i="65"/>
  <c r="K6" i="65"/>
  <c r="K5" i="65"/>
  <c r="K4" i="65"/>
  <c r="K3" i="65"/>
  <c r="K2" i="65"/>
  <c r="K2" i="92"/>
  <c r="K6" i="38"/>
  <c r="K2" i="91"/>
  <c r="K21" i="55"/>
  <c r="K20" i="55"/>
  <c r="K19" i="55"/>
  <c r="K18" i="55"/>
  <c r="K17" i="55"/>
  <c r="K16" i="55"/>
  <c r="K15" i="55"/>
  <c r="K14" i="55"/>
  <c r="K13" i="55"/>
  <c r="K12" i="55"/>
  <c r="K11" i="55"/>
  <c r="K10" i="55"/>
  <c r="K9" i="55"/>
  <c r="K8" i="55"/>
  <c r="K7" i="55"/>
  <c r="K6" i="55"/>
  <c r="K5" i="55"/>
  <c r="K4" i="55"/>
  <c r="K3" i="55"/>
  <c r="K4" i="45"/>
  <c r="K6" i="18"/>
  <c r="K21" i="54"/>
  <c r="K20" i="54"/>
  <c r="K19" i="54"/>
  <c r="K18" i="54"/>
  <c r="K17" i="54"/>
  <c r="K16" i="54"/>
  <c r="K15" i="54"/>
  <c r="K14" i="54"/>
  <c r="K13" i="54"/>
  <c r="K12" i="54"/>
  <c r="K11" i="54"/>
  <c r="K10" i="54"/>
  <c r="K9" i="54"/>
  <c r="K8" i="54"/>
  <c r="K7" i="54"/>
  <c r="K6" i="54"/>
  <c r="K5" i="54"/>
  <c r="K4" i="54"/>
  <c r="K3" i="54"/>
  <c r="K2" i="89"/>
  <c r="K2" i="58"/>
  <c r="K16" i="88"/>
  <c r="K15" i="88"/>
  <c r="K14" i="88"/>
  <c r="K13" i="88"/>
  <c r="K12" i="88"/>
  <c r="K11" i="88"/>
  <c r="K10" i="88"/>
  <c r="K8" i="37"/>
  <c r="K6" i="24"/>
  <c r="K8" i="80"/>
  <c r="K7" i="80"/>
  <c r="K6" i="80"/>
  <c r="D6" i="80"/>
  <c r="D7" i="80" s="1"/>
  <c r="D8" i="80" s="1"/>
  <c r="K5" i="80"/>
  <c r="K2" i="43"/>
  <c r="K6" i="67"/>
  <c r="K5" i="67"/>
  <c r="K4" i="67"/>
  <c r="K3" i="67"/>
  <c r="K2" i="29"/>
  <c r="K2" i="30"/>
  <c r="K6" i="25"/>
  <c r="K8" i="79"/>
  <c r="D8" i="79"/>
  <c r="K7" i="79"/>
  <c r="D7" i="79"/>
  <c r="K6" i="79"/>
  <c r="K4" i="72"/>
  <c r="K2" i="72"/>
  <c r="K6" i="85"/>
  <c r="K5" i="85"/>
  <c r="K4" i="85"/>
  <c r="K3" i="85"/>
  <c r="K2" i="42"/>
  <c r="K2" i="32"/>
  <c r="K24" i="49"/>
  <c r="K20" i="49"/>
  <c r="K16" i="49"/>
  <c r="K29" i="84"/>
  <c r="K27" i="84"/>
  <c r="K26" i="84"/>
  <c r="K25" i="84"/>
  <c r="K24" i="84"/>
  <c r="K23" i="84"/>
  <c r="K22" i="84"/>
  <c r="K21" i="84"/>
  <c r="K20" i="84"/>
  <c r="K19" i="84"/>
  <c r="K18" i="84"/>
  <c r="K17" i="84"/>
  <c r="K16" i="84"/>
  <c r="K15" i="84"/>
  <c r="K14" i="84"/>
  <c r="K13" i="84"/>
  <c r="K12" i="84"/>
  <c r="K11" i="84"/>
  <c r="K10" i="84"/>
  <c r="K9" i="84"/>
  <c r="K8" i="84"/>
  <c r="K7" i="84"/>
  <c r="K6" i="84"/>
  <c r="K5" i="84"/>
  <c r="K4" i="84"/>
  <c r="K3" i="84"/>
  <c r="K21" i="53"/>
  <c r="K20" i="53"/>
  <c r="K19" i="53"/>
  <c r="K18" i="53"/>
  <c r="K17" i="53"/>
  <c r="K16" i="53"/>
  <c r="K15" i="53"/>
  <c r="K14" i="53"/>
  <c r="K13" i="53"/>
  <c r="K12" i="53"/>
  <c r="K11" i="53"/>
  <c r="K10" i="53"/>
  <c r="K9" i="53"/>
  <c r="K8" i="53"/>
  <c r="K7" i="53"/>
  <c r="K6" i="53"/>
  <c r="K5" i="53"/>
  <c r="K4" i="53"/>
  <c r="K3" i="53"/>
  <c r="K9" i="78"/>
  <c r="K7" i="78"/>
  <c r="K6" i="78"/>
  <c r="K4" i="78"/>
  <c r="K2" i="57"/>
  <c r="K21" i="63"/>
  <c r="K20" i="63"/>
  <c r="K19" i="63"/>
  <c r="K18" i="63"/>
  <c r="K17" i="63"/>
  <c r="K16" i="63"/>
  <c r="K15" i="63"/>
  <c r="K14" i="63"/>
  <c r="K13" i="63"/>
  <c r="K12" i="63"/>
  <c r="K11" i="63"/>
  <c r="K10" i="63"/>
  <c r="K9" i="63"/>
  <c r="K8" i="63"/>
  <c r="K7" i="63"/>
  <c r="K6" i="63"/>
  <c r="K5" i="63"/>
  <c r="K4" i="63"/>
  <c r="K3" i="63"/>
  <c r="K2" i="59"/>
  <c r="K8" i="62"/>
  <c r="K6" i="62"/>
  <c r="K5" i="62"/>
  <c r="K4" i="62"/>
  <c r="K3" i="62"/>
  <c r="K6" i="20"/>
  <c r="K16" i="61"/>
  <c r="K15" i="61"/>
  <c r="K14" i="61"/>
  <c r="K13" i="61"/>
  <c r="K12" i="61"/>
  <c r="K11" i="61"/>
  <c r="K10" i="61"/>
  <c r="K6" i="28"/>
  <c r="K24" i="48"/>
  <c r="K20" i="48"/>
  <c r="K16" i="48"/>
  <c r="K6" i="19"/>
  <c r="K2" i="11"/>
  <c r="K2" i="9"/>
  <c r="K30" i="8"/>
  <c r="K29" i="8"/>
  <c r="K28" i="8"/>
  <c r="K27" i="8"/>
  <c r="K26" i="8"/>
  <c r="K25" i="8"/>
  <c r="K24" i="8"/>
  <c r="K23" i="8"/>
  <c r="K22" i="8"/>
  <c r="K21" i="8"/>
  <c r="K20" i="8"/>
  <c r="K19" i="8"/>
  <c r="K2" i="7"/>
  <c r="K7" i="6"/>
  <c r="K2" i="5"/>
  <c r="K9" i="4"/>
  <c r="K8" i="4"/>
  <c r="K7" i="4"/>
  <c r="K6" i="4"/>
  <c r="K5" i="4"/>
  <c r="K4" i="4"/>
  <c r="K2" i="4"/>
  <c r="K4" i="2"/>
  <c r="K3" i="2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<sst xmlns="http://schemas.openxmlformats.org/spreadsheetml/2006/main" count="5502" uniqueCount="89">
  <si>
    <t>utility</t>
  </si>
  <si>
    <t>period</t>
  </si>
  <si>
    <t>basic_charge_limit</t>
  </si>
  <si>
    <t>month_start</t>
  </si>
  <si>
    <t>month_end</t>
  </si>
  <si>
    <t>hour_start</t>
  </si>
  <si>
    <t>hour_end</t>
  </si>
  <si>
    <t>weekday_start</t>
  </si>
  <si>
    <t>weekday_end</t>
  </si>
  <si>
    <t>charge</t>
  </si>
  <si>
    <t>units</t>
  </si>
  <si>
    <t>Notes</t>
  </si>
  <si>
    <t>electric</t>
  </si>
  <si>
    <t>customer</t>
  </si>
  <si>
    <t>$/month</t>
  </si>
  <si>
    <t>energy</t>
  </si>
  <si>
    <t>$/kWh</t>
  </si>
  <si>
    <t>demand</t>
  </si>
  <si>
    <t>winter-peak1</t>
  </si>
  <si>
    <t>$/kW</t>
  </si>
  <si>
    <t>summer-peak</t>
  </si>
  <si>
    <t>winter-peak2</t>
  </si>
  <si>
    <t>off-peak</t>
  </si>
  <si>
    <t>gas</t>
  </si>
  <si>
    <t>$/therm</t>
  </si>
  <si>
    <t>type</t>
  </si>
  <si>
    <t>annual</t>
  </si>
  <si>
    <t>Estimated from multiplying cost of 1 meter for 1 day by 30 days</t>
  </si>
  <si>
    <t>winter-mid-peak1</t>
  </si>
  <si>
    <t>summer-mid-peak</t>
  </si>
  <si>
    <t>summer-max-peak</t>
  </si>
  <si>
    <t>winter-mid-peak2</t>
  </si>
  <si>
    <t>Ignored daylight savings, when the peak time shifts by an hour</t>
  </si>
  <si>
    <t>Sum of distribution, transmission, improvements, and competetive assessment demand charges</t>
  </si>
  <si>
    <t>peak-summer</t>
  </si>
  <si>
    <t>part-peak-summer</t>
  </si>
  <si>
    <t>maximum</t>
  </si>
  <si>
    <t>part-peak-winter1</t>
  </si>
  <si>
    <t>part-peak-winter2</t>
  </si>
  <si>
    <t>Estimated from multiplying cost for 1 day by 30 days</t>
  </si>
  <si>
    <t>peak-winter1</t>
  </si>
  <si>
    <t>peak-winter2</t>
  </si>
  <si>
    <t>winter1</t>
  </si>
  <si>
    <t>summer</t>
  </si>
  <si>
    <t>winter2</t>
  </si>
  <si>
    <t>This really is zero</t>
  </si>
  <si>
    <t>Assumed primary voltage</t>
  </si>
  <si>
    <t>Assumed 2 to 50 kV (typical primary voltage)</t>
  </si>
  <si>
    <t>Had to choose between low demand or low energy charges (Option D or Option E)</t>
  </si>
  <si>
    <t>This is low energy and high demand</t>
  </si>
  <si>
    <t>winter-all-hours1</t>
  </si>
  <si>
    <t>summer-super-peak</t>
  </si>
  <si>
    <t>summer-all-hours</t>
  </si>
  <si>
    <t>winter-all-hours2</t>
  </si>
  <si>
    <t>off-peak-winter1</t>
  </si>
  <si>
    <t>on-peak-winter1</t>
  </si>
  <si>
    <t>off-peak-summer</t>
  </si>
  <si>
    <t>on-peak-summer</t>
  </si>
  <si>
    <t>off-peak-winter2</t>
  </si>
  <si>
    <t>on-peak-winter2</t>
  </si>
  <si>
    <t>Power Service Agreement required for this rate schedule</t>
  </si>
  <si>
    <t>summer-off-peak</t>
  </si>
  <si>
    <t>summer-on-peak</t>
  </si>
  <si>
    <t>on-peak</t>
  </si>
  <si>
    <t>transition-peak1</t>
  </si>
  <si>
    <t>transition-peak2</t>
  </si>
  <si>
    <t>Had to use an average since rates are defined each day at 4 PM</t>
  </si>
  <si>
    <t>No energy charge so put zero to avoid errors in code</t>
  </si>
  <si>
    <t>Converted from ccf to therms</t>
  </si>
  <si>
    <t>Fuel charge included with energy</t>
  </si>
  <si>
    <t>Conservation and capacity charges included with demand</t>
  </si>
  <si>
    <t>winter-peak3</t>
  </si>
  <si>
    <t>winter-peak4</t>
  </si>
  <si>
    <t>converted from ccf to therms</t>
  </si>
  <si>
    <t>Converted from MMBtu to therms</t>
  </si>
  <si>
    <t>Converted from MCF to therm</t>
  </si>
  <si>
    <t>Rate-PD (Primary Distribution Power)</t>
  </si>
  <si>
    <t>winter-super-peak1</t>
  </si>
  <si>
    <t>winter-super-peak2</t>
  </si>
  <si>
    <t>winter-peak</t>
  </si>
  <si>
    <t>summer-peak1</t>
  </si>
  <si>
    <t>summer-peak2</t>
  </si>
  <si>
    <t>No demand charges until 5000 kW is reached</t>
  </si>
  <si>
    <t>winter</t>
  </si>
  <si>
    <t>Extra Large Load Delivery Class</t>
  </si>
  <si>
    <t>Fixed price rate since time-of-use is not published in advance</t>
  </si>
  <si>
    <t>Rate DSPP</t>
  </si>
  <si>
    <t>75% of off-peak or 100% of on-peak, whichever is higher</t>
  </si>
  <si>
    <t>$/therm/hr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</si>
</sst>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66CC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lantagaslight.com/content/dam/southern-co-gas/agl/pdfs/agl-bill-calculators/2021-bill-calculators/december-2021/agl-tariff_effective_12-1-21_clean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workbookViewId="0">
      <selection activeCell="M24" sqref="M24"/>
    </sheetView>
  </sheetViews>
  <sheetFormatPr defaultRowHeight="15" x14ac:dyDescent="0.25"/>
  <cols>
    <col min="1" max="1" width="32.140625" bestFit="1" customWidth="1"/>
    <col min="2" max="2" width="16.140625" customWidth="1"/>
    <col min="3" max="3" width="13.2851562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140625" customWidth="1"/>
    <col min="12" max="12" width="8.85546875" bestFit="1" customWidth="1"/>
    <col min="13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130.44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3</v>
      </c>
      <c r="G3">
        <v>0</v>
      </c>
      <c r="H3">
        <v>6</v>
      </c>
      <c r="I3">
        <v>0</v>
      </c>
      <c r="J3">
        <v>4</v>
      </c>
      <c r="K3">
        <f>0.0105+0.041</f>
        <v>5.1500000000000004E-2</v>
      </c>
      <c r="L3" t="s">
        <v>16</v>
      </c>
    </row>
    <row r="4" spans="1:13" x14ac:dyDescent="0.25">
      <c r="A4" t="s">
        <v>12</v>
      </c>
      <c r="B4" t="s">
        <v>15</v>
      </c>
      <c r="D4">
        <v>0</v>
      </c>
      <c r="E4">
        <v>1</v>
      </c>
      <c r="F4">
        <v>3</v>
      </c>
      <c r="G4">
        <v>6</v>
      </c>
      <c r="H4">
        <v>10</v>
      </c>
      <c r="I4">
        <v>0</v>
      </c>
      <c r="J4">
        <v>4</v>
      </c>
      <c r="K4">
        <f>0.0291+0.0462</f>
        <v>7.5300000000000006E-2</v>
      </c>
      <c r="L4" t="s">
        <v>16</v>
      </c>
    </row>
    <row r="5" spans="1:13" x14ac:dyDescent="0.25">
      <c r="A5" t="s">
        <v>12</v>
      </c>
      <c r="B5" t="s">
        <v>15</v>
      </c>
      <c r="D5">
        <v>0</v>
      </c>
      <c r="E5">
        <v>1</v>
      </c>
      <c r="F5">
        <v>3</v>
      </c>
      <c r="G5">
        <v>10</v>
      </c>
      <c r="H5">
        <v>18</v>
      </c>
      <c r="I5">
        <v>0</v>
      </c>
      <c r="J5">
        <v>4</v>
      </c>
      <c r="K5">
        <f>0.0105+0.041</f>
        <v>5.1500000000000004E-2</v>
      </c>
      <c r="L5" t="s">
        <v>16</v>
      </c>
    </row>
    <row r="6" spans="1:13" x14ac:dyDescent="0.25">
      <c r="A6" t="s">
        <v>12</v>
      </c>
      <c r="B6" t="s">
        <v>15</v>
      </c>
      <c r="D6">
        <v>0</v>
      </c>
      <c r="E6">
        <v>1</v>
      </c>
      <c r="F6">
        <v>3</v>
      </c>
      <c r="G6">
        <v>18</v>
      </c>
      <c r="H6">
        <v>22</v>
      </c>
      <c r="I6">
        <v>0</v>
      </c>
      <c r="J6">
        <v>4</v>
      </c>
      <c r="K6">
        <f>0.0291+0.0462</f>
        <v>7.5300000000000006E-2</v>
      </c>
      <c r="L6" t="s">
        <v>16</v>
      </c>
    </row>
    <row r="7" spans="1:13" x14ac:dyDescent="0.25">
      <c r="A7" t="s">
        <v>12</v>
      </c>
      <c r="B7" t="s">
        <v>15</v>
      </c>
      <c r="D7">
        <v>0</v>
      </c>
      <c r="E7">
        <v>1</v>
      </c>
      <c r="F7">
        <v>3</v>
      </c>
      <c r="G7">
        <v>22</v>
      </c>
      <c r="H7">
        <v>24</v>
      </c>
      <c r="I7">
        <v>0</v>
      </c>
      <c r="J7">
        <v>4</v>
      </c>
      <c r="K7">
        <f>0.0105+0.041</f>
        <v>5.1500000000000004E-2</v>
      </c>
      <c r="L7" t="s">
        <v>16</v>
      </c>
    </row>
    <row r="8" spans="1:13" x14ac:dyDescent="0.25">
      <c r="A8" t="s">
        <v>12</v>
      </c>
      <c r="B8" t="s">
        <v>15</v>
      </c>
      <c r="D8">
        <v>0</v>
      </c>
      <c r="E8">
        <v>4</v>
      </c>
      <c r="F8">
        <v>10</v>
      </c>
      <c r="G8">
        <v>0</v>
      </c>
      <c r="H8">
        <v>12</v>
      </c>
      <c r="I8">
        <v>0</v>
      </c>
      <c r="J8">
        <v>4</v>
      </c>
      <c r="K8">
        <f>0.0105+0.041</f>
        <v>5.1500000000000004E-2</v>
      </c>
      <c r="L8" t="s">
        <v>16</v>
      </c>
    </row>
    <row r="9" spans="1:13" x14ac:dyDescent="0.25">
      <c r="A9" t="s">
        <v>12</v>
      </c>
      <c r="B9" t="s">
        <v>15</v>
      </c>
      <c r="D9">
        <v>0</v>
      </c>
      <c r="E9">
        <v>4</v>
      </c>
      <c r="F9">
        <v>10</v>
      </c>
      <c r="G9">
        <v>12</v>
      </c>
      <c r="H9">
        <v>21</v>
      </c>
      <c r="I9">
        <v>0</v>
      </c>
      <c r="J9">
        <v>4</v>
      </c>
      <c r="K9">
        <f>0.0291+0.0462</f>
        <v>7.5300000000000006E-2</v>
      </c>
      <c r="L9" t="s">
        <v>16</v>
      </c>
    </row>
    <row r="10" spans="1:13" x14ac:dyDescent="0.25">
      <c r="A10" t="s">
        <v>12</v>
      </c>
      <c r="B10" t="s">
        <v>15</v>
      </c>
      <c r="D10">
        <v>0</v>
      </c>
      <c r="E10">
        <v>4</v>
      </c>
      <c r="F10">
        <v>10</v>
      </c>
      <c r="G10">
        <v>21</v>
      </c>
      <c r="H10">
        <v>24</v>
      </c>
      <c r="I10">
        <v>0</v>
      </c>
      <c r="J10">
        <v>4</v>
      </c>
      <c r="K10">
        <f>0.0105+0.041</f>
        <v>5.1500000000000004E-2</v>
      </c>
      <c r="L10" t="s">
        <v>16</v>
      </c>
    </row>
    <row r="11" spans="1:13" x14ac:dyDescent="0.25">
      <c r="A11" t="s">
        <v>12</v>
      </c>
      <c r="B11" t="s">
        <v>15</v>
      </c>
      <c r="D11">
        <v>0</v>
      </c>
      <c r="E11">
        <v>11</v>
      </c>
      <c r="F11">
        <v>12</v>
      </c>
      <c r="G11">
        <v>0</v>
      </c>
      <c r="H11">
        <v>6</v>
      </c>
      <c r="I11">
        <v>0</v>
      </c>
      <c r="J11">
        <v>4</v>
      </c>
      <c r="K11">
        <f>0.0105+0.041</f>
        <v>5.1500000000000004E-2</v>
      </c>
      <c r="L11" t="s">
        <v>16</v>
      </c>
    </row>
    <row r="12" spans="1:13" x14ac:dyDescent="0.25">
      <c r="A12" t="s">
        <v>12</v>
      </c>
      <c r="B12" t="s">
        <v>15</v>
      </c>
      <c r="D12">
        <v>0</v>
      </c>
      <c r="E12">
        <v>11</v>
      </c>
      <c r="F12">
        <v>12</v>
      </c>
      <c r="G12">
        <v>6</v>
      </c>
      <c r="H12">
        <v>10</v>
      </c>
      <c r="I12">
        <v>0</v>
      </c>
      <c r="J12">
        <v>4</v>
      </c>
      <c r="K12">
        <f>0.0291+0.0462</f>
        <v>7.5300000000000006E-2</v>
      </c>
      <c r="L12" t="s">
        <v>16</v>
      </c>
    </row>
    <row r="13" spans="1:13" x14ac:dyDescent="0.25">
      <c r="A13" t="s">
        <v>12</v>
      </c>
      <c r="B13" t="s">
        <v>15</v>
      </c>
      <c r="D13">
        <v>0</v>
      </c>
      <c r="E13">
        <v>11</v>
      </c>
      <c r="F13">
        <v>12</v>
      </c>
      <c r="G13">
        <v>10</v>
      </c>
      <c r="H13">
        <v>18</v>
      </c>
      <c r="I13">
        <v>0</v>
      </c>
      <c r="J13">
        <v>4</v>
      </c>
      <c r="K13">
        <f>0.0105+0.041</f>
        <v>5.1500000000000004E-2</v>
      </c>
      <c r="L13" t="s">
        <v>16</v>
      </c>
    </row>
    <row r="14" spans="1:13" x14ac:dyDescent="0.25">
      <c r="A14" t="s">
        <v>12</v>
      </c>
      <c r="B14" t="s">
        <v>15</v>
      </c>
      <c r="D14">
        <v>0</v>
      </c>
      <c r="E14">
        <v>11</v>
      </c>
      <c r="F14">
        <v>12</v>
      </c>
      <c r="G14">
        <v>18</v>
      </c>
      <c r="H14">
        <v>22</v>
      </c>
      <c r="I14">
        <v>0</v>
      </c>
      <c r="J14">
        <v>4</v>
      </c>
      <c r="K14">
        <f>0.0291+0.0462</f>
        <v>7.5300000000000006E-2</v>
      </c>
      <c r="L14" t="s">
        <v>16</v>
      </c>
    </row>
    <row r="15" spans="1:13" x14ac:dyDescent="0.25">
      <c r="A15" t="s">
        <v>12</v>
      </c>
      <c r="B15" t="s">
        <v>15</v>
      </c>
      <c r="D15">
        <v>0</v>
      </c>
      <c r="E15">
        <v>11</v>
      </c>
      <c r="F15">
        <v>12</v>
      </c>
      <c r="G15">
        <v>22</v>
      </c>
      <c r="H15">
        <v>24</v>
      </c>
      <c r="I15">
        <v>0</v>
      </c>
      <c r="J15">
        <v>4</v>
      </c>
      <c r="K15">
        <f>0.0105+0.041</f>
        <v>5.1500000000000004E-2</v>
      </c>
      <c r="L15" t="s">
        <v>16</v>
      </c>
    </row>
    <row r="16" spans="1:13" x14ac:dyDescent="0.25">
      <c r="A16" t="s">
        <v>12</v>
      </c>
      <c r="B16" t="s">
        <v>15</v>
      </c>
      <c r="D16">
        <v>0</v>
      </c>
      <c r="E16">
        <v>1</v>
      </c>
      <c r="F16">
        <v>12</v>
      </c>
      <c r="G16">
        <v>0</v>
      </c>
      <c r="H16">
        <v>24</v>
      </c>
      <c r="I16">
        <v>5</v>
      </c>
      <c r="J16">
        <v>6</v>
      </c>
      <c r="K16">
        <f>0.0105+0.041</f>
        <v>5.1500000000000004E-2</v>
      </c>
      <c r="L16" t="s">
        <v>16</v>
      </c>
    </row>
    <row r="17" spans="1:12" x14ac:dyDescent="0.25">
      <c r="A17" t="s">
        <v>12</v>
      </c>
      <c r="B17" t="s">
        <v>17</v>
      </c>
      <c r="C17" t="s">
        <v>18</v>
      </c>
      <c r="D17">
        <v>0</v>
      </c>
      <c r="E17">
        <v>1</v>
      </c>
      <c r="F17">
        <v>3</v>
      </c>
      <c r="G17">
        <v>6</v>
      </c>
      <c r="H17">
        <v>10</v>
      </c>
      <c r="I17">
        <v>0</v>
      </c>
      <c r="J17">
        <v>4</v>
      </c>
      <c r="K17">
        <v>7.14</v>
      </c>
      <c r="L17" t="s">
        <v>19</v>
      </c>
    </row>
    <row r="18" spans="1:12" x14ac:dyDescent="0.25">
      <c r="A18" t="s">
        <v>12</v>
      </c>
      <c r="B18" t="s">
        <v>17</v>
      </c>
      <c r="C18" t="s">
        <v>18</v>
      </c>
      <c r="D18">
        <v>0</v>
      </c>
      <c r="E18">
        <v>1</v>
      </c>
      <c r="F18">
        <v>3</v>
      </c>
      <c r="G18">
        <v>18</v>
      </c>
      <c r="H18">
        <v>22</v>
      </c>
      <c r="I18">
        <v>0</v>
      </c>
      <c r="J18">
        <v>4</v>
      </c>
      <c r="K18">
        <v>7.14</v>
      </c>
      <c r="L18" t="s">
        <v>19</v>
      </c>
    </row>
    <row r="19" spans="1:12" x14ac:dyDescent="0.25">
      <c r="A19" t="s">
        <v>12</v>
      </c>
      <c r="B19" t="s">
        <v>17</v>
      </c>
      <c r="C19" t="s">
        <v>20</v>
      </c>
      <c r="D19">
        <v>0</v>
      </c>
      <c r="E19">
        <v>4</v>
      </c>
      <c r="F19">
        <v>10</v>
      </c>
      <c r="G19">
        <v>12</v>
      </c>
      <c r="H19">
        <v>21</v>
      </c>
      <c r="I19">
        <v>0</v>
      </c>
      <c r="J19">
        <v>4</v>
      </c>
      <c r="K19">
        <v>7.14</v>
      </c>
      <c r="L19" t="s">
        <v>19</v>
      </c>
    </row>
    <row r="20" spans="1:12" x14ac:dyDescent="0.25">
      <c r="A20" t="s">
        <v>12</v>
      </c>
      <c r="B20" t="s">
        <v>17</v>
      </c>
      <c r="C20" t="s">
        <v>21</v>
      </c>
      <c r="D20">
        <v>0</v>
      </c>
      <c r="E20">
        <v>11</v>
      </c>
      <c r="F20">
        <v>12</v>
      </c>
      <c r="G20">
        <v>6</v>
      </c>
      <c r="H20">
        <v>10</v>
      </c>
      <c r="I20">
        <v>0</v>
      </c>
      <c r="J20">
        <v>4</v>
      </c>
      <c r="K20">
        <v>7.14</v>
      </c>
      <c r="L20" t="s">
        <v>19</v>
      </c>
    </row>
    <row r="21" spans="1:12" x14ac:dyDescent="0.25">
      <c r="A21" t="s">
        <v>12</v>
      </c>
      <c r="B21" t="s">
        <v>17</v>
      </c>
      <c r="C21" t="s">
        <v>21</v>
      </c>
      <c r="D21">
        <v>0</v>
      </c>
      <c r="E21">
        <v>11</v>
      </c>
      <c r="F21">
        <v>12</v>
      </c>
      <c r="G21">
        <v>18</v>
      </c>
      <c r="H21">
        <v>22</v>
      </c>
      <c r="I21">
        <v>0</v>
      </c>
      <c r="J21">
        <v>4</v>
      </c>
      <c r="K21">
        <v>7.14</v>
      </c>
      <c r="L21" t="s">
        <v>19</v>
      </c>
    </row>
    <row r="22" spans="1:12" x14ac:dyDescent="0.25">
      <c r="A22" t="s">
        <v>12</v>
      </c>
      <c r="B22" t="s">
        <v>17</v>
      </c>
      <c r="C22" t="s">
        <v>22</v>
      </c>
      <c r="D22">
        <v>0</v>
      </c>
      <c r="E22">
        <v>1</v>
      </c>
      <c r="F22">
        <v>12</v>
      </c>
      <c r="G22">
        <v>0</v>
      </c>
      <c r="H22">
        <v>24</v>
      </c>
      <c r="I22">
        <v>0</v>
      </c>
      <c r="J22">
        <v>6</v>
      </c>
      <c r="K22">
        <v>3.49</v>
      </c>
      <c r="L22" t="s">
        <v>19</v>
      </c>
    </row>
    <row r="23" spans="1:12" x14ac:dyDescent="0.25">
      <c r="A23" t="s">
        <v>23</v>
      </c>
      <c r="B23" t="s">
        <v>13</v>
      </c>
      <c r="K23">
        <v>420</v>
      </c>
      <c r="L23" t="s">
        <v>14</v>
      </c>
    </row>
    <row r="24" spans="1:12" x14ac:dyDescent="0.25">
      <c r="A24" t="s">
        <v>23</v>
      </c>
      <c r="B24" t="s">
        <v>15</v>
      </c>
      <c r="D24">
        <v>0</v>
      </c>
      <c r="E24">
        <v>1</v>
      </c>
      <c r="F24">
        <v>12</v>
      </c>
      <c r="G24">
        <v>0</v>
      </c>
      <c r="H24">
        <v>24</v>
      </c>
      <c r="I24">
        <v>0</v>
      </c>
      <c r="J24">
        <v>6</v>
      </c>
      <c r="K24">
        <v>0.21781</v>
      </c>
      <c r="L24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7"/>
  <sheetViews>
    <sheetView workbookViewId="0"/>
  </sheetViews>
  <sheetFormatPr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1000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3.7999999999999999E-2</v>
      </c>
      <c r="L3" t="s">
        <v>16</v>
      </c>
    </row>
    <row r="4" spans="1:13" x14ac:dyDescent="0.25">
      <c r="A4" t="s">
        <v>12</v>
      </c>
      <c r="B4" t="s">
        <v>15</v>
      </c>
      <c r="D4">
        <v>250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v>3.39E-2</v>
      </c>
      <c r="L4" t="s">
        <v>16</v>
      </c>
    </row>
    <row r="5" spans="1:13" x14ac:dyDescent="0.25">
      <c r="A5" t="s">
        <v>12</v>
      </c>
      <c r="B5" t="s">
        <v>17</v>
      </c>
      <c r="C5" t="s">
        <v>42</v>
      </c>
      <c r="D5">
        <v>0</v>
      </c>
      <c r="E5">
        <v>1</v>
      </c>
      <c r="F5">
        <v>5</v>
      </c>
      <c r="G5">
        <v>0</v>
      </c>
      <c r="H5">
        <v>24</v>
      </c>
      <c r="I5">
        <v>0</v>
      </c>
      <c r="J5">
        <v>6</v>
      </c>
      <c r="K5">
        <v>8.75</v>
      </c>
      <c r="L5" t="s">
        <v>19</v>
      </c>
    </row>
    <row r="6" spans="1:13" x14ac:dyDescent="0.25">
      <c r="A6" t="s">
        <v>12</v>
      </c>
      <c r="B6" t="s">
        <v>17</v>
      </c>
      <c r="C6" t="s">
        <v>43</v>
      </c>
      <c r="D6">
        <v>0</v>
      </c>
      <c r="E6">
        <v>6</v>
      </c>
      <c r="F6">
        <v>9</v>
      </c>
      <c r="G6">
        <v>0</v>
      </c>
      <c r="H6">
        <v>7</v>
      </c>
      <c r="I6">
        <v>0</v>
      </c>
      <c r="J6">
        <v>6</v>
      </c>
      <c r="K6">
        <v>11.4</v>
      </c>
      <c r="L6" t="s">
        <v>19</v>
      </c>
    </row>
    <row r="7" spans="1:13" x14ac:dyDescent="0.25">
      <c r="A7" t="s">
        <v>12</v>
      </c>
      <c r="B7" t="s">
        <v>17</v>
      </c>
      <c r="C7" t="s">
        <v>44</v>
      </c>
      <c r="D7">
        <v>0</v>
      </c>
      <c r="E7">
        <v>10</v>
      </c>
      <c r="F7">
        <v>12</v>
      </c>
      <c r="G7">
        <v>0</v>
      </c>
      <c r="H7">
        <v>24</v>
      </c>
      <c r="I7">
        <v>0</v>
      </c>
      <c r="J7">
        <v>6</v>
      </c>
      <c r="K7">
        <v>8.75</v>
      </c>
      <c r="L7" t="s">
        <v>19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M7"/>
  <sheetViews>
    <sheetView workbookViewId="0">
      <selection activeCell="C14" sqref="C14"/>
    </sheetView>
  </sheetViews>
  <sheetFormatPr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f>1164.77+35.03</f>
        <v>1199.8</v>
      </c>
      <c r="L2" t="s">
        <v>14</v>
      </c>
      <c r="M2" t="s">
        <v>84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5</v>
      </c>
      <c r="G3">
        <v>0</v>
      </c>
      <c r="H3">
        <v>24</v>
      </c>
      <c r="I3">
        <v>0</v>
      </c>
      <c r="J3">
        <v>6</v>
      </c>
      <c r="K3">
        <f>0.00121+0.05912</f>
        <v>6.0330000000000002E-2</v>
      </c>
      <c r="L3" t="s">
        <v>16</v>
      </c>
      <c r="M3" t="s">
        <v>85</v>
      </c>
    </row>
    <row r="4" spans="1:13" x14ac:dyDescent="0.25">
      <c r="A4" t="s">
        <v>12</v>
      </c>
      <c r="B4" t="s">
        <v>15</v>
      </c>
      <c r="D4">
        <v>0</v>
      </c>
      <c r="E4">
        <v>6</v>
      </c>
      <c r="F4">
        <v>9</v>
      </c>
      <c r="G4">
        <v>0</v>
      </c>
      <c r="H4">
        <v>24</v>
      </c>
      <c r="I4">
        <v>0</v>
      </c>
      <c r="J4">
        <v>6</v>
      </c>
      <c r="K4">
        <f>0.00121+0.05255</f>
        <v>5.3760000000000002E-2</v>
      </c>
      <c r="L4" t="s">
        <v>16</v>
      </c>
      <c r="M4" t="s">
        <v>85</v>
      </c>
    </row>
    <row r="5" spans="1:13" x14ac:dyDescent="0.25">
      <c r="A5" t="s">
        <v>12</v>
      </c>
      <c r="B5" t="s">
        <v>15</v>
      </c>
      <c r="D5">
        <v>0</v>
      </c>
      <c r="E5">
        <v>10</v>
      </c>
      <c r="F5">
        <v>12</v>
      </c>
      <c r="G5">
        <v>0</v>
      </c>
      <c r="H5">
        <v>24</v>
      </c>
      <c r="I5">
        <v>0</v>
      </c>
      <c r="J5">
        <v>6</v>
      </c>
      <c r="K5">
        <f>0.00121+0.05912</f>
        <v>6.0330000000000002E-2</v>
      </c>
      <c r="L5" t="s">
        <v>16</v>
      </c>
      <c r="M5" t="s">
        <v>85</v>
      </c>
    </row>
    <row r="6" spans="1:13" x14ac:dyDescent="0.25">
      <c r="A6" t="s">
        <v>12</v>
      </c>
      <c r="B6" t="s">
        <v>17</v>
      </c>
      <c r="C6" t="s">
        <v>26</v>
      </c>
      <c r="D6">
        <v>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f>0.34+7.3</f>
        <v>7.64</v>
      </c>
      <c r="L6" t="s">
        <v>19</v>
      </c>
      <c r="M6" t="s">
        <v>86</v>
      </c>
    </row>
    <row r="7" spans="1:13" x14ac:dyDescent="0.25">
      <c r="A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7"/>
  <sheetViews>
    <sheetView workbookViewId="0"/>
  </sheetViews>
  <sheetFormatPr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f>370.81+21.54</f>
        <v>392.35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0</v>
      </c>
      <c r="L3" t="s">
        <v>16</v>
      </c>
      <c r="M3" t="s">
        <v>45</v>
      </c>
    </row>
    <row r="4" spans="1:13" x14ac:dyDescent="0.25">
      <c r="A4" t="s">
        <v>12</v>
      </c>
      <c r="B4" t="s">
        <v>17</v>
      </c>
      <c r="C4" t="s">
        <v>26</v>
      </c>
      <c r="D4">
        <v>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v>1.7634000000000001</v>
      </c>
      <c r="L4" t="s">
        <v>19</v>
      </c>
      <c r="M4" t="s">
        <v>46</v>
      </c>
    </row>
    <row r="5" spans="1:13" x14ac:dyDescent="0.25">
      <c r="A5" t="s">
        <v>12</v>
      </c>
      <c r="B5" t="s">
        <v>17</v>
      </c>
      <c r="C5" t="s">
        <v>43</v>
      </c>
      <c r="D5">
        <v>0</v>
      </c>
      <c r="E5">
        <v>6</v>
      </c>
      <c r="F5">
        <v>9</v>
      </c>
      <c r="G5">
        <v>7</v>
      </c>
      <c r="H5">
        <v>21</v>
      </c>
      <c r="I5">
        <v>0</v>
      </c>
      <c r="J5">
        <v>4</v>
      </c>
      <c r="K5">
        <v>9.7890999999999995</v>
      </c>
      <c r="L5" t="s">
        <v>19</v>
      </c>
    </row>
    <row r="6" spans="1:13" x14ac:dyDescent="0.25">
      <c r="A6" t="s">
        <v>23</v>
      </c>
      <c r="B6" t="s">
        <v>13</v>
      </c>
      <c r="K6">
        <v>17.75</v>
      </c>
      <c r="L6" t="s">
        <v>14</v>
      </c>
    </row>
    <row r="7" spans="1:13" x14ac:dyDescent="0.25">
      <c r="A7" t="s">
        <v>23</v>
      </c>
      <c r="B7" t="s">
        <v>15</v>
      </c>
      <c r="D7">
        <v>0</v>
      </c>
      <c r="E7">
        <v>1</v>
      </c>
      <c r="F7">
        <v>12</v>
      </c>
      <c r="G7">
        <v>0</v>
      </c>
      <c r="H7">
        <v>24</v>
      </c>
      <c r="I7">
        <v>0</v>
      </c>
      <c r="J7">
        <v>6</v>
      </c>
      <c r="K7">
        <v>0.32505600000000001</v>
      </c>
      <c r="L7" t="s">
        <v>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8"/>
  <sheetViews>
    <sheetView workbookViewId="0"/>
  </sheetViews>
  <sheetFormatPr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747.89</v>
      </c>
      <c r="L2" t="s">
        <v>14</v>
      </c>
      <c r="M2" t="s">
        <v>47</v>
      </c>
    </row>
    <row r="3" spans="1:13" x14ac:dyDescent="0.25">
      <c r="A3" t="s">
        <v>12</v>
      </c>
      <c r="B3" t="s">
        <v>17</v>
      </c>
      <c r="C3" t="s">
        <v>34</v>
      </c>
      <c r="D3">
        <v>0</v>
      </c>
      <c r="E3">
        <v>6</v>
      </c>
      <c r="F3">
        <v>9</v>
      </c>
      <c r="G3">
        <v>16</v>
      </c>
      <c r="H3">
        <v>21</v>
      </c>
      <c r="I3">
        <v>0</v>
      </c>
      <c r="J3">
        <v>4</v>
      </c>
      <c r="K3">
        <v>14.05</v>
      </c>
      <c r="L3" t="s">
        <v>19</v>
      </c>
      <c r="M3" t="s">
        <v>48</v>
      </c>
    </row>
    <row r="4" spans="1:13" x14ac:dyDescent="0.25">
      <c r="A4" t="s">
        <v>12</v>
      </c>
      <c r="B4" t="s">
        <v>17</v>
      </c>
      <c r="C4" t="s">
        <v>37</v>
      </c>
      <c r="D4">
        <v>0</v>
      </c>
      <c r="E4">
        <v>1</v>
      </c>
      <c r="F4">
        <v>5</v>
      </c>
      <c r="G4">
        <v>16</v>
      </c>
      <c r="H4">
        <v>21</v>
      </c>
      <c r="I4">
        <v>0</v>
      </c>
      <c r="J4">
        <v>4</v>
      </c>
      <c r="K4">
        <v>4.58</v>
      </c>
      <c r="L4" t="s">
        <v>19</v>
      </c>
      <c r="M4" t="s">
        <v>49</v>
      </c>
    </row>
    <row r="5" spans="1:13" x14ac:dyDescent="0.25">
      <c r="A5" t="s">
        <v>12</v>
      </c>
      <c r="B5" t="s">
        <v>17</v>
      </c>
      <c r="C5" t="s">
        <v>38</v>
      </c>
      <c r="D5">
        <v>0</v>
      </c>
      <c r="E5">
        <v>10</v>
      </c>
      <c r="F5">
        <v>12</v>
      </c>
      <c r="G5">
        <v>16</v>
      </c>
      <c r="H5">
        <v>21</v>
      </c>
      <c r="I5">
        <v>0</v>
      </c>
      <c r="J5">
        <v>4</v>
      </c>
      <c r="K5">
        <v>4.58</v>
      </c>
      <c r="L5" t="s">
        <v>19</v>
      </c>
    </row>
    <row r="6" spans="1:13" x14ac:dyDescent="0.25">
      <c r="A6" t="s">
        <v>12</v>
      </c>
      <c r="B6" t="s">
        <v>17</v>
      </c>
      <c r="C6" t="s">
        <v>36</v>
      </c>
      <c r="D6">
        <v>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v>16.97</v>
      </c>
      <c r="L6" t="s">
        <v>19</v>
      </c>
    </row>
    <row r="7" spans="1:13" x14ac:dyDescent="0.25">
      <c r="A7" t="s">
        <v>12</v>
      </c>
      <c r="B7" t="s">
        <v>15</v>
      </c>
      <c r="D7">
        <v>0</v>
      </c>
      <c r="E7">
        <v>1</v>
      </c>
      <c r="F7">
        <v>12</v>
      </c>
      <c r="G7">
        <v>0</v>
      </c>
      <c r="H7">
        <v>24</v>
      </c>
      <c r="I7">
        <v>0</v>
      </c>
      <c r="J7">
        <v>6</v>
      </c>
      <c r="K7">
        <v>4.02E-2</v>
      </c>
      <c r="L7" t="s">
        <v>16</v>
      </c>
    </row>
    <row r="8" spans="1:13" x14ac:dyDescent="0.25">
      <c r="A8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2"/>
  <sheetViews>
    <sheetView workbookViewId="0"/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143.09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7.9000000000000008E-3</v>
      </c>
      <c r="L3" t="s">
        <v>16</v>
      </c>
    </row>
    <row r="4" spans="1:13" x14ac:dyDescent="0.25">
      <c r="A4" t="s">
        <v>12</v>
      </c>
      <c r="B4" t="s">
        <v>17</v>
      </c>
      <c r="C4" t="s">
        <v>18</v>
      </c>
      <c r="D4">
        <v>0</v>
      </c>
      <c r="E4">
        <v>1</v>
      </c>
      <c r="F4">
        <v>5</v>
      </c>
      <c r="G4">
        <v>8</v>
      </c>
      <c r="H4">
        <v>22</v>
      </c>
      <c r="I4">
        <v>0</v>
      </c>
      <c r="J4">
        <v>4</v>
      </c>
      <c r="K4">
        <v>13.96</v>
      </c>
      <c r="L4" t="s">
        <v>19</v>
      </c>
    </row>
    <row r="5" spans="1:13" x14ac:dyDescent="0.25">
      <c r="A5" t="s">
        <v>12</v>
      </c>
      <c r="B5" t="s">
        <v>17</v>
      </c>
      <c r="C5" t="s">
        <v>50</v>
      </c>
      <c r="D5">
        <v>0</v>
      </c>
      <c r="E5">
        <v>1</v>
      </c>
      <c r="F5">
        <v>5</v>
      </c>
      <c r="G5">
        <v>0</v>
      </c>
      <c r="H5">
        <v>24</v>
      </c>
      <c r="I5">
        <v>0</v>
      </c>
      <c r="J5">
        <v>6</v>
      </c>
      <c r="K5">
        <v>4.21</v>
      </c>
      <c r="L5" t="s">
        <v>19</v>
      </c>
    </row>
    <row r="6" spans="1:13" x14ac:dyDescent="0.25">
      <c r="A6" t="s">
        <v>12</v>
      </c>
      <c r="B6" t="s">
        <v>17</v>
      </c>
      <c r="C6" t="s">
        <v>20</v>
      </c>
      <c r="D6">
        <v>0</v>
      </c>
      <c r="E6">
        <v>6</v>
      </c>
      <c r="F6">
        <v>9</v>
      </c>
      <c r="G6">
        <v>8</v>
      </c>
      <c r="H6">
        <v>22</v>
      </c>
      <c r="I6">
        <v>0</v>
      </c>
      <c r="J6">
        <v>4</v>
      </c>
      <c r="K6">
        <f>18.44</f>
        <v>18.440000000000001</v>
      </c>
      <c r="L6" t="s">
        <v>19</v>
      </c>
    </row>
    <row r="7" spans="1:13" x14ac:dyDescent="0.25">
      <c r="A7" t="s">
        <v>12</v>
      </c>
      <c r="B7" t="s">
        <v>17</v>
      </c>
      <c r="C7" t="s">
        <v>51</v>
      </c>
      <c r="D7">
        <v>0</v>
      </c>
      <c r="E7">
        <v>6</v>
      </c>
      <c r="F7">
        <v>9</v>
      </c>
      <c r="G7">
        <v>8</v>
      </c>
      <c r="H7">
        <v>18</v>
      </c>
      <c r="I7">
        <v>0</v>
      </c>
      <c r="J7">
        <v>4</v>
      </c>
      <c r="K7">
        <v>9.15</v>
      </c>
      <c r="L7" t="s">
        <v>19</v>
      </c>
    </row>
    <row r="8" spans="1:13" x14ac:dyDescent="0.25">
      <c r="A8" t="s">
        <v>12</v>
      </c>
      <c r="B8" t="s">
        <v>17</v>
      </c>
      <c r="C8" t="s">
        <v>52</v>
      </c>
      <c r="D8">
        <v>0</v>
      </c>
      <c r="E8">
        <v>6</v>
      </c>
      <c r="F8">
        <v>9</v>
      </c>
      <c r="G8">
        <v>0</v>
      </c>
      <c r="H8">
        <v>24</v>
      </c>
      <c r="I8">
        <v>0</v>
      </c>
      <c r="J8">
        <v>6</v>
      </c>
      <c r="K8">
        <v>16.66</v>
      </c>
      <c r="L8" t="s">
        <v>19</v>
      </c>
    </row>
    <row r="9" spans="1:13" x14ac:dyDescent="0.25">
      <c r="A9" t="s">
        <v>12</v>
      </c>
      <c r="B9" t="s">
        <v>17</v>
      </c>
      <c r="C9" t="s">
        <v>21</v>
      </c>
      <c r="D9">
        <v>0</v>
      </c>
      <c r="E9">
        <v>10</v>
      </c>
      <c r="F9">
        <v>12</v>
      </c>
      <c r="G9">
        <v>8</v>
      </c>
      <c r="H9">
        <v>22</v>
      </c>
      <c r="I9">
        <v>0</v>
      </c>
      <c r="J9">
        <v>4</v>
      </c>
      <c r="K9">
        <v>13.96</v>
      </c>
      <c r="L9" t="s">
        <v>19</v>
      </c>
    </row>
    <row r="10" spans="1:13" x14ac:dyDescent="0.25">
      <c r="A10" t="s">
        <v>12</v>
      </c>
      <c r="B10" t="s">
        <v>17</v>
      </c>
      <c r="C10" t="s">
        <v>53</v>
      </c>
      <c r="D10">
        <v>0</v>
      </c>
      <c r="E10">
        <v>10</v>
      </c>
      <c r="F10">
        <v>12</v>
      </c>
      <c r="G10">
        <v>0</v>
      </c>
      <c r="H10">
        <v>24</v>
      </c>
      <c r="I10">
        <v>0</v>
      </c>
      <c r="J10">
        <v>6</v>
      </c>
      <c r="K10">
        <v>4.21</v>
      </c>
      <c r="L10" t="s">
        <v>19</v>
      </c>
    </row>
    <row r="11" spans="1:13" x14ac:dyDescent="0.25">
      <c r="A11" t="s">
        <v>23</v>
      </c>
      <c r="B11" t="s">
        <v>15</v>
      </c>
      <c r="D11">
        <v>0</v>
      </c>
      <c r="E11">
        <v>1</v>
      </c>
      <c r="F11">
        <v>12</v>
      </c>
      <c r="G11">
        <v>0</v>
      </c>
      <c r="H11">
        <v>24</v>
      </c>
      <c r="I11">
        <v>0</v>
      </c>
      <c r="J11">
        <v>6</v>
      </c>
      <c r="K11">
        <v>250</v>
      </c>
      <c r="L11" t="s">
        <v>24</v>
      </c>
    </row>
    <row r="12" spans="1:13" x14ac:dyDescent="0.25">
      <c r="A12" t="s">
        <v>23</v>
      </c>
      <c r="B12" t="s">
        <v>15</v>
      </c>
      <c r="D12">
        <v>10</v>
      </c>
      <c r="E12">
        <v>1</v>
      </c>
      <c r="F12">
        <v>12</v>
      </c>
      <c r="G12">
        <v>0</v>
      </c>
      <c r="H12">
        <v>24</v>
      </c>
      <c r="I12">
        <v>0</v>
      </c>
      <c r="J12">
        <v>6</v>
      </c>
      <c r="K12">
        <v>0.26319999999999999</v>
      </c>
      <c r="L12" t="s">
        <v>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6"/>
  <sheetViews>
    <sheetView workbookViewId="0"/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119.61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5</v>
      </c>
      <c r="G3">
        <v>0</v>
      </c>
      <c r="H3">
        <v>7</v>
      </c>
      <c r="I3">
        <v>0</v>
      </c>
      <c r="J3">
        <v>4</v>
      </c>
      <c r="K3">
        <v>2.568E-3</v>
      </c>
      <c r="L3" t="s">
        <v>16</v>
      </c>
    </row>
    <row r="4" spans="1:13" x14ac:dyDescent="0.25">
      <c r="A4" t="s">
        <v>12</v>
      </c>
      <c r="B4" t="s">
        <v>15</v>
      </c>
      <c r="D4">
        <v>0</v>
      </c>
      <c r="E4">
        <v>1</v>
      </c>
      <c r="F4">
        <v>5</v>
      </c>
      <c r="G4">
        <v>7</v>
      </c>
      <c r="H4">
        <v>22</v>
      </c>
      <c r="I4">
        <v>0</v>
      </c>
      <c r="J4">
        <v>4</v>
      </c>
      <c r="K4">
        <v>3.8140000000000001E-3</v>
      </c>
      <c r="L4" t="s">
        <v>16</v>
      </c>
    </row>
    <row r="5" spans="1:13" x14ac:dyDescent="0.25">
      <c r="A5" t="s">
        <v>12</v>
      </c>
      <c r="B5" t="s">
        <v>15</v>
      </c>
      <c r="D5">
        <v>0</v>
      </c>
      <c r="E5">
        <v>1</v>
      </c>
      <c r="F5">
        <v>5</v>
      </c>
      <c r="G5">
        <v>22</v>
      </c>
      <c r="H5">
        <v>24</v>
      </c>
      <c r="I5">
        <v>0</v>
      </c>
      <c r="J5">
        <v>4</v>
      </c>
      <c r="K5">
        <v>2.568E-3</v>
      </c>
      <c r="L5" t="s">
        <v>16</v>
      </c>
    </row>
    <row r="6" spans="1:13" x14ac:dyDescent="0.25">
      <c r="A6" t="s">
        <v>12</v>
      </c>
      <c r="B6" t="s">
        <v>15</v>
      </c>
      <c r="D6">
        <v>0</v>
      </c>
      <c r="E6">
        <v>1</v>
      </c>
      <c r="F6">
        <v>5</v>
      </c>
      <c r="G6">
        <v>0</v>
      </c>
      <c r="H6">
        <v>24</v>
      </c>
      <c r="I6">
        <v>5</v>
      </c>
      <c r="J6">
        <v>6</v>
      </c>
      <c r="K6">
        <v>2.568E-3</v>
      </c>
      <c r="L6" t="s">
        <v>16</v>
      </c>
    </row>
    <row r="7" spans="1:13" x14ac:dyDescent="0.25">
      <c r="A7" t="s">
        <v>12</v>
      </c>
      <c r="B7" t="s">
        <v>15</v>
      </c>
      <c r="D7">
        <v>0</v>
      </c>
      <c r="E7">
        <v>6</v>
      </c>
      <c r="F7">
        <v>9</v>
      </c>
      <c r="G7">
        <v>0</v>
      </c>
      <c r="H7">
        <v>10</v>
      </c>
      <c r="I7">
        <v>0</v>
      </c>
      <c r="J7">
        <v>4</v>
      </c>
      <c r="K7">
        <v>2.568E-3</v>
      </c>
      <c r="L7" t="s">
        <v>16</v>
      </c>
    </row>
    <row r="8" spans="1:13" x14ac:dyDescent="0.25">
      <c r="A8" t="s">
        <v>12</v>
      </c>
      <c r="B8" t="s">
        <v>15</v>
      </c>
      <c r="D8">
        <v>0</v>
      </c>
      <c r="E8">
        <v>6</v>
      </c>
      <c r="F8">
        <v>9</v>
      </c>
      <c r="G8">
        <v>10</v>
      </c>
      <c r="H8">
        <v>22</v>
      </c>
      <c r="I8">
        <v>0</v>
      </c>
      <c r="J8">
        <v>4</v>
      </c>
      <c r="K8">
        <v>3.8140000000000001E-3</v>
      </c>
      <c r="L8" t="s">
        <v>16</v>
      </c>
    </row>
    <row r="9" spans="1:13" x14ac:dyDescent="0.25">
      <c r="A9" t="s">
        <v>12</v>
      </c>
      <c r="B9" t="s">
        <v>15</v>
      </c>
      <c r="D9">
        <v>0</v>
      </c>
      <c r="E9">
        <v>6</v>
      </c>
      <c r="F9">
        <v>9</v>
      </c>
      <c r="G9">
        <v>22</v>
      </c>
      <c r="H9">
        <v>24</v>
      </c>
      <c r="I9">
        <v>0</v>
      </c>
      <c r="J9">
        <v>4</v>
      </c>
      <c r="K9">
        <v>2.568E-3</v>
      </c>
      <c r="L9" t="s">
        <v>16</v>
      </c>
    </row>
    <row r="10" spans="1:13" x14ac:dyDescent="0.25">
      <c r="A10" t="s">
        <v>12</v>
      </c>
      <c r="B10" t="s">
        <v>15</v>
      </c>
      <c r="D10">
        <v>0</v>
      </c>
      <c r="E10">
        <v>6</v>
      </c>
      <c r="F10">
        <v>9</v>
      </c>
      <c r="G10">
        <v>0</v>
      </c>
      <c r="H10">
        <v>24</v>
      </c>
      <c r="I10">
        <v>5</v>
      </c>
      <c r="J10">
        <v>6</v>
      </c>
      <c r="K10">
        <v>2.568E-3</v>
      </c>
      <c r="L10" t="s">
        <v>16</v>
      </c>
    </row>
    <row r="11" spans="1:13" x14ac:dyDescent="0.25">
      <c r="A11" t="s">
        <v>12</v>
      </c>
      <c r="B11" t="s">
        <v>15</v>
      </c>
      <c r="D11">
        <v>0</v>
      </c>
      <c r="E11">
        <v>10</v>
      </c>
      <c r="F11">
        <v>12</v>
      </c>
      <c r="G11">
        <v>0</v>
      </c>
      <c r="H11">
        <v>7</v>
      </c>
      <c r="I11">
        <v>0</v>
      </c>
      <c r="J11">
        <v>4</v>
      </c>
      <c r="K11">
        <v>2.568E-3</v>
      </c>
      <c r="L11" t="s">
        <v>16</v>
      </c>
    </row>
    <row r="12" spans="1:13" x14ac:dyDescent="0.25">
      <c r="A12" t="s">
        <v>12</v>
      </c>
      <c r="B12" t="s">
        <v>15</v>
      </c>
      <c r="D12">
        <v>0</v>
      </c>
      <c r="E12">
        <v>10</v>
      </c>
      <c r="F12">
        <v>12</v>
      </c>
      <c r="G12">
        <v>7</v>
      </c>
      <c r="H12">
        <v>22</v>
      </c>
      <c r="I12">
        <v>0</v>
      </c>
      <c r="J12">
        <v>4</v>
      </c>
      <c r="K12">
        <v>3.8140000000000001E-3</v>
      </c>
      <c r="L12" t="s">
        <v>16</v>
      </c>
    </row>
    <row r="13" spans="1:13" x14ac:dyDescent="0.25">
      <c r="A13" t="s">
        <v>12</v>
      </c>
      <c r="B13" t="s">
        <v>15</v>
      </c>
      <c r="D13">
        <v>0</v>
      </c>
      <c r="E13">
        <v>10</v>
      </c>
      <c r="F13">
        <v>12</v>
      </c>
      <c r="G13">
        <v>22</v>
      </c>
      <c r="H13">
        <v>24</v>
      </c>
      <c r="I13">
        <v>0</v>
      </c>
      <c r="J13">
        <v>4</v>
      </c>
      <c r="K13">
        <v>2.568E-3</v>
      </c>
      <c r="L13" t="s">
        <v>16</v>
      </c>
    </row>
    <row r="14" spans="1:13" x14ac:dyDescent="0.25">
      <c r="A14" t="s">
        <v>12</v>
      </c>
      <c r="B14" t="s">
        <v>15</v>
      </c>
      <c r="D14">
        <v>0</v>
      </c>
      <c r="E14">
        <v>10</v>
      </c>
      <c r="F14">
        <v>12</v>
      </c>
      <c r="G14">
        <v>0</v>
      </c>
      <c r="H14">
        <v>24</v>
      </c>
      <c r="I14">
        <v>5</v>
      </c>
      <c r="J14">
        <v>6</v>
      </c>
      <c r="K14">
        <v>2.568E-3</v>
      </c>
      <c r="L14" t="s">
        <v>16</v>
      </c>
    </row>
    <row r="15" spans="1:13" x14ac:dyDescent="0.25">
      <c r="A15" t="s">
        <v>12</v>
      </c>
      <c r="B15" t="s">
        <v>17</v>
      </c>
      <c r="C15" t="s">
        <v>54</v>
      </c>
      <c r="D15">
        <v>0</v>
      </c>
      <c r="E15">
        <v>1</v>
      </c>
      <c r="F15">
        <v>5</v>
      </c>
      <c r="G15">
        <v>0</v>
      </c>
      <c r="H15">
        <v>7</v>
      </c>
      <c r="I15">
        <v>0</v>
      </c>
      <c r="J15">
        <v>4</v>
      </c>
      <c r="K15">
        <v>0.59699999999999998</v>
      </c>
      <c r="L15" t="s">
        <v>19</v>
      </c>
    </row>
    <row r="16" spans="1:13" x14ac:dyDescent="0.25">
      <c r="A16" t="s">
        <v>12</v>
      </c>
      <c r="B16" t="s">
        <v>17</v>
      </c>
      <c r="C16" t="s">
        <v>55</v>
      </c>
      <c r="D16">
        <v>0</v>
      </c>
      <c r="E16">
        <v>1</v>
      </c>
      <c r="F16">
        <v>5</v>
      </c>
      <c r="G16">
        <v>7</v>
      </c>
      <c r="H16">
        <v>22</v>
      </c>
      <c r="I16">
        <v>0</v>
      </c>
      <c r="J16">
        <v>4</v>
      </c>
      <c r="K16">
        <f>10.537+2.371</f>
        <v>12.908000000000001</v>
      </c>
      <c r="L16" t="s">
        <v>19</v>
      </c>
    </row>
    <row r="17" spans="1:12" x14ac:dyDescent="0.25">
      <c r="A17" t="s">
        <v>12</v>
      </c>
      <c r="B17" t="s">
        <v>17</v>
      </c>
      <c r="C17" t="s">
        <v>54</v>
      </c>
      <c r="D17">
        <v>0</v>
      </c>
      <c r="E17">
        <v>1</v>
      </c>
      <c r="F17">
        <v>5</v>
      </c>
      <c r="G17">
        <v>22</v>
      </c>
      <c r="H17">
        <v>24</v>
      </c>
      <c r="I17">
        <v>0</v>
      </c>
      <c r="J17">
        <v>4</v>
      </c>
      <c r="K17">
        <v>0.59699999999999998</v>
      </c>
      <c r="L17" t="s">
        <v>19</v>
      </c>
    </row>
    <row r="18" spans="1:12" x14ac:dyDescent="0.25">
      <c r="A18" t="s">
        <v>12</v>
      </c>
      <c r="B18" t="s">
        <v>17</v>
      </c>
      <c r="C18" t="s">
        <v>54</v>
      </c>
      <c r="D18">
        <v>0</v>
      </c>
      <c r="E18">
        <v>1</v>
      </c>
      <c r="F18">
        <v>5</v>
      </c>
      <c r="G18">
        <v>0</v>
      </c>
      <c r="H18">
        <v>24</v>
      </c>
      <c r="I18">
        <v>5</v>
      </c>
      <c r="J18">
        <v>6</v>
      </c>
      <c r="K18">
        <v>0.59699999999999998</v>
      </c>
      <c r="L18" t="s">
        <v>19</v>
      </c>
    </row>
    <row r="19" spans="1:12" x14ac:dyDescent="0.25">
      <c r="A19" t="s">
        <v>12</v>
      </c>
      <c r="B19" t="s">
        <v>17</v>
      </c>
      <c r="C19" t="s">
        <v>56</v>
      </c>
      <c r="D19">
        <v>0</v>
      </c>
      <c r="E19">
        <v>6</v>
      </c>
      <c r="F19">
        <v>9</v>
      </c>
      <c r="G19">
        <v>0</v>
      </c>
      <c r="H19">
        <v>10</v>
      </c>
      <c r="I19">
        <v>0</v>
      </c>
      <c r="J19">
        <v>4</v>
      </c>
      <c r="K19">
        <v>0.59699999999999998</v>
      </c>
      <c r="L19" t="s">
        <v>19</v>
      </c>
    </row>
    <row r="20" spans="1:12" x14ac:dyDescent="0.25">
      <c r="A20" t="s">
        <v>12</v>
      </c>
      <c r="B20" t="s">
        <v>17</v>
      </c>
      <c r="C20" t="s">
        <v>57</v>
      </c>
      <c r="D20">
        <v>0</v>
      </c>
      <c r="E20">
        <v>6</v>
      </c>
      <c r="F20">
        <v>9</v>
      </c>
      <c r="G20">
        <v>10</v>
      </c>
      <c r="H20">
        <v>22</v>
      </c>
      <c r="I20">
        <v>0</v>
      </c>
      <c r="J20">
        <v>4</v>
      </c>
      <c r="K20">
        <f>10.537+2.371</f>
        <v>12.908000000000001</v>
      </c>
      <c r="L20" t="s">
        <v>19</v>
      </c>
    </row>
    <row r="21" spans="1:12" x14ac:dyDescent="0.25">
      <c r="A21" t="s">
        <v>12</v>
      </c>
      <c r="B21" t="s">
        <v>17</v>
      </c>
      <c r="C21" t="s">
        <v>56</v>
      </c>
      <c r="D21">
        <v>0</v>
      </c>
      <c r="E21">
        <v>6</v>
      </c>
      <c r="F21">
        <v>9</v>
      </c>
      <c r="G21">
        <v>22</v>
      </c>
      <c r="H21">
        <v>24</v>
      </c>
      <c r="I21">
        <v>0</v>
      </c>
      <c r="J21">
        <v>4</v>
      </c>
      <c r="K21">
        <v>0.59699999999999998</v>
      </c>
      <c r="L21" t="s">
        <v>19</v>
      </c>
    </row>
    <row r="22" spans="1:12" x14ac:dyDescent="0.25">
      <c r="A22" t="s">
        <v>12</v>
      </c>
      <c r="B22" t="s">
        <v>17</v>
      </c>
      <c r="C22" t="s">
        <v>56</v>
      </c>
      <c r="D22">
        <v>0</v>
      </c>
      <c r="E22">
        <v>6</v>
      </c>
      <c r="F22">
        <v>9</v>
      </c>
      <c r="G22">
        <v>0</v>
      </c>
      <c r="H22">
        <v>24</v>
      </c>
      <c r="I22">
        <v>5</v>
      </c>
      <c r="J22">
        <v>6</v>
      </c>
      <c r="K22">
        <v>0.59699999999999998</v>
      </c>
      <c r="L22" t="s">
        <v>19</v>
      </c>
    </row>
    <row r="23" spans="1:12" x14ac:dyDescent="0.25">
      <c r="A23" t="s">
        <v>12</v>
      </c>
      <c r="B23" t="s">
        <v>17</v>
      </c>
      <c r="C23" t="s">
        <v>58</v>
      </c>
      <c r="D23">
        <v>0</v>
      </c>
      <c r="E23">
        <v>10</v>
      </c>
      <c r="F23">
        <v>12</v>
      </c>
      <c r="G23">
        <v>0</v>
      </c>
      <c r="H23">
        <v>7</v>
      </c>
      <c r="I23">
        <v>0</v>
      </c>
      <c r="J23">
        <v>4</v>
      </c>
      <c r="K23">
        <v>0.59699999999999998</v>
      </c>
      <c r="L23" t="s">
        <v>19</v>
      </c>
    </row>
    <row r="24" spans="1:12" x14ac:dyDescent="0.25">
      <c r="A24" t="s">
        <v>12</v>
      </c>
      <c r="B24" t="s">
        <v>17</v>
      </c>
      <c r="C24" t="s">
        <v>59</v>
      </c>
      <c r="D24">
        <v>0</v>
      </c>
      <c r="E24">
        <v>10</v>
      </c>
      <c r="F24">
        <v>12</v>
      </c>
      <c r="G24">
        <v>7</v>
      </c>
      <c r="H24">
        <v>22</v>
      </c>
      <c r="I24">
        <v>0</v>
      </c>
      <c r="J24">
        <v>4</v>
      </c>
      <c r="K24">
        <f>10.537+2.371</f>
        <v>12.908000000000001</v>
      </c>
      <c r="L24" t="s">
        <v>19</v>
      </c>
    </row>
    <row r="25" spans="1:12" x14ac:dyDescent="0.25">
      <c r="A25" t="s">
        <v>12</v>
      </c>
      <c r="B25" t="s">
        <v>17</v>
      </c>
      <c r="C25" t="s">
        <v>58</v>
      </c>
      <c r="D25">
        <v>0</v>
      </c>
      <c r="E25">
        <v>10</v>
      </c>
      <c r="F25">
        <v>12</v>
      </c>
      <c r="G25">
        <v>22</v>
      </c>
      <c r="H25">
        <v>24</v>
      </c>
      <c r="I25">
        <v>0</v>
      </c>
      <c r="J25">
        <v>4</v>
      </c>
      <c r="K25">
        <v>0.59699999999999998</v>
      </c>
      <c r="L25" t="s">
        <v>19</v>
      </c>
    </row>
    <row r="26" spans="1:12" x14ac:dyDescent="0.25">
      <c r="A26" t="s">
        <v>12</v>
      </c>
      <c r="B26" t="s">
        <v>17</v>
      </c>
      <c r="C26" t="s">
        <v>58</v>
      </c>
      <c r="D26">
        <v>0</v>
      </c>
      <c r="E26">
        <v>10</v>
      </c>
      <c r="F26">
        <v>12</v>
      </c>
      <c r="G26">
        <v>0</v>
      </c>
      <c r="H26">
        <v>24</v>
      </c>
      <c r="I26">
        <v>5</v>
      </c>
      <c r="J26">
        <v>6</v>
      </c>
      <c r="K26">
        <v>0.59699999999999998</v>
      </c>
      <c r="L26" t="s">
        <v>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9"/>
  <sheetViews>
    <sheetView workbookViewId="0"/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300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5</v>
      </c>
      <c r="G3">
        <v>0</v>
      </c>
      <c r="H3">
        <v>24</v>
      </c>
      <c r="I3">
        <v>0</v>
      </c>
      <c r="J3">
        <v>6</v>
      </c>
      <c r="K3">
        <v>3.0999999999999999E-3</v>
      </c>
      <c r="L3" t="s">
        <v>16</v>
      </c>
    </row>
    <row r="4" spans="1:13" x14ac:dyDescent="0.25">
      <c r="A4" t="s">
        <v>12</v>
      </c>
      <c r="B4" t="s">
        <v>15</v>
      </c>
      <c r="D4">
        <v>0</v>
      </c>
      <c r="E4">
        <v>6</v>
      </c>
      <c r="F4">
        <v>9</v>
      </c>
      <c r="G4">
        <v>0</v>
      </c>
      <c r="H4">
        <v>14</v>
      </c>
      <c r="I4">
        <v>0</v>
      </c>
      <c r="J4">
        <v>4</v>
      </c>
      <c r="K4">
        <v>3.0999999999999999E-3</v>
      </c>
      <c r="L4" t="s">
        <v>16</v>
      </c>
    </row>
    <row r="5" spans="1:13" x14ac:dyDescent="0.25">
      <c r="A5" t="s">
        <v>12</v>
      </c>
      <c r="B5" t="s">
        <v>15</v>
      </c>
      <c r="D5">
        <v>0</v>
      </c>
      <c r="E5">
        <v>6</v>
      </c>
      <c r="F5">
        <v>9</v>
      </c>
      <c r="G5">
        <v>14</v>
      </c>
      <c r="H5">
        <v>19</v>
      </c>
      <c r="I5">
        <v>0</v>
      </c>
      <c r="J5">
        <v>4</v>
      </c>
      <c r="K5">
        <v>4.4299999999999999E-2</v>
      </c>
      <c r="L5" t="s">
        <v>16</v>
      </c>
    </row>
    <row r="6" spans="1:13" x14ac:dyDescent="0.25">
      <c r="A6" t="s">
        <v>12</v>
      </c>
      <c r="B6" t="s">
        <v>15</v>
      </c>
      <c r="D6">
        <v>0</v>
      </c>
      <c r="E6">
        <v>6</v>
      </c>
      <c r="F6">
        <v>9</v>
      </c>
      <c r="G6">
        <v>19</v>
      </c>
      <c r="H6">
        <v>24</v>
      </c>
      <c r="I6">
        <v>0</v>
      </c>
      <c r="J6">
        <v>4</v>
      </c>
      <c r="K6">
        <v>3.0999999999999999E-3</v>
      </c>
      <c r="L6" t="s">
        <v>16</v>
      </c>
    </row>
    <row r="7" spans="1:13" x14ac:dyDescent="0.25">
      <c r="A7" t="s">
        <v>12</v>
      </c>
      <c r="B7" t="s">
        <v>15</v>
      </c>
      <c r="D7">
        <v>0</v>
      </c>
      <c r="E7">
        <v>6</v>
      </c>
      <c r="F7">
        <v>9</v>
      </c>
      <c r="G7">
        <v>0</v>
      </c>
      <c r="H7">
        <v>24</v>
      </c>
      <c r="I7">
        <v>5</v>
      </c>
      <c r="J7">
        <v>6</v>
      </c>
      <c r="K7">
        <v>3.0999999999999999E-3</v>
      </c>
      <c r="L7" t="s">
        <v>16</v>
      </c>
    </row>
    <row r="8" spans="1:13" x14ac:dyDescent="0.25">
      <c r="A8" t="s">
        <v>12</v>
      </c>
      <c r="B8" t="s">
        <v>15</v>
      </c>
      <c r="D8">
        <v>0</v>
      </c>
      <c r="E8">
        <v>10</v>
      </c>
      <c r="F8">
        <v>12</v>
      </c>
      <c r="G8">
        <v>0</v>
      </c>
      <c r="H8">
        <v>24</v>
      </c>
      <c r="I8">
        <v>0</v>
      </c>
      <c r="J8">
        <v>6</v>
      </c>
      <c r="K8">
        <v>3.0999999999999999E-3</v>
      </c>
      <c r="L8" t="s">
        <v>16</v>
      </c>
    </row>
    <row r="9" spans="1:13" x14ac:dyDescent="0.25">
      <c r="A9" t="s">
        <v>12</v>
      </c>
      <c r="B9" t="s">
        <v>17</v>
      </c>
      <c r="C9" t="s">
        <v>26</v>
      </c>
      <c r="D9">
        <v>0</v>
      </c>
      <c r="E9">
        <v>1</v>
      </c>
      <c r="F9">
        <v>12</v>
      </c>
      <c r="G9">
        <v>0</v>
      </c>
      <c r="H9">
        <v>24</v>
      </c>
      <c r="I9">
        <v>0</v>
      </c>
      <c r="J9">
        <v>6</v>
      </c>
      <c r="K9">
        <v>7.1280000000000001</v>
      </c>
      <c r="L9" t="s">
        <v>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7"/>
  <sheetViews>
    <sheetView workbookViewId="0">
      <selection activeCell="M3" sqref="M3"/>
    </sheetView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1715</v>
      </c>
      <c r="L2" t="s">
        <v>14</v>
      </c>
      <c r="M2" t="s">
        <v>60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4.4830000000000002E-2</v>
      </c>
      <c r="L3" t="s">
        <v>16</v>
      </c>
    </row>
    <row r="4" spans="1:13" x14ac:dyDescent="0.25">
      <c r="A4" t="s">
        <v>12</v>
      </c>
      <c r="B4" t="s">
        <v>17</v>
      </c>
      <c r="C4" t="s">
        <v>26</v>
      </c>
      <c r="D4">
        <v>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v>5.1100000000000003</v>
      </c>
      <c r="L4" t="s">
        <v>19</v>
      </c>
    </row>
    <row r="5" spans="1:13" x14ac:dyDescent="0.25">
      <c r="A5" t="s">
        <v>23</v>
      </c>
      <c r="B5" t="s">
        <v>13</v>
      </c>
      <c r="K5">
        <v>33.840000000000003</v>
      </c>
      <c r="L5" t="s">
        <v>14</v>
      </c>
    </row>
    <row r="6" spans="1:13" x14ac:dyDescent="0.25">
      <c r="A6" t="s">
        <v>23</v>
      </c>
      <c r="B6" t="s">
        <v>15</v>
      </c>
      <c r="D6">
        <v>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v>0.91727999999999998</v>
      </c>
      <c r="L6" t="s">
        <v>24</v>
      </c>
    </row>
    <row r="7" spans="1:13" x14ac:dyDescent="0.25">
      <c r="A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4"/>
  <sheetViews>
    <sheetView workbookViewId="0">
      <selection activeCell="L15" sqref="L15"/>
    </sheetView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143.09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7.9000000000000008E-3</v>
      </c>
      <c r="L3" t="s">
        <v>16</v>
      </c>
    </row>
    <row r="4" spans="1:13" x14ac:dyDescent="0.25">
      <c r="A4" t="s">
        <v>12</v>
      </c>
      <c r="B4" t="s">
        <v>17</v>
      </c>
      <c r="C4" t="s">
        <v>18</v>
      </c>
      <c r="D4">
        <v>0</v>
      </c>
      <c r="E4">
        <v>1</v>
      </c>
      <c r="F4">
        <v>5</v>
      </c>
      <c r="G4">
        <v>8</v>
      </c>
      <c r="H4">
        <v>22</v>
      </c>
      <c r="I4">
        <v>0</v>
      </c>
      <c r="J4">
        <v>4</v>
      </c>
      <c r="K4">
        <v>13.96</v>
      </c>
      <c r="L4" t="s">
        <v>19</v>
      </c>
    </row>
    <row r="5" spans="1:13" x14ac:dyDescent="0.25">
      <c r="A5" t="s">
        <v>12</v>
      </c>
      <c r="B5" t="s">
        <v>17</v>
      </c>
      <c r="C5" t="s">
        <v>50</v>
      </c>
      <c r="D5">
        <v>0</v>
      </c>
      <c r="E5">
        <v>1</v>
      </c>
      <c r="F5">
        <v>5</v>
      </c>
      <c r="G5">
        <v>0</v>
      </c>
      <c r="H5">
        <v>24</v>
      </c>
      <c r="I5">
        <v>0</v>
      </c>
      <c r="J5">
        <v>6</v>
      </c>
      <c r="K5">
        <v>4.21</v>
      </c>
      <c r="L5" t="s">
        <v>19</v>
      </c>
    </row>
    <row r="6" spans="1:13" x14ac:dyDescent="0.25">
      <c r="A6" t="s">
        <v>12</v>
      </c>
      <c r="B6" t="s">
        <v>17</v>
      </c>
      <c r="C6" t="s">
        <v>20</v>
      </c>
      <c r="D6">
        <v>0</v>
      </c>
      <c r="E6">
        <v>6</v>
      </c>
      <c r="F6">
        <v>9</v>
      </c>
      <c r="G6">
        <v>8</v>
      </c>
      <c r="H6">
        <v>22</v>
      </c>
      <c r="I6">
        <v>0</v>
      </c>
      <c r="J6">
        <v>4</v>
      </c>
      <c r="K6">
        <f>18.44</f>
        <v>18.440000000000001</v>
      </c>
      <c r="L6" t="s">
        <v>19</v>
      </c>
    </row>
    <row r="7" spans="1:13" x14ac:dyDescent="0.25">
      <c r="A7" t="s">
        <v>12</v>
      </c>
      <c r="B7" t="s">
        <v>17</v>
      </c>
      <c r="C7" t="s">
        <v>51</v>
      </c>
      <c r="D7">
        <v>0</v>
      </c>
      <c r="E7">
        <v>6</v>
      </c>
      <c r="F7">
        <v>9</v>
      </c>
      <c r="G7">
        <v>8</v>
      </c>
      <c r="H7">
        <v>18</v>
      </c>
      <c r="I7">
        <v>0</v>
      </c>
      <c r="J7">
        <v>4</v>
      </c>
      <c r="K7">
        <v>9.15</v>
      </c>
      <c r="L7" t="s">
        <v>19</v>
      </c>
    </row>
    <row r="8" spans="1:13" x14ac:dyDescent="0.25">
      <c r="A8" t="s">
        <v>12</v>
      </c>
      <c r="B8" t="s">
        <v>17</v>
      </c>
      <c r="C8" t="s">
        <v>52</v>
      </c>
      <c r="D8">
        <v>0</v>
      </c>
      <c r="E8">
        <v>6</v>
      </c>
      <c r="F8">
        <v>9</v>
      </c>
      <c r="G8">
        <v>0</v>
      </c>
      <c r="H8">
        <v>24</v>
      </c>
      <c r="I8">
        <v>0</v>
      </c>
      <c r="J8">
        <v>6</v>
      </c>
      <c r="K8">
        <v>16.66</v>
      </c>
      <c r="L8" t="s">
        <v>19</v>
      </c>
    </row>
    <row r="9" spans="1:13" x14ac:dyDescent="0.25">
      <c r="A9" t="s">
        <v>12</v>
      </c>
      <c r="B9" t="s">
        <v>17</v>
      </c>
      <c r="C9" t="s">
        <v>21</v>
      </c>
      <c r="D9">
        <v>0</v>
      </c>
      <c r="E9">
        <v>10</v>
      </c>
      <c r="F9">
        <v>12</v>
      </c>
      <c r="G9">
        <v>8</v>
      </c>
      <c r="H9">
        <v>22</v>
      </c>
      <c r="I9">
        <v>0</v>
      </c>
      <c r="J9">
        <v>4</v>
      </c>
      <c r="K9">
        <v>13.96</v>
      </c>
      <c r="L9" t="s">
        <v>19</v>
      </c>
    </row>
    <row r="10" spans="1:13" x14ac:dyDescent="0.25">
      <c r="A10" t="s">
        <v>12</v>
      </c>
      <c r="B10" t="s">
        <v>17</v>
      </c>
      <c r="C10" t="s">
        <v>53</v>
      </c>
      <c r="D10">
        <v>0</v>
      </c>
      <c r="E10">
        <v>10</v>
      </c>
      <c r="F10">
        <v>12</v>
      </c>
      <c r="G10">
        <v>0</v>
      </c>
      <c r="H10">
        <v>24</v>
      </c>
      <c r="I10">
        <v>0</v>
      </c>
      <c r="J10">
        <v>6</v>
      </c>
      <c r="K10">
        <v>4.21</v>
      </c>
      <c r="L10" t="s">
        <v>19</v>
      </c>
    </row>
    <row r="11" spans="1:13" x14ac:dyDescent="0.25">
      <c r="A11" t="s">
        <v>23</v>
      </c>
      <c r="B11" t="s">
        <v>15</v>
      </c>
      <c r="D11">
        <v>0</v>
      </c>
      <c r="E11">
        <v>1</v>
      </c>
      <c r="F11">
        <v>12</v>
      </c>
      <c r="G11">
        <v>0</v>
      </c>
      <c r="H11">
        <v>24</v>
      </c>
      <c r="I11">
        <v>0</v>
      </c>
      <c r="J11">
        <v>6</v>
      </c>
      <c r="K11">
        <v>32.9</v>
      </c>
      <c r="L11" t="s">
        <v>24</v>
      </c>
    </row>
    <row r="12" spans="1:13" x14ac:dyDescent="0.25">
      <c r="A12" t="s">
        <v>23</v>
      </c>
      <c r="B12" t="s">
        <v>15</v>
      </c>
      <c r="D12">
        <v>3</v>
      </c>
      <c r="E12">
        <v>1</v>
      </c>
      <c r="F12">
        <v>12</v>
      </c>
      <c r="G12">
        <v>0</v>
      </c>
      <c r="H12">
        <v>24</v>
      </c>
      <c r="I12">
        <v>0</v>
      </c>
      <c r="J12">
        <v>6</v>
      </c>
      <c r="K12">
        <v>0.92230000000000001</v>
      </c>
      <c r="L12" t="s">
        <v>24</v>
      </c>
    </row>
    <row r="13" spans="1:13" x14ac:dyDescent="0.25">
      <c r="A13" t="s">
        <v>23</v>
      </c>
      <c r="B13" t="s">
        <v>15</v>
      </c>
      <c r="D13">
        <v>90</v>
      </c>
      <c r="E13">
        <v>1</v>
      </c>
      <c r="F13">
        <v>12</v>
      </c>
      <c r="G13">
        <v>0</v>
      </c>
      <c r="H13">
        <v>24</v>
      </c>
      <c r="I13">
        <v>0</v>
      </c>
      <c r="J13">
        <v>6</v>
      </c>
      <c r="K13">
        <v>0.68820000000000003</v>
      </c>
      <c r="L13" t="s">
        <v>24</v>
      </c>
    </row>
    <row r="14" spans="1:13" x14ac:dyDescent="0.25">
      <c r="A14" t="s">
        <v>23</v>
      </c>
      <c r="B14" t="s">
        <v>15</v>
      </c>
      <c r="D14">
        <v>3000</v>
      </c>
      <c r="E14">
        <v>1</v>
      </c>
      <c r="F14">
        <v>12</v>
      </c>
      <c r="G14">
        <v>0</v>
      </c>
      <c r="H14">
        <v>24</v>
      </c>
      <c r="I14">
        <v>0</v>
      </c>
      <c r="J14">
        <v>6</v>
      </c>
      <c r="K14">
        <v>0.33350000000000002</v>
      </c>
      <c r="L14" t="s">
        <v>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16"/>
  <sheetViews>
    <sheetView workbookViewId="0"/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214.1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5</v>
      </c>
      <c r="G3">
        <v>0</v>
      </c>
      <c r="H3">
        <v>24</v>
      </c>
      <c r="I3">
        <v>0</v>
      </c>
      <c r="J3">
        <v>6</v>
      </c>
      <c r="K3">
        <v>4.5909999999999999E-2</v>
      </c>
      <c r="L3" t="s">
        <v>16</v>
      </c>
    </row>
    <row r="4" spans="1:13" x14ac:dyDescent="0.25">
      <c r="A4" t="s">
        <v>12</v>
      </c>
      <c r="B4" t="s">
        <v>15</v>
      </c>
      <c r="D4">
        <v>0</v>
      </c>
      <c r="E4">
        <v>6</v>
      </c>
      <c r="F4">
        <v>9</v>
      </c>
      <c r="G4">
        <v>0</v>
      </c>
      <c r="H4">
        <v>10</v>
      </c>
      <c r="I4">
        <v>0</v>
      </c>
      <c r="J4">
        <v>6</v>
      </c>
      <c r="K4">
        <v>4.428E-2</v>
      </c>
      <c r="L4" t="s">
        <v>16</v>
      </c>
    </row>
    <row r="5" spans="1:13" x14ac:dyDescent="0.25">
      <c r="A5" t="s">
        <v>12</v>
      </c>
      <c r="B5" t="s">
        <v>15</v>
      </c>
      <c r="D5">
        <v>0</v>
      </c>
      <c r="E5">
        <v>6</v>
      </c>
      <c r="F5">
        <v>9</v>
      </c>
      <c r="G5">
        <v>10</v>
      </c>
      <c r="H5">
        <v>13</v>
      </c>
      <c r="I5">
        <v>0</v>
      </c>
      <c r="J5">
        <v>6</v>
      </c>
      <c r="K5">
        <v>5.6120000000000003E-2</v>
      </c>
      <c r="L5" t="s">
        <v>16</v>
      </c>
    </row>
    <row r="6" spans="1:13" x14ac:dyDescent="0.25">
      <c r="A6" t="s">
        <v>12</v>
      </c>
      <c r="B6" t="s">
        <v>15</v>
      </c>
      <c r="D6">
        <v>0</v>
      </c>
      <c r="E6">
        <v>6</v>
      </c>
      <c r="F6">
        <v>9</v>
      </c>
      <c r="G6">
        <v>13</v>
      </c>
      <c r="H6">
        <v>19</v>
      </c>
      <c r="I6">
        <v>0</v>
      </c>
      <c r="J6">
        <v>6</v>
      </c>
      <c r="K6">
        <v>8.1680000000000003E-2</v>
      </c>
      <c r="L6" t="s">
        <v>16</v>
      </c>
    </row>
    <row r="7" spans="1:13" x14ac:dyDescent="0.25">
      <c r="A7" t="s">
        <v>12</v>
      </c>
      <c r="B7" t="s">
        <v>15</v>
      </c>
      <c r="D7">
        <v>0</v>
      </c>
      <c r="E7">
        <v>6</v>
      </c>
      <c r="F7">
        <v>9</v>
      </c>
      <c r="G7">
        <v>19</v>
      </c>
      <c r="H7">
        <v>22</v>
      </c>
      <c r="I7">
        <v>0</v>
      </c>
      <c r="J7">
        <v>6</v>
      </c>
      <c r="K7">
        <v>5.6120000000000003E-2</v>
      </c>
      <c r="L7" t="s">
        <v>16</v>
      </c>
    </row>
    <row r="8" spans="1:13" x14ac:dyDescent="0.25">
      <c r="A8" t="s">
        <v>12</v>
      </c>
      <c r="B8" t="s">
        <v>15</v>
      </c>
      <c r="D8">
        <v>0</v>
      </c>
      <c r="E8">
        <v>6</v>
      </c>
      <c r="F8">
        <v>9</v>
      </c>
      <c r="G8">
        <v>22</v>
      </c>
      <c r="H8">
        <v>24</v>
      </c>
      <c r="I8">
        <v>0</v>
      </c>
      <c r="J8">
        <v>6</v>
      </c>
      <c r="K8">
        <v>4.428E-2</v>
      </c>
      <c r="L8" t="s">
        <v>16</v>
      </c>
    </row>
    <row r="9" spans="1:13" x14ac:dyDescent="0.25">
      <c r="A9" t="s">
        <v>12</v>
      </c>
      <c r="B9" t="s">
        <v>15</v>
      </c>
      <c r="D9">
        <v>0</v>
      </c>
      <c r="E9">
        <v>10</v>
      </c>
      <c r="F9">
        <v>12</v>
      </c>
      <c r="G9">
        <v>0</v>
      </c>
      <c r="H9">
        <v>24</v>
      </c>
      <c r="I9">
        <v>0</v>
      </c>
      <c r="J9">
        <v>6</v>
      </c>
      <c r="K9">
        <v>4.5909999999999999E-2</v>
      </c>
      <c r="L9" t="s">
        <v>16</v>
      </c>
    </row>
    <row r="10" spans="1:13" x14ac:dyDescent="0.25">
      <c r="A10" t="s">
        <v>12</v>
      </c>
      <c r="B10" t="s">
        <v>17</v>
      </c>
      <c r="C10" t="s">
        <v>42</v>
      </c>
      <c r="D10">
        <v>0</v>
      </c>
      <c r="E10">
        <v>1</v>
      </c>
      <c r="F10">
        <v>5</v>
      </c>
      <c r="G10">
        <v>0</v>
      </c>
      <c r="H10">
        <v>24</v>
      </c>
      <c r="I10">
        <v>0</v>
      </c>
      <c r="J10">
        <v>6</v>
      </c>
      <c r="K10">
        <f>2.73+0.85</f>
        <v>3.58</v>
      </c>
      <c r="L10" t="s">
        <v>19</v>
      </c>
    </row>
    <row r="11" spans="1:13" x14ac:dyDescent="0.25">
      <c r="A11" t="s">
        <v>12</v>
      </c>
      <c r="B11" t="s">
        <v>17</v>
      </c>
      <c r="C11" t="s">
        <v>61</v>
      </c>
      <c r="D11">
        <v>0</v>
      </c>
      <c r="E11">
        <v>6</v>
      </c>
      <c r="F11">
        <v>9</v>
      </c>
      <c r="G11">
        <v>0</v>
      </c>
      <c r="H11">
        <v>10</v>
      </c>
      <c r="I11">
        <v>0</v>
      </c>
      <c r="J11">
        <v>6</v>
      </c>
      <c r="K11">
        <f>2.73</f>
        <v>2.73</v>
      </c>
      <c r="L11" t="s">
        <v>19</v>
      </c>
    </row>
    <row r="12" spans="1:13" x14ac:dyDescent="0.25">
      <c r="A12" t="s">
        <v>12</v>
      </c>
      <c r="B12" t="s">
        <v>17</v>
      </c>
      <c r="C12" t="s">
        <v>29</v>
      </c>
      <c r="D12">
        <v>0</v>
      </c>
      <c r="E12">
        <v>6</v>
      </c>
      <c r="F12">
        <v>9</v>
      </c>
      <c r="G12">
        <v>10</v>
      </c>
      <c r="H12">
        <v>13</v>
      </c>
      <c r="I12">
        <v>0</v>
      </c>
      <c r="J12">
        <v>6</v>
      </c>
      <c r="K12">
        <f>2.73+3.36</f>
        <v>6.09</v>
      </c>
      <c r="L12" t="s">
        <v>19</v>
      </c>
    </row>
    <row r="13" spans="1:13" x14ac:dyDescent="0.25">
      <c r="A13" t="s">
        <v>12</v>
      </c>
      <c r="B13" t="s">
        <v>17</v>
      </c>
      <c r="C13" t="s">
        <v>62</v>
      </c>
      <c r="D13">
        <v>0</v>
      </c>
      <c r="E13">
        <v>6</v>
      </c>
      <c r="F13">
        <v>9</v>
      </c>
      <c r="G13">
        <v>13</v>
      </c>
      <c r="H13">
        <v>19</v>
      </c>
      <c r="I13">
        <v>0</v>
      </c>
      <c r="J13">
        <v>6</v>
      </c>
      <c r="K13">
        <f>2.73+13.61</f>
        <v>16.34</v>
      </c>
      <c r="L13" t="s">
        <v>19</v>
      </c>
    </row>
    <row r="14" spans="1:13" x14ac:dyDescent="0.25">
      <c r="A14" t="s">
        <v>12</v>
      </c>
      <c r="B14" t="s">
        <v>17</v>
      </c>
      <c r="C14" t="s">
        <v>29</v>
      </c>
      <c r="D14">
        <v>0</v>
      </c>
      <c r="E14">
        <v>6</v>
      </c>
      <c r="F14">
        <v>9</v>
      </c>
      <c r="G14">
        <v>19</v>
      </c>
      <c r="H14">
        <v>22</v>
      </c>
      <c r="I14">
        <v>0</v>
      </c>
      <c r="J14">
        <v>6</v>
      </c>
      <c r="K14">
        <f>2.73+3.36</f>
        <v>6.09</v>
      </c>
      <c r="L14" t="s">
        <v>19</v>
      </c>
    </row>
    <row r="15" spans="1:13" x14ac:dyDescent="0.25">
      <c r="A15" t="s">
        <v>12</v>
      </c>
      <c r="B15" t="s">
        <v>17</v>
      </c>
      <c r="C15" t="s">
        <v>61</v>
      </c>
      <c r="D15">
        <v>0</v>
      </c>
      <c r="E15">
        <v>6</v>
      </c>
      <c r="F15">
        <v>9</v>
      </c>
      <c r="G15">
        <v>22</v>
      </c>
      <c r="H15">
        <v>24</v>
      </c>
      <c r="I15">
        <v>0</v>
      </c>
      <c r="J15">
        <v>6</v>
      </c>
      <c r="K15">
        <f>2.73</f>
        <v>2.73</v>
      </c>
      <c r="L15" t="s">
        <v>19</v>
      </c>
    </row>
    <row r="16" spans="1:13" x14ac:dyDescent="0.25">
      <c r="A16" t="s">
        <v>12</v>
      </c>
      <c r="B16" t="s">
        <v>17</v>
      </c>
      <c r="C16" t="s">
        <v>44</v>
      </c>
      <c r="D16">
        <v>0</v>
      </c>
      <c r="E16">
        <v>10</v>
      </c>
      <c r="F16">
        <v>12</v>
      </c>
      <c r="G16">
        <v>0</v>
      </c>
      <c r="H16">
        <v>24</v>
      </c>
      <c r="I16">
        <v>0</v>
      </c>
      <c r="J16">
        <v>6</v>
      </c>
      <c r="K16">
        <f>2.73+0.85</f>
        <v>3.58</v>
      </c>
      <c r="L16" t="s">
        <v>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2"/>
  <sheetViews>
    <sheetView workbookViewId="0"/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143.09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7.9000000000000008E-3</v>
      </c>
      <c r="L3" t="s">
        <v>16</v>
      </c>
    </row>
    <row r="4" spans="1:13" x14ac:dyDescent="0.25">
      <c r="A4" t="s">
        <v>12</v>
      </c>
      <c r="B4" t="s">
        <v>17</v>
      </c>
      <c r="C4" t="s">
        <v>18</v>
      </c>
      <c r="D4">
        <v>0</v>
      </c>
      <c r="E4">
        <v>1</v>
      </c>
      <c r="F4">
        <v>5</v>
      </c>
      <c r="G4">
        <v>8</v>
      </c>
      <c r="H4">
        <v>22</v>
      </c>
      <c r="I4">
        <v>0</v>
      </c>
      <c r="J4">
        <v>4</v>
      </c>
      <c r="K4">
        <v>13.96</v>
      </c>
      <c r="L4" t="s">
        <v>19</v>
      </c>
    </row>
    <row r="5" spans="1:13" x14ac:dyDescent="0.25">
      <c r="A5" t="s">
        <v>12</v>
      </c>
      <c r="B5" t="s">
        <v>17</v>
      </c>
      <c r="C5" t="s">
        <v>50</v>
      </c>
      <c r="D5">
        <v>0</v>
      </c>
      <c r="E5">
        <v>1</v>
      </c>
      <c r="F5">
        <v>5</v>
      </c>
      <c r="G5">
        <v>0</v>
      </c>
      <c r="H5">
        <v>24</v>
      </c>
      <c r="I5">
        <v>0</v>
      </c>
      <c r="J5">
        <v>6</v>
      </c>
      <c r="K5">
        <v>4.21</v>
      </c>
      <c r="L5" t="s">
        <v>19</v>
      </c>
    </row>
    <row r="6" spans="1:13" x14ac:dyDescent="0.25">
      <c r="A6" t="s">
        <v>12</v>
      </c>
      <c r="B6" t="s">
        <v>17</v>
      </c>
      <c r="C6" t="s">
        <v>20</v>
      </c>
      <c r="D6">
        <v>0</v>
      </c>
      <c r="E6">
        <v>6</v>
      </c>
      <c r="F6">
        <v>9</v>
      </c>
      <c r="G6">
        <v>8</v>
      </c>
      <c r="H6">
        <v>22</v>
      </c>
      <c r="I6">
        <v>0</v>
      </c>
      <c r="J6">
        <v>4</v>
      </c>
      <c r="K6">
        <f>18.44</f>
        <v>18.440000000000001</v>
      </c>
      <c r="L6" t="s">
        <v>19</v>
      </c>
    </row>
    <row r="7" spans="1:13" x14ac:dyDescent="0.25">
      <c r="A7" t="s">
        <v>12</v>
      </c>
      <c r="B7" t="s">
        <v>17</v>
      </c>
      <c r="C7" t="s">
        <v>51</v>
      </c>
      <c r="D7">
        <v>0</v>
      </c>
      <c r="E7">
        <v>6</v>
      </c>
      <c r="F7">
        <v>9</v>
      </c>
      <c r="G7">
        <v>8</v>
      </c>
      <c r="H7">
        <v>18</v>
      </c>
      <c r="I7">
        <v>0</v>
      </c>
      <c r="J7">
        <v>4</v>
      </c>
      <c r="K7">
        <v>9.15</v>
      </c>
      <c r="L7" t="s">
        <v>19</v>
      </c>
    </row>
    <row r="8" spans="1:13" x14ac:dyDescent="0.25">
      <c r="A8" t="s">
        <v>12</v>
      </c>
      <c r="B8" t="s">
        <v>17</v>
      </c>
      <c r="C8" t="s">
        <v>52</v>
      </c>
      <c r="D8">
        <v>0</v>
      </c>
      <c r="E8">
        <v>6</v>
      </c>
      <c r="F8">
        <v>9</v>
      </c>
      <c r="G8">
        <v>0</v>
      </c>
      <c r="H8">
        <v>24</v>
      </c>
      <c r="I8">
        <v>0</v>
      </c>
      <c r="J8">
        <v>6</v>
      </c>
      <c r="K8">
        <v>16.66</v>
      </c>
      <c r="L8" t="s">
        <v>19</v>
      </c>
    </row>
    <row r="9" spans="1:13" x14ac:dyDescent="0.25">
      <c r="A9" t="s">
        <v>12</v>
      </c>
      <c r="B9" t="s">
        <v>17</v>
      </c>
      <c r="C9" t="s">
        <v>21</v>
      </c>
      <c r="D9">
        <v>0</v>
      </c>
      <c r="E9">
        <v>10</v>
      </c>
      <c r="F9">
        <v>12</v>
      </c>
      <c r="G9">
        <v>8</v>
      </c>
      <c r="H9">
        <v>22</v>
      </c>
      <c r="I9">
        <v>0</v>
      </c>
      <c r="J9">
        <v>4</v>
      </c>
      <c r="K9">
        <v>13.96</v>
      </c>
      <c r="L9" t="s">
        <v>19</v>
      </c>
    </row>
    <row r="10" spans="1:13" x14ac:dyDescent="0.25">
      <c r="A10" t="s">
        <v>12</v>
      </c>
      <c r="B10" t="s">
        <v>17</v>
      </c>
      <c r="C10" t="s">
        <v>53</v>
      </c>
      <c r="D10">
        <v>0</v>
      </c>
      <c r="E10">
        <v>10</v>
      </c>
      <c r="F10">
        <v>12</v>
      </c>
      <c r="G10">
        <v>0</v>
      </c>
      <c r="H10">
        <v>24</v>
      </c>
      <c r="I10">
        <v>0</v>
      </c>
      <c r="J10">
        <v>6</v>
      </c>
      <c r="K10">
        <v>4.21</v>
      </c>
      <c r="L10" t="s">
        <v>19</v>
      </c>
    </row>
    <row r="11" spans="1:13" x14ac:dyDescent="0.25">
      <c r="A11" t="s">
        <v>23</v>
      </c>
      <c r="B11" t="s">
        <v>15</v>
      </c>
      <c r="D11">
        <v>0</v>
      </c>
      <c r="E11">
        <v>1</v>
      </c>
      <c r="F11">
        <v>12</v>
      </c>
      <c r="G11">
        <v>0</v>
      </c>
      <c r="H11">
        <v>24</v>
      </c>
      <c r="I11">
        <v>0</v>
      </c>
      <c r="J11">
        <v>6</v>
      </c>
      <c r="K11">
        <v>250</v>
      </c>
      <c r="L11" t="s">
        <v>24</v>
      </c>
    </row>
    <row r="12" spans="1:13" x14ac:dyDescent="0.25">
      <c r="A12" t="s">
        <v>23</v>
      </c>
      <c r="B12" t="s">
        <v>15</v>
      </c>
      <c r="D12">
        <v>10</v>
      </c>
      <c r="E12">
        <v>1</v>
      </c>
      <c r="F12">
        <v>12</v>
      </c>
      <c r="G12">
        <v>0</v>
      </c>
      <c r="H12">
        <v>24</v>
      </c>
      <c r="I12">
        <v>0</v>
      </c>
      <c r="J12">
        <v>6</v>
      </c>
      <c r="K12">
        <v>0.26319999999999999</v>
      </c>
      <c r="L12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"/>
  <sheetViews>
    <sheetView workbookViewId="0"/>
  </sheetViews>
  <sheetFormatPr defaultRowHeight="15" x14ac:dyDescent="0.25"/>
  <cols>
    <col min="1" max="1" width="30.7109375" bestFit="1" customWidth="1"/>
    <col min="2" max="2" width="13.28515625" bestFit="1" customWidth="1"/>
    <col min="3" max="3" width="9.42578125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42578125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2200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f>0.00152+0.03009</f>
        <v>3.1609999999999999E-2</v>
      </c>
      <c r="L3" t="s">
        <v>16</v>
      </c>
    </row>
    <row r="4" spans="1:13" x14ac:dyDescent="0.25">
      <c r="A4" t="s">
        <v>12</v>
      </c>
      <c r="B4" t="s">
        <v>17</v>
      </c>
      <c r="C4" t="s">
        <v>26</v>
      </c>
      <c r="D4">
        <v>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f>9.17+4.5+2.75</f>
        <v>16.420000000000002</v>
      </c>
      <c r="L4" t="s">
        <v>19</v>
      </c>
    </row>
    <row r="5" spans="1:13" x14ac:dyDescent="0.25">
      <c r="A5" s="1"/>
      <c r="B5" s="3"/>
    </row>
    <row r="6" spans="1:13" x14ac:dyDescent="0.25">
      <c r="A6" s="1"/>
    </row>
    <row r="7" spans="1:13" x14ac:dyDescent="0.25">
      <c r="A7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2"/>
  <sheetViews>
    <sheetView workbookViewId="0"/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1890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12</v>
      </c>
      <c r="G3">
        <v>0</v>
      </c>
      <c r="H3">
        <v>6</v>
      </c>
      <c r="I3">
        <v>0</v>
      </c>
      <c r="J3">
        <v>5</v>
      </c>
      <c r="K3">
        <f>0.00094+0.04273</f>
        <v>4.367E-2</v>
      </c>
      <c r="L3" t="s">
        <v>16</v>
      </c>
    </row>
    <row r="4" spans="1:13" x14ac:dyDescent="0.25">
      <c r="A4" t="s">
        <v>12</v>
      </c>
      <c r="B4" t="s">
        <v>15</v>
      </c>
      <c r="D4">
        <v>0</v>
      </c>
      <c r="E4">
        <v>1</v>
      </c>
      <c r="F4">
        <v>12</v>
      </c>
      <c r="G4">
        <v>6</v>
      </c>
      <c r="H4">
        <v>22</v>
      </c>
      <c r="I4">
        <v>0</v>
      </c>
      <c r="J4">
        <v>5</v>
      </c>
      <c r="K4">
        <f>0.00094+0.05773</f>
        <v>5.867E-2</v>
      </c>
      <c r="L4" t="s">
        <v>16</v>
      </c>
    </row>
    <row r="5" spans="1:13" x14ac:dyDescent="0.25">
      <c r="A5" t="s">
        <v>12</v>
      </c>
      <c r="B5" t="s">
        <v>15</v>
      </c>
      <c r="D5">
        <v>0</v>
      </c>
      <c r="E5">
        <v>1</v>
      </c>
      <c r="F5">
        <v>12</v>
      </c>
      <c r="G5">
        <v>22</v>
      </c>
      <c r="H5">
        <v>24</v>
      </c>
      <c r="I5">
        <v>0</v>
      </c>
      <c r="J5">
        <v>5</v>
      </c>
      <c r="K5">
        <f>0.00094+0.04273</f>
        <v>4.367E-2</v>
      </c>
      <c r="L5" t="s">
        <v>16</v>
      </c>
    </row>
    <row r="6" spans="1:13" x14ac:dyDescent="0.25">
      <c r="A6" t="s">
        <v>12</v>
      </c>
      <c r="B6" t="s">
        <v>15</v>
      </c>
      <c r="D6">
        <v>0</v>
      </c>
      <c r="E6">
        <v>1</v>
      </c>
      <c r="F6">
        <v>12</v>
      </c>
      <c r="G6">
        <v>0</v>
      </c>
      <c r="H6">
        <v>24</v>
      </c>
      <c r="I6">
        <v>6</v>
      </c>
      <c r="J6">
        <v>6</v>
      </c>
      <c r="K6">
        <f>0.00094+0.04273</f>
        <v>4.367E-2</v>
      </c>
      <c r="L6" t="s">
        <v>16</v>
      </c>
    </row>
    <row r="7" spans="1:13" x14ac:dyDescent="0.25">
      <c r="A7" t="s">
        <v>12</v>
      </c>
      <c r="B7" t="s">
        <v>17</v>
      </c>
      <c r="C7" t="s">
        <v>36</v>
      </c>
      <c r="D7">
        <v>0</v>
      </c>
      <c r="E7">
        <v>1</v>
      </c>
      <c r="F7">
        <v>12</v>
      </c>
      <c r="G7">
        <v>0</v>
      </c>
      <c r="H7">
        <v>24</v>
      </c>
      <c r="I7">
        <v>0</v>
      </c>
      <c r="J7">
        <v>6</v>
      </c>
      <c r="K7">
        <v>1.49</v>
      </c>
      <c r="L7" t="s">
        <v>19</v>
      </c>
    </row>
    <row r="8" spans="1:13" x14ac:dyDescent="0.25">
      <c r="A8" t="s">
        <v>12</v>
      </c>
      <c r="B8" t="s">
        <v>17</v>
      </c>
      <c r="C8" t="s">
        <v>63</v>
      </c>
      <c r="D8">
        <v>0</v>
      </c>
      <c r="E8">
        <v>1</v>
      </c>
      <c r="F8">
        <v>12</v>
      </c>
      <c r="G8">
        <v>6</v>
      </c>
      <c r="H8">
        <v>22</v>
      </c>
      <c r="I8">
        <v>0</v>
      </c>
      <c r="J8">
        <v>5</v>
      </c>
      <c r="K8">
        <f>2.53+0.76</f>
        <v>3.29</v>
      </c>
      <c r="L8" t="s">
        <v>19</v>
      </c>
    </row>
    <row r="9" spans="1:13" x14ac:dyDescent="0.25">
      <c r="A9" t="s">
        <v>12</v>
      </c>
      <c r="B9" t="s">
        <v>17</v>
      </c>
      <c r="C9" t="s">
        <v>36</v>
      </c>
      <c r="D9">
        <v>4000</v>
      </c>
      <c r="E9">
        <v>1</v>
      </c>
      <c r="F9">
        <v>12</v>
      </c>
      <c r="G9">
        <v>0</v>
      </c>
      <c r="H9">
        <v>24</v>
      </c>
      <c r="I9">
        <v>0</v>
      </c>
      <c r="J9">
        <v>6</v>
      </c>
      <c r="K9">
        <v>1.18</v>
      </c>
      <c r="L9" t="s">
        <v>19</v>
      </c>
    </row>
    <row r="10" spans="1:13" x14ac:dyDescent="0.25">
      <c r="A10" t="s">
        <v>23</v>
      </c>
      <c r="B10" t="s">
        <v>13</v>
      </c>
      <c r="K10">
        <v>325</v>
      </c>
      <c r="L10" t="s">
        <v>14</v>
      </c>
    </row>
    <row r="11" spans="1:13" x14ac:dyDescent="0.25">
      <c r="A11" t="s">
        <v>23</v>
      </c>
      <c r="B11" t="s">
        <v>15</v>
      </c>
      <c r="D11">
        <v>0</v>
      </c>
      <c r="E11">
        <v>1</v>
      </c>
      <c r="F11">
        <v>12</v>
      </c>
      <c r="G11">
        <v>0</v>
      </c>
      <c r="H11">
        <v>24</v>
      </c>
      <c r="I11">
        <v>0</v>
      </c>
      <c r="J11">
        <v>6</v>
      </c>
      <c r="K11">
        <v>0.58665</v>
      </c>
      <c r="L11" t="s">
        <v>24</v>
      </c>
    </row>
    <row r="12" spans="1:13" x14ac:dyDescent="0.25">
      <c r="A12" t="s">
        <v>23</v>
      </c>
      <c r="B12" t="s">
        <v>15</v>
      </c>
      <c r="D12">
        <v>2000</v>
      </c>
      <c r="E12">
        <v>1</v>
      </c>
      <c r="F12">
        <v>12</v>
      </c>
      <c r="G12">
        <v>0</v>
      </c>
      <c r="H12">
        <v>24</v>
      </c>
      <c r="I12">
        <v>0</v>
      </c>
      <c r="J12">
        <v>6</v>
      </c>
      <c r="K12">
        <v>0.56691999999999998</v>
      </c>
      <c r="L12" t="s">
        <v>24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22"/>
  <sheetViews>
    <sheetView workbookViewId="0"/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f>1560+350</f>
        <v>1910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3</v>
      </c>
      <c r="G3">
        <v>0</v>
      </c>
      <c r="H3">
        <v>5</v>
      </c>
      <c r="I3">
        <v>0</v>
      </c>
      <c r="J3">
        <v>4</v>
      </c>
      <c r="K3">
        <v>4.3810000000000002E-2</v>
      </c>
      <c r="L3" t="s">
        <v>16</v>
      </c>
    </row>
    <row r="4" spans="1:13" x14ac:dyDescent="0.25">
      <c r="A4" t="s">
        <v>12</v>
      </c>
      <c r="B4" t="s">
        <v>15</v>
      </c>
      <c r="D4">
        <v>0</v>
      </c>
      <c r="E4">
        <v>1</v>
      </c>
      <c r="F4">
        <v>3</v>
      </c>
      <c r="G4">
        <v>5</v>
      </c>
      <c r="H4">
        <v>11</v>
      </c>
      <c r="I4">
        <v>0</v>
      </c>
      <c r="J4">
        <v>4</v>
      </c>
      <c r="K4">
        <v>5.1499999999999997E-2</v>
      </c>
      <c r="L4" t="s">
        <v>16</v>
      </c>
    </row>
    <row r="5" spans="1:13" x14ac:dyDescent="0.25">
      <c r="A5" t="s">
        <v>12</v>
      </c>
      <c r="B5" t="s">
        <v>15</v>
      </c>
      <c r="D5">
        <v>0</v>
      </c>
      <c r="E5">
        <v>1</v>
      </c>
      <c r="F5">
        <v>3</v>
      </c>
      <c r="G5">
        <v>11</v>
      </c>
      <c r="H5">
        <v>24</v>
      </c>
      <c r="I5">
        <v>0</v>
      </c>
      <c r="J5">
        <v>4</v>
      </c>
      <c r="K5">
        <v>4.3810000000000002E-2</v>
      </c>
      <c r="L5" t="s">
        <v>16</v>
      </c>
    </row>
    <row r="6" spans="1:13" x14ac:dyDescent="0.25">
      <c r="A6" t="s">
        <v>12</v>
      </c>
      <c r="B6" t="s">
        <v>15</v>
      </c>
      <c r="D6">
        <v>0</v>
      </c>
      <c r="E6">
        <v>1</v>
      </c>
      <c r="F6">
        <v>3</v>
      </c>
      <c r="G6">
        <v>0</v>
      </c>
      <c r="H6">
        <v>24</v>
      </c>
      <c r="I6">
        <v>5</v>
      </c>
      <c r="J6">
        <v>6</v>
      </c>
      <c r="K6">
        <v>4.3810000000000002E-2</v>
      </c>
      <c r="L6" t="s">
        <v>16</v>
      </c>
    </row>
    <row r="7" spans="1:13" x14ac:dyDescent="0.25">
      <c r="A7" t="s">
        <v>12</v>
      </c>
      <c r="B7" t="s">
        <v>15</v>
      </c>
      <c r="D7">
        <v>0</v>
      </c>
      <c r="E7">
        <v>4</v>
      </c>
      <c r="F7">
        <v>4</v>
      </c>
      <c r="G7">
        <v>0</v>
      </c>
      <c r="H7">
        <v>24</v>
      </c>
      <c r="I7">
        <v>0</v>
      </c>
      <c r="J7">
        <v>4</v>
      </c>
      <c r="K7">
        <v>4.1270000000000001E-2</v>
      </c>
      <c r="L7" t="s">
        <v>16</v>
      </c>
    </row>
    <row r="8" spans="1:13" x14ac:dyDescent="0.25">
      <c r="A8" t="s">
        <v>12</v>
      </c>
      <c r="B8" t="s">
        <v>15</v>
      </c>
      <c r="D8">
        <v>0</v>
      </c>
      <c r="E8">
        <v>6</v>
      </c>
      <c r="F8">
        <v>9</v>
      </c>
      <c r="G8">
        <v>0</v>
      </c>
      <c r="H8">
        <v>14</v>
      </c>
      <c r="I8">
        <v>0</v>
      </c>
      <c r="J8">
        <v>4</v>
      </c>
      <c r="K8">
        <v>4.1590000000000002E-2</v>
      </c>
      <c r="L8" t="s">
        <v>16</v>
      </c>
    </row>
    <row r="9" spans="1:13" x14ac:dyDescent="0.25">
      <c r="A9" t="s">
        <v>12</v>
      </c>
      <c r="B9" t="s">
        <v>15</v>
      </c>
      <c r="D9">
        <v>0</v>
      </c>
      <c r="E9">
        <v>6</v>
      </c>
      <c r="F9">
        <v>9</v>
      </c>
      <c r="G9">
        <v>14</v>
      </c>
      <c r="H9">
        <v>20</v>
      </c>
      <c r="I9">
        <v>0</v>
      </c>
      <c r="J9">
        <v>4</v>
      </c>
      <c r="K9">
        <v>6.6500000000000004E-2</v>
      </c>
      <c r="L9" t="s">
        <v>16</v>
      </c>
    </row>
    <row r="10" spans="1:13" x14ac:dyDescent="0.25">
      <c r="A10" t="s">
        <v>12</v>
      </c>
      <c r="B10" t="s">
        <v>15</v>
      </c>
      <c r="D10">
        <v>0</v>
      </c>
      <c r="E10">
        <v>6</v>
      </c>
      <c r="F10">
        <v>9</v>
      </c>
      <c r="G10">
        <v>20</v>
      </c>
      <c r="H10">
        <v>24</v>
      </c>
      <c r="I10">
        <v>0</v>
      </c>
      <c r="J10">
        <v>4</v>
      </c>
      <c r="K10">
        <v>4.1590000000000002E-2</v>
      </c>
      <c r="L10" t="s">
        <v>16</v>
      </c>
    </row>
    <row r="11" spans="1:13" x14ac:dyDescent="0.25">
      <c r="A11" t="s">
        <v>12</v>
      </c>
      <c r="B11" t="s">
        <v>15</v>
      </c>
      <c r="D11">
        <v>0</v>
      </c>
      <c r="E11">
        <v>6</v>
      </c>
      <c r="F11">
        <v>9</v>
      </c>
      <c r="G11">
        <v>0</v>
      </c>
      <c r="H11">
        <v>24</v>
      </c>
      <c r="I11">
        <v>5</v>
      </c>
      <c r="J11">
        <v>6</v>
      </c>
      <c r="K11">
        <v>4.1590000000000002E-2</v>
      </c>
      <c r="L11" t="s">
        <v>16</v>
      </c>
    </row>
    <row r="12" spans="1:13" x14ac:dyDescent="0.25">
      <c r="A12" t="s">
        <v>12</v>
      </c>
      <c r="B12" t="s">
        <v>15</v>
      </c>
      <c r="D12">
        <v>0</v>
      </c>
      <c r="E12">
        <v>10</v>
      </c>
      <c r="F12">
        <v>11</v>
      </c>
      <c r="G12">
        <v>0</v>
      </c>
      <c r="H12">
        <v>24</v>
      </c>
      <c r="I12">
        <v>0</v>
      </c>
      <c r="J12">
        <v>4</v>
      </c>
      <c r="K12">
        <v>4.1270000000000001E-2</v>
      </c>
      <c r="L12" t="s">
        <v>16</v>
      </c>
    </row>
    <row r="13" spans="1:13" x14ac:dyDescent="0.25">
      <c r="A13" t="s">
        <v>12</v>
      </c>
      <c r="B13" t="s">
        <v>15</v>
      </c>
      <c r="D13">
        <v>0</v>
      </c>
      <c r="E13">
        <v>12</v>
      </c>
      <c r="F13">
        <v>12</v>
      </c>
      <c r="G13">
        <v>0</v>
      </c>
      <c r="H13">
        <v>5</v>
      </c>
      <c r="I13">
        <v>0</v>
      </c>
      <c r="J13">
        <v>4</v>
      </c>
      <c r="K13">
        <v>4.3810000000000002E-2</v>
      </c>
      <c r="L13" t="s">
        <v>16</v>
      </c>
    </row>
    <row r="14" spans="1:13" x14ac:dyDescent="0.25">
      <c r="A14" t="s">
        <v>12</v>
      </c>
      <c r="B14" t="s">
        <v>15</v>
      </c>
      <c r="D14">
        <v>0</v>
      </c>
      <c r="E14">
        <v>12</v>
      </c>
      <c r="F14">
        <v>12</v>
      </c>
      <c r="G14">
        <v>5</v>
      </c>
      <c r="H14">
        <v>11</v>
      </c>
      <c r="I14">
        <v>0</v>
      </c>
      <c r="J14">
        <v>4</v>
      </c>
      <c r="K14">
        <v>5.1499999999999997E-2</v>
      </c>
      <c r="L14" t="s">
        <v>16</v>
      </c>
    </row>
    <row r="15" spans="1:13" x14ac:dyDescent="0.25">
      <c r="A15" t="s">
        <v>12</v>
      </c>
      <c r="B15" t="s">
        <v>15</v>
      </c>
      <c r="D15">
        <v>0</v>
      </c>
      <c r="E15">
        <v>12</v>
      </c>
      <c r="F15">
        <v>12</v>
      </c>
      <c r="G15">
        <v>11</v>
      </c>
      <c r="H15">
        <v>24</v>
      </c>
      <c r="I15">
        <v>0</v>
      </c>
      <c r="J15">
        <v>4</v>
      </c>
      <c r="K15">
        <v>4.3810000000000002E-2</v>
      </c>
      <c r="L15" t="s">
        <v>16</v>
      </c>
    </row>
    <row r="16" spans="1:13" x14ac:dyDescent="0.25">
      <c r="A16" t="s">
        <v>12</v>
      </c>
      <c r="B16" t="s">
        <v>15</v>
      </c>
      <c r="D16">
        <v>0</v>
      </c>
      <c r="E16">
        <v>12</v>
      </c>
      <c r="F16">
        <v>12</v>
      </c>
      <c r="G16">
        <v>0</v>
      </c>
      <c r="H16">
        <v>24</v>
      </c>
      <c r="I16">
        <v>5</v>
      </c>
      <c r="J16">
        <v>6</v>
      </c>
      <c r="K16">
        <v>4.3810000000000002E-2</v>
      </c>
      <c r="L16" t="s">
        <v>16</v>
      </c>
    </row>
    <row r="17" spans="1:12" x14ac:dyDescent="0.25">
      <c r="A17" t="s">
        <v>12</v>
      </c>
      <c r="B17" t="s">
        <v>17</v>
      </c>
      <c r="C17" t="s">
        <v>18</v>
      </c>
      <c r="D17">
        <v>0</v>
      </c>
      <c r="E17">
        <v>1</v>
      </c>
      <c r="F17">
        <v>3</v>
      </c>
      <c r="G17">
        <v>5</v>
      </c>
      <c r="H17">
        <v>11</v>
      </c>
      <c r="I17">
        <v>0</v>
      </c>
      <c r="J17">
        <v>4</v>
      </c>
      <c r="K17">
        <v>9.9</v>
      </c>
      <c r="L17" t="s">
        <v>19</v>
      </c>
    </row>
    <row r="18" spans="1:12" x14ac:dyDescent="0.25">
      <c r="A18" t="s">
        <v>12</v>
      </c>
      <c r="B18" t="s">
        <v>17</v>
      </c>
      <c r="C18" t="s">
        <v>64</v>
      </c>
      <c r="D18">
        <v>0</v>
      </c>
      <c r="E18">
        <v>4</v>
      </c>
      <c r="F18">
        <v>5</v>
      </c>
      <c r="G18">
        <v>14</v>
      </c>
      <c r="H18">
        <v>20</v>
      </c>
      <c r="I18">
        <v>0</v>
      </c>
      <c r="J18">
        <v>4</v>
      </c>
      <c r="K18">
        <v>9.9</v>
      </c>
      <c r="L18" t="s">
        <v>19</v>
      </c>
    </row>
    <row r="19" spans="1:12" x14ac:dyDescent="0.25">
      <c r="A19" t="s">
        <v>12</v>
      </c>
      <c r="B19" t="s">
        <v>17</v>
      </c>
      <c r="C19" t="s">
        <v>20</v>
      </c>
      <c r="D19">
        <v>0</v>
      </c>
      <c r="E19">
        <v>6</v>
      </c>
      <c r="F19">
        <v>9</v>
      </c>
      <c r="G19">
        <v>14</v>
      </c>
      <c r="H19">
        <v>20</v>
      </c>
      <c r="I19">
        <v>0</v>
      </c>
      <c r="J19">
        <v>4</v>
      </c>
      <c r="K19">
        <v>10.87</v>
      </c>
      <c r="L19" t="s">
        <v>19</v>
      </c>
    </row>
    <row r="20" spans="1:12" x14ac:dyDescent="0.25">
      <c r="A20" t="s">
        <v>12</v>
      </c>
      <c r="B20" t="s">
        <v>17</v>
      </c>
      <c r="C20" t="s">
        <v>65</v>
      </c>
      <c r="D20">
        <v>0</v>
      </c>
      <c r="E20">
        <v>10</v>
      </c>
      <c r="F20">
        <v>10</v>
      </c>
      <c r="G20">
        <v>14</v>
      </c>
      <c r="H20">
        <v>20</v>
      </c>
      <c r="I20">
        <v>0</v>
      </c>
      <c r="J20">
        <v>4</v>
      </c>
      <c r="K20">
        <v>9.9</v>
      </c>
      <c r="L20" t="s">
        <v>19</v>
      </c>
    </row>
    <row r="21" spans="1:12" x14ac:dyDescent="0.25">
      <c r="A21" t="s">
        <v>12</v>
      </c>
      <c r="B21" t="s">
        <v>17</v>
      </c>
      <c r="C21" t="s">
        <v>21</v>
      </c>
      <c r="D21">
        <v>0</v>
      </c>
      <c r="E21">
        <v>11</v>
      </c>
      <c r="F21">
        <v>12</v>
      </c>
      <c r="G21">
        <v>5</v>
      </c>
      <c r="H21">
        <v>11</v>
      </c>
      <c r="I21">
        <v>0</v>
      </c>
      <c r="J21">
        <v>4</v>
      </c>
      <c r="K21">
        <v>9.9</v>
      </c>
      <c r="L21" t="s">
        <v>19</v>
      </c>
    </row>
    <row r="22" spans="1:12" x14ac:dyDescent="0.25">
      <c r="A22" t="s">
        <v>12</v>
      </c>
      <c r="B22" t="s">
        <v>17</v>
      </c>
      <c r="C22" t="s">
        <v>36</v>
      </c>
      <c r="D22">
        <v>0</v>
      </c>
      <c r="E22">
        <v>1</v>
      </c>
      <c r="F22">
        <v>12</v>
      </c>
      <c r="G22">
        <v>0</v>
      </c>
      <c r="H22">
        <v>24</v>
      </c>
      <c r="I22">
        <v>0</v>
      </c>
      <c r="J22">
        <v>6</v>
      </c>
      <c r="K22">
        <v>5.46</v>
      </c>
      <c r="L22" t="s">
        <v>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1"/>
  <sheetViews>
    <sheetView workbookViewId="0"/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600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5</v>
      </c>
      <c r="G3">
        <v>0</v>
      </c>
      <c r="H3">
        <v>7</v>
      </c>
      <c r="I3">
        <v>0</v>
      </c>
      <c r="J3">
        <v>4</v>
      </c>
      <c r="K3">
        <f>0.00566+0.05161</f>
        <v>5.7270000000000001E-2</v>
      </c>
      <c r="L3" t="s">
        <v>16</v>
      </c>
    </row>
    <row r="4" spans="1:13" x14ac:dyDescent="0.25">
      <c r="A4" t="s">
        <v>12</v>
      </c>
      <c r="B4" t="s">
        <v>15</v>
      </c>
      <c r="D4">
        <v>0</v>
      </c>
      <c r="E4">
        <v>1</v>
      </c>
      <c r="F4">
        <v>5</v>
      </c>
      <c r="G4">
        <v>7</v>
      </c>
      <c r="H4">
        <v>11</v>
      </c>
      <c r="I4">
        <v>0</v>
      </c>
      <c r="J4">
        <v>4</v>
      </c>
      <c r="K4">
        <f>0.00566+0.08101</f>
        <v>8.6669999999999997E-2</v>
      </c>
      <c r="L4" t="s">
        <v>16</v>
      </c>
    </row>
    <row r="5" spans="1:13" x14ac:dyDescent="0.25">
      <c r="A5" t="s">
        <v>12</v>
      </c>
      <c r="B5" t="s">
        <v>15</v>
      </c>
      <c r="D5">
        <v>0</v>
      </c>
      <c r="E5">
        <v>1</v>
      </c>
      <c r="F5">
        <v>5</v>
      </c>
      <c r="G5">
        <v>11</v>
      </c>
      <c r="H5">
        <v>17</v>
      </c>
      <c r="I5">
        <v>0</v>
      </c>
      <c r="J5">
        <v>4</v>
      </c>
      <c r="K5">
        <f>0.00566+0.07322</f>
        <v>7.8879999999999992E-2</v>
      </c>
      <c r="L5" t="s">
        <v>16</v>
      </c>
    </row>
    <row r="6" spans="1:13" x14ac:dyDescent="0.25">
      <c r="A6" t="s">
        <v>12</v>
      </c>
      <c r="B6" t="s">
        <v>15</v>
      </c>
      <c r="D6">
        <v>0</v>
      </c>
      <c r="E6">
        <v>1</v>
      </c>
      <c r="F6">
        <v>5</v>
      </c>
      <c r="G6">
        <v>17</v>
      </c>
      <c r="H6">
        <v>21</v>
      </c>
      <c r="I6">
        <v>0</v>
      </c>
      <c r="J6">
        <v>4</v>
      </c>
      <c r="K6">
        <f>0.00566+0.08101</f>
        <v>8.6669999999999997E-2</v>
      </c>
      <c r="L6" t="s">
        <v>16</v>
      </c>
    </row>
    <row r="7" spans="1:13" x14ac:dyDescent="0.25">
      <c r="A7" t="s">
        <v>12</v>
      </c>
      <c r="B7" t="s">
        <v>15</v>
      </c>
      <c r="D7">
        <v>0</v>
      </c>
      <c r="E7">
        <v>1</v>
      </c>
      <c r="F7">
        <v>5</v>
      </c>
      <c r="G7">
        <v>21</v>
      </c>
      <c r="H7">
        <v>24</v>
      </c>
      <c r="I7">
        <v>0</v>
      </c>
      <c r="J7">
        <v>4</v>
      </c>
      <c r="K7">
        <f>0.00566+0.05161</f>
        <v>5.7270000000000001E-2</v>
      </c>
      <c r="L7" t="s">
        <v>16</v>
      </c>
    </row>
    <row r="8" spans="1:13" x14ac:dyDescent="0.25">
      <c r="A8" t="s">
        <v>12</v>
      </c>
      <c r="B8" t="s">
        <v>15</v>
      </c>
      <c r="D8">
        <v>0</v>
      </c>
      <c r="E8">
        <v>1</v>
      </c>
      <c r="F8">
        <v>5</v>
      </c>
      <c r="G8">
        <v>0</v>
      </c>
      <c r="H8">
        <v>24</v>
      </c>
      <c r="I8">
        <v>5</v>
      </c>
      <c r="J8">
        <v>6</v>
      </c>
      <c r="K8">
        <f>0.00566+0.05161</f>
        <v>5.7270000000000001E-2</v>
      </c>
      <c r="L8" t="s">
        <v>16</v>
      </c>
    </row>
    <row r="9" spans="1:13" x14ac:dyDescent="0.25">
      <c r="A9" t="s">
        <v>12</v>
      </c>
      <c r="B9" t="s">
        <v>15</v>
      </c>
      <c r="D9">
        <v>0</v>
      </c>
      <c r="E9">
        <v>6</v>
      </c>
      <c r="F9">
        <v>9</v>
      </c>
      <c r="G9">
        <v>0</v>
      </c>
      <c r="H9">
        <v>7</v>
      </c>
      <c r="I9">
        <v>0</v>
      </c>
      <c r="J9">
        <v>4</v>
      </c>
      <c r="K9">
        <f>0.00566+0.05161</f>
        <v>5.7270000000000001E-2</v>
      </c>
      <c r="L9" t="s">
        <v>16</v>
      </c>
    </row>
    <row r="10" spans="1:13" x14ac:dyDescent="0.25">
      <c r="A10" t="s">
        <v>12</v>
      </c>
      <c r="B10" t="s">
        <v>15</v>
      </c>
      <c r="D10">
        <v>0</v>
      </c>
      <c r="E10">
        <v>6</v>
      </c>
      <c r="F10">
        <v>9</v>
      </c>
      <c r="G10">
        <v>7</v>
      </c>
      <c r="H10">
        <v>10</v>
      </c>
      <c r="I10">
        <v>0</v>
      </c>
      <c r="J10">
        <v>4</v>
      </c>
      <c r="K10">
        <f>0.00566+0.07322</f>
        <v>7.8879999999999992E-2</v>
      </c>
      <c r="L10" t="s">
        <v>16</v>
      </c>
    </row>
    <row r="11" spans="1:13" x14ac:dyDescent="0.25">
      <c r="A11" t="s">
        <v>12</v>
      </c>
      <c r="B11" t="s">
        <v>15</v>
      </c>
      <c r="D11">
        <v>0</v>
      </c>
      <c r="E11">
        <v>6</v>
      </c>
      <c r="F11">
        <v>9</v>
      </c>
      <c r="G11">
        <v>10</v>
      </c>
      <c r="H11">
        <v>20</v>
      </c>
      <c r="I11">
        <v>0</v>
      </c>
      <c r="J11">
        <v>4</v>
      </c>
      <c r="K11">
        <f>0.00566+0.08101</f>
        <v>8.6669999999999997E-2</v>
      </c>
      <c r="L11" t="s">
        <v>16</v>
      </c>
    </row>
    <row r="12" spans="1:13" x14ac:dyDescent="0.25">
      <c r="A12" t="s">
        <v>12</v>
      </c>
      <c r="B12" t="s">
        <v>15</v>
      </c>
      <c r="D12">
        <v>0</v>
      </c>
      <c r="E12">
        <v>6</v>
      </c>
      <c r="F12">
        <v>9</v>
      </c>
      <c r="G12">
        <v>20</v>
      </c>
      <c r="H12">
        <v>23</v>
      </c>
      <c r="I12">
        <v>0</v>
      </c>
      <c r="J12">
        <v>4</v>
      </c>
      <c r="K12">
        <f>0.00566+0.07322</f>
        <v>7.8879999999999992E-2</v>
      </c>
      <c r="L12" t="s">
        <v>16</v>
      </c>
    </row>
    <row r="13" spans="1:13" x14ac:dyDescent="0.25">
      <c r="A13" t="s">
        <v>12</v>
      </c>
      <c r="B13" t="s">
        <v>15</v>
      </c>
      <c r="D13">
        <v>0</v>
      </c>
      <c r="E13">
        <v>6</v>
      </c>
      <c r="F13">
        <v>9</v>
      </c>
      <c r="G13">
        <v>23</v>
      </c>
      <c r="H13">
        <v>24</v>
      </c>
      <c r="I13">
        <v>0</v>
      </c>
      <c r="J13">
        <v>4</v>
      </c>
      <c r="K13">
        <f>0.00566+0.05161</f>
        <v>5.7270000000000001E-2</v>
      </c>
      <c r="L13" t="s">
        <v>16</v>
      </c>
    </row>
    <row r="14" spans="1:13" x14ac:dyDescent="0.25">
      <c r="A14" t="s">
        <v>12</v>
      </c>
      <c r="B14" t="s">
        <v>15</v>
      </c>
      <c r="D14">
        <v>0</v>
      </c>
      <c r="E14">
        <v>6</v>
      </c>
      <c r="F14">
        <v>9</v>
      </c>
      <c r="G14">
        <v>0</v>
      </c>
      <c r="H14">
        <v>24</v>
      </c>
      <c r="I14">
        <v>5</v>
      </c>
      <c r="J14">
        <v>6</v>
      </c>
      <c r="K14">
        <f>0.00566+0.05161</f>
        <v>5.7270000000000001E-2</v>
      </c>
      <c r="L14" t="s">
        <v>16</v>
      </c>
    </row>
    <row r="15" spans="1:13" x14ac:dyDescent="0.25">
      <c r="A15" t="s">
        <v>12</v>
      </c>
      <c r="B15" t="s">
        <v>15</v>
      </c>
      <c r="D15">
        <v>0</v>
      </c>
      <c r="E15">
        <v>10</v>
      </c>
      <c r="F15">
        <v>12</v>
      </c>
      <c r="G15">
        <v>0</v>
      </c>
      <c r="H15">
        <v>7</v>
      </c>
      <c r="I15">
        <v>0</v>
      </c>
      <c r="J15">
        <v>4</v>
      </c>
      <c r="K15">
        <f>0.00566+0.05161</f>
        <v>5.7270000000000001E-2</v>
      </c>
      <c r="L15" t="s">
        <v>16</v>
      </c>
    </row>
    <row r="16" spans="1:13" x14ac:dyDescent="0.25">
      <c r="A16" t="s">
        <v>12</v>
      </c>
      <c r="B16" t="s">
        <v>15</v>
      </c>
      <c r="D16">
        <v>0</v>
      </c>
      <c r="E16">
        <v>10</v>
      </c>
      <c r="F16">
        <v>12</v>
      </c>
      <c r="G16">
        <v>7</v>
      </c>
      <c r="H16">
        <v>11</v>
      </c>
      <c r="I16">
        <v>0</v>
      </c>
      <c r="J16">
        <v>4</v>
      </c>
      <c r="K16">
        <f>0.00566+0.07322</f>
        <v>7.8879999999999992E-2</v>
      </c>
      <c r="L16" t="s">
        <v>16</v>
      </c>
    </row>
    <row r="17" spans="1:12" x14ac:dyDescent="0.25">
      <c r="A17" t="s">
        <v>12</v>
      </c>
      <c r="B17" t="s">
        <v>15</v>
      </c>
      <c r="D17">
        <v>0</v>
      </c>
      <c r="E17">
        <v>10</v>
      </c>
      <c r="F17">
        <v>12</v>
      </c>
      <c r="G17">
        <v>11</v>
      </c>
      <c r="H17">
        <v>17</v>
      </c>
      <c r="I17">
        <v>0</v>
      </c>
      <c r="J17">
        <v>4</v>
      </c>
      <c r="K17">
        <f>0.00566+0.08101</f>
        <v>8.6669999999999997E-2</v>
      </c>
      <c r="L17" t="s">
        <v>16</v>
      </c>
    </row>
    <row r="18" spans="1:12" x14ac:dyDescent="0.25">
      <c r="A18" t="s">
        <v>12</v>
      </c>
      <c r="B18" t="s">
        <v>15</v>
      </c>
      <c r="D18">
        <v>0</v>
      </c>
      <c r="E18">
        <v>10</v>
      </c>
      <c r="F18">
        <v>12</v>
      </c>
      <c r="G18">
        <v>17</v>
      </c>
      <c r="H18">
        <v>21</v>
      </c>
      <c r="I18">
        <v>0</v>
      </c>
      <c r="J18">
        <v>4</v>
      </c>
      <c r="K18">
        <f>0.00566+0.07322</f>
        <v>7.8879999999999992E-2</v>
      </c>
      <c r="L18" t="s">
        <v>16</v>
      </c>
    </row>
    <row r="19" spans="1:12" x14ac:dyDescent="0.25">
      <c r="A19" t="s">
        <v>12</v>
      </c>
      <c r="B19" t="s">
        <v>15</v>
      </c>
      <c r="D19">
        <v>0</v>
      </c>
      <c r="E19">
        <v>10</v>
      </c>
      <c r="F19">
        <v>12</v>
      </c>
      <c r="G19">
        <v>21</v>
      </c>
      <c r="H19">
        <v>24</v>
      </c>
      <c r="I19">
        <v>0</v>
      </c>
      <c r="J19">
        <v>4</v>
      </c>
      <c r="K19">
        <f>0.00566+0.05161</f>
        <v>5.7270000000000001E-2</v>
      </c>
      <c r="L19" t="s">
        <v>16</v>
      </c>
    </row>
    <row r="20" spans="1:12" x14ac:dyDescent="0.25">
      <c r="A20" t="s">
        <v>12</v>
      </c>
      <c r="B20" t="s">
        <v>15</v>
      </c>
      <c r="D20">
        <v>0</v>
      </c>
      <c r="E20">
        <v>10</v>
      </c>
      <c r="F20">
        <v>12</v>
      </c>
      <c r="G20">
        <v>0</v>
      </c>
      <c r="H20">
        <v>24</v>
      </c>
      <c r="I20">
        <v>5</v>
      </c>
      <c r="J20">
        <v>6</v>
      </c>
      <c r="K20">
        <f>0.00566+0.05161</f>
        <v>5.7270000000000001E-2</v>
      </c>
      <c r="L20" t="s">
        <v>16</v>
      </c>
    </row>
    <row r="21" spans="1:12" x14ac:dyDescent="0.25">
      <c r="A21" t="s">
        <v>12</v>
      </c>
      <c r="B21" t="s">
        <v>17</v>
      </c>
      <c r="C21" t="s">
        <v>26</v>
      </c>
      <c r="D21">
        <v>0</v>
      </c>
      <c r="E21">
        <v>1</v>
      </c>
      <c r="F21">
        <v>12</v>
      </c>
      <c r="G21">
        <v>0</v>
      </c>
      <c r="H21">
        <v>24</v>
      </c>
      <c r="I21">
        <v>0</v>
      </c>
      <c r="J21">
        <v>6</v>
      </c>
      <c r="K21">
        <f>3.11+3.93</f>
        <v>7.04</v>
      </c>
      <c r="L21" t="s">
        <v>19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7"/>
  <sheetViews>
    <sheetView workbookViewId="0"/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3413.98</v>
      </c>
      <c r="L2" t="s">
        <v>14</v>
      </c>
    </row>
    <row r="3" spans="1:13" x14ac:dyDescent="0.25">
      <c r="A3" t="s">
        <v>12</v>
      </c>
      <c r="B3" t="s">
        <v>17</v>
      </c>
      <c r="C3" t="s">
        <v>26</v>
      </c>
      <c r="D3">
        <v>0</v>
      </c>
      <c r="E3">
        <v>1</v>
      </c>
      <c r="F3">
        <v>12</v>
      </c>
      <c r="G3">
        <v>8</v>
      </c>
      <c r="H3">
        <v>20</v>
      </c>
      <c r="I3">
        <v>0</v>
      </c>
      <c r="J3">
        <v>4</v>
      </c>
      <c r="K3">
        <v>1.86</v>
      </c>
      <c r="L3" t="s">
        <v>19</v>
      </c>
    </row>
    <row r="4" spans="1:13" x14ac:dyDescent="0.25">
      <c r="A4" s="1"/>
    </row>
    <row r="5" spans="1:13" x14ac:dyDescent="0.25">
      <c r="A5" s="1"/>
      <c r="B5" s="3"/>
    </row>
    <row r="6" spans="1:13" x14ac:dyDescent="0.25">
      <c r="A6" s="1"/>
    </row>
    <row r="7" spans="1:13" x14ac:dyDescent="0.25">
      <c r="A7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8"/>
  <sheetViews>
    <sheetView workbookViewId="0"/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358.11</v>
      </c>
      <c r="L2" t="s">
        <v>14</v>
      </c>
    </row>
    <row r="3" spans="1:13" x14ac:dyDescent="0.25">
      <c r="A3" t="s">
        <v>12</v>
      </c>
      <c r="B3" t="s">
        <v>17</v>
      </c>
      <c r="C3" t="s">
        <v>42</v>
      </c>
      <c r="D3">
        <v>0</v>
      </c>
      <c r="E3">
        <v>1</v>
      </c>
      <c r="F3">
        <v>3</v>
      </c>
      <c r="G3">
        <v>0</v>
      </c>
      <c r="H3">
        <v>24</v>
      </c>
      <c r="I3">
        <v>0</v>
      </c>
      <c r="J3">
        <v>6</v>
      </c>
      <c r="K3">
        <v>12.56</v>
      </c>
      <c r="L3" t="s">
        <v>19</v>
      </c>
    </row>
    <row r="4" spans="1:13" x14ac:dyDescent="0.25">
      <c r="A4" t="s">
        <v>12</v>
      </c>
      <c r="B4" t="s">
        <v>17</v>
      </c>
      <c r="C4" t="s">
        <v>43</v>
      </c>
      <c r="D4">
        <v>0</v>
      </c>
      <c r="E4">
        <v>4</v>
      </c>
      <c r="F4">
        <v>9</v>
      </c>
      <c r="G4">
        <v>0</v>
      </c>
      <c r="H4">
        <v>24</v>
      </c>
      <c r="I4">
        <v>0</v>
      </c>
      <c r="J4">
        <v>6</v>
      </c>
      <c r="K4">
        <v>8.48</v>
      </c>
      <c r="L4" t="s">
        <v>19</v>
      </c>
    </row>
    <row r="5" spans="1:13" x14ac:dyDescent="0.25">
      <c r="A5" t="s">
        <v>12</v>
      </c>
      <c r="B5" t="s">
        <v>17</v>
      </c>
      <c r="C5" t="s">
        <v>44</v>
      </c>
      <c r="D5">
        <v>0</v>
      </c>
      <c r="E5">
        <v>10</v>
      </c>
      <c r="F5">
        <v>12</v>
      </c>
      <c r="G5">
        <v>0</v>
      </c>
      <c r="H5">
        <v>24</v>
      </c>
      <c r="I5">
        <v>0</v>
      </c>
      <c r="J5">
        <v>6</v>
      </c>
      <c r="K5">
        <v>12.56</v>
      </c>
      <c r="L5" t="s">
        <v>19</v>
      </c>
    </row>
    <row r="6" spans="1:13" x14ac:dyDescent="0.25">
      <c r="A6" t="s">
        <v>12</v>
      </c>
      <c r="B6" t="s">
        <v>15</v>
      </c>
      <c r="D6">
        <v>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v>7.0948999999999998E-2</v>
      </c>
      <c r="L6" t="s">
        <v>16</v>
      </c>
    </row>
    <row r="7" spans="1:13" x14ac:dyDescent="0.25">
      <c r="A7" t="s">
        <v>23</v>
      </c>
      <c r="B7" t="s">
        <v>13</v>
      </c>
      <c r="K7">
        <v>33.840000000000003</v>
      </c>
      <c r="L7" t="s">
        <v>14</v>
      </c>
    </row>
    <row r="8" spans="1:13" x14ac:dyDescent="0.25">
      <c r="A8" t="s">
        <v>23</v>
      </c>
      <c r="B8" t="s">
        <v>15</v>
      </c>
      <c r="D8">
        <v>0</v>
      </c>
      <c r="E8">
        <v>1</v>
      </c>
      <c r="F8">
        <v>12</v>
      </c>
      <c r="G8">
        <v>0</v>
      </c>
      <c r="H8">
        <v>24</v>
      </c>
      <c r="I8">
        <v>0</v>
      </c>
      <c r="J8">
        <v>6</v>
      </c>
      <c r="K8">
        <v>0.91727999999999998</v>
      </c>
      <c r="L8" t="s">
        <v>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16"/>
  <sheetViews>
    <sheetView workbookViewId="0"/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f>1655.26+350</f>
        <v>2005.26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3</v>
      </c>
      <c r="G3">
        <v>0</v>
      </c>
      <c r="H3">
        <v>4</v>
      </c>
      <c r="I3">
        <v>0</v>
      </c>
      <c r="J3">
        <v>4</v>
      </c>
      <c r="K3">
        <v>4.6390000000000001E-2</v>
      </c>
      <c r="L3" t="s">
        <v>16</v>
      </c>
    </row>
    <row r="4" spans="1:13" x14ac:dyDescent="0.25">
      <c r="A4" t="s">
        <v>12</v>
      </c>
      <c r="B4" t="s">
        <v>15</v>
      </c>
      <c r="D4">
        <v>0</v>
      </c>
      <c r="E4">
        <v>1</v>
      </c>
      <c r="F4">
        <v>3</v>
      </c>
      <c r="G4">
        <v>4</v>
      </c>
      <c r="H4">
        <v>10</v>
      </c>
      <c r="I4">
        <v>0</v>
      </c>
      <c r="J4">
        <v>4</v>
      </c>
      <c r="K4">
        <v>7.3319999999999996E-2</v>
      </c>
      <c r="L4" t="s">
        <v>16</v>
      </c>
    </row>
    <row r="5" spans="1:13" x14ac:dyDescent="0.25">
      <c r="A5" t="s">
        <v>12</v>
      </c>
      <c r="B5" t="s">
        <v>15</v>
      </c>
      <c r="D5">
        <v>0</v>
      </c>
      <c r="E5">
        <v>1</v>
      </c>
      <c r="F5">
        <v>3</v>
      </c>
      <c r="G5">
        <v>10</v>
      </c>
      <c r="H5">
        <v>24</v>
      </c>
      <c r="I5">
        <v>0</v>
      </c>
      <c r="J5">
        <v>4</v>
      </c>
      <c r="K5">
        <v>4.6390000000000001E-2</v>
      </c>
      <c r="L5" t="s">
        <v>16</v>
      </c>
    </row>
    <row r="6" spans="1:13" x14ac:dyDescent="0.25">
      <c r="A6" t="s">
        <v>12</v>
      </c>
      <c r="B6" t="s">
        <v>15</v>
      </c>
      <c r="D6">
        <v>0</v>
      </c>
      <c r="E6">
        <v>4</v>
      </c>
      <c r="F6">
        <v>10</v>
      </c>
      <c r="G6">
        <v>0</v>
      </c>
      <c r="H6">
        <v>13</v>
      </c>
      <c r="I6">
        <v>0</v>
      </c>
      <c r="J6">
        <v>4</v>
      </c>
      <c r="K6">
        <v>4.6390000000000001E-2</v>
      </c>
      <c r="L6" t="s">
        <v>16</v>
      </c>
    </row>
    <row r="7" spans="1:13" x14ac:dyDescent="0.25">
      <c r="A7" t="s">
        <v>12</v>
      </c>
      <c r="B7" t="s">
        <v>15</v>
      </c>
      <c r="D7">
        <v>0</v>
      </c>
      <c r="E7">
        <v>4</v>
      </c>
      <c r="F7">
        <v>10</v>
      </c>
      <c r="G7">
        <v>13</v>
      </c>
      <c r="H7">
        <v>19</v>
      </c>
      <c r="I7">
        <v>0</v>
      </c>
      <c r="J7">
        <v>4</v>
      </c>
      <c r="K7">
        <v>7.3319999999999996E-2</v>
      </c>
      <c r="L7" t="s">
        <v>16</v>
      </c>
    </row>
    <row r="8" spans="1:13" x14ac:dyDescent="0.25">
      <c r="A8" t="s">
        <v>12</v>
      </c>
      <c r="B8" t="s">
        <v>15</v>
      </c>
      <c r="D8">
        <v>0</v>
      </c>
      <c r="E8">
        <v>4</v>
      </c>
      <c r="F8">
        <v>10</v>
      </c>
      <c r="G8">
        <v>20</v>
      </c>
      <c r="H8">
        <v>24</v>
      </c>
      <c r="I8">
        <v>0</v>
      </c>
      <c r="J8">
        <v>4</v>
      </c>
      <c r="K8">
        <v>4.6390000000000001E-2</v>
      </c>
      <c r="L8" t="s">
        <v>16</v>
      </c>
    </row>
    <row r="9" spans="1:13" x14ac:dyDescent="0.25">
      <c r="A9" t="s">
        <v>12</v>
      </c>
      <c r="B9" t="s">
        <v>15</v>
      </c>
      <c r="D9">
        <v>0</v>
      </c>
      <c r="E9">
        <v>11</v>
      </c>
      <c r="F9">
        <v>12</v>
      </c>
      <c r="G9">
        <v>0</v>
      </c>
      <c r="H9">
        <v>4</v>
      </c>
      <c r="I9">
        <v>0</v>
      </c>
      <c r="J9">
        <v>4</v>
      </c>
      <c r="K9">
        <v>4.6390000000000001E-2</v>
      </c>
      <c r="L9" t="s">
        <v>16</v>
      </c>
    </row>
    <row r="10" spans="1:13" x14ac:dyDescent="0.25">
      <c r="A10" t="s">
        <v>12</v>
      </c>
      <c r="B10" t="s">
        <v>15</v>
      </c>
      <c r="D10">
        <v>0</v>
      </c>
      <c r="E10">
        <v>11</v>
      </c>
      <c r="F10">
        <v>12</v>
      </c>
      <c r="G10">
        <v>4</v>
      </c>
      <c r="H10">
        <v>10</v>
      </c>
      <c r="I10">
        <v>0</v>
      </c>
      <c r="J10">
        <v>4</v>
      </c>
      <c r="K10">
        <v>7.3319999999999996E-2</v>
      </c>
      <c r="L10" t="s">
        <v>16</v>
      </c>
    </row>
    <row r="11" spans="1:13" x14ac:dyDescent="0.25">
      <c r="A11" t="s">
        <v>12</v>
      </c>
      <c r="B11" t="s">
        <v>15</v>
      </c>
      <c r="D11">
        <v>0</v>
      </c>
      <c r="E11">
        <v>11</v>
      </c>
      <c r="F11">
        <v>12</v>
      </c>
      <c r="G11">
        <v>10</v>
      </c>
      <c r="H11">
        <v>24</v>
      </c>
      <c r="I11">
        <v>0</v>
      </c>
      <c r="J11">
        <v>4</v>
      </c>
      <c r="K11">
        <v>4.6390000000000001E-2</v>
      </c>
      <c r="L11" t="s">
        <v>16</v>
      </c>
    </row>
    <row r="12" spans="1:13" x14ac:dyDescent="0.25">
      <c r="A12" t="s">
        <v>12</v>
      </c>
      <c r="B12" t="s">
        <v>15</v>
      </c>
      <c r="D12">
        <v>0</v>
      </c>
      <c r="E12">
        <v>1</v>
      </c>
      <c r="F12">
        <v>12</v>
      </c>
      <c r="G12">
        <v>0</v>
      </c>
      <c r="H12">
        <v>24</v>
      </c>
      <c r="I12">
        <v>5</v>
      </c>
      <c r="J12">
        <v>6</v>
      </c>
      <c r="K12">
        <v>4.6390000000000001E-2</v>
      </c>
      <c r="L12" t="s">
        <v>16</v>
      </c>
    </row>
    <row r="13" spans="1:13" x14ac:dyDescent="0.25">
      <c r="A13" t="s">
        <v>12</v>
      </c>
      <c r="B13" t="s">
        <v>17</v>
      </c>
      <c r="C13" t="s">
        <v>18</v>
      </c>
      <c r="D13">
        <v>0</v>
      </c>
      <c r="E13">
        <v>1</v>
      </c>
      <c r="F13">
        <v>3</v>
      </c>
      <c r="G13">
        <v>4</v>
      </c>
      <c r="H13">
        <v>10</v>
      </c>
      <c r="I13">
        <v>0</v>
      </c>
      <c r="J13">
        <v>4</v>
      </c>
      <c r="K13">
        <v>11.74</v>
      </c>
      <c r="L13" t="s">
        <v>19</v>
      </c>
    </row>
    <row r="14" spans="1:13" x14ac:dyDescent="0.25">
      <c r="A14" t="s">
        <v>12</v>
      </c>
      <c r="B14" t="s">
        <v>17</v>
      </c>
      <c r="C14" t="s">
        <v>20</v>
      </c>
      <c r="D14">
        <v>0</v>
      </c>
      <c r="E14">
        <v>4</v>
      </c>
      <c r="F14">
        <v>10</v>
      </c>
      <c r="G14">
        <v>13</v>
      </c>
      <c r="H14">
        <v>19</v>
      </c>
      <c r="I14">
        <v>0</v>
      </c>
      <c r="J14">
        <v>4</v>
      </c>
      <c r="K14">
        <v>11.74</v>
      </c>
      <c r="L14" t="s">
        <v>19</v>
      </c>
    </row>
    <row r="15" spans="1:13" x14ac:dyDescent="0.25">
      <c r="A15" t="s">
        <v>12</v>
      </c>
      <c r="B15" t="s">
        <v>17</v>
      </c>
      <c r="C15" t="s">
        <v>21</v>
      </c>
      <c r="D15">
        <v>0</v>
      </c>
      <c r="E15">
        <v>11</v>
      </c>
      <c r="F15">
        <v>12</v>
      </c>
      <c r="G15">
        <v>4</v>
      </c>
      <c r="H15">
        <v>10</v>
      </c>
      <c r="I15">
        <v>0</v>
      </c>
      <c r="J15">
        <v>4</v>
      </c>
      <c r="K15">
        <v>11.74</v>
      </c>
      <c r="L15" t="s">
        <v>19</v>
      </c>
    </row>
    <row r="16" spans="1:13" x14ac:dyDescent="0.25">
      <c r="A16" t="s">
        <v>12</v>
      </c>
      <c r="B16" t="s">
        <v>17</v>
      </c>
      <c r="C16" t="s">
        <v>36</v>
      </c>
      <c r="D16">
        <v>0</v>
      </c>
      <c r="E16">
        <v>1</v>
      </c>
      <c r="F16">
        <v>12</v>
      </c>
      <c r="G16">
        <v>0</v>
      </c>
      <c r="H16">
        <v>24</v>
      </c>
      <c r="I16">
        <v>0</v>
      </c>
      <c r="J16">
        <v>6</v>
      </c>
      <c r="K16">
        <v>5.6</v>
      </c>
      <c r="L16" t="s">
        <v>19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7"/>
  <sheetViews>
    <sheetView workbookViewId="0">
      <selection activeCell="B8" sqref="B8"/>
    </sheetView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2000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4.9320000000000003E-2</v>
      </c>
      <c r="L3" t="s">
        <v>16</v>
      </c>
      <c r="M3" t="s">
        <v>66</v>
      </c>
    </row>
    <row r="4" spans="1:13" x14ac:dyDescent="0.25">
      <c r="A4" t="s">
        <v>12</v>
      </c>
      <c r="B4" t="s">
        <v>17</v>
      </c>
      <c r="C4" t="s">
        <v>26</v>
      </c>
      <c r="D4">
        <v>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v>10.77</v>
      </c>
      <c r="L4" t="s">
        <v>19</v>
      </c>
    </row>
    <row r="5" spans="1:13" x14ac:dyDescent="0.25">
      <c r="A5" t="s">
        <v>23</v>
      </c>
      <c r="B5" t="s">
        <v>13</v>
      </c>
      <c r="K5">
        <v>781</v>
      </c>
      <c r="L5" t="s">
        <v>14</v>
      </c>
    </row>
    <row r="6" spans="1:13" x14ac:dyDescent="0.25">
      <c r="A6" t="s">
        <v>23</v>
      </c>
      <c r="B6" t="s">
        <v>15</v>
      </c>
      <c r="D6">
        <v>5000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v>0.11265</v>
      </c>
      <c r="L6" t="s">
        <v>24</v>
      </c>
    </row>
    <row r="7" spans="1:13" x14ac:dyDescent="0.25">
      <c r="A7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M9"/>
  <sheetViews>
    <sheetView workbookViewId="0"/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242.12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0</v>
      </c>
      <c r="L3" t="s">
        <v>16</v>
      </c>
      <c r="M3" t="s">
        <v>67</v>
      </c>
    </row>
    <row r="4" spans="1:13" x14ac:dyDescent="0.25">
      <c r="A4" t="s">
        <v>12</v>
      </c>
      <c r="B4" t="s">
        <v>17</v>
      </c>
      <c r="C4" t="s">
        <v>36</v>
      </c>
      <c r="D4">
        <v>0</v>
      </c>
      <c r="E4">
        <v>1</v>
      </c>
      <c r="F4">
        <v>12</v>
      </c>
      <c r="G4">
        <v>0</v>
      </c>
      <c r="H4">
        <v>8</v>
      </c>
      <c r="I4">
        <v>0</v>
      </c>
      <c r="J4">
        <v>4</v>
      </c>
      <c r="K4">
        <f>2.03251*0.75</f>
        <v>1.5243824999999998</v>
      </c>
      <c r="L4" t="s">
        <v>19</v>
      </c>
      <c r="M4" t="s">
        <v>87</v>
      </c>
    </row>
    <row r="5" spans="1:13" x14ac:dyDescent="0.25">
      <c r="A5" t="s">
        <v>12</v>
      </c>
      <c r="B5" t="s">
        <v>17</v>
      </c>
      <c r="C5" t="s">
        <v>36</v>
      </c>
      <c r="D5">
        <v>0</v>
      </c>
      <c r="E5">
        <v>1</v>
      </c>
      <c r="F5">
        <v>12</v>
      </c>
      <c r="G5">
        <v>8</v>
      </c>
      <c r="H5">
        <v>20</v>
      </c>
      <c r="I5">
        <v>0</v>
      </c>
      <c r="J5">
        <v>4</v>
      </c>
      <c r="K5">
        <v>2.0325099999999998</v>
      </c>
      <c r="L5" t="s">
        <v>19</v>
      </c>
    </row>
    <row r="6" spans="1:13" x14ac:dyDescent="0.25">
      <c r="A6" t="s">
        <v>12</v>
      </c>
      <c r="B6" t="s">
        <v>17</v>
      </c>
      <c r="C6" t="s">
        <v>36</v>
      </c>
      <c r="D6">
        <v>0</v>
      </c>
      <c r="E6">
        <v>1</v>
      </c>
      <c r="F6">
        <v>12</v>
      </c>
      <c r="G6">
        <v>20</v>
      </c>
      <c r="H6">
        <v>24</v>
      </c>
      <c r="I6">
        <v>0</v>
      </c>
      <c r="J6">
        <v>4</v>
      </c>
      <c r="K6">
        <f>2.03251*0.75</f>
        <v>1.5243824999999998</v>
      </c>
      <c r="L6" t="s">
        <v>19</v>
      </c>
    </row>
    <row r="7" spans="1:13" x14ac:dyDescent="0.25">
      <c r="A7" t="s">
        <v>12</v>
      </c>
      <c r="B7" t="s">
        <v>17</v>
      </c>
      <c r="C7" t="s">
        <v>36</v>
      </c>
      <c r="D7">
        <v>0</v>
      </c>
      <c r="E7">
        <v>1</v>
      </c>
      <c r="F7">
        <v>12</v>
      </c>
      <c r="G7">
        <v>0</v>
      </c>
      <c r="H7">
        <v>24</v>
      </c>
      <c r="I7">
        <v>0</v>
      </c>
      <c r="J7">
        <v>6</v>
      </c>
      <c r="K7">
        <f>2.03251*0.75</f>
        <v>1.5243824999999998</v>
      </c>
      <c r="L7" t="s">
        <v>19</v>
      </c>
    </row>
    <row r="8" spans="1:13" x14ac:dyDescent="0.25">
      <c r="A8" t="s">
        <v>23</v>
      </c>
      <c r="B8" t="s">
        <v>13</v>
      </c>
      <c r="K8">
        <v>92.13</v>
      </c>
      <c r="L8" t="s">
        <v>14</v>
      </c>
    </row>
    <row r="9" spans="1:13" x14ac:dyDescent="0.25">
      <c r="A9" t="s">
        <v>23</v>
      </c>
      <c r="B9" t="s">
        <v>15</v>
      </c>
      <c r="D9">
        <v>0</v>
      </c>
      <c r="E9">
        <v>1</v>
      </c>
      <c r="F9">
        <v>12</v>
      </c>
      <c r="G9">
        <v>0</v>
      </c>
      <c r="H9">
        <v>24</v>
      </c>
      <c r="I9">
        <v>0</v>
      </c>
      <c r="J9">
        <v>6</v>
      </c>
      <c r="K9">
        <f>0.18204/1.037</f>
        <v>0.17554484088717456</v>
      </c>
      <c r="L9" t="s">
        <v>24</v>
      </c>
      <c r="M9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24"/>
  <sheetViews>
    <sheetView workbookViewId="0"/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283.02999999999997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3</v>
      </c>
      <c r="G3">
        <v>0</v>
      </c>
      <c r="H3">
        <v>6</v>
      </c>
      <c r="I3">
        <v>0</v>
      </c>
      <c r="J3">
        <v>4</v>
      </c>
      <c r="K3">
        <f>0.00999+0.00114+0.02635</f>
        <v>3.7479999999999999E-2</v>
      </c>
      <c r="L3" t="s">
        <v>16</v>
      </c>
      <c r="M3" t="s">
        <v>69</v>
      </c>
    </row>
    <row r="4" spans="1:13" x14ac:dyDescent="0.25">
      <c r="A4" t="s">
        <v>12</v>
      </c>
      <c r="B4" t="s">
        <v>15</v>
      </c>
      <c r="D4">
        <v>0</v>
      </c>
      <c r="E4">
        <v>1</v>
      </c>
      <c r="F4">
        <v>3</v>
      </c>
      <c r="G4">
        <v>6</v>
      </c>
      <c r="H4">
        <v>10</v>
      </c>
      <c r="I4">
        <v>0</v>
      </c>
      <c r="J4">
        <v>4</v>
      </c>
      <c r="K4">
        <f>0.01007+0.00114+0.03229</f>
        <v>4.3499999999999997E-2</v>
      </c>
      <c r="L4" t="s">
        <v>16</v>
      </c>
    </row>
    <row r="5" spans="1:13" x14ac:dyDescent="0.25">
      <c r="A5" t="s">
        <v>12</v>
      </c>
      <c r="B5" t="s">
        <v>15</v>
      </c>
      <c r="D5">
        <v>0</v>
      </c>
      <c r="E5">
        <v>1</v>
      </c>
      <c r="F5">
        <v>3</v>
      </c>
      <c r="G5">
        <v>10</v>
      </c>
      <c r="H5">
        <v>18</v>
      </c>
      <c r="I5">
        <v>0</v>
      </c>
      <c r="J5">
        <v>4</v>
      </c>
      <c r="K5">
        <f>0.00999+0.00114+0.02635</f>
        <v>3.7479999999999999E-2</v>
      </c>
      <c r="L5" t="s">
        <v>16</v>
      </c>
    </row>
    <row r="6" spans="1:13" x14ac:dyDescent="0.25">
      <c r="A6" t="s">
        <v>12</v>
      </c>
      <c r="B6" t="s">
        <v>15</v>
      </c>
      <c r="D6">
        <v>0</v>
      </c>
      <c r="E6">
        <v>1</v>
      </c>
      <c r="F6">
        <v>3</v>
      </c>
      <c r="G6">
        <v>18</v>
      </c>
      <c r="H6">
        <v>22</v>
      </c>
      <c r="I6">
        <v>0</v>
      </c>
      <c r="J6">
        <v>4</v>
      </c>
      <c r="K6">
        <f>0.01007+0.00114+0.03229</f>
        <v>4.3499999999999997E-2</v>
      </c>
      <c r="L6" t="s">
        <v>16</v>
      </c>
    </row>
    <row r="7" spans="1:13" x14ac:dyDescent="0.25">
      <c r="A7" t="s">
        <v>12</v>
      </c>
      <c r="B7" t="s">
        <v>15</v>
      </c>
      <c r="D7">
        <v>0</v>
      </c>
      <c r="E7">
        <v>1</v>
      </c>
      <c r="F7">
        <v>3</v>
      </c>
      <c r="G7">
        <v>22</v>
      </c>
      <c r="H7">
        <v>24</v>
      </c>
      <c r="I7">
        <v>0</v>
      </c>
      <c r="J7">
        <v>4</v>
      </c>
      <c r="K7">
        <f>0.00999+0.00114+0.02635</f>
        <v>3.7479999999999999E-2</v>
      </c>
      <c r="L7" t="s">
        <v>16</v>
      </c>
    </row>
    <row r="8" spans="1:13" x14ac:dyDescent="0.25">
      <c r="A8" t="s">
        <v>12</v>
      </c>
      <c r="B8" t="s">
        <v>15</v>
      </c>
      <c r="D8">
        <v>0</v>
      </c>
      <c r="E8">
        <v>4</v>
      </c>
      <c r="F8">
        <v>10</v>
      </c>
      <c r="G8">
        <v>0</v>
      </c>
      <c r="H8">
        <v>12</v>
      </c>
      <c r="I8">
        <v>0</v>
      </c>
      <c r="J8">
        <v>4</v>
      </c>
      <c r="K8">
        <f>0.00999+0.00114+0.02635</f>
        <v>3.7479999999999999E-2</v>
      </c>
      <c r="L8" t="s">
        <v>16</v>
      </c>
    </row>
    <row r="9" spans="1:13" x14ac:dyDescent="0.25">
      <c r="A9" t="s">
        <v>12</v>
      </c>
      <c r="B9" t="s">
        <v>15</v>
      </c>
      <c r="D9">
        <v>0</v>
      </c>
      <c r="E9">
        <v>4</v>
      </c>
      <c r="F9">
        <v>10</v>
      </c>
      <c r="G9">
        <v>12</v>
      </c>
      <c r="H9">
        <v>21</v>
      </c>
      <c r="I9">
        <v>0</v>
      </c>
      <c r="J9">
        <v>4</v>
      </c>
      <c r="K9">
        <f>0.01007+0.00114+0.03229</f>
        <v>4.3499999999999997E-2</v>
      </c>
      <c r="L9" t="s">
        <v>16</v>
      </c>
    </row>
    <row r="10" spans="1:13" x14ac:dyDescent="0.25">
      <c r="A10" t="s">
        <v>12</v>
      </c>
      <c r="B10" t="s">
        <v>15</v>
      </c>
      <c r="D10">
        <v>0</v>
      </c>
      <c r="E10">
        <v>4</v>
      </c>
      <c r="F10">
        <v>10</v>
      </c>
      <c r="G10">
        <v>21</v>
      </c>
      <c r="H10">
        <v>24</v>
      </c>
      <c r="I10">
        <v>0</v>
      </c>
      <c r="J10">
        <v>4</v>
      </c>
      <c r="K10">
        <f>0.00999+0.00114+0.02635</f>
        <v>3.7479999999999999E-2</v>
      </c>
      <c r="L10" t="s">
        <v>16</v>
      </c>
    </row>
    <row r="11" spans="1:13" x14ac:dyDescent="0.25">
      <c r="A11" t="s">
        <v>12</v>
      </c>
      <c r="B11" t="s">
        <v>15</v>
      </c>
      <c r="D11">
        <v>0</v>
      </c>
      <c r="E11">
        <v>11</v>
      </c>
      <c r="F11">
        <v>12</v>
      </c>
      <c r="G11">
        <v>0</v>
      </c>
      <c r="H11">
        <v>6</v>
      </c>
      <c r="I11">
        <v>0</v>
      </c>
      <c r="J11">
        <v>4</v>
      </c>
      <c r="K11">
        <f>0.00999+0.00114+0.02635</f>
        <v>3.7479999999999999E-2</v>
      </c>
      <c r="L11" t="s">
        <v>16</v>
      </c>
    </row>
    <row r="12" spans="1:13" x14ac:dyDescent="0.25">
      <c r="A12" t="s">
        <v>12</v>
      </c>
      <c r="B12" t="s">
        <v>15</v>
      </c>
      <c r="D12">
        <v>0</v>
      </c>
      <c r="E12">
        <v>11</v>
      </c>
      <c r="F12">
        <v>12</v>
      </c>
      <c r="G12">
        <v>6</v>
      </c>
      <c r="H12">
        <v>10</v>
      </c>
      <c r="I12">
        <v>0</v>
      </c>
      <c r="J12">
        <v>4</v>
      </c>
      <c r="K12">
        <f>0.01007+0.00114+0.03229</f>
        <v>4.3499999999999997E-2</v>
      </c>
      <c r="L12" t="s">
        <v>16</v>
      </c>
    </row>
    <row r="13" spans="1:13" x14ac:dyDescent="0.25">
      <c r="A13" t="s">
        <v>12</v>
      </c>
      <c r="B13" t="s">
        <v>15</v>
      </c>
      <c r="D13">
        <v>0</v>
      </c>
      <c r="E13">
        <v>11</v>
      </c>
      <c r="F13">
        <v>12</v>
      </c>
      <c r="G13">
        <v>10</v>
      </c>
      <c r="H13">
        <v>18</v>
      </c>
      <c r="I13">
        <v>0</v>
      </c>
      <c r="J13">
        <v>4</v>
      </c>
      <c r="K13">
        <f>0.00999+0.00114+0.02635</f>
        <v>3.7479999999999999E-2</v>
      </c>
      <c r="L13" t="s">
        <v>16</v>
      </c>
    </row>
    <row r="14" spans="1:13" x14ac:dyDescent="0.25">
      <c r="A14" t="s">
        <v>12</v>
      </c>
      <c r="B14" t="s">
        <v>15</v>
      </c>
      <c r="D14">
        <v>0</v>
      </c>
      <c r="E14">
        <v>11</v>
      </c>
      <c r="F14">
        <v>12</v>
      </c>
      <c r="G14">
        <v>18</v>
      </c>
      <c r="H14">
        <v>22</v>
      </c>
      <c r="I14">
        <v>0</v>
      </c>
      <c r="J14">
        <v>4</v>
      </c>
      <c r="K14">
        <f>0.01007+0.00114+0.03229</f>
        <v>4.3499999999999997E-2</v>
      </c>
      <c r="L14" t="s">
        <v>16</v>
      </c>
    </row>
    <row r="15" spans="1:13" x14ac:dyDescent="0.25">
      <c r="A15" t="s">
        <v>12</v>
      </c>
      <c r="B15" t="s">
        <v>15</v>
      </c>
      <c r="D15">
        <v>0</v>
      </c>
      <c r="E15">
        <v>11</v>
      </c>
      <c r="F15">
        <v>12</v>
      </c>
      <c r="G15">
        <v>22</v>
      </c>
      <c r="H15">
        <v>24</v>
      </c>
      <c r="I15">
        <v>0</v>
      </c>
      <c r="J15">
        <v>4</v>
      </c>
      <c r="K15">
        <f>0.00999+0.00114+0.02635</f>
        <v>3.7479999999999999E-2</v>
      </c>
      <c r="L15" t="s">
        <v>16</v>
      </c>
    </row>
    <row r="16" spans="1:13" x14ac:dyDescent="0.25">
      <c r="A16" t="s">
        <v>12</v>
      </c>
      <c r="B16" t="s">
        <v>15</v>
      </c>
      <c r="D16">
        <v>0</v>
      </c>
      <c r="E16">
        <v>1</v>
      </c>
      <c r="F16">
        <v>12</v>
      </c>
      <c r="G16">
        <v>0</v>
      </c>
      <c r="H16">
        <v>24</v>
      </c>
      <c r="I16">
        <v>5</v>
      </c>
      <c r="J16">
        <v>6</v>
      </c>
      <c r="K16">
        <f>0.00999+0.00114+0.02635</f>
        <v>3.7479999999999999E-2</v>
      </c>
      <c r="L16" t="s">
        <v>16</v>
      </c>
    </row>
    <row r="17" spans="1:13" x14ac:dyDescent="0.25">
      <c r="A17" t="s">
        <v>12</v>
      </c>
      <c r="B17" t="s">
        <v>17</v>
      </c>
      <c r="C17" t="s">
        <v>18</v>
      </c>
      <c r="D17">
        <v>0</v>
      </c>
      <c r="E17">
        <v>1</v>
      </c>
      <c r="F17">
        <v>3</v>
      </c>
      <c r="G17">
        <v>6</v>
      </c>
      <c r="H17">
        <v>10</v>
      </c>
      <c r="I17">
        <v>0</v>
      </c>
      <c r="J17">
        <v>4</v>
      </c>
      <c r="K17">
        <f>12.89+0.57+0.73+0.15</f>
        <v>14.340000000000002</v>
      </c>
      <c r="L17" t="s">
        <v>19</v>
      </c>
      <c r="M17" t="s">
        <v>70</v>
      </c>
    </row>
    <row r="18" spans="1:13" x14ac:dyDescent="0.25">
      <c r="A18" t="s">
        <v>12</v>
      </c>
      <c r="B18" t="s">
        <v>17</v>
      </c>
      <c r="C18" t="s">
        <v>18</v>
      </c>
      <c r="D18">
        <v>0</v>
      </c>
      <c r="E18">
        <v>1</v>
      </c>
      <c r="F18">
        <v>3</v>
      </c>
      <c r="G18">
        <v>18</v>
      </c>
      <c r="H18">
        <v>22</v>
      </c>
      <c r="I18">
        <v>0</v>
      </c>
      <c r="J18">
        <v>4</v>
      </c>
      <c r="K18">
        <f>12.89+0.57+0.73+0.15</f>
        <v>14.340000000000002</v>
      </c>
      <c r="L18" t="s">
        <v>19</v>
      </c>
    </row>
    <row r="19" spans="1:13" x14ac:dyDescent="0.25">
      <c r="A19" t="s">
        <v>12</v>
      </c>
      <c r="B19" t="s">
        <v>17</v>
      </c>
      <c r="C19" t="s">
        <v>20</v>
      </c>
      <c r="D19">
        <v>0</v>
      </c>
      <c r="E19">
        <v>4</v>
      </c>
      <c r="F19">
        <v>10</v>
      </c>
      <c r="G19">
        <v>12</v>
      </c>
      <c r="H19">
        <v>21</v>
      </c>
      <c r="I19">
        <v>0</v>
      </c>
      <c r="J19">
        <v>4</v>
      </c>
      <c r="K19">
        <f>12.89+0.57+0.73+0.15</f>
        <v>14.340000000000002</v>
      </c>
      <c r="L19" t="s">
        <v>19</v>
      </c>
    </row>
    <row r="20" spans="1:13" x14ac:dyDescent="0.25">
      <c r="A20" t="s">
        <v>12</v>
      </c>
      <c r="B20" t="s">
        <v>17</v>
      </c>
      <c r="C20" t="s">
        <v>21</v>
      </c>
      <c r="D20">
        <v>0</v>
      </c>
      <c r="E20">
        <v>11</v>
      </c>
      <c r="F20">
        <v>12</v>
      </c>
      <c r="G20">
        <v>6</v>
      </c>
      <c r="H20">
        <v>10</v>
      </c>
      <c r="I20">
        <v>0</v>
      </c>
      <c r="J20">
        <v>4</v>
      </c>
      <c r="K20">
        <f>12.89+0.57+0.73+0.15</f>
        <v>14.340000000000002</v>
      </c>
      <c r="L20" t="s">
        <v>19</v>
      </c>
    </row>
    <row r="21" spans="1:13" x14ac:dyDescent="0.25">
      <c r="A21" t="s">
        <v>12</v>
      </c>
      <c r="B21" t="s">
        <v>17</v>
      </c>
      <c r="C21" t="s">
        <v>21</v>
      </c>
      <c r="D21">
        <v>0</v>
      </c>
      <c r="E21">
        <v>11</v>
      </c>
      <c r="F21">
        <v>12</v>
      </c>
      <c r="G21">
        <v>18</v>
      </c>
      <c r="H21">
        <v>22</v>
      </c>
      <c r="I21">
        <v>0</v>
      </c>
      <c r="J21">
        <v>4</v>
      </c>
      <c r="K21">
        <f>12.89+0.57+0.73+0.15</f>
        <v>14.340000000000002</v>
      </c>
      <c r="L21" t="s">
        <v>19</v>
      </c>
    </row>
    <row r="22" spans="1:13" x14ac:dyDescent="0.25">
      <c r="A22" t="s">
        <v>12</v>
      </c>
      <c r="B22" t="s">
        <v>17</v>
      </c>
      <c r="C22" t="s">
        <v>36</v>
      </c>
      <c r="D22">
        <v>0</v>
      </c>
      <c r="E22">
        <v>1</v>
      </c>
      <c r="F22">
        <v>12</v>
      </c>
      <c r="G22">
        <v>0</v>
      </c>
      <c r="H22">
        <v>24</v>
      </c>
      <c r="I22">
        <v>0</v>
      </c>
      <c r="J22">
        <v>6</v>
      </c>
      <c r="K22">
        <v>2.74</v>
      </c>
      <c r="L22" t="s">
        <v>19</v>
      </c>
    </row>
    <row r="23" spans="1:13" x14ac:dyDescent="0.25">
      <c r="A23" t="s">
        <v>23</v>
      </c>
      <c r="B23" t="s">
        <v>13</v>
      </c>
      <c r="K23">
        <v>33</v>
      </c>
      <c r="L23" t="s">
        <v>14</v>
      </c>
    </row>
    <row r="24" spans="1:13" x14ac:dyDescent="0.25">
      <c r="A24" t="s">
        <v>23</v>
      </c>
      <c r="B24" t="s">
        <v>15</v>
      </c>
      <c r="D24">
        <v>0</v>
      </c>
      <c r="E24">
        <v>1</v>
      </c>
      <c r="F24">
        <v>12</v>
      </c>
      <c r="G24">
        <v>0</v>
      </c>
      <c r="H24">
        <v>24</v>
      </c>
      <c r="I24">
        <v>0</v>
      </c>
      <c r="J24">
        <v>6</v>
      </c>
      <c r="K24">
        <v>0.39135999999999999</v>
      </c>
      <c r="L24" t="s">
        <v>24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29"/>
  <sheetViews>
    <sheetView workbookViewId="0">
      <selection activeCell="M29" sqref="M29"/>
    </sheetView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658.15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3</v>
      </c>
      <c r="G3">
        <v>0</v>
      </c>
      <c r="H3">
        <v>10</v>
      </c>
      <c r="I3">
        <v>0</v>
      </c>
      <c r="J3">
        <v>4</v>
      </c>
      <c r="K3">
        <f>0.006693+0.020717</f>
        <v>2.741E-2</v>
      </c>
      <c r="L3" t="s">
        <v>16</v>
      </c>
    </row>
    <row r="4" spans="1:13" x14ac:dyDescent="0.25">
      <c r="A4" t="s">
        <v>12</v>
      </c>
      <c r="B4" t="s">
        <v>15</v>
      </c>
      <c r="D4">
        <v>0</v>
      </c>
      <c r="E4">
        <v>1</v>
      </c>
      <c r="F4">
        <v>3</v>
      </c>
      <c r="G4">
        <v>10</v>
      </c>
      <c r="H4">
        <v>22</v>
      </c>
      <c r="I4">
        <v>0</v>
      </c>
      <c r="J4">
        <v>4</v>
      </c>
      <c r="K4">
        <f>0.006693+0.028172</f>
        <v>3.4865E-2</v>
      </c>
      <c r="L4" t="s">
        <v>16</v>
      </c>
    </row>
    <row r="5" spans="1:13" x14ac:dyDescent="0.25">
      <c r="A5" t="s">
        <v>12</v>
      </c>
      <c r="B5" t="s">
        <v>15</v>
      </c>
      <c r="D5">
        <v>0</v>
      </c>
      <c r="E5">
        <v>1</v>
      </c>
      <c r="F5">
        <v>3</v>
      </c>
      <c r="G5">
        <v>22</v>
      </c>
      <c r="H5">
        <v>24</v>
      </c>
      <c r="I5">
        <v>0</v>
      </c>
      <c r="J5">
        <v>4</v>
      </c>
      <c r="K5">
        <f>0.006693+0.020717</f>
        <v>2.741E-2</v>
      </c>
      <c r="L5" t="s">
        <v>16</v>
      </c>
    </row>
    <row r="6" spans="1:13" x14ac:dyDescent="0.25">
      <c r="A6" t="s">
        <v>12</v>
      </c>
      <c r="B6" t="s">
        <v>15</v>
      </c>
      <c r="D6">
        <v>0</v>
      </c>
      <c r="E6">
        <v>1</v>
      </c>
      <c r="F6">
        <v>3</v>
      </c>
      <c r="G6">
        <v>0</v>
      </c>
      <c r="H6">
        <v>24</v>
      </c>
      <c r="I6">
        <v>0</v>
      </c>
      <c r="J6">
        <v>6</v>
      </c>
      <c r="K6">
        <f>0.006693+0.020717</f>
        <v>2.741E-2</v>
      </c>
      <c r="L6" t="s">
        <v>16</v>
      </c>
    </row>
    <row r="7" spans="1:13" x14ac:dyDescent="0.25">
      <c r="A7" t="s">
        <v>12</v>
      </c>
      <c r="B7" t="s">
        <v>15</v>
      </c>
      <c r="D7">
        <v>0</v>
      </c>
      <c r="E7">
        <v>4</v>
      </c>
      <c r="F7">
        <v>5</v>
      </c>
      <c r="G7">
        <v>0</v>
      </c>
      <c r="H7">
        <v>6</v>
      </c>
      <c r="I7">
        <v>0</v>
      </c>
      <c r="J7">
        <v>4</v>
      </c>
      <c r="K7">
        <f>0.006693+0.020717</f>
        <v>2.741E-2</v>
      </c>
      <c r="L7" t="s">
        <v>16</v>
      </c>
    </row>
    <row r="8" spans="1:13" x14ac:dyDescent="0.25">
      <c r="A8" t="s">
        <v>12</v>
      </c>
      <c r="B8" t="s">
        <v>15</v>
      </c>
      <c r="D8">
        <v>0</v>
      </c>
      <c r="E8">
        <v>4</v>
      </c>
      <c r="F8">
        <v>5</v>
      </c>
      <c r="G8">
        <v>6</v>
      </c>
      <c r="H8">
        <v>22</v>
      </c>
      <c r="I8">
        <v>0</v>
      </c>
      <c r="J8">
        <v>4</v>
      </c>
      <c r="K8">
        <f>0.006693+0.028172</f>
        <v>3.4865E-2</v>
      </c>
      <c r="L8" t="s">
        <v>16</v>
      </c>
    </row>
    <row r="9" spans="1:13" x14ac:dyDescent="0.25">
      <c r="A9" t="s">
        <v>12</v>
      </c>
      <c r="B9" t="s">
        <v>15</v>
      </c>
      <c r="D9">
        <v>0</v>
      </c>
      <c r="E9">
        <v>4</v>
      </c>
      <c r="F9">
        <v>5</v>
      </c>
      <c r="G9">
        <v>22</v>
      </c>
      <c r="H9">
        <v>24</v>
      </c>
      <c r="I9">
        <v>0</v>
      </c>
      <c r="J9">
        <v>4</v>
      </c>
      <c r="K9">
        <f>0.006693+0.020717</f>
        <v>2.741E-2</v>
      </c>
      <c r="L9" t="s">
        <v>16</v>
      </c>
    </row>
    <row r="10" spans="1:13" x14ac:dyDescent="0.25">
      <c r="A10" t="s">
        <v>12</v>
      </c>
      <c r="B10" t="s">
        <v>15</v>
      </c>
      <c r="D10">
        <v>0</v>
      </c>
      <c r="E10">
        <v>4</v>
      </c>
      <c r="F10">
        <v>5</v>
      </c>
      <c r="G10">
        <v>0</v>
      </c>
      <c r="H10">
        <v>24</v>
      </c>
      <c r="I10">
        <v>0</v>
      </c>
      <c r="J10">
        <v>6</v>
      </c>
      <c r="K10">
        <f>0.006693+0.020717</f>
        <v>2.741E-2</v>
      </c>
      <c r="L10" t="s">
        <v>16</v>
      </c>
    </row>
    <row r="11" spans="1:13" x14ac:dyDescent="0.25">
      <c r="A11" t="s">
        <v>12</v>
      </c>
      <c r="B11" t="s">
        <v>15</v>
      </c>
      <c r="D11">
        <v>0</v>
      </c>
      <c r="E11">
        <v>6</v>
      </c>
      <c r="F11">
        <v>9</v>
      </c>
      <c r="G11">
        <v>0</v>
      </c>
      <c r="H11">
        <v>6</v>
      </c>
      <c r="I11">
        <v>0</v>
      </c>
      <c r="J11">
        <v>4</v>
      </c>
      <c r="K11">
        <f>0.006693+0.015836</f>
        <v>2.2529E-2</v>
      </c>
      <c r="L11" t="s">
        <v>16</v>
      </c>
    </row>
    <row r="12" spans="1:13" x14ac:dyDescent="0.25">
      <c r="A12" t="s">
        <v>12</v>
      </c>
      <c r="B12" t="s">
        <v>15</v>
      </c>
      <c r="D12">
        <v>0</v>
      </c>
      <c r="E12">
        <v>6</v>
      </c>
      <c r="F12">
        <v>9</v>
      </c>
      <c r="G12">
        <v>6</v>
      </c>
      <c r="H12">
        <v>22</v>
      </c>
      <c r="I12">
        <v>0</v>
      </c>
      <c r="J12">
        <v>4</v>
      </c>
      <c r="K12">
        <f>0.006693+0.022032</f>
        <v>2.8725000000000001E-2</v>
      </c>
      <c r="L12" t="s">
        <v>16</v>
      </c>
    </row>
    <row r="13" spans="1:13" x14ac:dyDescent="0.25">
      <c r="A13" t="s">
        <v>12</v>
      </c>
      <c r="B13" t="s">
        <v>15</v>
      </c>
      <c r="D13">
        <v>0</v>
      </c>
      <c r="E13">
        <v>6</v>
      </c>
      <c r="F13">
        <v>9</v>
      </c>
      <c r="G13">
        <v>22</v>
      </c>
      <c r="H13">
        <v>24</v>
      </c>
      <c r="I13">
        <v>0</v>
      </c>
      <c r="J13">
        <v>4</v>
      </c>
      <c r="K13">
        <f>0.006693+0.015836</f>
        <v>2.2529E-2</v>
      </c>
      <c r="L13" t="s">
        <v>16</v>
      </c>
    </row>
    <row r="14" spans="1:13" x14ac:dyDescent="0.25">
      <c r="A14" t="s">
        <v>12</v>
      </c>
      <c r="B14" t="s">
        <v>15</v>
      </c>
      <c r="D14">
        <v>0</v>
      </c>
      <c r="E14">
        <v>6</v>
      </c>
      <c r="F14">
        <v>9</v>
      </c>
      <c r="G14">
        <v>0</v>
      </c>
      <c r="H14">
        <v>24</v>
      </c>
      <c r="I14">
        <v>0</v>
      </c>
      <c r="J14">
        <v>6</v>
      </c>
      <c r="K14">
        <f>0.006693+0.015836</f>
        <v>2.2529E-2</v>
      </c>
      <c r="L14" t="s">
        <v>16</v>
      </c>
    </row>
    <row r="15" spans="1:13" x14ac:dyDescent="0.25">
      <c r="A15" t="s">
        <v>12</v>
      </c>
      <c r="B15" t="s">
        <v>15</v>
      </c>
      <c r="D15">
        <v>0</v>
      </c>
      <c r="E15">
        <v>10</v>
      </c>
      <c r="F15">
        <v>10</v>
      </c>
      <c r="G15">
        <v>0</v>
      </c>
      <c r="H15">
        <v>6</v>
      </c>
      <c r="I15">
        <v>0</v>
      </c>
      <c r="J15">
        <v>4</v>
      </c>
      <c r="K15">
        <f>0.006693+0.020717</f>
        <v>2.741E-2</v>
      </c>
      <c r="L15" t="s">
        <v>16</v>
      </c>
    </row>
    <row r="16" spans="1:13" x14ac:dyDescent="0.25">
      <c r="A16" t="s">
        <v>12</v>
      </c>
      <c r="B16" t="s">
        <v>15</v>
      </c>
      <c r="D16">
        <v>0</v>
      </c>
      <c r="E16">
        <v>10</v>
      </c>
      <c r="F16">
        <v>10</v>
      </c>
      <c r="G16">
        <v>6</v>
      </c>
      <c r="H16">
        <v>22</v>
      </c>
      <c r="I16">
        <v>0</v>
      </c>
      <c r="J16">
        <v>4</v>
      </c>
      <c r="K16">
        <f>0.006693+0.028172</f>
        <v>3.4865E-2</v>
      </c>
      <c r="L16" t="s">
        <v>16</v>
      </c>
    </row>
    <row r="17" spans="1:13" x14ac:dyDescent="0.25">
      <c r="A17" t="s">
        <v>12</v>
      </c>
      <c r="B17" t="s">
        <v>15</v>
      </c>
      <c r="D17">
        <v>0</v>
      </c>
      <c r="E17">
        <v>10</v>
      </c>
      <c r="F17">
        <v>10</v>
      </c>
      <c r="G17">
        <v>22</v>
      </c>
      <c r="H17">
        <v>24</v>
      </c>
      <c r="I17">
        <v>0</v>
      </c>
      <c r="J17">
        <v>4</v>
      </c>
      <c r="K17">
        <f>0.006693+0.020717</f>
        <v>2.741E-2</v>
      </c>
      <c r="L17" t="s">
        <v>16</v>
      </c>
    </row>
    <row r="18" spans="1:13" x14ac:dyDescent="0.25">
      <c r="A18" t="s">
        <v>12</v>
      </c>
      <c r="B18" t="s">
        <v>15</v>
      </c>
      <c r="D18">
        <v>0</v>
      </c>
      <c r="E18">
        <v>10</v>
      </c>
      <c r="F18">
        <v>10</v>
      </c>
      <c r="G18">
        <v>0</v>
      </c>
      <c r="H18">
        <v>24</v>
      </c>
      <c r="I18">
        <v>0</v>
      </c>
      <c r="J18">
        <v>6</v>
      </c>
      <c r="K18">
        <f>0.006693+0.020717</f>
        <v>2.741E-2</v>
      </c>
      <c r="L18" t="s">
        <v>16</v>
      </c>
    </row>
    <row r="19" spans="1:13" x14ac:dyDescent="0.25">
      <c r="A19" t="s">
        <v>12</v>
      </c>
      <c r="B19" t="s">
        <v>15</v>
      </c>
      <c r="D19">
        <v>0</v>
      </c>
      <c r="E19">
        <v>11</v>
      </c>
      <c r="F19">
        <v>12</v>
      </c>
      <c r="G19">
        <v>0</v>
      </c>
      <c r="H19">
        <v>10</v>
      </c>
      <c r="I19">
        <v>0</v>
      </c>
      <c r="J19">
        <v>4</v>
      </c>
      <c r="K19">
        <f>0.006693+0.020717</f>
        <v>2.741E-2</v>
      </c>
      <c r="L19" t="s">
        <v>16</v>
      </c>
    </row>
    <row r="20" spans="1:13" x14ac:dyDescent="0.25">
      <c r="A20" t="s">
        <v>12</v>
      </c>
      <c r="B20" t="s">
        <v>15</v>
      </c>
      <c r="D20">
        <v>0</v>
      </c>
      <c r="E20">
        <v>11</v>
      </c>
      <c r="F20">
        <v>12</v>
      </c>
      <c r="G20">
        <v>10</v>
      </c>
      <c r="H20">
        <v>22</v>
      </c>
      <c r="I20">
        <v>0</v>
      </c>
      <c r="J20">
        <v>4</v>
      </c>
      <c r="K20">
        <f>0.006693+0.028172</f>
        <v>3.4865E-2</v>
      </c>
      <c r="L20" t="s">
        <v>16</v>
      </c>
    </row>
    <row r="21" spans="1:13" x14ac:dyDescent="0.25">
      <c r="A21" t="s">
        <v>12</v>
      </c>
      <c r="B21" t="s">
        <v>15</v>
      </c>
      <c r="D21">
        <v>0</v>
      </c>
      <c r="E21">
        <v>11</v>
      </c>
      <c r="F21">
        <v>12</v>
      </c>
      <c r="G21">
        <v>22</v>
      </c>
      <c r="H21">
        <v>24</v>
      </c>
      <c r="I21">
        <v>0</v>
      </c>
      <c r="J21">
        <v>4</v>
      </c>
      <c r="K21">
        <f>0.006693+0.020717</f>
        <v>2.741E-2</v>
      </c>
      <c r="L21" t="s">
        <v>16</v>
      </c>
    </row>
    <row r="22" spans="1:13" x14ac:dyDescent="0.25">
      <c r="A22" t="s">
        <v>12</v>
      </c>
      <c r="B22" t="s">
        <v>15</v>
      </c>
      <c r="D22">
        <v>0</v>
      </c>
      <c r="E22">
        <v>11</v>
      </c>
      <c r="F22">
        <v>12</v>
      </c>
      <c r="G22">
        <v>0</v>
      </c>
      <c r="H22">
        <v>24</v>
      </c>
      <c r="I22">
        <v>0</v>
      </c>
      <c r="J22">
        <v>6</v>
      </c>
      <c r="K22">
        <f>0.006693+0.020717</f>
        <v>2.741E-2</v>
      </c>
      <c r="L22" t="s">
        <v>16</v>
      </c>
    </row>
    <row r="23" spans="1:13" x14ac:dyDescent="0.25">
      <c r="A23" t="s">
        <v>12</v>
      </c>
      <c r="B23" t="s">
        <v>17</v>
      </c>
      <c r="C23" t="s">
        <v>18</v>
      </c>
      <c r="D23">
        <v>0</v>
      </c>
      <c r="E23">
        <v>1</v>
      </c>
      <c r="F23">
        <v>3</v>
      </c>
      <c r="G23">
        <v>10</v>
      </c>
      <c r="H23">
        <v>22</v>
      </c>
      <c r="I23">
        <v>0</v>
      </c>
      <c r="J23">
        <v>4</v>
      </c>
      <c r="K23">
        <f>5.2243+5.392192</f>
        <v>10.616492000000001</v>
      </c>
      <c r="L23" t="s">
        <v>19</v>
      </c>
    </row>
    <row r="24" spans="1:13" x14ac:dyDescent="0.25">
      <c r="A24" t="s">
        <v>12</v>
      </c>
      <c r="B24" t="s">
        <v>17</v>
      </c>
      <c r="C24" t="s">
        <v>21</v>
      </c>
      <c r="D24">
        <v>0</v>
      </c>
      <c r="E24">
        <v>4</v>
      </c>
      <c r="F24">
        <v>5</v>
      </c>
      <c r="G24">
        <v>6</v>
      </c>
      <c r="H24">
        <v>22</v>
      </c>
      <c r="I24">
        <v>0</v>
      </c>
      <c r="J24">
        <v>4</v>
      </c>
      <c r="K24">
        <f>5.2243+5.392192</f>
        <v>10.616492000000001</v>
      </c>
      <c r="L24" t="s">
        <v>19</v>
      </c>
    </row>
    <row r="25" spans="1:13" x14ac:dyDescent="0.25">
      <c r="A25" t="s">
        <v>12</v>
      </c>
      <c r="B25" t="s">
        <v>17</v>
      </c>
      <c r="C25" t="s">
        <v>20</v>
      </c>
      <c r="D25">
        <v>0</v>
      </c>
      <c r="E25">
        <v>6</v>
      </c>
      <c r="F25">
        <v>9</v>
      </c>
      <c r="G25">
        <v>6</v>
      </c>
      <c r="H25">
        <v>22</v>
      </c>
      <c r="I25">
        <v>0</v>
      </c>
      <c r="J25">
        <v>4</v>
      </c>
      <c r="K25">
        <f>5.2243+7.392075</f>
        <v>12.616375000000001</v>
      </c>
      <c r="L25" t="s">
        <v>19</v>
      </c>
    </row>
    <row r="26" spans="1:13" x14ac:dyDescent="0.25">
      <c r="A26" t="s">
        <v>12</v>
      </c>
      <c r="B26" t="s">
        <v>17</v>
      </c>
      <c r="C26" t="s">
        <v>71</v>
      </c>
      <c r="D26">
        <v>0</v>
      </c>
      <c r="E26">
        <v>10</v>
      </c>
      <c r="F26">
        <v>10</v>
      </c>
      <c r="G26">
        <v>6</v>
      </c>
      <c r="H26">
        <v>22</v>
      </c>
      <c r="I26">
        <v>0</v>
      </c>
      <c r="J26">
        <v>4</v>
      </c>
      <c r="K26">
        <f>5.2243+5.392192</f>
        <v>10.616492000000001</v>
      </c>
      <c r="L26" t="s">
        <v>19</v>
      </c>
    </row>
    <row r="27" spans="1:13" x14ac:dyDescent="0.25">
      <c r="A27" t="s">
        <v>12</v>
      </c>
      <c r="B27" t="s">
        <v>17</v>
      </c>
      <c r="C27" t="s">
        <v>72</v>
      </c>
      <c r="D27">
        <v>0</v>
      </c>
      <c r="E27">
        <v>11</v>
      </c>
      <c r="F27">
        <v>12</v>
      </c>
      <c r="G27">
        <v>10</v>
      </c>
      <c r="H27">
        <v>22</v>
      </c>
      <c r="I27">
        <v>0</v>
      </c>
      <c r="J27">
        <v>4</v>
      </c>
      <c r="K27">
        <f>5.2243+5.392192</f>
        <v>10.616492000000001</v>
      </c>
      <c r="L27" t="s">
        <v>19</v>
      </c>
    </row>
    <row r="28" spans="1:13" x14ac:dyDescent="0.25">
      <c r="A28" t="s">
        <v>23</v>
      </c>
      <c r="B28" t="s">
        <v>13</v>
      </c>
      <c r="K28">
        <v>55.59</v>
      </c>
      <c r="L28" t="s">
        <v>14</v>
      </c>
    </row>
    <row r="29" spans="1:13" x14ac:dyDescent="0.25">
      <c r="A29" t="s">
        <v>23</v>
      </c>
      <c r="B29" t="s">
        <v>15</v>
      </c>
      <c r="D29">
        <v>0</v>
      </c>
      <c r="E29">
        <v>1</v>
      </c>
      <c r="F29">
        <v>12</v>
      </c>
      <c r="G29">
        <v>0</v>
      </c>
      <c r="H29">
        <v>24</v>
      </c>
      <c r="I29">
        <v>0</v>
      </c>
      <c r="J29">
        <v>6</v>
      </c>
      <c r="K29">
        <f>(0.38042+0.45665)/1.037</f>
        <v>0.80720347155255545</v>
      </c>
      <c r="L29" t="s">
        <v>24</v>
      </c>
      <c r="M29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"/>
  <sheetViews>
    <sheetView workbookViewId="0">
      <selection activeCell="F38" sqref="F38"/>
    </sheetView>
  </sheetViews>
  <sheetFormatPr defaultRowHeight="15" x14ac:dyDescent="0.25"/>
  <cols>
    <col min="1" max="1" width="30.7109375" bestFit="1" customWidth="1"/>
    <col min="2" max="2" width="13.28515625" bestFit="1" customWidth="1"/>
    <col min="3" max="3" width="9.42578125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115.31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5</v>
      </c>
      <c r="G3">
        <v>0</v>
      </c>
      <c r="H3">
        <v>24</v>
      </c>
      <c r="I3">
        <v>0</v>
      </c>
      <c r="J3">
        <v>6</v>
      </c>
      <c r="K3">
        <v>4.1200000000000001E-2</v>
      </c>
      <c r="L3" t="s">
        <v>16</v>
      </c>
    </row>
    <row r="4" spans="1:13" x14ac:dyDescent="0.25">
      <c r="A4" t="s">
        <v>12</v>
      </c>
      <c r="B4" t="s">
        <v>15</v>
      </c>
      <c r="D4">
        <v>300</v>
      </c>
      <c r="E4">
        <v>1</v>
      </c>
      <c r="F4">
        <v>5</v>
      </c>
      <c r="G4">
        <v>0</v>
      </c>
      <c r="H4">
        <v>24</v>
      </c>
      <c r="I4">
        <v>0</v>
      </c>
      <c r="J4">
        <v>6</v>
      </c>
      <c r="K4">
        <v>3.5999999999999997E-2</v>
      </c>
      <c r="L4" t="s">
        <v>16</v>
      </c>
    </row>
    <row r="5" spans="1:13" x14ac:dyDescent="0.25">
      <c r="A5" t="s">
        <v>12</v>
      </c>
      <c r="B5" t="s">
        <v>15</v>
      </c>
      <c r="D5">
        <v>0</v>
      </c>
      <c r="E5">
        <v>6</v>
      </c>
      <c r="F5">
        <v>9</v>
      </c>
      <c r="G5">
        <v>0</v>
      </c>
      <c r="H5">
        <v>24</v>
      </c>
      <c r="I5">
        <v>0</v>
      </c>
      <c r="J5">
        <v>6</v>
      </c>
      <c r="K5">
        <v>5.5E-2</v>
      </c>
      <c r="L5" t="s">
        <v>16</v>
      </c>
    </row>
    <row r="6" spans="1:13" x14ac:dyDescent="0.25">
      <c r="A6" t="s">
        <v>12</v>
      </c>
      <c r="B6" t="s">
        <v>15</v>
      </c>
      <c r="D6">
        <v>300</v>
      </c>
      <c r="E6">
        <v>6</v>
      </c>
      <c r="F6">
        <v>9</v>
      </c>
      <c r="G6">
        <v>0</v>
      </c>
      <c r="H6">
        <v>24</v>
      </c>
      <c r="I6">
        <v>0</v>
      </c>
      <c r="J6">
        <v>6</v>
      </c>
      <c r="K6">
        <v>5.04E-2</v>
      </c>
      <c r="L6" t="s">
        <v>16</v>
      </c>
    </row>
    <row r="7" spans="1:13" x14ac:dyDescent="0.25">
      <c r="A7" t="s">
        <v>12</v>
      </c>
      <c r="B7" t="s">
        <v>15</v>
      </c>
      <c r="D7">
        <v>0</v>
      </c>
      <c r="E7">
        <v>10</v>
      </c>
      <c r="F7">
        <v>12</v>
      </c>
      <c r="G7">
        <v>0</v>
      </c>
      <c r="H7">
        <v>24</v>
      </c>
      <c r="I7">
        <v>0</v>
      </c>
      <c r="J7">
        <v>6</v>
      </c>
      <c r="K7">
        <v>4.1200000000000001E-2</v>
      </c>
      <c r="L7" t="s">
        <v>16</v>
      </c>
    </row>
    <row r="8" spans="1:13" x14ac:dyDescent="0.25">
      <c r="A8" t="s">
        <v>12</v>
      </c>
      <c r="B8" t="s">
        <v>15</v>
      </c>
      <c r="D8">
        <v>300</v>
      </c>
      <c r="E8">
        <v>10</v>
      </c>
      <c r="F8">
        <v>12</v>
      </c>
      <c r="G8">
        <v>0</v>
      </c>
      <c r="H8">
        <v>24</v>
      </c>
      <c r="I8">
        <v>0</v>
      </c>
      <c r="J8">
        <v>6</v>
      </c>
      <c r="K8">
        <v>3.5999999999999997E-2</v>
      </c>
      <c r="L8" t="s">
        <v>16</v>
      </c>
    </row>
    <row r="9" spans="1:13" x14ac:dyDescent="0.25">
      <c r="A9" t="s">
        <v>12</v>
      </c>
      <c r="B9" t="s">
        <v>17</v>
      </c>
      <c r="C9" t="s">
        <v>26</v>
      </c>
      <c r="D9">
        <v>0</v>
      </c>
      <c r="E9">
        <v>1</v>
      </c>
      <c r="F9">
        <v>12</v>
      </c>
      <c r="G9">
        <v>0</v>
      </c>
      <c r="H9">
        <v>24</v>
      </c>
      <c r="I9">
        <v>0</v>
      </c>
      <c r="J9">
        <v>6</v>
      </c>
      <c r="K9">
        <v>10.17</v>
      </c>
      <c r="L9" t="s">
        <v>19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26"/>
  <sheetViews>
    <sheetView workbookViewId="0"/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119.61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5</v>
      </c>
      <c r="G3">
        <v>0</v>
      </c>
      <c r="H3">
        <v>7</v>
      </c>
      <c r="I3">
        <v>0</v>
      </c>
      <c r="J3">
        <v>4</v>
      </c>
      <c r="K3">
        <v>2.568E-3</v>
      </c>
      <c r="L3" t="s">
        <v>16</v>
      </c>
    </row>
    <row r="4" spans="1:13" x14ac:dyDescent="0.25">
      <c r="A4" t="s">
        <v>12</v>
      </c>
      <c r="B4" t="s">
        <v>15</v>
      </c>
      <c r="D4">
        <v>0</v>
      </c>
      <c r="E4">
        <v>1</v>
      </c>
      <c r="F4">
        <v>5</v>
      </c>
      <c r="G4">
        <v>7</v>
      </c>
      <c r="H4">
        <v>22</v>
      </c>
      <c r="I4">
        <v>0</v>
      </c>
      <c r="J4">
        <v>4</v>
      </c>
      <c r="K4">
        <v>3.8140000000000001E-3</v>
      </c>
      <c r="L4" t="s">
        <v>16</v>
      </c>
    </row>
    <row r="5" spans="1:13" x14ac:dyDescent="0.25">
      <c r="A5" t="s">
        <v>12</v>
      </c>
      <c r="B5" t="s">
        <v>15</v>
      </c>
      <c r="D5">
        <v>0</v>
      </c>
      <c r="E5">
        <v>1</v>
      </c>
      <c r="F5">
        <v>5</v>
      </c>
      <c r="G5">
        <v>22</v>
      </c>
      <c r="H5">
        <v>24</v>
      </c>
      <c r="I5">
        <v>0</v>
      </c>
      <c r="J5">
        <v>4</v>
      </c>
      <c r="K5">
        <v>2.568E-3</v>
      </c>
      <c r="L5" t="s">
        <v>16</v>
      </c>
    </row>
    <row r="6" spans="1:13" x14ac:dyDescent="0.25">
      <c r="A6" t="s">
        <v>12</v>
      </c>
      <c r="B6" t="s">
        <v>15</v>
      </c>
      <c r="D6">
        <v>0</v>
      </c>
      <c r="E6">
        <v>1</v>
      </c>
      <c r="F6">
        <v>5</v>
      </c>
      <c r="G6">
        <v>0</v>
      </c>
      <c r="H6">
        <v>24</v>
      </c>
      <c r="I6">
        <v>5</v>
      </c>
      <c r="J6">
        <v>6</v>
      </c>
      <c r="K6">
        <v>2.568E-3</v>
      </c>
      <c r="L6" t="s">
        <v>16</v>
      </c>
    </row>
    <row r="7" spans="1:13" x14ac:dyDescent="0.25">
      <c r="A7" t="s">
        <v>12</v>
      </c>
      <c r="B7" t="s">
        <v>15</v>
      </c>
      <c r="D7">
        <v>0</v>
      </c>
      <c r="E7">
        <v>6</v>
      </c>
      <c r="F7">
        <v>9</v>
      </c>
      <c r="G7">
        <v>0</v>
      </c>
      <c r="H7">
        <v>10</v>
      </c>
      <c r="I7">
        <v>0</v>
      </c>
      <c r="J7">
        <v>4</v>
      </c>
      <c r="K7">
        <v>2.568E-3</v>
      </c>
      <c r="L7" t="s">
        <v>16</v>
      </c>
    </row>
    <row r="8" spans="1:13" x14ac:dyDescent="0.25">
      <c r="A8" t="s">
        <v>12</v>
      </c>
      <c r="B8" t="s">
        <v>15</v>
      </c>
      <c r="D8">
        <v>0</v>
      </c>
      <c r="E8">
        <v>6</v>
      </c>
      <c r="F8">
        <v>9</v>
      </c>
      <c r="G8">
        <v>10</v>
      </c>
      <c r="H8">
        <v>22</v>
      </c>
      <c r="I8">
        <v>0</v>
      </c>
      <c r="J8">
        <v>4</v>
      </c>
      <c r="K8">
        <v>3.8140000000000001E-3</v>
      </c>
      <c r="L8" t="s">
        <v>16</v>
      </c>
    </row>
    <row r="9" spans="1:13" x14ac:dyDescent="0.25">
      <c r="A9" t="s">
        <v>12</v>
      </c>
      <c r="B9" t="s">
        <v>15</v>
      </c>
      <c r="D9">
        <v>0</v>
      </c>
      <c r="E9">
        <v>6</v>
      </c>
      <c r="F9">
        <v>9</v>
      </c>
      <c r="G9">
        <v>22</v>
      </c>
      <c r="H9">
        <v>24</v>
      </c>
      <c r="I9">
        <v>0</v>
      </c>
      <c r="J9">
        <v>4</v>
      </c>
      <c r="K9">
        <v>2.568E-3</v>
      </c>
      <c r="L9" t="s">
        <v>16</v>
      </c>
    </row>
    <row r="10" spans="1:13" x14ac:dyDescent="0.25">
      <c r="A10" t="s">
        <v>12</v>
      </c>
      <c r="B10" t="s">
        <v>15</v>
      </c>
      <c r="D10">
        <v>0</v>
      </c>
      <c r="E10">
        <v>6</v>
      </c>
      <c r="F10">
        <v>9</v>
      </c>
      <c r="G10">
        <v>0</v>
      </c>
      <c r="H10">
        <v>24</v>
      </c>
      <c r="I10">
        <v>5</v>
      </c>
      <c r="J10">
        <v>6</v>
      </c>
      <c r="K10">
        <v>2.568E-3</v>
      </c>
      <c r="L10" t="s">
        <v>16</v>
      </c>
    </row>
    <row r="11" spans="1:13" x14ac:dyDescent="0.25">
      <c r="A11" t="s">
        <v>12</v>
      </c>
      <c r="B11" t="s">
        <v>15</v>
      </c>
      <c r="D11">
        <v>0</v>
      </c>
      <c r="E11">
        <v>10</v>
      </c>
      <c r="F11">
        <v>12</v>
      </c>
      <c r="G11">
        <v>0</v>
      </c>
      <c r="H11">
        <v>7</v>
      </c>
      <c r="I11">
        <v>0</v>
      </c>
      <c r="J11">
        <v>4</v>
      </c>
      <c r="K11">
        <v>2.568E-3</v>
      </c>
      <c r="L11" t="s">
        <v>16</v>
      </c>
    </row>
    <row r="12" spans="1:13" x14ac:dyDescent="0.25">
      <c r="A12" t="s">
        <v>12</v>
      </c>
      <c r="B12" t="s">
        <v>15</v>
      </c>
      <c r="D12">
        <v>0</v>
      </c>
      <c r="E12">
        <v>10</v>
      </c>
      <c r="F12">
        <v>12</v>
      </c>
      <c r="G12">
        <v>7</v>
      </c>
      <c r="H12">
        <v>22</v>
      </c>
      <c r="I12">
        <v>0</v>
      </c>
      <c r="J12">
        <v>4</v>
      </c>
      <c r="K12">
        <v>3.8140000000000001E-3</v>
      </c>
      <c r="L12" t="s">
        <v>16</v>
      </c>
    </row>
    <row r="13" spans="1:13" x14ac:dyDescent="0.25">
      <c r="A13" t="s">
        <v>12</v>
      </c>
      <c r="B13" t="s">
        <v>15</v>
      </c>
      <c r="D13">
        <v>0</v>
      </c>
      <c r="E13">
        <v>10</v>
      </c>
      <c r="F13">
        <v>12</v>
      </c>
      <c r="G13">
        <v>22</v>
      </c>
      <c r="H13">
        <v>24</v>
      </c>
      <c r="I13">
        <v>0</v>
      </c>
      <c r="J13">
        <v>4</v>
      </c>
      <c r="K13">
        <v>2.568E-3</v>
      </c>
      <c r="L13" t="s">
        <v>16</v>
      </c>
    </row>
    <row r="14" spans="1:13" x14ac:dyDescent="0.25">
      <c r="A14" t="s">
        <v>12</v>
      </c>
      <c r="B14" t="s">
        <v>15</v>
      </c>
      <c r="D14">
        <v>0</v>
      </c>
      <c r="E14">
        <v>10</v>
      </c>
      <c r="F14">
        <v>12</v>
      </c>
      <c r="G14">
        <v>0</v>
      </c>
      <c r="H14">
        <v>24</v>
      </c>
      <c r="I14">
        <v>5</v>
      </c>
      <c r="J14">
        <v>6</v>
      </c>
      <c r="K14">
        <v>2.568E-3</v>
      </c>
      <c r="L14" t="s">
        <v>16</v>
      </c>
    </row>
    <row r="15" spans="1:13" x14ac:dyDescent="0.25">
      <c r="A15" t="s">
        <v>12</v>
      </c>
      <c r="B15" t="s">
        <v>17</v>
      </c>
      <c r="C15" t="s">
        <v>54</v>
      </c>
      <c r="D15">
        <v>0</v>
      </c>
      <c r="E15">
        <v>1</v>
      </c>
      <c r="F15">
        <v>5</v>
      </c>
      <c r="G15">
        <v>0</v>
      </c>
      <c r="H15">
        <v>7</v>
      </c>
      <c r="I15">
        <v>0</v>
      </c>
      <c r="J15">
        <v>4</v>
      </c>
      <c r="K15">
        <v>0.59699999999999998</v>
      </c>
      <c r="L15" t="s">
        <v>19</v>
      </c>
    </row>
    <row r="16" spans="1:13" x14ac:dyDescent="0.25">
      <c r="A16" t="s">
        <v>12</v>
      </c>
      <c r="B16" t="s">
        <v>17</v>
      </c>
      <c r="C16" t="s">
        <v>55</v>
      </c>
      <c r="D16">
        <v>0</v>
      </c>
      <c r="E16">
        <v>1</v>
      </c>
      <c r="F16">
        <v>5</v>
      </c>
      <c r="G16">
        <v>7</v>
      </c>
      <c r="H16">
        <v>22</v>
      </c>
      <c r="I16">
        <v>0</v>
      </c>
      <c r="J16">
        <v>4</v>
      </c>
      <c r="K16">
        <f>10.537+2.371</f>
        <v>12.908000000000001</v>
      </c>
      <c r="L16" t="s">
        <v>19</v>
      </c>
    </row>
    <row r="17" spans="1:12" x14ac:dyDescent="0.25">
      <c r="A17" t="s">
        <v>12</v>
      </c>
      <c r="B17" t="s">
        <v>17</v>
      </c>
      <c r="C17" t="s">
        <v>54</v>
      </c>
      <c r="D17">
        <v>0</v>
      </c>
      <c r="E17">
        <v>1</v>
      </c>
      <c r="F17">
        <v>5</v>
      </c>
      <c r="G17">
        <v>22</v>
      </c>
      <c r="H17">
        <v>24</v>
      </c>
      <c r="I17">
        <v>0</v>
      </c>
      <c r="J17">
        <v>4</v>
      </c>
      <c r="K17">
        <v>0.59699999999999998</v>
      </c>
      <c r="L17" t="s">
        <v>19</v>
      </c>
    </row>
    <row r="18" spans="1:12" x14ac:dyDescent="0.25">
      <c r="A18" t="s">
        <v>12</v>
      </c>
      <c r="B18" t="s">
        <v>17</v>
      </c>
      <c r="C18" t="s">
        <v>54</v>
      </c>
      <c r="D18">
        <v>0</v>
      </c>
      <c r="E18">
        <v>1</v>
      </c>
      <c r="F18">
        <v>5</v>
      </c>
      <c r="G18">
        <v>0</v>
      </c>
      <c r="H18">
        <v>24</v>
      </c>
      <c r="I18">
        <v>5</v>
      </c>
      <c r="J18">
        <v>6</v>
      </c>
      <c r="K18">
        <v>0.59699999999999998</v>
      </c>
      <c r="L18" t="s">
        <v>19</v>
      </c>
    </row>
    <row r="19" spans="1:12" x14ac:dyDescent="0.25">
      <c r="A19" t="s">
        <v>12</v>
      </c>
      <c r="B19" t="s">
        <v>17</v>
      </c>
      <c r="C19" t="s">
        <v>56</v>
      </c>
      <c r="D19">
        <v>0</v>
      </c>
      <c r="E19">
        <v>6</v>
      </c>
      <c r="F19">
        <v>9</v>
      </c>
      <c r="G19">
        <v>0</v>
      </c>
      <c r="H19">
        <v>10</v>
      </c>
      <c r="I19">
        <v>0</v>
      </c>
      <c r="J19">
        <v>4</v>
      </c>
      <c r="K19">
        <v>0.59699999999999998</v>
      </c>
      <c r="L19" t="s">
        <v>19</v>
      </c>
    </row>
    <row r="20" spans="1:12" x14ac:dyDescent="0.25">
      <c r="A20" t="s">
        <v>12</v>
      </c>
      <c r="B20" t="s">
        <v>17</v>
      </c>
      <c r="C20" t="s">
        <v>57</v>
      </c>
      <c r="D20">
        <v>0</v>
      </c>
      <c r="E20">
        <v>6</v>
      </c>
      <c r="F20">
        <v>9</v>
      </c>
      <c r="G20">
        <v>10</v>
      </c>
      <c r="H20">
        <v>22</v>
      </c>
      <c r="I20">
        <v>0</v>
      </c>
      <c r="J20">
        <v>4</v>
      </c>
      <c r="K20">
        <f>10.537+2.371</f>
        <v>12.908000000000001</v>
      </c>
      <c r="L20" t="s">
        <v>19</v>
      </c>
    </row>
    <row r="21" spans="1:12" x14ac:dyDescent="0.25">
      <c r="A21" t="s">
        <v>12</v>
      </c>
      <c r="B21" t="s">
        <v>17</v>
      </c>
      <c r="C21" t="s">
        <v>56</v>
      </c>
      <c r="D21">
        <v>0</v>
      </c>
      <c r="E21">
        <v>6</v>
      </c>
      <c r="F21">
        <v>9</v>
      </c>
      <c r="G21">
        <v>22</v>
      </c>
      <c r="H21">
        <v>24</v>
      </c>
      <c r="I21">
        <v>0</v>
      </c>
      <c r="J21">
        <v>4</v>
      </c>
      <c r="K21">
        <v>0.59699999999999998</v>
      </c>
      <c r="L21" t="s">
        <v>19</v>
      </c>
    </row>
    <row r="22" spans="1:12" x14ac:dyDescent="0.25">
      <c r="A22" t="s">
        <v>12</v>
      </c>
      <c r="B22" t="s">
        <v>17</v>
      </c>
      <c r="C22" t="s">
        <v>56</v>
      </c>
      <c r="D22">
        <v>0</v>
      </c>
      <c r="E22">
        <v>6</v>
      </c>
      <c r="F22">
        <v>9</v>
      </c>
      <c r="G22">
        <v>0</v>
      </c>
      <c r="H22">
        <v>24</v>
      </c>
      <c r="I22">
        <v>5</v>
      </c>
      <c r="J22">
        <v>6</v>
      </c>
      <c r="K22">
        <v>0.59699999999999998</v>
      </c>
      <c r="L22" t="s">
        <v>19</v>
      </c>
    </row>
    <row r="23" spans="1:12" x14ac:dyDescent="0.25">
      <c r="A23" t="s">
        <v>12</v>
      </c>
      <c r="B23" t="s">
        <v>17</v>
      </c>
      <c r="C23" t="s">
        <v>58</v>
      </c>
      <c r="D23">
        <v>0</v>
      </c>
      <c r="E23">
        <v>10</v>
      </c>
      <c r="F23">
        <v>12</v>
      </c>
      <c r="G23">
        <v>0</v>
      </c>
      <c r="H23">
        <v>7</v>
      </c>
      <c r="I23">
        <v>0</v>
      </c>
      <c r="J23">
        <v>4</v>
      </c>
      <c r="K23">
        <v>0.59699999999999998</v>
      </c>
      <c r="L23" t="s">
        <v>19</v>
      </c>
    </row>
    <row r="24" spans="1:12" x14ac:dyDescent="0.25">
      <c r="A24" t="s">
        <v>12</v>
      </c>
      <c r="B24" t="s">
        <v>17</v>
      </c>
      <c r="C24" t="s">
        <v>59</v>
      </c>
      <c r="D24">
        <v>0</v>
      </c>
      <c r="E24">
        <v>10</v>
      </c>
      <c r="F24">
        <v>12</v>
      </c>
      <c r="G24">
        <v>7</v>
      </c>
      <c r="H24">
        <v>22</v>
      </c>
      <c r="I24">
        <v>0</v>
      </c>
      <c r="J24">
        <v>4</v>
      </c>
      <c r="K24">
        <f>10.537+2.371</f>
        <v>12.908000000000001</v>
      </c>
      <c r="L24" t="s">
        <v>19</v>
      </c>
    </row>
    <row r="25" spans="1:12" x14ac:dyDescent="0.25">
      <c r="A25" t="s">
        <v>12</v>
      </c>
      <c r="B25" t="s">
        <v>17</v>
      </c>
      <c r="C25" t="s">
        <v>58</v>
      </c>
      <c r="D25">
        <v>0</v>
      </c>
      <c r="E25">
        <v>10</v>
      </c>
      <c r="F25">
        <v>12</v>
      </c>
      <c r="G25">
        <v>22</v>
      </c>
      <c r="H25">
        <v>24</v>
      </c>
      <c r="I25">
        <v>0</v>
      </c>
      <c r="J25">
        <v>4</v>
      </c>
      <c r="K25">
        <v>0.59699999999999998</v>
      </c>
      <c r="L25" t="s">
        <v>19</v>
      </c>
    </row>
    <row r="26" spans="1:12" x14ac:dyDescent="0.25">
      <c r="A26" t="s">
        <v>12</v>
      </c>
      <c r="B26" t="s">
        <v>17</v>
      </c>
      <c r="C26" t="s">
        <v>58</v>
      </c>
      <c r="D26">
        <v>0</v>
      </c>
      <c r="E26">
        <v>10</v>
      </c>
      <c r="F26">
        <v>12</v>
      </c>
      <c r="G26">
        <v>0</v>
      </c>
      <c r="H26">
        <v>24</v>
      </c>
      <c r="I26">
        <v>5</v>
      </c>
      <c r="J26">
        <v>6</v>
      </c>
      <c r="K26">
        <v>0.59699999999999998</v>
      </c>
      <c r="L26" t="s">
        <v>19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30"/>
  <sheetViews>
    <sheetView workbookViewId="0"/>
  </sheetViews>
  <sheetFormatPr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1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f>50.48874*30</f>
        <v>1514.6622</v>
      </c>
      <c r="L2" t="s">
        <v>14</v>
      </c>
      <c r="M2" t="s">
        <v>27</v>
      </c>
    </row>
    <row r="3" spans="1:13" x14ac:dyDescent="0.25">
      <c r="A3" t="s">
        <v>12</v>
      </c>
      <c r="B3" t="s">
        <v>17</v>
      </c>
      <c r="C3" t="s">
        <v>34</v>
      </c>
      <c r="D3">
        <v>0</v>
      </c>
      <c r="E3">
        <v>6</v>
      </c>
      <c r="F3">
        <v>9</v>
      </c>
      <c r="G3">
        <v>16</v>
      </c>
      <c r="H3">
        <v>21</v>
      </c>
      <c r="I3">
        <v>0</v>
      </c>
      <c r="J3">
        <v>6</v>
      </c>
      <c r="K3">
        <v>26.8</v>
      </c>
      <c r="L3" t="s">
        <v>19</v>
      </c>
    </row>
    <row r="4" spans="1:13" x14ac:dyDescent="0.25">
      <c r="A4" t="s">
        <v>12</v>
      </c>
      <c r="B4" t="s">
        <v>17</v>
      </c>
      <c r="C4" t="s">
        <v>35</v>
      </c>
      <c r="D4">
        <v>0</v>
      </c>
      <c r="E4">
        <v>6</v>
      </c>
      <c r="F4">
        <v>9</v>
      </c>
      <c r="G4">
        <v>14</v>
      </c>
      <c r="H4">
        <v>16</v>
      </c>
      <c r="I4">
        <v>0</v>
      </c>
      <c r="J4">
        <v>6</v>
      </c>
      <c r="K4">
        <v>5.32</v>
      </c>
      <c r="L4" t="s">
        <v>19</v>
      </c>
    </row>
    <row r="5" spans="1:13" x14ac:dyDescent="0.25">
      <c r="A5" t="s">
        <v>12</v>
      </c>
      <c r="B5" t="s">
        <v>17</v>
      </c>
      <c r="C5" t="s">
        <v>35</v>
      </c>
      <c r="D5">
        <v>0</v>
      </c>
      <c r="E5">
        <v>6</v>
      </c>
      <c r="F5">
        <v>9</v>
      </c>
      <c r="G5">
        <v>21</v>
      </c>
      <c r="H5">
        <v>23</v>
      </c>
      <c r="I5">
        <v>0</v>
      </c>
      <c r="J5">
        <v>6</v>
      </c>
      <c r="K5">
        <v>5.32</v>
      </c>
      <c r="L5" t="s">
        <v>19</v>
      </c>
    </row>
    <row r="6" spans="1:13" x14ac:dyDescent="0.25">
      <c r="A6" t="s">
        <v>12</v>
      </c>
      <c r="B6" t="s">
        <v>17</v>
      </c>
      <c r="C6" t="s">
        <v>36</v>
      </c>
      <c r="D6">
        <v>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v>20.7</v>
      </c>
      <c r="L6" t="s">
        <v>19</v>
      </c>
    </row>
    <row r="7" spans="1:13" x14ac:dyDescent="0.25">
      <c r="A7" t="s">
        <v>12</v>
      </c>
      <c r="B7" t="s">
        <v>17</v>
      </c>
      <c r="C7" t="s">
        <v>40</v>
      </c>
      <c r="D7">
        <v>0</v>
      </c>
      <c r="E7">
        <v>1</v>
      </c>
      <c r="F7">
        <v>5</v>
      </c>
      <c r="G7">
        <v>16</v>
      </c>
      <c r="H7">
        <v>21</v>
      </c>
      <c r="I7">
        <v>0</v>
      </c>
      <c r="J7">
        <v>6</v>
      </c>
      <c r="K7">
        <v>1.78</v>
      </c>
      <c r="L7" t="s">
        <v>19</v>
      </c>
    </row>
    <row r="8" spans="1:13" x14ac:dyDescent="0.25">
      <c r="A8" t="s">
        <v>12</v>
      </c>
      <c r="B8" t="s">
        <v>17</v>
      </c>
      <c r="C8" t="s">
        <v>41</v>
      </c>
      <c r="D8">
        <v>0</v>
      </c>
      <c r="E8">
        <v>10</v>
      </c>
      <c r="F8">
        <v>12</v>
      </c>
      <c r="G8">
        <v>16</v>
      </c>
      <c r="H8">
        <v>21</v>
      </c>
      <c r="I8">
        <v>0</v>
      </c>
      <c r="J8">
        <v>6</v>
      </c>
      <c r="K8">
        <v>1.78</v>
      </c>
      <c r="L8" t="s">
        <v>19</v>
      </c>
    </row>
    <row r="9" spans="1:13" x14ac:dyDescent="0.25">
      <c r="A9" t="s">
        <v>12</v>
      </c>
      <c r="B9" t="s">
        <v>15</v>
      </c>
      <c r="D9">
        <v>0</v>
      </c>
      <c r="E9">
        <v>6</v>
      </c>
      <c r="F9">
        <v>9</v>
      </c>
      <c r="G9">
        <v>0</v>
      </c>
      <c r="H9">
        <v>14</v>
      </c>
      <c r="I9">
        <v>0</v>
      </c>
      <c r="J9">
        <v>6</v>
      </c>
      <c r="K9">
        <v>9.8159999999999997E-2</v>
      </c>
      <c r="L9" t="s">
        <v>16</v>
      </c>
    </row>
    <row r="10" spans="1:13" x14ac:dyDescent="0.25">
      <c r="A10" t="s">
        <v>12</v>
      </c>
      <c r="B10" t="s">
        <v>15</v>
      </c>
      <c r="D10">
        <v>0</v>
      </c>
      <c r="E10">
        <v>6</v>
      </c>
      <c r="F10">
        <v>9</v>
      </c>
      <c r="G10">
        <v>14</v>
      </c>
      <c r="H10">
        <v>16</v>
      </c>
      <c r="I10">
        <v>0</v>
      </c>
      <c r="J10">
        <v>6</v>
      </c>
      <c r="K10">
        <v>0.11735</v>
      </c>
      <c r="L10" t="s">
        <v>16</v>
      </c>
    </row>
    <row r="11" spans="1:13" x14ac:dyDescent="0.25">
      <c r="A11" t="s">
        <v>12</v>
      </c>
      <c r="B11" t="s">
        <v>15</v>
      </c>
      <c r="D11">
        <v>0</v>
      </c>
      <c r="E11">
        <v>6</v>
      </c>
      <c r="F11">
        <v>9</v>
      </c>
      <c r="G11">
        <v>16</v>
      </c>
      <c r="H11">
        <v>21</v>
      </c>
      <c r="I11">
        <v>0</v>
      </c>
      <c r="J11">
        <v>6</v>
      </c>
      <c r="K11">
        <v>0.14484</v>
      </c>
      <c r="L11" t="s">
        <v>16</v>
      </c>
    </row>
    <row r="12" spans="1:13" x14ac:dyDescent="0.25">
      <c r="A12" t="s">
        <v>12</v>
      </c>
      <c r="B12" t="s">
        <v>15</v>
      </c>
      <c r="D12">
        <v>0</v>
      </c>
      <c r="E12">
        <v>6</v>
      </c>
      <c r="F12">
        <v>9</v>
      </c>
      <c r="G12">
        <v>21</v>
      </c>
      <c r="H12">
        <v>23</v>
      </c>
      <c r="I12">
        <v>0</v>
      </c>
      <c r="J12">
        <v>6</v>
      </c>
      <c r="K12">
        <v>0.11735</v>
      </c>
      <c r="L12" t="s">
        <v>16</v>
      </c>
    </row>
    <row r="13" spans="1:13" x14ac:dyDescent="0.25">
      <c r="A13" t="s">
        <v>12</v>
      </c>
      <c r="B13" t="s">
        <v>15</v>
      </c>
      <c r="D13">
        <v>0</v>
      </c>
      <c r="E13">
        <v>6</v>
      </c>
      <c r="F13">
        <v>9</v>
      </c>
      <c r="G13">
        <v>23</v>
      </c>
      <c r="H13">
        <v>24</v>
      </c>
      <c r="I13">
        <v>0</v>
      </c>
      <c r="J13">
        <v>6</v>
      </c>
      <c r="K13">
        <v>9.8159999999999997E-2</v>
      </c>
      <c r="L13" t="s">
        <v>16</v>
      </c>
    </row>
    <row r="14" spans="1:13" x14ac:dyDescent="0.25">
      <c r="A14" t="s">
        <v>12</v>
      </c>
      <c r="B14" t="s">
        <v>15</v>
      </c>
      <c r="D14">
        <v>0</v>
      </c>
      <c r="E14">
        <v>1</v>
      </c>
      <c r="F14">
        <v>2</v>
      </c>
      <c r="G14">
        <v>0</v>
      </c>
      <c r="H14">
        <v>16</v>
      </c>
      <c r="I14">
        <v>0</v>
      </c>
      <c r="J14">
        <v>6</v>
      </c>
      <c r="K14">
        <v>9.8220000000000002E-2</v>
      </c>
      <c r="L14" t="s">
        <v>16</v>
      </c>
    </row>
    <row r="15" spans="1:13" x14ac:dyDescent="0.25">
      <c r="A15" t="s">
        <v>12</v>
      </c>
      <c r="B15" t="s">
        <v>15</v>
      </c>
      <c r="D15">
        <v>0</v>
      </c>
      <c r="E15">
        <v>1</v>
      </c>
      <c r="F15">
        <v>2</v>
      </c>
      <c r="G15">
        <v>21</v>
      </c>
      <c r="H15">
        <v>24</v>
      </c>
      <c r="I15">
        <v>0</v>
      </c>
      <c r="J15">
        <v>6</v>
      </c>
      <c r="K15">
        <v>9.8220000000000002E-2</v>
      </c>
      <c r="L15" t="s">
        <v>16</v>
      </c>
    </row>
    <row r="16" spans="1:13" x14ac:dyDescent="0.25">
      <c r="A16" t="s">
        <v>12</v>
      </c>
      <c r="B16" t="s">
        <v>15</v>
      </c>
      <c r="D16">
        <v>0</v>
      </c>
      <c r="E16">
        <v>1</v>
      </c>
      <c r="F16">
        <v>5</v>
      </c>
      <c r="G16">
        <v>16</v>
      </c>
      <c r="H16">
        <v>21</v>
      </c>
      <c r="I16">
        <v>0</v>
      </c>
      <c r="J16">
        <v>6</v>
      </c>
      <c r="K16">
        <v>0.12734000000000001</v>
      </c>
      <c r="L16" t="s">
        <v>16</v>
      </c>
    </row>
    <row r="17" spans="1:13" x14ac:dyDescent="0.25">
      <c r="A17" t="s">
        <v>12</v>
      </c>
      <c r="B17" t="s">
        <v>15</v>
      </c>
      <c r="D17">
        <v>0</v>
      </c>
      <c r="E17">
        <v>3</v>
      </c>
      <c r="F17">
        <v>5</v>
      </c>
      <c r="G17">
        <v>0</v>
      </c>
      <c r="H17">
        <v>9</v>
      </c>
      <c r="I17">
        <v>0</v>
      </c>
      <c r="J17">
        <v>6</v>
      </c>
      <c r="K17">
        <v>9.8220000000000002E-2</v>
      </c>
      <c r="L17" t="s">
        <v>16</v>
      </c>
    </row>
    <row r="18" spans="1:13" x14ac:dyDescent="0.25">
      <c r="A18" t="s">
        <v>12</v>
      </c>
      <c r="B18" t="s">
        <v>15</v>
      </c>
      <c r="D18">
        <v>0</v>
      </c>
      <c r="E18">
        <v>3</v>
      </c>
      <c r="F18">
        <v>5</v>
      </c>
      <c r="G18">
        <v>9</v>
      </c>
      <c r="H18">
        <v>14</v>
      </c>
      <c r="I18">
        <v>0</v>
      </c>
      <c r="J18">
        <v>6</v>
      </c>
      <c r="K18">
        <v>5.6899999999999999E-2</v>
      </c>
      <c r="L18" t="s">
        <v>16</v>
      </c>
    </row>
    <row r="19" spans="1:13" x14ac:dyDescent="0.25">
      <c r="A19" t="s">
        <v>12</v>
      </c>
      <c r="B19" t="s">
        <v>15</v>
      </c>
      <c r="D19">
        <v>0</v>
      </c>
      <c r="E19">
        <v>3</v>
      </c>
      <c r="F19">
        <v>5</v>
      </c>
      <c r="G19">
        <v>14</v>
      </c>
      <c r="H19">
        <v>16</v>
      </c>
      <c r="I19">
        <v>0</v>
      </c>
      <c r="J19">
        <v>6</v>
      </c>
      <c r="K19">
        <v>9.8220000000000002E-2</v>
      </c>
      <c r="L19" t="s">
        <v>16</v>
      </c>
    </row>
    <row r="20" spans="1:13" x14ac:dyDescent="0.25">
      <c r="A20" t="s">
        <v>12</v>
      </c>
      <c r="B20" t="s">
        <v>15</v>
      </c>
      <c r="D20">
        <v>0</v>
      </c>
      <c r="E20">
        <v>3</v>
      </c>
      <c r="F20">
        <v>5</v>
      </c>
      <c r="G20">
        <v>21</v>
      </c>
      <c r="H20">
        <v>24</v>
      </c>
      <c r="I20">
        <v>0</v>
      </c>
      <c r="J20">
        <v>6</v>
      </c>
      <c r="K20">
        <v>9.8220000000000002E-2</v>
      </c>
      <c r="L20" t="s">
        <v>16</v>
      </c>
    </row>
    <row r="21" spans="1:13" x14ac:dyDescent="0.25">
      <c r="A21" t="s">
        <v>12</v>
      </c>
      <c r="B21" t="s">
        <v>15</v>
      </c>
      <c r="D21">
        <v>0</v>
      </c>
      <c r="E21">
        <v>10</v>
      </c>
      <c r="F21">
        <v>12</v>
      </c>
      <c r="G21">
        <v>0</v>
      </c>
      <c r="H21">
        <v>16</v>
      </c>
      <c r="I21">
        <v>0</v>
      </c>
      <c r="J21">
        <v>6</v>
      </c>
      <c r="K21">
        <v>9.8220000000000002E-2</v>
      </c>
      <c r="L21" t="s">
        <v>16</v>
      </c>
    </row>
    <row r="22" spans="1:13" x14ac:dyDescent="0.25">
      <c r="A22" t="s">
        <v>12</v>
      </c>
      <c r="B22" t="s">
        <v>15</v>
      </c>
      <c r="D22">
        <v>0</v>
      </c>
      <c r="E22">
        <v>10</v>
      </c>
      <c r="F22">
        <v>12</v>
      </c>
      <c r="G22">
        <v>21</v>
      </c>
      <c r="H22">
        <v>24</v>
      </c>
      <c r="I22">
        <v>0</v>
      </c>
      <c r="J22">
        <v>6</v>
      </c>
      <c r="K22">
        <v>9.8220000000000002E-2</v>
      </c>
      <c r="L22" t="s">
        <v>16</v>
      </c>
    </row>
    <row r="23" spans="1:13" x14ac:dyDescent="0.25">
      <c r="A23" t="s">
        <v>12</v>
      </c>
      <c r="B23" t="s">
        <v>15</v>
      </c>
      <c r="D23">
        <v>0</v>
      </c>
      <c r="E23">
        <v>10</v>
      </c>
      <c r="F23">
        <v>12</v>
      </c>
      <c r="G23">
        <v>16</v>
      </c>
      <c r="H23">
        <v>21</v>
      </c>
      <c r="I23">
        <v>0</v>
      </c>
      <c r="J23">
        <v>6</v>
      </c>
      <c r="K23">
        <v>0.12734000000000001</v>
      </c>
      <c r="L23" t="s">
        <v>16</v>
      </c>
    </row>
    <row r="24" spans="1:13" x14ac:dyDescent="0.25">
      <c r="A24" t="s">
        <v>23</v>
      </c>
      <c r="B24" t="s">
        <v>13</v>
      </c>
      <c r="K24">
        <v>148.65539999999999</v>
      </c>
      <c r="L24" t="s">
        <v>14</v>
      </c>
      <c r="M24" t="s">
        <v>39</v>
      </c>
    </row>
    <row r="25" spans="1:13" x14ac:dyDescent="0.25">
      <c r="A25" t="s">
        <v>23</v>
      </c>
      <c r="B25" t="s">
        <v>15</v>
      </c>
      <c r="D25">
        <v>0</v>
      </c>
      <c r="E25">
        <v>1</v>
      </c>
      <c r="F25">
        <v>3</v>
      </c>
      <c r="G25">
        <v>0</v>
      </c>
      <c r="H25">
        <v>24</v>
      </c>
      <c r="I25">
        <v>0</v>
      </c>
      <c r="J25">
        <v>6</v>
      </c>
      <c r="K25">
        <v>1.68736</v>
      </c>
      <c r="L25" t="s">
        <v>24</v>
      </c>
    </row>
    <row r="26" spans="1:13" x14ac:dyDescent="0.25">
      <c r="A26" t="s">
        <v>23</v>
      </c>
      <c r="B26" t="s">
        <v>15</v>
      </c>
      <c r="D26">
        <v>0</v>
      </c>
      <c r="E26">
        <v>4</v>
      </c>
      <c r="F26">
        <v>10</v>
      </c>
      <c r="G26">
        <v>0</v>
      </c>
      <c r="H26">
        <v>24</v>
      </c>
      <c r="I26">
        <v>0</v>
      </c>
      <c r="J26">
        <v>6</v>
      </c>
      <c r="K26">
        <v>1.5403100000000001</v>
      </c>
      <c r="L26" t="s">
        <v>24</v>
      </c>
    </row>
    <row r="27" spans="1:13" x14ac:dyDescent="0.25">
      <c r="A27" t="s">
        <v>23</v>
      </c>
      <c r="B27" t="s">
        <v>15</v>
      </c>
      <c r="D27">
        <v>0</v>
      </c>
      <c r="E27">
        <v>11</v>
      </c>
      <c r="F27">
        <v>12</v>
      </c>
      <c r="G27">
        <v>0</v>
      </c>
      <c r="H27">
        <v>24</v>
      </c>
      <c r="I27">
        <v>0</v>
      </c>
      <c r="J27">
        <v>6</v>
      </c>
      <c r="K27">
        <v>1.68736</v>
      </c>
      <c r="L27" t="s">
        <v>24</v>
      </c>
    </row>
    <row r="28" spans="1:13" x14ac:dyDescent="0.25">
      <c r="A28" t="s">
        <v>23</v>
      </c>
      <c r="B28" t="s">
        <v>15</v>
      </c>
      <c r="D28">
        <v>4000</v>
      </c>
      <c r="E28">
        <v>1</v>
      </c>
      <c r="F28">
        <v>3</v>
      </c>
      <c r="G28">
        <v>0</v>
      </c>
      <c r="H28">
        <v>24</v>
      </c>
      <c r="I28">
        <v>0</v>
      </c>
      <c r="J28">
        <v>6</v>
      </c>
      <c r="K28">
        <v>1.3126</v>
      </c>
      <c r="L28" t="s">
        <v>24</v>
      </c>
    </row>
    <row r="29" spans="1:13" x14ac:dyDescent="0.25">
      <c r="A29" t="s">
        <v>23</v>
      </c>
      <c r="B29" t="s">
        <v>15</v>
      </c>
      <c r="D29">
        <v>4000</v>
      </c>
      <c r="E29">
        <v>4</v>
      </c>
      <c r="F29">
        <v>10</v>
      </c>
      <c r="G29">
        <v>0</v>
      </c>
      <c r="H29">
        <v>24</v>
      </c>
      <c r="I29">
        <v>0</v>
      </c>
      <c r="J29">
        <v>6</v>
      </c>
      <c r="K29">
        <v>1.22418</v>
      </c>
      <c r="L29" t="s">
        <v>24</v>
      </c>
    </row>
    <row r="30" spans="1:13" x14ac:dyDescent="0.25">
      <c r="A30" t="s">
        <v>23</v>
      </c>
      <c r="B30" t="s">
        <v>15</v>
      </c>
      <c r="D30">
        <v>4000</v>
      </c>
      <c r="E30">
        <v>11</v>
      </c>
      <c r="F30">
        <v>12</v>
      </c>
      <c r="G30">
        <v>0</v>
      </c>
      <c r="H30">
        <v>24</v>
      </c>
      <c r="I30">
        <v>0</v>
      </c>
      <c r="J30">
        <v>6</v>
      </c>
      <c r="K30">
        <v>1.3126</v>
      </c>
      <c r="L30" t="s">
        <v>24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M7"/>
  <sheetViews>
    <sheetView workbookViewId="0"/>
  </sheetViews>
  <sheetFormatPr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f>370.81+21.54</f>
        <v>392.35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0</v>
      </c>
      <c r="L3" t="s">
        <v>16</v>
      </c>
      <c r="M3" t="s">
        <v>45</v>
      </c>
    </row>
    <row r="4" spans="1:13" x14ac:dyDescent="0.25">
      <c r="A4" t="s">
        <v>12</v>
      </c>
      <c r="B4" t="s">
        <v>17</v>
      </c>
      <c r="C4" t="s">
        <v>26</v>
      </c>
      <c r="D4">
        <v>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v>1.7531000000000001</v>
      </c>
      <c r="L4" t="s">
        <v>19</v>
      </c>
      <c r="M4" t="s">
        <v>46</v>
      </c>
    </row>
    <row r="5" spans="1:13" x14ac:dyDescent="0.25">
      <c r="A5" t="s">
        <v>12</v>
      </c>
      <c r="B5" t="s">
        <v>17</v>
      </c>
      <c r="C5" t="s">
        <v>43</v>
      </c>
      <c r="D5">
        <v>0</v>
      </c>
      <c r="E5">
        <v>6</v>
      </c>
      <c r="F5">
        <v>9</v>
      </c>
      <c r="G5">
        <v>7</v>
      </c>
      <c r="H5">
        <v>21</v>
      </c>
      <c r="I5">
        <v>0</v>
      </c>
      <c r="J5">
        <v>4</v>
      </c>
      <c r="K5">
        <v>9.7321000000000009</v>
      </c>
      <c r="L5" t="s">
        <v>19</v>
      </c>
    </row>
    <row r="6" spans="1:13" x14ac:dyDescent="0.25">
      <c r="A6" t="s">
        <v>23</v>
      </c>
      <c r="B6" t="s">
        <v>13</v>
      </c>
      <c r="K6">
        <v>17.75</v>
      </c>
      <c r="L6" t="s">
        <v>14</v>
      </c>
    </row>
    <row r="7" spans="1:13" x14ac:dyDescent="0.25">
      <c r="A7" t="s">
        <v>23</v>
      </c>
      <c r="B7" t="s">
        <v>15</v>
      </c>
      <c r="K7">
        <v>0.32505600000000001</v>
      </c>
      <c r="L7" t="s">
        <v>24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M9"/>
  <sheetViews>
    <sheetView workbookViewId="0"/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375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12</v>
      </c>
      <c r="G3">
        <v>0</v>
      </c>
      <c r="H3">
        <v>9</v>
      </c>
      <c r="I3">
        <v>0</v>
      </c>
      <c r="J3">
        <v>6</v>
      </c>
      <c r="K3">
        <f>0.014523+0.0492</f>
        <v>6.3723000000000002E-2</v>
      </c>
      <c r="L3" t="s">
        <v>16</v>
      </c>
    </row>
    <row r="4" spans="1:13" x14ac:dyDescent="0.25">
      <c r="A4" t="s">
        <v>12</v>
      </c>
      <c r="B4" t="s">
        <v>15</v>
      </c>
      <c r="D4">
        <v>0</v>
      </c>
      <c r="E4">
        <v>1</v>
      </c>
      <c r="F4">
        <v>12</v>
      </c>
      <c r="G4">
        <v>9</v>
      </c>
      <c r="H4">
        <v>17</v>
      </c>
      <c r="I4">
        <v>0</v>
      </c>
      <c r="J4">
        <v>6</v>
      </c>
      <c r="K4">
        <f>0.014523-0.0008</f>
        <v>1.3722999999999999E-2</v>
      </c>
      <c r="L4" t="s">
        <v>16</v>
      </c>
    </row>
    <row r="5" spans="1:13" x14ac:dyDescent="0.25">
      <c r="A5" t="s">
        <v>12</v>
      </c>
      <c r="B5" t="s">
        <v>15</v>
      </c>
      <c r="D5">
        <v>0</v>
      </c>
      <c r="E5">
        <v>1</v>
      </c>
      <c r="F5">
        <v>12</v>
      </c>
      <c r="G5">
        <v>17</v>
      </c>
      <c r="H5">
        <v>22</v>
      </c>
      <c r="I5">
        <v>0</v>
      </c>
      <c r="J5">
        <v>6</v>
      </c>
      <c r="K5">
        <f>0.014523+0.0792</f>
        <v>9.3723000000000001E-2</v>
      </c>
      <c r="L5" t="s">
        <v>16</v>
      </c>
    </row>
    <row r="6" spans="1:13" x14ac:dyDescent="0.25">
      <c r="A6" t="s">
        <v>12</v>
      </c>
      <c r="B6" t="s">
        <v>15</v>
      </c>
      <c r="D6">
        <v>0</v>
      </c>
      <c r="E6">
        <v>1</v>
      </c>
      <c r="F6">
        <v>12</v>
      </c>
      <c r="G6">
        <v>22</v>
      </c>
      <c r="H6">
        <v>24</v>
      </c>
      <c r="I6">
        <v>0</v>
      </c>
      <c r="J6">
        <v>6</v>
      </c>
      <c r="K6">
        <f>0.014523+0.0492</f>
        <v>6.3723000000000002E-2</v>
      </c>
      <c r="L6" t="s">
        <v>16</v>
      </c>
    </row>
    <row r="7" spans="1:13" x14ac:dyDescent="0.25">
      <c r="A7" t="s">
        <v>12</v>
      </c>
      <c r="B7" t="s">
        <v>17</v>
      </c>
      <c r="C7" t="s">
        <v>26</v>
      </c>
      <c r="D7">
        <v>0</v>
      </c>
      <c r="E7">
        <v>1</v>
      </c>
      <c r="F7">
        <v>12</v>
      </c>
      <c r="G7">
        <v>0</v>
      </c>
      <c r="H7">
        <v>24</v>
      </c>
      <c r="I7">
        <v>0</v>
      </c>
      <c r="J7">
        <v>6</v>
      </c>
      <c r="K7">
        <v>26.5</v>
      </c>
      <c r="L7" t="s">
        <v>19</v>
      </c>
    </row>
    <row r="8" spans="1:13" x14ac:dyDescent="0.25">
      <c r="A8" t="s">
        <v>23</v>
      </c>
      <c r="B8" t="s">
        <v>13</v>
      </c>
      <c r="K8">
        <v>500</v>
      </c>
      <c r="L8" t="s">
        <v>14</v>
      </c>
    </row>
    <row r="9" spans="1:13" x14ac:dyDescent="0.25">
      <c r="A9" t="s">
        <v>23</v>
      </c>
      <c r="B9" t="s">
        <v>15</v>
      </c>
      <c r="D9">
        <v>0</v>
      </c>
      <c r="E9">
        <v>1</v>
      </c>
      <c r="F9">
        <v>12</v>
      </c>
      <c r="G9">
        <v>0</v>
      </c>
      <c r="H9">
        <v>24</v>
      </c>
      <c r="I9">
        <v>0</v>
      </c>
      <c r="J9">
        <v>4</v>
      </c>
      <c r="K9">
        <v>2.7858200000000002</v>
      </c>
      <c r="L9" t="s">
        <v>24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8"/>
  <sheetViews>
    <sheetView workbookViewId="0"/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f>15.57+36.15</f>
        <v>51.72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0</v>
      </c>
      <c r="L3" t="s">
        <v>16</v>
      </c>
      <c r="M3" t="s">
        <v>67</v>
      </c>
    </row>
    <row r="4" spans="1:13" x14ac:dyDescent="0.25">
      <c r="A4" t="s">
        <v>12</v>
      </c>
      <c r="B4" t="s">
        <v>17</v>
      </c>
      <c r="C4" t="s">
        <v>36</v>
      </c>
      <c r="D4">
        <v>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f>3.795846+1.779077</f>
        <v>5.5749230000000001</v>
      </c>
      <c r="L4" t="s">
        <v>19</v>
      </c>
    </row>
    <row r="5" spans="1:13" x14ac:dyDescent="0.25">
      <c r="A5" t="s">
        <v>23</v>
      </c>
      <c r="B5" t="s">
        <v>13</v>
      </c>
      <c r="K5">
        <v>970.75</v>
      </c>
      <c r="L5" t="s">
        <v>14</v>
      </c>
    </row>
    <row r="6" spans="1:13" x14ac:dyDescent="0.25">
      <c r="A6" t="s">
        <v>23</v>
      </c>
      <c r="B6" t="s">
        <v>15</v>
      </c>
      <c r="D6">
        <v>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v>2.8459999999999999E-2</v>
      </c>
      <c r="L6" t="s">
        <v>24</v>
      </c>
      <c r="M6" t="s">
        <v>74</v>
      </c>
    </row>
    <row r="7" spans="1:13" x14ac:dyDescent="0.25">
      <c r="A7" t="s">
        <v>23</v>
      </c>
      <c r="B7" t="s">
        <v>15</v>
      </c>
      <c r="D7">
        <v>15000</v>
      </c>
      <c r="E7">
        <v>1</v>
      </c>
      <c r="F7">
        <v>12</v>
      </c>
      <c r="G7">
        <v>0</v>
      </c>
      <c r="H7">
        <v>24</v>
      </c>
      <c r="I7">
        <v>0</v>
      </c>
      <c r="J7">
        <v>6</v>
      </c>
      <c r="K7">
        <v>2.0750000000000001E-2</v>
      </c>
      <c r="L7" t="s">
        <v>24</v>
      </c>
    </row>
    <row r="8" spans="1:13" x14ac:dyDescent="0.25">
      <c r="A8" t="s">
        <v>23</v>
      </c>
      <c r="B8" t="s">
        <v>15</v>
      </c>
      <c r="D8">
        <v>50000</v>
      </c>
      <c r="E8">
        <v>1</v>
      </c>
      <c r="F8">
        <v>12</v>
      </c>
      <c r="G8">
        <v>0</v>
      </c>
      <c r="H8">
        <v>24</v>
      </c>
      <c r="I8">
        <v>0</v>
      </c>
      <c r="J8">
        <v>6</v>
      </c>
      <c r="K8">
        <v>3.2699999999999999E-3</v>
      </c>
      <c r="L8" t="s">
        <v>24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8"/>
  <sheetViews>
    <sheetView workbookViewId="0"/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150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0</v>
      </c>
      <c r="L3" t="s">
        <v>16</v>
      </c>
      <c r="M3" t="s">
        <v>67</v>
      </c>
    </row>
    <row r="4" spans="1:13" x14ac:dyDescent="0.25">
      <c r="A4" t="s">
        <v>12</v>
      </c>
      <c r="B4" t="s">
        <v>17</v>
      </c>
      <c r="C4" t="s">
        <v>36</v>
      </c>
      <c r="D4">
        <v>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v>2.2549999999999999</v>
      </c>
      <c r="L4" t="s">
        <v>19</v>
      </c>
    </row>
    <row r="5" spans="1:13" x14ac:dyDescent="0.25">
      <c r="A5" t="s">
        <v>23</v>
      </c>
      <c r="B5" t="s">
        <v>13</v>
      </c>
      <c r="K5">
        <v>60</v>
      </c>
      <c r="L5" t="s">
        <v>14</v>
      </c>
    </row>
    <row r="6" spans="1:13" x14ac:dyDescent="0.25">
      <c r="A6" t="s">
        <v>23</v>
      </c>
      <c r="B6" t="s">
        <v>15</v>
      </c>
      <c r="D6">
        <v>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f>(1.25+5.597)/10.37</f>
        <v>0.66027000964320159</v>
      </c>
      <c r="L6" t="s">
        <v>24</v>
      </c>
      <c r="M6" t="s">
        <v>75</v>
      </c>
    </row>
    <row r="7" spans="1:13" x14ac:dyDescent="0.25">
      <c r="A7" t="s">
        <v>23</v>
      </c>
      <c r="B7" t="s">
        <v>15</v>
      </c>
      <c r="D7">
        <f>100*10.37</f>
        <v>1037</v>
      </c>
      <c r="E7">
        <v>1</v>
      </c>
      <c r="F7">
        <v>12</v>
      </c>
      <c r="G7">
        <v>0</v>
      </c>
      <c r="H7">
        <v>24</v>
      </c>
      <c r="I7">
        <v>0</v>
      </c>
      <c r="J7">
        <v>6</v>
      </c>
      <c r="K7">
        <f>(0.97+5.597)/10.37</f>
        <v>0.63326904532304729</v>
      </c>
      <c r="L7" t="s">
        <v>24</v>
      </c>
    </row>
    <row r="8" spans="1:13" x14ac:dyDescent="0.25">
      <c r="A8" t="s">
        <v>23</v>
      </c>
      <c r="B8" t="s">
        <v>15</v>
      </c>
      <c r="D8">
        <f>500*10.37</f>
        <v>5185</v>
      </c>
      <c r="E8">
        <v>1</v>
      </c>
      <c r="F8">
        <v>12</v>
      </c>
      <c r="G8">
        <v>0</v>
      </c>
      <c r="H8">
        <v>24</v>
      </c>
      <c r="I8">
        <v>0</v>
      </c>
      <c r="J8">
        <v>6</v>
      </c>
      <c r="K8">
        <f>(0.82+5.597)/10.37</f>
        <v>0.61880424300867898</v>
      </c>
      <c r="L8" t="s">
        <v>24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14"/>
  <sheetViews>
    <sheetView workbookViewId="0"/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143.09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7.9000000000000008E-3</v>
      </c>
      <c r="L3" t="s">
        <v>16</v>
      </c>
    </row>
    <row r="4" spans="1:13" x14ac:dyDescent="0.25">
      <c r="A4" t="s">
        <v>12</v>
      </c>
      <c r="B4" t="s">
        <v>17</v>
      </c>
      <c r="C4" t="s">
        <v>18</v>
      </c>
      <c r="D4">
        <v>0</v>
      </c>
      <c r="E4">
        <v>1</v>
      </c>
      <c r="F4">
        <v>5</v>
      </c>
      <c r="G4">
        <v>8</v>
      </c>
      <c r="H4">
        <v>22</v>
      </c>
      <c r="I4">
        <v>0</v>
      </c>
      <c r="J4">
        <v>4</v>
      </c>
      <c r="K4">
        <v>13.96</v>
      </c>
      <c r="L4" t="s">
        <v>19</v>
      </c>
    </row>
    <row r="5" spans="1:13" x14ac:dyDescent="0.25">
      <c r="A5" t="s">
        <v>12</v>
      </c>
      <c r="B5" t="s">
        <v>17</v>
      </c>
      <c r="C5" t="s">
        <v>50</v>
      </c>
      <c r="D5">
        <v>0</v>
      </c>
      <c r="E5">
        <v>1</v>
      </c>
      <c r="F5">
        <v>5</v>
      </c>
      <c r="G5">
        <v>0</v>
      </c>
      <c r="H5">
        <v>24</v>
      </c>
      <c r="I5">
        <v>0</v>
      </c>
      <c r="J5">
        <v>6</v>
      </c>
      <c r="K5">
        <v>4.21</v>
      </c>
      <c r="L5" t="s">
        <v>19</v>
      </c>
    </row>
    <row r="6" spans="1:13" x14ac:dyDescent="0.25">
      <c r="A6" t="s">
        <v>12</v>
      </c>
      <c r="B6" t="s">
        <v>17</v>
      </c>
      <c r="C6" t="s">
        <v>20</v>
      </c>
      <c r="D6">
        <v>0</v>
      </c>
      <c r="E6">
        <v>6</v>
      </c>
      <c r="F6">
        <v>9</v>
      </c>
      <c r="G6">
        <v>8</v>
      </c>
      <c r="H6">
        <v>22</v>
      </c>
      <c r="I6">
        <v>0</v>
      </c>
      <c r="J6">
        <v>4</v>
      </c>
      <c r="K6">
        <f>18.44</f>
        <v>18.440000000000001</v>
      </c>
      <c r="L6" t="s">
        <v>19</v>
      </c>
    </row>
    <row r="7" spans="1:13" x14ac:dyDescent="0.25">
      <c r="A7" t="s">
        <v>12</v>
      </c>
      <c r="B7" t="s">
        <v>17</v>
      </c>
      <c r="C7" t="s">
        <v>51</v>
      </c>
      <c r="D7">
        <v>0</v>
      </c>
      <c r="E7">
        <v>6</v>
      </c>
      <c r="F7">
        <v>9</v>
      </c>
      <c r="G7">
        <v>8</v>
      </c>
      <c r="H7">
        <v>18</v>
      </c>
      <c r="I7">
        <v>0</v>
      </c>
      <c r="J7">
        <v>4</v>
      </c>
      <c r="K7">
        <v>9.15</v>
      </c>
      <c r="L7" t="s">
        <v>19</v>
      </c>
    </row>
    <row r="8" spans="1:13" x14ac:dyDescent="0.25">
      <c r="A8" t="s">
        <v>12</v>
      </c>
      <c r="B8" t="s">
        <v>17</v>
      </c>
      <c r="C8" t="s">
        <v>52</v>
      </c>
      <c r="D8">
        <v>0</v>
      </c>
      <c r="E8">
        <v>6</v>
      </c>
      <c r="F8">
        <v>9</v>
      </c>
      <c r="G8">
        <v>0</v>
      </c>
      <c r="H8">
        <v>24</v>
      </c>
      <c r="I8">
        <v>0</v>
      </c>
      <c r="J8">
        <v>6</v>
      </c>
      <c r="K8">
        <v>16.66</v>
      </c>
      <c r="L8" t="s">
        <v>19</v>
      </c>
    </row>
    <row r="9" spans="1:13" x14ac:dyDescent="0.25">
      <c r="A9" t="s">
        <v>12</v>
      </c>
      <c r="B9" t="s">
        <v>17</v>
      </c>
      <c r="C9" t="s">
        <v>21</v>
      </c>
      <c r="D9">
        <v>0</v>
      </c>
      <c r="E9">
        <v>10</v>
      </c>
      <c r="F9">
        <v>12</v>
      </c>
      <c r="G9">
        <v>8</v>
      </c>
      <c r="H9">
        <v>22</v>
      </c>
      <c r="I9">
        <v>0</v>
      </c>
      <c r="J9">
        <v>4</v>
      </c>
      <c r="K9">
        <v>13.96</v>
      </c>
      <c r="L9" t="s">
        <v>19</v>
      </c>
    </row>
    <row r="10" spans="1:13" x14ac:dyDescent="0.25">
      <c r="A10" t="s">
        <v>12</v>
      </c>
      <c r="B10" t="s">
        <v>17</v>
      </c>
      <c r="C10" t="s">
        <v>53</v>
      </c>
      <c r="D10">
        <v>0</v>
      </c>
      <c r="E10">
        <v>10</v>
      </c>
      <c r="F10">
        <v>12</v>
      </c>
      <c r="G10">
        <v>0</v>
      </c>
      <c r="H10">
        <v>24</v>
      </c>
      <c r="I10">
        <v>0</v>
      </c>
      <c r="J10">
        <v>6</v>
      </c>
      <c r="K10">
        <v>4.21</v>
      </c>
      <c r="L10" t="s">
        <v>19</v>
      </c>
    </row>
    <row r="11" spans="1:13" x14ac:dyDescent="0.25">
      <c r="A11" t="s">
        <v>23</v>
      </c>
      <c r="B11" t="s">
        <v>15</v>
      </c>
      <c r="D11">
        <v>0</v>
      </c>
      <c r="E11">
        <v>1</v>
      </c>
      <c r="F11">
        <v>12</v>
      </c>
      <c r="G11">
        <v>0</v>
      </c>
      <c r="H11">
        <v>24</v>
      </c>
      <c r="I11">
        <v>0</v>
      </c>
      <c r="J11">
        <v>6</v>
      </c>
      <c r="K11">
        <v>32.9</v>
      </c>
      <c r="L11" t="s">
        <v>24</v>
      </c>
    </row>
    <row r="12" spans="1:13" x14ac:dyDescent="0.25">
      <c r="A12" t="s">
        <v>23</v>
      </c>
      <c r="B12" t="s">
        <v>15</v>
      </c>
      <c r="D12">
        <v>3</v>
      </c>
      <c r="E12">
        <v>1</v>
      </c>
      <c r="F12">
        <v>12</v>
      </c>
      <c r="G12">
        <v>0</v>
      </c>
      <c r="H12">
        <v>24</v>
      </c>
      <c r="I12">
        <v>0</v>
      </c>
      <c r="J12">
        <v>6</v>
      </c>
      <c r="K12">
        <v>0.92230000000000001</v>
      </c>
      <c r="L12" t="s">
        <v>24</v>
      </c>
    </row>
    <row r="13" spans="1:13" x14ac:dyDescent="0.25">
      <c r="A13" t="s">
        <v>23</v>
      </c>
      <c r="B13" t="s">
        <v>15</v>
      </c>
      <c r="D13">
        <v>90</v>
      </c>
      <c r="E13">
        <v>1</v>
      </c>
      <c r="F13">
        <v>12</v>
      </c>
      <c r="G13">
        <v>0</v>
      </c>
      <c r="H13">
        <v>24</v>
      </c>
      <c r="I13">
        <v>0</v>
      </c>
      <c r="J13">
        <v>6</v>
      </c>
      <c r="K13">
        <v>0.48399999999999999</v>
      </c>
      <c r="L13" t="s">
        <v>24</v>
      </c>
    </row>
    <row r="14" spans="1:13" x14ac:dyDescent="0.25">
      <c r="A14" t="s">
        <v>23</v>
      </c>
      <c r="B14" t="s">
        <v>15</v>
      </c>
      <c r="D14">
        <v>3000</v>
      </c>
      <c r="E14">
        <v>1</v>
      </c>
      <c r="F14">
        <v>12</v>
      </c>
      <c r="G14">
        <v>0</v>
      </c>
      <c r="H14">
        <v>24</v>
      </c>
      <c r="I14">
        <v>0</v>
      </c>
      <c r="J14">
        <v>6</v>
      </c>
      <c r="K14">
        <v>0.33350000000000002</v>
      </c>
      <c r="L14" t="s">
        <v>24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4"/>
  <sheetViews>
    <sheetView workbookViewId="0">
      <selection activeCell="A5" sqref="A5"/>
    </sheetView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115.29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0</v>
      </c>
      <c r="L3" t="s">
        <v>16</v>
      </c>
      <c r="M3" t="s">
        <v>67</v>
      </c>
    </row>
    <row r="4" spans="1:13" x14ac:dyDescent="0.25">
      <c r="A4" t="s">
        <v>12</v>
      </c>
      <c r="B4" t="s">
        <v>17</v>
      </c>
      <c r="C4" t="s">
        <v>36</v>
      </c>
      <c r="D4">
        <v>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v>3.1829999999999998</v>
      </c>
      <c r="L4" t="s">
        <v>19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30"/>
  <sheetViews>
    <sheetView workbookViewId="0">
      <selection activeCell="N1" sqref="N1"/>
    </sheetView>
  </sheetViews>
  <sheetFormatPr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6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f>50.48874*30</f>
        <v>1514.6622</v>
      </c>
      <c r="L2" t="s">
        <v>14</v>
      </c>
      <c r="M2" t="s">
        <v>27</v>
      </c>
    </row>
    <row r="3" spans="1:13" x14ac:dyDescent="0.25">
      <c r="A3" t="s">
        <v>12</v>
      </c>
      <c r="B3" t="s">
        <v>17</v>
      </c>
      <c r="C3" t="s">
        <v>34</v>
      </c>
      <c r="D3">
        <v>0</v>
      </c>
      <c r="E3">
        <v>6</v>
      </c>
      <c r="F3">
        <v>9</v>
      </c>
      <c r="G3">
        <v>16</v>
      </c>
      <c r="H3">
        <v>21</v>
      </c>
      <c r="I3">
        <v>0</v>
      </c>
      <c r="J3">
        <v>6</v>
      </c>
      <c r="K3">
        <v>26.8</v>
      </c>
      <c r="L3" t="s">
        <v>19</v>
      </c>
    </row>
    <row r="4" spans="1:13" x14ac:dyDescent="0.25">
      <c r="A4" t="s">
        <v>12</v>
      </c>
      <c r="B4" t="s">
        <v>17</v>
      </c>
      <c r="C4" t="s">
        <v>35</v>
      </c>
      <c r="D4">
        <v>0</v>
      </c>
      <c r="E4">
        <v>6</v>
      </c>
      <c r="F4">
        <v>9</v>
      </c>
      <c r="G4">
        <v>14</v>
      </c>
      <c r="H4">
        <v>16</v>
      </c>
      <c r="I4">
        <v>0</v>
      </c>
      <c r="J4">
        <v>6</v>
      </c>
      <c r="K4">
        <v>5.32</v>
      </c>
      <c r="L4" t="s">
        <v>19</v>
      </c>
    </row>
    <row r="5" spans="1:13" x14ac:dyDescent="0.25">
      <c r="A5" t="s">
        <v>12</v>
      </c>
      <c r="B5" t="s">
        <v>17</v>
      </c>
      <c r="C5" t="s">
        <v>35</v>
      </c>
      <c r="D5">
        <v>0</v>
      </c>
      <c r="E5">
        <v>6</v>
      </c>
      <c r="F5">
        <v>9</v>
      </c>
      <c r="G5">
        <v>21</v>
      </c>
      <c r="H5">
        <v>23</v>
      </c>
      <c r="I5">
        <v>0</v>
      </c>
      <c r="J5">
        <v>6</v>
      </c>
      <c r="K5">
        <v>5.32</v>
      </c>
      <c r="L5" t="s">
        <v>19</v>
      </c>
    </row>
    <row r="6" spans="1:13" x14ac:dyDescent="0.25">
      <c r="A6" t="s">
        <v>12</v>
      </c>
      <c r="B6" t="s">
        <v>17</v>
      </c>
      <c r="C6" t="s">
        <v>36</v>
      </c>
      <c r="D6">
        <v>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v>20.7</v>
      </c>
      <c r="L6" t="s">
        <v>19</v>
      </c>
    </row>
    <row r="7" spans="1:13" x14ac:dyDescent="0.25">
      <c r="A7" t="s">
        <v>12</v>
      </c>
      <c r="B7" t="s">
        <v>17</v>
      </c>
      <c r="C7" t="s">
        <v>40</v>
      </c>
      <c r="D7">
        <v>0</v>
      </c>
      <c r="E7">
        <v>1</v>
      </c>
      <c r="F7">
        <v>5</v>
      </c>
      <c r="G7">
        <v>16</v>
      </c>
      <c r="H7">
        <v>21</v>
      </c>
      <c r="I7">
        <v>0</v>
      </c>
      <c r="J7">
        <v>6</v>
      </c>
      <c r="K7">
        <v>1.78</v>
      </c>
      <c r="L7" t="s">
        <v>19</v>
      </c>
    </row>
    <row r="8" spans="1:13" x14ac:dyDescent="0.25">
      <c r="A8" t="s">
        <v>12</v>
      </c>
      <c r="B8" t="s">
        <v>17</v>
      </c>
      <c r="C8" t="s">
        <v>41</v>
      </c>
      <c r="D8">
        <v>0</v>
      </c>
      <c r="E8">
        <v>10</v>
      </c>
      <c r="F8">
        <v>12</v>
      </c>
      <c r="G8">
        <v>16</v>
      </c>
      <c r="H8">
        <v>21</v>
      </c>
      <c r="I8">
        <v>0</v>
      </c>
      <c r="J8">
        <v>6</v>
      </c>
      <c r="K8">
        <v>1.78</v>
      </c>
      <c r="L8" t="s">
        <v>19</v>
      </c>
    </row>
    <row r="9" spans="1:13" x14ac:dyDescent="0.25">
      <c r="A9" t="s">
        <v>12</v>
      </c>
      <c r="B9" t="s">
        <v>15</v>
      </c>
      <c r="D9">
        <v>0</v>
      </c>
      <c r="E9">
        <v>6</v>
      </c>
      <c r="F9">
        <v>9</v>
      </c>
      <c r="G9">
        <v>0</v>
      </c>
      <c r="H9">
        <v>14</v>
      </c>
      <c r="I9">
        <v>0</v>
      </c>
      <c r="J9">
        <v>6</v>
      </c>
      <c r="K9">
        <v>9.8159999999999997E-2</v>
      </c>
      <c r="L9" t="s">
        <v>16</v>
      </c>
    </row>
    <row r="10" spans="1:13" x14ac:dyDescent="0.25">
      <c r="A10" t="s">
        <v>12</v>
      </c>
      <c r="B10" t="s">
        <v>15</v>
      </c>
      <c r="D10">
        <v>0</v>
      </c>
      <c r="E10">
        <v>6</v>
      </c>
      <c r="F10">
        <v>9</v>
      </c>
      <c r="G10">
        <v>14</v>
      </c>
      <c r="H10">
        <v>16</v>
      </c>
      <c r="I10">
        <v>0</v>
      </c>
      <c r="J10">
        <v>6</v>
      </c>
      <c r="K10">
        <v>0.11735</v>
      </c>
      <c r="L10" t="s">
        <v>16</v>
      </c>
    </row>
    <row r="11" spans="1:13" x14ac:dyDescent="0.25">
      <c r="A11" t="s">
        <v>12</v>
      </c>
      <c r="B11" t="s">
        <v>15</v>
      </c>
      <c r="D11">
        <v>0</v>
      </c>
      <c r="E11">
        <v>6</v>
      </c>
      <c r="F11">
        <v>9</v>
      </c>
      <c r="G11">
        <v>16</v>
      </c>
      <c r="H11">
        <v>21</v>
      </c>
      <c r="I11">
        <v>0</v>
      </c>
      <c r="J11">
        <v>6</v>
      </c>
      <c r="K11">
        <v>0.14484</v>
      </c>
      <c r="L11" t="s">
        <v>16</v>
      </c>
    </row>
    <row r="12" spans="1:13" x14ac:dyDescent="0.25">
      <c r="A12" t="s">
        <v>12</v>
      </c>
      <c r="B12" t="s">
        <v>15</v>
      </c>
      <c r="D12">
        <v>0</v>
      </c>
      <c r="E12">
        <v>6</v>
      </c>
      <c r="F12">
        <v>9</v>
      </c>
      <c r="G12">
        <v>21</v>
      </c>
      <c r="H12">
        <v>23</v>
      </c>
      <c r="I12">
        <v>0</v>
      </c>
      <c r="J12">
        <v>6</v>
      </c>
      <c r="K12">
        <v>0.11735</v>
      </c>
      <c r="L12" t="s">
        <v>16</v>
      </c>
    </row>
    <row r="13" spans="1:13" x14ac:dyDescent="0.25">
      <c r="A13" t="s">
        <v>12</v>
      </c>
      <c r="B13" t="s">
        <v>15</v>
      </c>
      <c r="D13">
        <v>0</v>
      </c>
      <c r="E13">
        <v>6</v>
      </c>
      <c r="F13">
        <v>9</v>
      </c>
      <c r="G13">
        <v>23</v>
      </c>
      <c r="H13">
        <v>24</v>
      </c>
      <c r="I13">
        <v>0</v>
      </c>
      <c r="J13">
        <v>6</v>
      </c>
      <c r="K13">
        <v>9.8159999999999997E-2</v>
      </c>
      <c r="L13" t="s">
        <v>16</v>
      </c>
    </row>
    <row r="14" spans="1:13" x14ac:dyDescent="0.25">
      <c r="A14" t="s">
        <v>12</v>
      </c>
      <c r="B14" t="s">
        <v>15</v>
      </c>
      <c r="D14">
        <v>0</v>
      </c>
      <c r="E14">
        <v>1</v>
      </c>
      <c r="F14">
        <v>2</v>
      </c>
      <c r="G14">
        <v>0</v>
      </c>
      <c r="H14">
        <v>16</v>
      </c>
      <c r="I14">
        <v>0</v>
      </c>
      <c r="J14">
        <v>6</v>
      </c>
      <c r="K14">
        <v>9.8220000000000002E-2</v>
      </c>
      <c r="L14" t="s">
        <v>16</v>
      </c>
    </row>
    <row r="15" spans="1:13" x14ac:dyDescent="0.25">
      <c r="A15" t="s">
        <v>12</v>
      </c>
      <c r="B15" t="s">
        <v>15</v>
      </c>
      <c r="D15">
        <v>0</v>
      </c>
      <c r="E15">
        <v>1</v>
      </c>
      <c r="F15">
        <v>2</v>
      </c>
      <c r="G15">
        <v>21</v>
      </c>
      <c r="H15">
        <v>24</v>
      </c>
      <c r="I15">
        <v>0</v>
      </c>
      <c r="J15">
        <v>6</v>
      </c>
      <c r="K15">
        <v>9.8220000000000002E-2</v>
      </c>
      <c r="L15" t="s">
        <v>16</v>
      </c>
    </row>
    <row r="16" spans="1:13" x14ac:dyDescent="0.25">
      <c r="A16" t="s">
        <v>12</v>
      </c>
      <c r="B16" t="s">
        <v>15</v>
      </c>
      <c r="D16">
        <v>0</v>
      </c>
      <c r="E16">
        <v>1</v>
      </c>
      <c r="F16">
        <v>5</v>
      </c>
      <c r="G16">
        <v>16</v>
      </c>
      <c r="H16">
        <v>21</v>
      </c>
      <c r="I16">
        <v>0</v>
      </c>
      <c r="J16">
        <v>6</v>
      </c>
      <c r="K16">
        <v>0.12734000000000001</v>
      </c>
      <c r="L16" t="s">
        <v>16</v>
      </c>
    </row>
    <row r="17" spans="1:13" x14ac:dyDescent="0.25">
      <c r="A17" t="s">
        <v>12</v>
      </c>
      <c r="B17" t="s">
        <v>15</v>
      </c>
      <c r="D17">
        <v>0</v>
      </c>
      <c r="E17">
        <v>3</v>
      </c>
      <c r="F17">
        <v>5</v>
      </c>
      <c r="G17">
        <v>0</v>
      </c>
      <c r="H17">
        <v>9</v>
      </c>
      <c r="I17">
        <v>0</v>
      </c>
      <c r="J17">
        <v>6</v>
      </c>
      <c r="K17">
        <v>9.8220000000000002E-2</v>
      </c>
      <c r="L17" t="s">
        <v>16</v>
      </c>
    </row>
    <row r="18" spans="1:13" x14ac:dyDescent="0.25">
      <c r="A18" t="s">
        <v>12</v>
      </c>
      <c r="B18" t="s">
        <v>15</v>
      </c>
      <c r="D18">
        <v>0</v>
      </c>
      <c r="E18">
        <v>3</v>
      </c>
      <c r="F18">
        <v>5</v>
      </c>
      <c r="G18">
        <v>9</v>
      </c>
      <c r="H18">
        <v>14</v>
      </c>
      <c r="I18">
        <v>0</v>
      </c>
      <c r="J18">
        <v>6</v>
      </c>
      <c r="K18">
        <v>5.6899999999999999E-2</v>
      </c>
      <c r="L18" t="s">
        <v>16</v>
      </c>
    </row>
    <row r="19" spans="1:13" x14ac:dyDescent="0.25">
      <c r="A19" t="s">
        <v>12</v>
      </c>
      <c r="B19" t="s">
        <v>15</v>
      </c>
      <c r="D19">
        <v>0</v>
      </c>
      <c r="E19">
        <v>3</v>
      </c>
      <c r="F19">
        <v>5</v>
      </c>
      <c r="G19">
        <v>14</v>
      </c>
      <c r="H19">
        <v>16</v>
      </c>
      <c r="I19">
        <v>0</v>
      </c>
      <c r="J19">
        <v>6</v>
      </c>
      <c r="K19">
        <v>9.8220000000000002E-2</v>
      </c>
      <c r="L19" t="s">
        <v>16</v>
      </c>
    </row>
    <row r="20" spans="1:13" x14ac:dyDescent="0.25">
      <c r="A20" t="s">
        <v>12</v>
      </c>
      <c r="B20" t="s">
        <v>15</v>
      </c>
      <c r="D20">
        <v>0</v>
      </c>
      <c r="E20">
        <v>3</v>
      </c>
      <c r="F20">
        <v>5</v>
      </c>
      <c r="G20">
        <v>21</v>
      </c>
      <c r="H20">
        <v>24</v>
      </c>
      <c r="I20">
        <v>0</v>
      </c>
      <c r="J20">
        <v>6</v>
      </c>
      <c r="K20">
        <v>9.8220000000000002E-2</v>
      </c>
      <c r="L20" t="s">
        <v>16</v>
      </c>
    </row>
    <row r="21" spans="1:13" x14ac:dyDescent="0.25">
      <c r="A21" t="s">
        <v>12</v>
      </c>
      <c r="B21" t="s">
        <v>15</v>
      </c>
      <c r="D21">
        <v>0</v>
      </c>
      <c r="E21">
        <v>10</v>
      </c>
      <c r="F21">
        <v>12</v>
      </c>
      <c r="G21">
        <v>0</v>
      </c>
      <c r="H21">
        <v>16</v>
      </c>
      <c r="I21">
        <v>0</v>
      </c>
      <c r="J21">
        <v>6</v>
      </c>
      <c r="K21">
        <v>9.8220000000000002E-2</v>
      </c>
      <c r="L21" t="s">
        <v>16</v>
      </c>
    </row>
    <row r="22" spans="1:13" x14ac:dyDescent="0.25">
      <c r="A22" t="s">
        <v>12</v>
      </c>
      <c r="B22" t="s">
        <v>15</v>
      </c>
      <c r="D22">
        <v>0</v>
      </c>
      <c r="E22">
        <v>10</v>
      </c>
      <c r="F22">
        <v>12</v>
      </c>
      <c r="G22">
        <v>21</v>
      </c>
      <c r="H22">
        <v>24</v>
      </c>
      <c r="I22">
        <v>0</v>
      </c>
      <c r="J22">
        <v>6</v>
      </c>
      <c r="K22">
        <v>9.8220000000000002E-2</v>
      </c>
      <c r="L22" t="s">
        <v>16</v>
      </c>
    </row>
    <row r="23" spans="1:13" x14ac:dyDescent="0.25">
      <c r="A23" t="s">
        <v>12</v>
      </c>
      <c r="B23" t="s">
        <v>15</v>
      </c>
      <c r="D23">
        <v>0</v>
      </c>
      <c r="E23">
        <v>10</v>
      </c>
      <c r="F23">
        <v>12</v>
      </c>
      <c r="G23">
        <v>16</v>
      </c>
      <c r="H23">
        <v>21</v>
      </c>
      <c r="I23">
        <v>0</v>
      </c>
      <c r="J23">
        <v>6</v>
      </c>
      <c r="K23">
        <v>0.12734000000000001</v>
      </c>
      <c r="L23" t="s">
        <v>16</v>
      </c>
    </row>
    <row r="24" spans="1:13" x14ac:dyDescent="0.25">
      <c r="A24" t="s">
        <v>23</v>
      </c>
      <c r="B24" t="s">
        <v>13</v>
      </c>
      <c r="K24">
        <v>148.65539999999999</v>
      </c>
      <c r="L24" t="s">
        <v>14</v>
      </c>
      <c r="M24" t="s">
        <v>39</v>
      </c>
    </row>
    <row r="25" spans="1:13" x14ac:dyDescent="0.25">
      <c r="A25" t="s">
        <v>23</v>
      </c>
      <c r="B25" t="s">
        <v>15</v>
      </c>
      <c r="D25">
        <v>0</v>
      </c>
      <c r="E25">
        <v>1</v>
      </c>
      <c r="F25">
        <v>3</v>
      </c>
      <c r="G25">
        <v>0</v>
      </c>
      <c r="H25">
        <v>24</v>
      </c>
      <c r="I25">
        <v>0</v>
      </c>
      <c r="J25">
        <v>6</v>
      </c>
      <c r="K25">
        <v>1.68736</v>
      </c>
      <c r="L25" t="s">
        <v>24</v>
      </c>
    </row>
    <row r="26" spans="1:13" x14ac:dyDescent="0.25">
      <c r="A26" t="s">
        <v>23</v>
      </c>
      <c r="B26" t="s">
        <v>15</v>
      </c>
      <c r="D26">
        <v>0</v>
      </c>
      <c r="E26">
        <v>4</v>
      </c>
      <c r="F26">
        <v>10</v>
      </c>
      <c r="G26">
        <v>0</v>
      </c>
      <c r="H26">
        <v>24</v>
      </c>
      <c r="I26">
        <v>0</v>
      </c>
      <c r="J26">
        <v>6</v>
      </c>
      <c r="K26">
        <v>1.5403100000000001</v>
      </c>
      <c r="L26" t="s">
        <v>24</v>
      </c>
    </row>
    <row r="27" spans="1:13" x14ac:dyDescent="0.25">
      <c r="A27" t="s">
        <v>23</v>
      </c>
      <c r="B27" t="s">
        <v>15</v>
      </c>
      <c r="D27">
        <v>0</v>
      </c>
      <c r="E27">
        <v>11</v>
      </c>
      <c r="F27">
        <v>12</v>
      </c>
      <c r="G27">
        <v>0</v>
      </c>
      <c r="H27">
        <v>24</v>
      </c>
      <c r="I27">
        <v>0</v>
      </c>
      <c r="J27">
        <v>6</v>
      </c>
      <c r="K27">
        <v>1.68736</v>
      </c>
      <c r="L27" t="s">
        <v>24</v>
      </c>
    </row>
    <row r="28" spans="1:13" x14ac:dyDescent="0.25">
      <c r="A28" t="s">
        <v>23</v>
      </c>
      <c r="B28" t="s">
        <v>15</v>
      </c>
      <c r="D28">
        <v>4000</v>
      </c>
      <c r="E28">
        <v>1</v>
      </c>
      <c r="F28">
        <v>3</v>
      </c>
      <c r="G28">
        <v>0</v>
      </c>
      <c r="H28">
        <v>24</v>
      </c>
      <c r="I28">
        <v>0</v>
      </c>
      <c r="J28">
        <v>6</v>
      </c>
      <c r="K28">
        <v>1.3126</v>
      </c>
      <c r="L28" t="s">
        <v>24</v>
      </c>
    </row>
    <row r="29" spans="1:13" x14ac:dyDescent="0.25">
      <c r="A29" t="s">
        <v>23</v>
      </c>
      <c r="B29" t="s">
        <v>15</v>
      </c>
      <c r="D29">
        <v>4000</v>
      </c>
      <c r="E29">
        <v>4</v>
      </c>
      <c r="F29">
        <v>10</v>
      </c>
      <c r="G29">
        <v>0</v>
      </c>
      <c r="H29">
        <v>24</v>
      </c>
      <c r="I29">
        <v>0</v>
      </c>
      <c r="J29">
        <v>6</v>
      </c>
      <c r="K29">
        <v>1.22418</v>
      </c>
      <c r="L29" t="s">
        <v>24</v>
      </c>
    </row>
    <row r="30" spans="1:13" x14ac:dyDescent="0.25">
      <c r="A30" t="s">
        <v>23</v>
      </c>
      <c r="B30" t="s">
        <v>15</v>
      </c>
      <c r="D30">
        <v>4000</v>
      </c>
      <c r="E30">
        <v>11</v>
      </c>
      <c r="F30">
        <v>12</v>
      </c>
      <c r="G30">
        <v>0</v>
      </c>
      <c r="H30">
        <v>24</v>
      </c>
      <c r="I30">
        <v>0</v>
      </c>
      <c r="J30">
        <v>6</v>
      </c>
      <c r="K30">
        <v>1.3126</v>
      </c>
      <c r="L30" t="s">
        <v>24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30"/>
  <sheetViews>
    <sheetView workbookViewId="0">
      <selection activeCell="N1" sqref="N1"/>
    </sheetView>
  </sheetViews>
  <sheetFormatPr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6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f>50.48874*30</f>
        <v>1514.6622</v>
      </c>
      <c r="L2" t="s">
        <v>14</v>
      </c>
      <c r="M2" t="s">
        <v>27</v>
      </c>
    </row>
    <row r="3" spans="1:13" x14ac:dyDescent="0.25">
      <c r="A3" t="s">
        <v>12</v>
      </c>
      <c r="B3" t="s">
        <v>17</v>
      </c>
      <c r="C3" t="s">
        <v>34</v>
      </c>
      <c r="D3">
        <v>0</v>
      </c>
      <c r="E3">
        <v>6</v>
      </c>
      <c r="F3">
        <v>9</v>
      </c>
      <c r="G3">
        <v>16</v>
      </c>
      <c r="H3">
        <v>21</v>
      </c>
      <c r="I3">
        <v>0</v>
      </c>
      <c r="J3">
        <v>6</v>
      </c>
      <c r="K3">
        <v>26.8</v>
      </c>
      <c r="L3" t="s">
        <v>19</v>
      </c>
    </row>
    <row r="4" spans="1:13" x14ac:dyDescent="0.25">
      <c r="A4" t="s">
        <v>12</v>
      </c>
      <c r="B4" t="s">
        <v>17</v>
      </c>
      <c r="C4" t="s">
        <v>35</v>
      </c>
      <c r="D4">
        <v>0</v>
      </c>
      <c r="E4">
        <v>6</v>
      </c>
      <c r="F4">
        <v>9</v>
      </c>
      <c r="G4">
        <v>14</v>
      </c>
      <c r="H4">
        <v>16</v>
      </c>
      <c r="I4">
        <v>0</v>
      </c>
      <c r="J4">
        <v>6</v>
      </c>
      <c r="K4">
        <v>5.32</v>
      </c>
      <c r="L4" t="s">
        <v>19</v>
      </c>
    </row>
    <row r="5" spans="1:13" x14ac:dyDescent="0.25">
      <c r="A5" t="s">
        <v>12</v>
      </c>
      <c r="B5" t="s">
        <v>17</v>
      </c>
      <c r="C5" t="s">
        <v>35</v>
      </c>
      <c r="D5">
        <v>0</v>
      </c>
      <c r="E5">
        <v>6</v>
      </c>
      <c r="F5">
        <v>9</v>
      </c>
      <c r="G5">
        <v>21</v>
      </c>
      <c r="H5">
        <v>23</v>
      </c>
      <c r="I5">
        <v>0</v>
      </c>
      <c r="J5">
        <v>6</v>
      </c>
      <c r="K5">
        <v>5.32</v>
      </c>
      <c r="L5" t="s">
        <v>19</v>
      </c>
    </row>
    <row r="6" spans="1:13" x14ac:dyDescent="0.25">
      <c r="A6" t="s">
        <v>12</v>
      </c>
      <c r="B6" t="s">
        <v>17</v>
      </c>
      <c r="C6" t="s">
        <v>36</v>
      </c>
      <c r="D6">
        <v>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v>20.7</v>
      </c>
      <c r="L6" t="s">
        <v>19</v>
      </c>
    </row>
    <row r="7" spans="1:13" x14ac:dyDescent="0.25">
      <c r="A7" t="s">
        <v>12</v>
      </c>
      <c r="B7" t="s">
        <v>17</v>
      </c>
      <c r="C7" t="s">
        <v>40</v>
      </c>
      <c r="D7">
        <v>0</v>
      </c>
      <c r="E7">
        <v>1</v>
      </c>
      <c r="F7">
        <v>5</v>
      </c>
      <c r="G7">
        <v>16</v>
      </c>
      <c r="H7">
        <v>21</v>
      </c>
      <c r="I7">
        <v>0</v>
      </c>
      <c r="J7">
        <v>6</v>
      </c>
      <c r="K7">
        <v>1.78</v>
      </c>
      <c r="L7" t="s">
        <v>19</v>
      </c>
    </row>
    <row r="8" spans="1:13" x14ac:dyDescent="0.25">
      <c r="A8" t="s">
        <v>12</v>
      </c>
      <c r="B8" t="s">
        <v>17</v>
      </c>
      <c r="C8" t="s">
        <v>41</v>
      </c>
      <c r="D8">
        <v>0</v>
      </c>
      <c r="E8">
        <v>10</v>
      </c>
      <c r="F8">
        <v>12</v>
      </c>
      <c r="G8">
        <v>16</v>
      </c>
      <c r="H8">
        <v>21</v>
      </c>
      <c r="I8">
        <v>0</v>
      </c>
      <c r="J8">
        <v>6</v>
      </c>
      <c r="K8">
        <v>1.78</v>
      </c>
      <c r="L8" t="s">
        <v>19</v>
      </c>
    </row>
    <row r="9" spans="1:13" x14ac:dyDescent="0.25">
      <c r="A9" t="s">
        <v>12</v>
      </c>
      <c r="B9" t="s">
        <v>15</v>
      </c>
      <c r="D9">
        <v>0</v>
      </c>
      <c r="E9">
        <v>6</v>
      </c>
      <c r="F9">
        <v>9</v>
      </c>
      <c r="G9">
        <v>0</v>
      </c>
      <c r="H9">
        <v>14</v>
      </c>
      <c r="I9">
        <v>0</v>
      </c>
      <c r="J9">
        <v>6</v>
      </c>
      <c r="K9">
        <v>9.8159999999999997E-2</v>
      </c>
      <c r="L9" t="s">
        <v>16</v>
      </c>
    </row>
    <row r="10" spans="1:13" x14ac:dyDescent="0.25">
      <c r="A10" t="s">
        <v>12</v>
      </c>
      <c r="B10" t="s">
        <v>15</v>
      </c>
      <c r="D10">
        <v>0</v>
      </c>
      <c r="E10">
        <v>6</v>
      </c>
      <c r="F10">
        <v>9</v>
      </c>
      <c r="G10">
        <v>14</v>
      </c>
      <c r="H10">
        <v>16</v>
      </c>
      <c r="I10">
        <v>0</v>
      </c>
      <c r="J10">
        <v>6</v>
      </c>
      <c r="K10">
        <v>0.11735</v>
      </c>
      <c r="L10" t="s">
        <v>16</v>
      </c>
    </row>
    <row r="11" spans="1:13" x14ac:dyDescent="0.25">
      <c r="A11" t="s">
        <v>12</v>
      </c>
      <c r="B11" t="s">
        <v>15</v>
      </c>
      <c r="D11">
        <v>0</v>
      </c>
      <c r="E11">
        <v>6</v>
      </c>
      <c r="F11">
        <v>9</v>
      </c>
      <c r="G11">
        <v>16</v>
      </c>
      <c r="H11">
        <v>21</v>
      </c>
      <c r="I11">
        <v>0</v>
      </c>
      <c r="J11">
        <v>6</v>
      </c>
      <c r="K11">
        <v>0.14484</v>
      </c>
      <c r="L11" t="s">
        <v>16</v>
      </c>
    </row>
    <row r="12" spans="1:13" x14ac:dyDescent="0.25">
      <c r="A12" t="s">
        <v>12</v>
      </c>
      <c r="B12" t="s">
        <v>15</v>
      </c>
      <c r="D12">
        <v>0</v>
      </c>
      <c r="E12">
        <v>6</v>
      </c>
      <c r="F12">
        <v>9</v>
      </c>
      <c r="G12">
        <v>21</v>
      </c>
      <c r="H12">
        <v>23</v>
      </c>
      <c r="I12">
        <v>0</v>
      </c>
      <c r="J12">
        <v>6</v>
      </c>
      <c r="K12">
        <v>0.11735</v>
      </c>
      <c r="L12" t="s">
        <v>16</v>
      </c>
    </row>
    <row r="13" spans="1:13" x14ac:dyDescent="0.25">
      <c r="A13" t="s">
        <v>12</v>
      </c>
      <c r="B13" t="s">
        <v>15</v>
      </c>
      <c r="D13">
        <v>0</v>
      </c>
      <c r="E13">
        <v>6</v>
      </c>
      <c r="F13">
        <v>9</v>
      </c>
      <c r="G13">
        <v>23</v>
      </c>
      <c r="H13">
        <v>24</v>
      </c>
      <c r="I13">
        <v>0</v>
      </c>
      <c r="J13">
        <v>6</v>
      </c>
      <c r="K13">
        <v>9.8159999999999997E-2</v>
      </c>
      <c r="L13" t="s">
        <v>16</v>
      </c>
    </row>
    <row r="14" spans="1:13" x14ac:dyDescent="0.25">
      <c r="A14" t="s">
        <v>12</v>
      </c>
      <c r="B14" t="s">
        <v>15</v>
      </c>
      <c r="D14">
        <v>0</v>
      </c>
      <c r="E14">
        <v>1</v>
      </c>
      <c r="F14">
        <v>2</v>
      </c>
      <c r="G14">
        <v>0</v>
      </c>
      <c r="H14">
        <v>16</v>
      </c>
      <c r="I14">
        <v>0</v>
      </c>
      <c r="J14">
        <v>6</v>
      </c>
      <c r="K14">
        <v>9.8220000000000002E-2</v>
      </c>
      <c r="L14" t="s">
        <v>16</v>
      </c>
    </row>
    <row r="15" spans="1:13" x14ac:dyDescent="0.25">
      <c r="A15" t="s">
        <v>12</v>
      </c>
      <c r="B15" t="s">
        <v>15</v>
      </c>
      <c r="D15">
        <v>0</v>
      </c>
      <c r="E15">
        <v>1</v>
      </c>
      <c r="F15">
        <v>2</v>
      </c>
      <c r="G15">
        <v>21</v>
      </c>
      <c r="H15">
        <v>24</v>
      </c>
      <c r="I15">
        <v>0</v>
      </c>
      <c r="J15">
        <v>6</v>
      </c>
      <c r="K15">
        <v>9.8220000000000002E-2</v>
      </c>
      <c r="L15" t="s">
        <v>16</v>
      </c>
    </row>
    <row r="16" spans="1:13" x14ac:dyDescent="0.25">
      <c r="A16" t="s">
        <v>12</v>
      </c>
      <c r="B16" t="s">
        <v>15</v>
      </c>
      <c r="D16">
        <v>0</v>
      </c>
      <c r="E16">
        <v>1</v>
      </c>
      <c r="F16">
        <v>5</v>
      </c>
      <c r="G16">
        <v>16</v>
      </c>
      <c r="H16">
        <v>21</v>
      </c>
      <c r="I16">
        <v>0</v>
      </c>
      <c r="J16">
        <v>6</v>
      </c>
      <c r="K16">
        <v>0.12734000000000001</v>
      </c>
      <c r="L16" t="s">
        <v>16</v>
      </c>
    </row>
    <row r="17" spans="1:13" x14ac:dyDescent="0.25">
      <c r="A17" t="s">
        <v>12</v>
      </c>
      <c r="B17" t="s">
        <v>15</v>
      </c>
      <c r="D17">
        <v>0</v>
      </c>
      <c r="E17">
        <v>3</v>
      </c>
      <c r="F17">
        <v>5</v>
      </c>
      <c r="G17">
        <v>0</v>
      </c>
      <c r="H17">
        <v>9</v>
      </c>
      <c r="I17">
        <v>0</v>
      </c>
      <c r="J17">
        <v>6</v>
      </c>
      <c r="K17">
        <v>9.8220000000000002E-2</v>
      </c>
      <c r="L17" t="s">
        <v>16</v>
      </c>
    </row>
    <row r="18" spans="1:13" x14ac:dyDescent="0.25">
      <c r="A18" t="s">
        <v>12</v>
      </c>
      <c r="B18" t="s">
        <v>15</v>
      </c>
      <c r="D18">
        <v>0</v>
      </c>
      <c r="E18">
        <v>3</v>
      </c>
      <c r="F18">
        <v>5</v>
      </c>
      <c r="G18">
        <v>9</v>
      </c>
      <c r="H18">
        <v>14</v>
      </c>
      <c r="I18">
        <v>0</v>
      </c>
      <c r="J18">
        <v>6</v>
      </c>
      <c r="K18">
        <v>5.6899999999999999E-2</v>
      </c>
      <c r="L18" t="s">
        <v>16</v>
      </c>
    </row>
    <row r="19" spans="1:13" x14ac:dyDescent="0.25">
      <c r="A19" t="s">
        <v>12</v>
      </c>
      <c r="B19" t="s">
        <v>15</v>
      </c>
      <c r="D19">
        <v>0</v>
      </c>
      <c r="E19">
        <v>3</v>
      </c>
      <c r="F19">
        <v>5</v>
      </c>
      <c r="G19">
        <v>14</v>
      </c>
      <c r="H19">
        <v>16</v>
      </c>
      <c r="I19">
        <v>0</v>
      </c>
      <c r="J19">
        <v>6</v>
      </c>
      <c r="K19">
        <v>9.8220000000000002E-2</v>
      </c>
      <c r="L19" t="s">
        <v>16</v>
      </c>
    </row>
    <row r="20" spans="1:13" x14ac:dyDescent="0.25">
      <c r="A20" t="s">
        <v>12</v>
      </c>
      <c r="B20" t="s">
        <v>15</v>
      </c>
      <c r="D20">
        <v>0</v>
      </c>
      <c r="E20">
        <v>3</v>
      </c>
      <c r="F20">
        <v>5</v>
      </c>
      <c r="G20">
        <v>21</v>
      </c>
      <c r="H20">
        <v>24</v>
      </c>
      <c r="I20">
        <v>0</v>
      </c>
      <c r="J20">
        <v>6</v>
      </c>
      <c r="K20">
        <v>9.8220000000000002E-2</v>
      </c>
      <c r="L20" t="s">
        <v>16</v>
      </c>
    </row>
    <row r="21" spans="1:13" x14ac:dyDescent="0.25">
      <c r="A21" t="s">
        <v>12</v>
      </c>
      <c r="B21" t="s">
        <v>15</v>
      </c>
      <c r="D21">
        <v>0</v>
      </c>
      <c r="E21">
        <v>10</v>
      </c>
      <c r="F21">
        <v>12</v>
      </c>
      <c r="G21">
        <v>0</v>
      </c>
      <c r="H21">
        <v>16</v>
      </c>
      <c r="I21">
        <v>0</v>
      </c>
      <c r="J21">
        <v>6</v>
      </c>
      <c r="K21">
        <v>9.8220000000000002E-2</v>
      </c>
      <c r="L21" t="s">
        <v>16</v>
      </c>
    </row>
    <row r="22" spans="1:13" x14ac:dyDescent="0.25">
      <c r="A22" t="s">
        <v>12</v>
      </c>
      <c r="B22" t="s">
        <v>15</v>
      </c>
      <c r="D22">
        <v>0</v>
      </c>
      <c r="E22">
        <v>10</v>
      </c>
      <c r="F22">
        <v>12</v>
      </c>
      <c r="G22">
        <v>21</v>
      </c>
      <c r="H22">
        <v>24</v>
      </c>
      <c r="I22">
        <v>0</v>
      </c>
      <c r="J22">
        <v>6</v>
      </c>
      <c r="K22">
        <v>9.8220000000000002E-2</v>
      </c>
      <c r="L22" t="s">
        <v>16</v>
      </c>
    </row>
    <row r="23" spans="1:13" x14ac:dyDescent="0.25">
      <c r="A23" t="s">
        <v>12</v>
      </c>
      <c r="B23" t="s">
        <v>15</v>
      </c>
      <c r="D23">
        <v>0</v>
      </c>
      <c r="E23">
        <v>10</v>
      </c>
      <c r="F23">
        <v>12</v>
      </c>
      <c r="G23">
        <v>16</v>
      </c>
      <c r="H23">
        <v>21</v>
      </c>
      <c r="I23">
        <v>0</v>
      </c>
      <c r="J23">
        <v>6</v>
      </c>
      <c r="K23">
        <v>0.12734000000000001</v>
      </c>
      <c r="L23" t="s">
        <v>16</v>
      </c>
    </row>
    <row r="24" spans="1:13" x14ac:dyDescent="0.25">
      <c r="A24" t="s">
        <v>23</v>
      </c>
      <c r="B24" t="s">
        <v>13</v>
      </c>
      <c r="K24">
        <v>148.65539999999999</v>
      </c>
      <c r="L24" t="s">
        <v>14</v>
      </c>
      <c r="M24" t="s">
        <v>39</v>
      </c>
    </row>
    <row r="25" spans="1:13" x14ac:dyDescent="0.25">
      <c r="A25" t="s">
        <v>23</v>
      </c>
      <c r="B25" t="s">
        <v>15</v>
      </c>
      <c r="D25">
        <v>0</v>
      </c>
      <c r="E25">
        <v>1</v>
      </c>
      <c r="F25">
        <v>3</v>
      </c>
      <c r="G25">
        <v>0</v>
      </c>
      <c r="H25">
        <v>24</v>
      </c>
      <c r="I25">
        <v>0</v>
      </c>
      <c r="J25">
        <v>6</v>
      </c>
      <c r="K25">
        <v>1.68736</v>
      </c>
      <c r="L25" t="s">
        <v>24</v>
      </c>
    </row>
    <row r="26" spans="1:13" x14ac:dyDescent="0.25">
      <c r="A26" t="s">
        <v>23</v>
      </c>
      <c r="B26" t="s">
        <v>15</v>
      </c>
      <c r="D26">
        <v>0</v>
      </c>
      <c r="E26">
        <v>4</v>
      </c>
      <c r="F26">
        <v>10</v>
      </c>
      <c r="G26">
        <v>0</v>
      </c>
      <c r="H26">
        <v>24</v>
      </c>
      <c r="I26">
        <v>0</v>
      </c>
      <c r="J26">
        <v>6</v>
      </c>
      <c r="K26">
        <v>1.5403100000000001</v>
      </c>
      <c r="L26" t="s">
        <v>24</v>
      </c>
    </row>
    <row r="27" spans="1:13" x14ac:dyDescent="0.25">
      <c r="A27" t="s">
        <v>23</v>
      </c>
      <c r="B27" t="s">
        <v>15</v>
      </c>
      <c r="D27">
        <v>0</v>
      </c>
      <c r="E27">
        <v>11</v>
      </c>
      <c r="F27">
        <v>12</v>
      </c>
      <c r="G27">
        <v>0</v>
      </c>
      <c r="H27">
        <v>24</v>
      </c>
      <c r="I27">
        <v>0</v>
      </c>
      <c r="J27">
        <v>6</v>
      </c>
      <c r="K27">
        <v>1.68736</v>
      </c>
      <c r="L27" t="s">
        <v>24</v>
      </c>
    </row>
    <row r="28" spans="1:13" x14ac:dyDescent="0.25">
      <c r="A28" t="s">
        <v>23</v>
      </c>
      <c r="B28" t="s">
        <v>15</v>
      </c>
      <c r="D28">
        <v>4000</v>
      </c>
      <c r="E28">
        <v>1</v>
      </c>
      <c r="F28">
        <v>3</v>
      </c>
      <c r="G28">
        <v>0</v>
      </c>
      <c r="H28">
        <v>24</v>
      </c>
      <c r="I28">
        <v>0</v>
      </c>
      <c r="J28">
        <v>6</v>
      </c>
      <c r="K28">
        <v>1.3126</v>
      </c>
      <c r="L28" t="s">
        <v>24</v>
      </c>
    </row>
    <row r="29" spans="1:13" x14ac:dyDescent="0.25">
      <c r="A29" t="s">
        <v>23</v>
      </c>
      <c r="B29" t="s">
        <v>15</v>
      </c>
      <c r="D29">
        <v>4000</v>
      </c>
      <c r="E29">
        <v>4</v>
      </c>
      <c r="F29">
        <v>10</v>
      </c>
      <c r="G29">
        <v>0</v>
      </c>
      <c r="H29">
        <v>24</v>
      </c>
      <c r="I29">
        <v>0</v>
      </c>
      <c r="J29">
        <v>6</v>
      </c>
      <c r="K29">
        <v>1.22418</v>
      </c>
      <c r="L29" t="s">
        <v>24</v>
      </c>
    </row>
    <row r="30" spans="1:13" x14ac:dyDescent="0.25">
      <c r="A30" t="s">
        <v>23</v>
      </c>
      <c r="B30" t="s">
        <v>15</v>
      </c>
      <c r="D30">
        <v>4000</v>
      </c>
      <c r="E30">
        <v>11</v>
      </c>
      <c r="F30">
        <v>12</v>
      </c>
      <c r="G30">
        <v>0</v>
      </c>
      <c r="H30">
        <v>24</v>
      </c>
      <c r="I30">
        <v>0</v>
      </c>
      <c r="J30">
        <v>6</v>
      </c>
      <c r="K30">
        <v>1.3126</v>
      </c>
      <c r="L30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5"/>
  <sheetViews>
    <sheetView workbookViewId="0">
      <selection activeCell="M1" sqref="M1"/>
    </sheetView>
  </sheetViews>
  <sheetFormatPr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f>(10.97+7.95)*30</f>
        <v>567.6</v>
      </c>
      <c r="L2" t="s">
        <v>14</v>
      </c>
      <c r="M2" t="s">
        <v>27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12</v>
      </c>
      <c r="G3">
        <v>0</v>
      </c>
      <c r="H3">
        <v>7</v>
      </c>
      <c r="I3">
        <v>0</v>
      </c>
      <c r="J3">
        <v>6</v>
      </c>
      <c r="K3">
        <v>0.117135</v>
      </c>
      <c r="L3" t="s">
        <v>16</v>
      </c>
    </row>
    <row r="4" spans="1:13" x14ac:dyDescent="0.25">
      <c r="A4" t="s">
        <v>12</v>
      </c>
      <c r="B4" t="s">
        <v>15</v>
      </c>
      <c r="D4">
        <v>0</v>
      </c>
      <c r="E4">
        <v>1</v>
      </c>
      <c r="F4">
        <v>5</v>
      </c>
      <c r="G4">
        <v>7</v>
      </c>
      <c r="H4">
        <v>24</v>
      </c>
      <c r="I4">
        <v>0</v>
      </c>
      <c r="J4">
        <v>6</v>
      </c>
      <c r="K4">
        <f>0.0221+0.113535</f>
        <v>0.13563500000000001</v>
      </c>
      <c r="L4" t="s">
        <v>16</v>
      </c>
    </row>
    <row r="5" spans="1:13" x14ac:dyDescent="0.25">
      <c r="A5" t="s">
        <v>12</v>
      </c>
      <c r="B5" t="s">
        <v>15</v>
      </c>
      <c r="D5">
        <v>0</v>
      </c>
      <c r="E5">
        <v>6</v>
      </c>
      <c r="F5">
        <v>9</v>
      </c>
      <c r="G5">
        <v>7</v>
      </c>
      <c r="H5">
        <v>10</v>
      </c>
      <c r="I5">
        <v>0</v>
      </c>
      <c r="J5">
        <v>5</v>
      </c>
      <c r="K5">
        <f>0.0221+0.113535</f>
        <v>0.13563500000000001</v>
      </c>
      <c r="L5" t="s">
        <v>16</v>
      </c>
    </row>
    <row r="6" spans="1:13" x14ac:dyDescent="0.25">
      <c r="A6" t="s">
        <v>12</v>
      </c>
      <c r="B6" t="s">
        <v>15</v>
      </c>
      <c r="D6">
        <v>0</v>
      </c>
      <c r="E6">
        <v>6</v>
      </c>
      <c r="F6">
        <v>9</v>
      </c>
      <c r="G6">
        <v>10</v>
      </c>
      <c r="H6">
        <v>22</v>
      </c>
      <c r="I6">
        <v>0</v>
      </c>
      <c r="J6">
        <v>5</v>
      </c>
      <c r="K6">
        <f>0.0344+0.113535</f>
        <v>0.14793499999999998</v>
      </c>
      <c r="L6" t="s">
        <v>16</v>
      </c>
    </row>
    <row r="7" spans="1:13" x14ac:dyDescent="0.25">
      <c r="A7" t="s">
        <v>12</v>
      </c>
      <c r="B7" t="s">
        <v>15</v>
      </c>
      <c r="D7">
        <v>0</v>
      </c>
      <c r="E7">
        <v>6</v>
      </c>
      <c r="F7">
        <v>9</v>
      </c>
      <c r="G7">
        <v>22</v>
      </c>
      <c r="H7">
        <v>24</v>
      </c>
      <c r="I7">
        <v>0</v>
      </c>
      <c r="J7">
        <v>5</v>
      </c>
      <c r="K7">
        <f>0.0221+0.113535</f>
        <v>0.13563500000000001</v>
      </c>
      <c r="L7" t="s">
        <v>16</v>
      </c>
    </row>
    <row r="8" spans="1:13" x14ac:dyDescent="0.25">
      <c r="A8" t="s">
        <v>12</v>
      </c>
      <c r="B8" t="s">
        <v>15</v>
      </c>
      <c r="D8">
        <v>0</v>
      </c>
      <c r="E8">
        <v>6</v>
      </c>
      <c r="F8">
        <v>9</v>
      </c>
      <c r="G8">
        <v>7</v>
      </c>
      <c r="H8">
        <v>24</v>
      </c>
      <c r="I8">
        <v>6</v>
      </c>
      <c r="J8">
        <v>6</v>
      </c>
      <c r="K8">
        <f>0.0221+0.113535</f>
        <v>0.13563500000000001</v>
      </c>
      <c r="L8" t="s">
        <v>16</v>
      </c>
    </row>
    <row r="9" spans="1:13" x14ac:dyDescent="0.25">
      <c r="A9" t="s">
        <v>12</v>
      </c>
      <c r="B9" t="s">
        <v>15</v>
      </c>
      <c r="D9">
        <v>0</v>
      </c>
      <c r="E9">
        <v>10</v>
      </c>
      <c r="F9">
        <v>12</v>
      </c>
      <c r="G9">
        <v>7</v>
      </c>
      <c r="H9">
        <v>24</v>
      </c>
      <c r="I9">
        <v>0</v>
      </c>
      <c r="J9">
        <v>6</v>
      </c>
      <c r="K9">
        <f>0.0221+0.113535</f>
        <v>0.13563500000000001</v>
      </c>
      <c r="L9" t="s">
        <v>16</v>
      </c>
    </row>
    <row r="10" spans="1:13" x14ac:dyDescent="0.25">
      <c r="A10" t="s">
        <v>12</v>
      </c>
      <c r="B10" t="s">
        <v>17</v>
      </c>
      <c r="C10" t="s">
        <v>22</v>
      </c>
      <c r="D10">
        <v>0</v>
      </c>
      <c r="E10">
        <v>1</v>
      </c>
      <c r="F10">
        <v>12</v>
      </c>
      <c r="G10">
        <v>0</v>
      </c>
      <c r="H10">
        <v>7</v>
      </c>
      <c r="I10">
        <v>0</v>
      </c>
      <c r="J10">
        <v>6</v>
      </c>
      <c r="K10">
        <v>0</v>
      </c>
      <c r="L10" t="s">
        <v>19</v>
      </c>
    </row>
    <row r="11" spans="1:13" x14ac:dyDescent="0.25">
      <c r="A11" t="s">
        <v>12</v>
      </c>
      <c r="B11" t="s">
        <v>17</v>
      </c>
      <c r="C11" t="s">
        <v>28</v>
      </c>
      <c r="D11">
        <v>0</v>
      </c>
      <c r="E11">
        <v>1</v>
      </c>
      <c r="F11">
        <v>5</v>
      </c>
      <c r="G11">
        <v>7</v>
      </c>
      <c r="H11">
        <v>24</v>
      </c>
      <c r="I11">
        <v>0</v>
      </c>
      <c r="J11">
        <v>6</v>
      </c>
      <c r="K11">
        <v>6.28</v>
      </c>
      <c r="L11" t="s">
        <v>19</v>
      </c>
    </row>
    <row r="12" spans="1:13" x14ac:dyDescent="0.25">
      <c r="A12" t="s">
        <v>12</v>
      </c>
      <c r="B12" t="s">
        <v>17</v>
      </c>
      <c r="C12" t="s">
        <v>29</v>
      </c>
      <c r="D12">
        <v>0</v>
      </c>
      <c r="E12">
        <v>6</v>
      </c>
      <c r="F12">
        <v>9</v>
      </c>
      <c r="G12">
        <v>7</v>
      </c>
      <c r="H12">
        <v>10</v>
      </c>
      <c r="I12">
        <v>0</v>
      </c>
      <c r="J12">
        <v>5</v>
      </c>
      <c r="K12">
        <v>6.28</v>
      </c>
      <c r="L12" t="s">
        <v>19</v>
      </c>
    </row>
    <row r="13" spans="1:13" x14ac:dyDescent="0.25">
      <c r="A13" t="s">
        <v>12</v>
      </c>
      <c r="B13" t="s">
        <v>17</v>
      </c>
      <c r="C13" t="s">
        <v>30</v>
      </c>
      <c r="D13">
        <v>0</v>
      </c>
      <c r="E13">
        <v>6</v>
      </c>
      <c r="F13">
        <v>9</v>
      </c>
      <c r="G13">
        <v>10</v>
      </c>
      <c r="H13">
        <v>22</v>
      </c>
      <c r="I13">
        <v>0</v>
      </c>
      <c r="J13">
        <v>5</v>
      </c>
      <c r="K13">
        <v>25.63</v>
      </c>
      <c r="L13" t="s">
        <v>19</v>
      </c>
    </row>
    <row r="14" spans="1:13" x14ac:dyDescent="0.25">
      <c r="A14" t="s">
        <v>12</v>
      </c>
      <c r="B14" t="s">
        <v>17</v>
      </c>
      <c r="C14" t="s">
        <v>29</v>
      </c>
      <c r="D14">
        <v>0</v>
      </c>
      <c r="E14">
        <v>6</v>
      </c>
      <c r="F14">
        <v>9</v>
      </c>
      <c r="G14">
        <v>22</v>
      </c>
      <c r="H14">
        <v>24</v>
      </c>
      <c r="I14">
        <v>0</v>
      </c>
      <c r="J14">
        <v>5</v>
      </c>
      <c r="K14">
        <v>6.28</v>
      </c>
      <c r="L14" t="s">
        <v>19</v>
      </c>
    </row>
    <row r="15" spans="1:13" x14ac:dyDescent="0.25">
      <c r="A15" t="s">
        <v>12</v>
      </c>
      <c r="B15" t="s">
        <v>17</v>
      </c>
      <c r="C15" t="s">
        <v>31</v>
      </c>
      <c r="D15">
        <v>0</v>
      </c>
      <c r="E15">
        <v>1</v>
      </c>
      <c r="F15">
        <v>5</v>
      </c>
      <c r="G15">
        <v>7</v>
      </c>
      <c r="H15">
        <v>24</v>
      </c>
      <c r="I15">
        <v>0</v>
      </c>
      <c r="J15">
        <v>6</v>
      </c>
      <c r="K15">
        <v>6.28</v>
      </c>
      <c r="L15" t="s">
        <v>19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7"/>
  <sheetViews>
    <sheetView workbookViewId="0">
      <selection activeCell="I15" sqref="I15"/>
    </sheetView>
  </sheetViews>
  <sheetFormatPr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13.67</v>
      </c>
      <c r="L2" t="s">
        <v>14</v>
      </c>
      <c r="M2" t="s">
        <v>27</v>
      </c>
    </row>
    <row r="3" spans="1:13" x14ac:dyDescent="0.25">
      <c r="A3" t="s">
        <v>12</v>
      </c>
      <c r="B3" t="s">
        <v>17</v>
      </c>
      <c r="C3" t="s">
        <v>22</v>
      </c>
      <c r="D3">
        <v>0</v>
      </c>
      <c r="E3">
        <v>1</v>
      </c>
      <c r="F3">
        <v>12</v>
      </c>
      <c r="G3">
        <v>0</v>
      </c>
      <c r="H3">
        <v>11</v>
      </c>
      <c r="I3">
        <v>0</v>
      </c>
      <c r="J3">
        <v>4</v>
      </c>
      <c r="K3">
        <f>(14.07+17.1+2.92)/4.5</f>
        <v>7.5755555555555567</v>
      </c>
      <c r="L3" t="s">
        <v>19</v>
      </c>
    </row>
    <row r="4" spans="1:13" x14ac:dyDescent="0.25">
      <c r="A4" t="s">
        <v>12</v>
      </c>
      <c r="B4" t="s">
        <v>17</v>
      </c>
      <c r="C4" t="s">
        <v>63</v>
      </c>
      <c r="D4">
        <v>0</v>
      </c>
      <c r="E4">
        <v>1</v>
      </c>
      <c r="F4">
        <v>12</v>
      </c>
      <c r="G4">
        <v>11</v>
      </c>
      <c r="H4">
        <v>19</v>
      </c>
      <c r="I4">
        <v>0</v>
      </c>
      <c r="J4">
        <v>4</v>
      </c>
      <c r="K4">
        <f>14.07+17.1+2.92</f>
        <v>34.090000000000003</v>
      </c>
      <c r="L4" t="s">
        <v>19</v>
      </c>
    </row>
    <row r="5" spans="1:13" x14ac:dyDescent="0.25">
      <c r="A5" t="s">
        <v>12</v>
      </c>
      <c r="B5" t="s">
        <v>17</v>
      </c>
      <c r="C5" t="s">
        <v>22</v>
      </c>
      <c r="D5">
        <v>0</v>
      </c>
      <c r="E5">
        <v>1</v>
      </c>
      <c r="F5">
        <v>12</v>
      </c>
      <c r="G5">
        <v>19</v>
      </c>
      <c r="H5">
        <v>24</v>
      </c>
      <c r="I5">
        <v>0</v>
      </c>
      <c r="J5">
        <v>4</v>
      </c>
      <c r="K5">
        <f>(14.07+17.1+2.92)/4.5</f>
        <v>7.5755555555555567</v>
      </c>
      <c r="L5" t="s">
        <v>19</v>
      </c>
    </row>
    <row r="6" spans="1:13" x14ac:dyDescent="0.25">
      <c r="A6" t="s">
        <v>12</v>
      </c>
      <c r="B6" t="s">
        <v>17</v>
      </c>
      <c r="C6" t="s">
        <v>22</v>
      </c>
      <c r="D6">
        <v>0</v>
      </c>
      <c r="E6">
        <v>1</v>
      </c>
      <c r="F6">
        <v>12</v>
      </c>
      <c r="G6">
        <v>0</v>
      </c>
      <c r="H6">
        <v>24</v>
      </c>
      <c r="I6">
        <v>5</v>
      </c>
      <c r="J6">
        <v>6</v>
      </c>
      <c r="K6">
        <f>(14.07+17.1+2.92)/4.5</f>
        <v>7.5755555555555567</v>
      </c>
      <c r="L6" t="s">
        <v>19</v>
      </c>
    </row>
    <row r="7" spans="1:13" x14ac:dyDescent="0.25">
      <c r="A7" t="s">
        <v>12</v>
      </c>
      <c r="B7" t="s">
        <v>15</v>
      </c>
      <c r="D7">
        <v>0</v>
      </c>
      <c r="E7">
        <v>1</v>
      </c>
      <c r="F7">
        <v>12</v>
      </c>
      <c r="G7">
        <v>0</v>
      </c>
      <c r="H7">
        <v>24</v>
      </c>
      <c r="I7">
        <v>0</v>
      </c>
      <c r="J7">
        <v>6</v>
      </c>
      <c r="K7">
        <v>4.1709999999999997E-2</v>
      </c>
      <c r="L7" t="s">
        <v>16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17"/>
  <sheetViews>
    <sheetView workbookViewId="0"/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1149.23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5</v>
      </c>
      <c r="G3">
        <v>0</v>
      </c>
      <c r="H3">
        <v>24</v>
      </c>
      <c r="I3">
        <v>0</v>
      </c>
      <c r="J3">
        <v>6</v>
      </c>
      <c r="K3">
        <v>7.4120000000000005E-2</v>
      </c>
      <c r="L3" t="s">
        <v>16</v>
      </c>
    </row>
    <row r="4" spans="1:13" x14ac:dyDescent="0.25">
      <c r="A4" t="s">
        <v>12</v>
      </c>
      <c r="B4" t="s">
        <v>15</v>
      </c>
      <c r="D4">
        <v>0</v>
      </c>
      <c r="E4">
        <v>6</v>
      </c>
      <c r="F4">
        <v>9</v>
      </c>
      <c r="G4">
        <v>0</v>
      </c>
      <c r="H4">
        <v>24</v>
      </c>
      <c r="I4">
        <v>0</v>
      </c>
      <c r="J4">
        <v>6</v>
      </c>
      <c r="K4">
        <v>8.7440000000000004E-2</v>
      </c>
      <c r="L4" t="s">
        <v>16</v>
      </c>
    </row>
    <row r="5" spans="1:13" x14ac:dyDescent="0.25">
      <c r="A5" t="s">
        <v>12</v>
      </c>
      <c r="B5" t="s">
        <v>15</v>
      </c>
      <c r="D5">
        <v>0</v>
      </c>
      <c r="E5">
        <v>10</v>
      </c>
      <c r="F5">
        <v>12</v>
      </c>
      <c r="G5">
        <v>0</v>
      </c>
      <c r="H5">
        <v>24</v>
      </c>
      <c r="I5">
        <v>0</v>
      </c>
      <c r="J5">
        <v>6</v>
      </c>
      <c r="K5">
        <v>7.4120000000000005E-2</v>
      </c>
      <c r="L5" t="s">
        <v>16</v>
      </c>
    </row>
    <row r="6" spans="1:13" x14ac:dyDescent="0.25">
      <c r="A6" t="s">
        <v>12</v>
      </c>
      <c r="B6" t="s">
        <v>17</v>
      </c>
      <c r="C6" t="s">
        <v>42</v>
      </c>
      <c r="D6">
        <v>0</v>
      </c>
      <c r="E6">
        <v>1</v>
      </c>
      <c r="F6">
        <v>5</v>
      </c>
      <c r="G6">
        <v>0</v>
      </c>
      <c r="H6">
        <v>24</v>
      </c>
      <c r="I6">
        <v>0</v>
      </c>
      <c r="J6">
        <v>6</v>
      </c>
      <c r="K6">
        <v>9.9149999999999991</v>
      </c>
      <c r="L6" t="s">
        <v>19</v>
      </c>
    </row>
    <row r="7" spans="1:13" x14ac:dyDescent="0.25">
      <c r="A7" t="s">
        <v>12</v>
      </c>
      <c r="B7" t="s">
        <v>17</v>
      </c>
      <c r="C7" t="s">
        <v>43</v>
      </c>
      <c r="D7">
        <v>0</v>
      </c>
      <c r="E7">
        <v>6</v>
      </c>
      <c r="F7">
        <v>9</v>
      </c>
      <c r="G7">
        <v>0</v>
      </c>
      <c r="H7">
        <v>24</v>
      </c>
      <c r="I7">
        <v>0</v>
      </c>
      <c r="J7">
        <v>6</v>
      </c>
      <c r="K7">
        <v>14.589</v>
      </c>
      <c r="L7" t="s">
        <v>19</v>
      </c>
    </row>
    <row r="8" spans="1:13" x14ac:dyDescent="0.25">
      <c r="A8" t="s">
        <v>12</v>
      </c>
      <c r="B8" t="s">
        <v>17</v>
      </c>
      <c r="C8" t="s">
        <v>44</v>
      </c>
      <c r="D8">
        <v>0</v>
      </c>
      <c r="E8">
        <v>10</v>
      </c>
      <c r="F8">
        <v>12</v>
      </c>
      <c r="G8">
        <v>0</v>
      </c>
      <c r="H8">
        <v>24</v>
      </c>
      <c r="I8">
        <v>0</v>
      </c>
      <c r="J8">
        <v>6</v>
      </c>
      <c r="K8">
        <v>9.9149999999999991</v>
      </c>
      <c r="L8" t="s">
        <v>19</v>
      </c>
    </row>
    <row r="9" spans="1:13" x14ac:dyDescent="0.25">
      <c r="A9" t="s">
        <v>12</v>
      </c>
      <c r="B9" t="s">
        <v>17</v>
      </c>
      <c r="C9" t="s">
        <v>42</v>
      </c>
      <c r="D9">
        <v>2500</v>
      </c>
      <c r="E9">
        <v>1</v>
      </c>
      <c r="F9">
        <v>5</v>
      </c>
      <c r="G9">
        <v>0</v>
      </c>
      <c r="H9">
        <v>24</v>
      </c>
      <c r="I9">
        <v>0</v>
      </c>
      <c r="J9">
        <v>6</v>
      </c>
      <c r="K9">
        <v>7.74</v>
      </c>
      <c r="L9" t="s">
        <v>19</v>
      </c>
    </row>
    <row r="10" spans="1:13" x14ac:dyDescent="0.25">
      <c r="A10" t="s">
        <v>12</v>
      </c>
      <c r="B10" t="s">
        <v>17</v>
      </c>
      <c r="C10" t="s">
        <v>43</v>
      </c>
      <c r="D10">
        <v>2500</v>
      </c>
      <c r="E10">
        <v>6</v>
      </c>
      <c r="F10">
        <v>9</v>
      </c>
      <c r="G10">
        <v>0</v>
      </c>
      <c r="H10">
        <v>24</v>
      </c>
      <c r="I10">
        <v>0</v>
      </c>
      <c r="J10">
        <v>6</v>
      </c>
      <c r="K10">
        <v>11.672000000000001</v>
      </c>
      <c r="L10" t="s">
        <v>19</v>
      </c>
    </row>
    <row r="11" spans="1:13" x14ac:dyDescent="0.25">
      <c r="A11" t="s">
        <v>12</v>
      </c>
      <c r="B11" t="s">
        <v>17</v>
      </c>
      <c r="C11" t="s">
        <v>44</v>
      </c>
      <c r="D11">
        <v>2500</v>
      </c>
      <c r="E11">
        <v>10</v>
      </c>
      <c r="F11">
        <v>12</v>
      </c>
      <c r="G11">
        <v>0</v>
      </c>
      <c r="H11">
        <v>24</v>
      </c>
      <c r="I11">
        <v>0</v>
      </c>
      <c r="J11">
        <v>6</v>
      </c>
      <c r="K11">
        <v>7.74</v>
      </c>
      <c r="L11" t="s">
        <v>19</v>
      </c>
    </row>
    <row r="12" spans="1:13" x14ac:dyDescent="0.25">
      <c r="A12" t="s">
        <v>12</v>
      </c>
      <c r="B12" t="s">
        <v>17</v>
      </c>
      <c r="C12" t="s">
        <v>42</v>
      </c>
      <c r="D12">
        <v>5000</v>
      </c>
      <c r="E12">
        <v>1</v>
      </c>
      <c r="F12">
        <v>5</v>
      </c>
      <c r="G12">
        <v>0</v>
      </c>
      <c r="H12">
        <v>24</v>
      </c>
      <c r="I12">
        <v>0</v>
      </c>
      <c r="J12">
        <v>6</v>
      </c>
      <c r="K12">
        <v>6.827</v>
      </c>
      <c r="L12" t="s">
        <v>19</v>
      </c>
    </row>
    <row r="13" spans="1:13" x14ac:dyDescent="0.25">
      <c r="A13" t="s">
        <v>12</v>
      </c>
      <c r="B13" t="s">
        <v>17</v>
      </c>
      <c r="C13" t="s">
        <v>43</v>
      </c>
      <c r="D13">
        <v>5000</v>
      </c>
      <c r="E13">
        <v>6</v>
      </c>
      <c r="F13">
        <v>9</v>
      </c>
      <c r="G13">
        <v>0</v>
      </c>
      <c r="H13">
        <v>24</v>
      </c>
      <c r="I13">
        <v>0</v>
      </c>
      <c r="J13">
        <v>6</v>
      </c>
      <c r="K13">
        <v>9.7759999999999998</v>
      </c>
      <c r="L13" t="s">
        <v>19</v>
      </c>
    </row>
    <row r="14" spans="1:13" x14ac:dyDescent="0.25">
      <c r="A14" t="s">
        <v>12</v>
      </c>
      <c r="B14" t="s">
        <v>17</v>
      </c>
      <c r="C14" t="s">
        <v>44</v>
      </c>
      <c r="D14">
        <v>5000</v>
      </c>
      <c r="E14">
        <v>10</v>
      </c>
      <c r="F14">
        <v>12</v>
      </c>
      <c r="G14">
        <v>0</v>
      </c>
      <c r="H14">
        <v>24</v>
      </c>
      <c r="I14">
        <v>0</v>
      </c>
      <c r="J14">
        <v>6</v>
      </c>
      <c r="K14">
        <v>6.827</v>
      </c>
      <c r="L14" t="s">
        <v>19</v>
      </c>
    </row>
    <row r="15" spans="1:13" x14ac:dyDescent="0.25">
      <c r="A15" t="s">
        <v>12</v>
      </c>
      <c r="B15" t="s">
        <v>17</v>
      </c>
      <c r="C15" t="s">
        <v>42</v>
      </c>
      <c r="D15">
        <v>7500</v>
      </c>
      <c r="E15">
        <v>1</v>
      </c>
      <c r="F15">
        <v>5</v>
      </c>
      <c r="G15">
        <v>0</v>
      </c>
      <c r="H15">
        <v>24</v>
      </c>
      <c r="I15">
        <v>0</v>
      </c>
      <c r="J15">
        <v>6</v>
      </c>
      <c r="K15">
        <v>5.2569999999999997</v>
      </c>
      <c r="L15" t="s">
        <v>19</v>
      </c>
    </row>
    <row r="16" spans="1:13" x14ac:dyDescent="0.25">
      <c r="A16" t="s">
        <v>12</v>
      </c>
      <c r="B16" t="s">
        <v>17</v>
      </c>
      <c r="C16" t="s">
        <v>43</v>
      </c>
      <c r="D16">
        <v>7500</v>
      </c>
      <c r="E16">
        <v>6</v>
      </c>
      <c r="F16">
        <v>9</v>
      </c>
      <c r="G16">
        <v>0</v>
      </c>
      <c r="H16">
        <v>24</v>
      </c>
      <c r="I16">
        <v>0</v>
      </c>
      <c r="J16">
        <v>6</v>
      </c>
      <c r="K16">
        <v>7.1379999999999999</v>
      </c>
      <c r="L16" t="s">
        <v>19</v>
      </c>
    </row>
    <row r="17" spans="1:12" x14ac:dyDescent="0.25">
      <c r="A17" t="s">
        <v>12</v>
      </c>
      <c r="B17" t="s">
        <v>17</v>
      </c>
      <c r="C17" t="s">
        <v>44</v>
      </c>
      <c r="D17">
        <v>7500</v>
      </c>
      <c r="E17">
        <v>10</v>
      </c>
      <c r="F17">
        <v>12</v>
      </c>
      <c r="G17">
        <v>0</v>
      </c>
      <c r="H17">
        <v>24</v>
      </c>
      <c r="I17">
        <v>0</v>
      </c>
      <c r="J17">
        <v>6</v>
      </c>
      <c r="K17">
        <v>5.2569999999999997</v>
      </c>
      <c r="L17" t="s">
        <v>19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18"/>
  <sheetViews>
    <sheetView workbookViewId="0"/>
  </sheetViews>
  <sheetFormatPr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747.89</v>
      </c>
      <c r="L2" t="s">
        <v>14</v>
      </c>
      <c r="M2" t="s">
        <v>47</v>
      </c>
    </row>
    <row r="3" spans="1:13" x14ac:dyDescent="0.25">
      <c r="A3" t="s">
        <v>12</v>
      </c>
      <c r="B3" t="s">
        <v>17</v>
      </c>
      <c r="C3" t="s">
        <v>34</v>
      </c>
      <c r="D3">
        <v>0</v>
      </c>
      <c r="E3">
        <v>6</v>
      </c>
      <c r="F3">
        <v>9</v>
      </c>
      <c r="G3">
        <v>16</v>
      </c>
      <c r="H3">
        <v>21</v>
      </c>
      <c r="I3">
        <v>0</v>
      </c>
      <c r="J3">
        <v>4</v>
      </c>
      <c r="K3">
        <v>14.05</v>
      </c>
      <c r="L3" t="s">
        <v>19</v>
      </c>
      <c r="M3" t="s">
        <v>48</v>
      </c>
    </row>
    <row r="4" spans="1:13" x14ac:dyDescent="0.25">
      <c r="A4" t="s">
        <v>12</v>
      </c>
      <c r="B4" t="s">
        <v>17</v>
      </c>
      <c r="C4" t="s">
        <v>37</v>
      </c>
      <c r="D4">
        <v>0</v>
      </c>
      <c r="E4">
        <v>1</v>
      </c>
      <c r="F4">
        <v>5</v>
      </c>
      <c r="G4">
        <v>16</v>
      </c>
      <c r="H4">
        <v>21</v>
      </c>
      <c r="I4">
        <v>0</v>
      </c>
      <c r="J4">
        <v>4</v>
      </c>
      <c r="K4">
        <v>4.58</v>
      </c>
      <c r="L4" t="s">
        <v>19</v>
      </c>
      <c r="M4" t="s">
        <v>49</v>
      </c>
    </row>
    <row r="5" spans="1:13" x14ac:dyDescent="0.25">
      <c r="A5" t="s">
        <v>12</v>
      </c>
      <c r="B5" t="s">
        <v>17</v>
      </c>
      <c r="C5" t="s">
        <v>38</v>
      </c>
      <c r="D5">
        <v>0</v>
      </c>
      <c r="E5">
        <v>10</v>
      </c>
      <c r="F5">
        <v>12</v>
      </c>
      <c r="G5">
        <v>16</v>
      </c>
      <c r="H5">
        <v>21</v>
      </c>
      <c r="I5">
        <v>0</v>
      </c>
      <c r="J5">
        <v>4</v>
      </c>
      <c r="K5">
        <v>4.58</v>
      </c>
      <c r="L5" t="s">
        <v>19</v>
      </c>
    </row>
    <row r="6" spans="1:13" x14ac:dyDescent="0.25">
      <c r="A6" t="s">
        <v>12</v>
      </c>
      <c r="B6" t="s">
        <v>17</v>
      </c>
      <c r="C6" t="s">
        <v>36</v>
      </c>
      <c r="D6">
        <v>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v>16.97</v>
      </c>
      <c r="L6" t="s">
        <v>19</v>
      </c>
    </row>
    <row r="7" spans="1:13" x14ac:dyDescent="0.25">
      <c r="A7" t="s">
        <v>12</v>
      </c>
      <c r="B7" t="s">
        <v>15</v>
      </c>
      <c r="D7">
        <v>0</v>
      </c>
      <c r="E7">
        <v>1</v>
      </c>
      <c r="F7">
        <v>12</v>
      </c>
      <c r="G7">
        <v>0</v>
      </c>
      <c r="H7">
        <v>24</v>
      </c>
      <c r="I7">
        <v>0</v>
      </c>
      <c r="J7">
        <v>6</v>
      </c>
      <c r="K7">
        <v>4.02E-2</v>
      </c>
      <c r="L7" t="s">
        <v>16</v>
      </c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7"/>
  <sheetViews>
    <sheetView topLeftCell="A2" workbookViewId="0">
      <selection activeCell="J38" sqref="J38"/>
    </sheetView>
  </sheetViews>
  <sheetFormatPr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f>370.81+21.54</f>
        <v>392.35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0</v>
      </c>
      <c r="L3" t="s">
        <v>16</v>
      </c>
      <c r="M3" t="s">
        <v>45</v>
      </c>
    </row>
    <row r="4" spans="1:13" x14ac:dyDescent="0.25">
      <c r="A4" t="s">
        <v>12</v>
      </c>
      <c r="B4" t="s">
        <v>17</v>
      </c>
      <c r="C4" t="s">
        <v>26</v>
      </c>
      <c r="D4">
        <v>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v>1.7531000000000001</v>
      </c>
      <c r="L4" t="s">
        <v>19</v>
      </c>
      <c r="M4" t="s">
        <v>46</v>
      </c>
    </row>
    <row r="5" spans="1:13" x14ac:dyDescent="0.25">
      <c r="A5" t="s">
        <v>12</v>
      </c>
      <c r="B5" t="s">
        <v>17</v>
      </c>
      <c r="C5" t="s">
        <v>43</v>
      </c>
      <c r="D5">
        <v>0</v>
      </c>
      <c r="E5">
        <v>6</v>
      </c>
      <c r="F5">
        <v>9</v>
      </c>
      <c r="G5">
        <v>7</v>
      </c>
      <c r="H5">
        <v>21</v>
      </c>
      <c r="I5">
        <v>0</v>
      </c>
      <c r="J5">
        <v>4</v>
      </c>
      <c r="K5">
        <v>9.7321000000000009</v>
      </c>
      <c r="L5" t="s">
        <v>19</v>
      </c>
    </row>
    <row r="6" spans="1:13" x14ac:dyDescent="0.25">
      <c r="A6" t="s">
        <v>23</v>
      </c>
      <c r="B6" t="s">
        <v>13</v>
      </c>
      <c r="K6">
        <v>17.75</v>
      </c>
      <c r="L6" t="s">
        <v>14</v>
      </c>
    </row>
    <row r="7" spans="1:13" x14ac:dyDescent="0.25">
      <c r="A7" t="s">
        <v>23</v>
      </c>
      <c r="B7" t="s">
        <v>15</v>
      </c>
      <c r="D7">
        <v>0</v>
      </c>
      <c r="E7">
        <v>1</v>
      </c>
      <c r="F7">
        <v>12</v>
      </c>
      <c r="G7">
        <v>0</v>
      </c>
      <c r="H7">
        <v>24</v>
      </c>
      <c r="I7">
        <v>0</v>
      </c>
      <c r="J7">
        <v>6</v>
      </c>
      <c r="K7">
        <v>0.32505600000000001</v>
      </c>
      <c r="L7" t="s">
        <v>24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8"/>
  <sheetViews>
    <sheetView workbookViewId="0"/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150</v>
      </c>
      <c r="L2" t="s">
        <v>14</v>
      </c>
    </row>
    <row r="3" spans="1:13" x14ac:dyDescent="0.25">
      <c r="A3" t="s">
        <v>12</v>
      </c>
      <c r="B3" t="s">
        <v>17</v>
      </c>
      <c r="C3" t="s">
        <v>36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1.7327999999999999</v>
      </c>
      <c r="L3" t="s">
        <v>19</v>
      </c>
    </row>
    <row r="4" spans="1:13" x14ac:dyDescent="0.25">
      <c r="A4" t="s">
        <v>23</v>
      </c>
      <c r="B4" t="s">
        <v>13</v>
      </c>
      <c r="K4">
        <v>559.53</v>
      </c>
      <c r="L4" t="s">
        <v>14</v>
      </c>
    </row>
    <row r="5" spans="1:13" x14ac:dyDescent="0.25">
      <c r="A5" t="s">
        <v>23</v>
      </c>
      <c r="B5" t="s">
        <v>15</v>
      </c>
      <c r="D5">
        <v>0</v>
      </c>
      <c r="E5">
        <v>1</v>
      </c>
      <c r="F5">
        <v>12</v>
      </c>
      <c r="G5">
        <v>0</v>
      </c>
      <c r="H5">
        <v>24</v>
      </c>
      <c r="I5">
        <v>0</v>
      </c>
      <c r="J5">
        <v>6</v>
      </c>
      <c r="K5">
        <f>0.3865/10.87</f>
        <v>3.5556577736890527E-2</v>
      </c>
      <c r="L5" t="s">
        <v>24</v>
      </c>
    </row>
    <row r="6" spans="1:13" x14ac:dyDescent="0.25">
      <c r="A6" t="s">
        <v>23</v>
      </c>
      <c r="B6" t="s">
        <v>15</v>
      </c>
      <c r="D6">
        <f>2000*10.87</f>
        <v>21740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f>0.237/10.87</f>
        <v>2.1803127874885007E-2</v>
      </c>
      <c r="L6" t="s">
        <v>24</v>
      </c>
    </row>
    <row r="7" spans="1:13" x14ac:dyDescent="0.25">
      <c r="A7" t="s">
        <v>23</v>
      </c>
      <c r="B7" t="s">
        <v>15</v>
      </c>
      <c r="D7">
        <f>13000*10.87+D6</f>
        <v>163050</v>
      </c>
      <c r="E7">
        <v>1</v>
      </c>
      <c r="F7">
        <v>12</v>
      </c>
      <c r="G7">
        <v>0</v>
      </c>
      <c r="H7">
        <v>24</v>
      </c>
      <c r="I7">
        <v>0</v>
      </c>
      <c r="J7">
        <v>6</v>
      </c>
      <c r="K7">
        <f>0.2068/10.87</f>
        <v>1.9024839006439746E-2</v>
      </c>
      <c r="L7" t="s">
        <v>24</v>
      </c>
    </row>
    <row r="8" spans="1:13" x14ac:dyDescent="0.25">
      <c r="A8" t="s">
        <v>23</v>
      </c>
      <c r="B8" t="s">
        <v>15</v>
      </c>
      <c r="D8">
        <f>85000*10.87+D7</f>
        <v>1087000</v>
      </c>
      <c r="E8">
        <v>1</v>
      </c>
      <c r="F8">
        <v>12</v>
      </c>
      <c r="G8">
        <v>0</v>
      </c>
      <c r="H8">
        <v>24</v>
      </c>
      <c r="I8">
        <v>0</v>
      </c>
      <c r="J8">
        <v>6</v>
      </c>
      <c r="K8">
        <f>0.1635/10.87</f>
        <v>1.5041398344066238E-2</v>
      </c>
      <c r="L8" t="s">
        <v>24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7"/>
  <sheetViews>
    <sheetView workbookViewId="0">
      <selection activeCell="A5" sqref="A5"/>
    </sheetView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2000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4.9320000000000003E-2</v>
      </c>
      <c r="L3" t="s">
        <v>16</v>
      </c>
      <c r="M3" t="s">
        <v>66</v>
      </c>
    </row>
    <row r="4" spans="1:13" x14ac:dyDescent="0.25">
      <c r="A4" t="s">
        <v>12</v>
      </c>
      <c r="B4" t="s">
        <v>17</v>
      </c>
      <c r="C4" t="s">
        <v>26</v>
      </c>
      <c r="D4">
        <v>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v>10.77</v>
      </c>
      <c r="L4" t="s">
        <v>19</v>
      </c>
    </row>
    <row r="7" spans="1:13" x14ac:dyDescent="0.25">
      <c r="A7" s="1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12"/>
  <sheetViews>
    <sheetView workbookViewId="0"/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143.09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7.9000000000000008E-3</v>
      </c>
      <c r="L3" t="s">
        <v>16</v>
      </c>
    </row>
    <row r="4" spans="1:13" x14ac:dyDescent="0.25">
      <c r="A4" t="s">
        <v>12</v>
      </c>
      <c r="B4" t="s">
        <v>17</v>
      </c>
      <c r="C4" t="s">
        <v>18</v>
      </c>
      <c r="D4">
        <v>0</v>
      </c>
      <c r="E4">
        <v>1</v>
      </c>
      <c r="F4">
        <v>5</v>
      </c>
      <c r="G4">
        <v>8</v>
      </c>
      <c r="H4">
        <v>22</v>
      </c>
      <c r="I4">
        <v>0</v>
      </c>
      <c r="J4">
        <v>4</v>
      </c>
      <c r="K4">
        <v>13.96</v>
      </c>
      <c r="L4" t="s">
        <v>19</v>
      </c>
    </row>
    <row r="5" spans="1:13" x14ac:dyDescent="0.25">
      <c r="A5" t="s">
        <v>12</v>
      </c>
      <c r="B5" t="s">
        <v>17</v>
      </c>
      <c r="C5" t="s">
        <v>50</v>
      </c>
      <c r="D5">
        <v>0</v>
      </c>
      <c r="E5">
        <v>1</v>
      </c>
      <c r="F5">
        <v>5</v>
      </c>
      <c r="G5">
        <v>0</v>
      </c>
      <c r="H5">
        <v>24</v>
      </c>
      <c r="I5">
        <v>0</v>
      </c>
      <c r="J5">
        <v>6</v>
      </c>
      <c r="K5">
        <v>4.21</v>
      </c>
      <c r="L5" t="s">
        <v>19</v>
      </c>
    </row>
    <row r="6" spans="1:13" x14ac:dyDescent="0.25">
      <c r="A6" t="s">
        <v>12</v>
      </c>
      <c r="B6" t="s">
        <v>17</v>
      </c>
      <c r="C6" t="s">
        <v>20</v>
      </c>
      <c r="D6">
        <v>0</v>
      </c>
      <c r="E6">
        <v>6</v>
      </c>
      <c r="F6">
        <v>9</v>
      </c>
      <c r="G6">
        <v>8</v>
      </c>
      <c r="H6">
        <v>22</v>
      </c>
      <c r="I6">
        <v>0</v>
      </c>
      <c r="J6">
        <v>4</v>
      </c>
      <c r="K6">
        <f>18.44</f>
        <v>18.440000000000001</v>
      </c>
      <c r="L6" t="s">
        <v>19</v>
      </c>
    </row>
    <row r="7" spans="1:13" x14ac:dyDescent="0.25">
      <c r="A7" t="s">
        <v>12</v>
      </c>
      <c r="B7" t="s">
        <v>17</v>
      </c>
      <c r="C7" t="s">
        <v>51</v>
      </c>
      <c r="D7">
        <v>0</v>
      </c>
      <c r="E7">
        <v>6</v>
      </c>
      <c r="F7">
        <v>9</v>
      </c>
      <c r="G7">
        <v>8</v>
      </c>
      <c r="H7">
        <v>18</v>
      </c>
      <c r="I7">
        <v>0</v>
      </c>
      <c r="J7">
        <v>4</v>
      </c>
      <c r="K7">
        <v>9.15</v>
      </c>
      <c r="L7" t="s">
        <v>19</v>
      </c>
    </row>
    <row r="8" spans="1:13" x14ac:dyDescent="0.25">
      <c r="A8" t="s">
        <v>12</v>
      </c>
      <c r="B8" t="s">
        <v>17</v>
      </c>
      <c r="C8" t="s">
        <v>52</v>
      </c>
      <c r="D8">
        <v>0</v>
      </c>
      <c r="E8">
        <v>6</v>
      </c>
      <c r="F8">
        <v>9</v>
      </c>
      <c r="G8">
        <v>0</v>
      </c>
      <c r="H8">
        <v>24</v>
      </c>
      <c r="I8">
        <v>0</v>
      </c>
      <c r="J8">
        <v>6</v>
      </c>
      <c r="K8">
        <v>16.66</v>
      </c>
      <c r="L8" t="s">
        <v>19</v>
      </c>
    </row>
    <row r="9" spans="1:13" x14ac:dyDescent="0.25">
      <c r="A9" t="s">
        <v>12</v>
      </c>
      <c r="B9" t="s">
        <v>17</v>
      </c>
      <c r="C9" t="s">
        <v>21</v>
      </c>
      <c r="D9">
        <v>0</v>
      </c>
      <c r="E9">
        <v>10</v>
      </c>
      <c r="F9">
        <v>12</v>
      </c>
      <c r="G9">
        <v>8</v>
      </c>
      <c r="H9">
        <v>22</v>
      </c>
      <c r="I9">
        <v>0</v>
      </c>
      <c r="J9">
        <v>4</v>
      </c>
      <c r="K9">
        <v>13.96</v>
      </c>
      <c r="L9" t="s">
        <v>19</v>
      </c>
    </row>
    <row r="10" spans="1:13" x14ac:dyDescent="0.25">
      <c r="A10" t="s">
        <v>12</v>
      </c>
      <c r="B10" t="s">
        <v>17</v>
      </c>
      <c r="C10" t="s">
        <v>53</v>
      </c>
      <c r="D10">
        <v>0</v>
      </c>
      <c r="E10">
        <v>10</v>
      </c>
      <c r="F10">
        <v>12</v>
      </c>
      <c r="G10">
        <v>0</v>
      </c>
      <c r="H10">
        <v>24</v>
      </c>
      <c r="I10">
        <v>0</v>
      </c>
      <c r="J10">
        <v>6</v>
      </c>
      <c r="K10">
        <v>4.21</v>
      </c>
      <c r="L10" t="s">
        <v>19</v>
      </c>
    </row>
    <row r="11" spans="1:13" x14ac:dyDescent="0.25">
      <c r="A11" t="s">
        <v>23</v>
      </c>
      <c r="B11" t="s">
        <v>15</v>
      </c>
      <c r="D11">
        <v>0</v>
      </c>
      <c r="E11">
        <v>1</v>
      </c>
      <c r="F11">
        <v>12</v>
      </c>
      <c r="G11">
        <v>0</v>
      </c>
      <c r="H11">
        <v>24</v>
      </c>
      <c r="I11">
        <v>0</v>
      </c>
      <c r="J11">
        <v>6</v>
      </c>
      <c r="K11">
        <v>250</v>
      </c>
      <c r="L11" t="s">
        <v>24</v>
      </c>
    </row>
    <row r="12" spans="1:13" x14ac:dyDescent="0.25">
      <c r="A12" t="s">
        <v>23</v>
      </c>
      <c r="B12" t="s">
        <v>15</v>
      </c>
      <c r="D12">
        <v>10</v>
      </c>
      <c r="E12">
        <v>1</v>
      </c>
      <c r="F12">
        <v>12</v>
      </c>
      <c r="G12">
        <v>0</v>
      </c>
      <c r="H12">
        <v>24</v>
      </c>
      <c r="I12">
        <v>0</v>
      </c>
      <c r="J12">
        <v>6</v>
      </c>
      <c r="K12">
        <v>0.26319999999999999</v>
      </c>
      <c r="L12" t="s">
        <v>24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12"/>
  <sheetViews>
    <sheetView workbookViewId="0">
      <selection activeCell="C10" sqref="C10"/>
    </sheetView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 spans="1:13" x14ac:dyDescent="0.25">
      <c r="A1" s="1" t="s">
        <v>0</v>
      </c>
      <c r="B1" s="1" t="s">
        <v>25</v>
      </c>
      <c r="C1" s="4" t="s">
        <v>1</v>
      </c>
      <c r="D1" s="1" t="s">
        <v>2</v>
      </c>
      <c r="E1" s="1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</row>
    <row r="2" spans="1:13" x14ac:dyDescent="0.25">
      <c r="A2" t="s">
        <v>12</v>
      </c>
      <c r="B2" t="s">
        <v>13</v>
      </c>
      <c r="E2" s="2"/>
      <c r="K2">
        <v>230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0.13490099999999999</v>
      </c>
      <c r="L3" t="s">
        <v>16</v>
      </c>
    </row>
    <row r="4" spans="1:13" x14ac:dyDescent="0.25">
      <c r="A4" t="s">
        <v>12</v>
      </c>
      <c r="B4" t="s">
        <v>15</v>
      </c>
      <c r="D4">
        <v>3000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v>0.12234</v>
      </c>
      <c r="L4" t="s">
        <v>16</v>
      </c>
    </row>
    <row r="5" spans="1:13" x14ac:dyDescent="0.25">
      <c r="A5" t="s">
        <v>12</v>
      </c>
      <c r="B5" s="5" t="s">
        <v>15</v>
      </c>
      <c r="D5">
        <v>10000</v>
      </c>
      <c r="E5">
        <v>1</v>
      </c>
      <c r="F5">
        <v>12</v>
      </c>
      <c r="G5">
        <v>0</v>
      </c>
      <c r="H5">
        <v>24</v>
      </c>
      <c r="I5">
        <v>0</v>
      </c>
      <c r="J5">
        <v>6</v>
      </c>
      <c r="K5">
        <v>0.10434499999999999</v>
      </c>
      <c r="L5" t="s">
        <v>16</v>
      </c>
    </row>
    <row r="6" spans="1:13" x14ac:dyDescent="0.25">
      <c r="A6" t="s">
        <v>12</v>
      </c>
      <c r="B6" t="s">
        <v>15</v>
      </c>
      <c r="D6">
        <v>200000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v>8.0448000000000006E-2</v>
      </c>
      <c r="L6" t="s">
        <v>16</v>
      </c>
    </row>
    <row r="7" spans="1:13" x14ac:dyDescent="0.25">
      <c r="A7" t="s">
        <v>12</v>
      </c>
      <c r="B7" t="s">
        <v>15</v>
      </c>
      <c r="D7">
        <v>1276333.33333333</v>
      </c>
      <c r="E7">
        <v>1</v>
      </c>
      <c r="F7">
        <v>12</v>
      </c>
      <c r="G7">
        <v>0</v>
      </c>
      <c r="H7">
        <v>24</v>
      </c>
      <c r="I7">
        <v>0</v>
      </c>
      <c r="J7">
        <v>6</v>
      </c>
      <c r="K7">
        <v>1.3858000000000001E-2</v>
      </c>
      <c r="L7" t="s">
        <v>16</v>
      </c>
    </row>
    <row r="8" spans="1:13" x14ac:dyDescent="0.25">
      <c r="A8" t="s">
        <v>12</v>
      </c>
      <c r="B8" t="s">
        <v>15</v>
      </c>
      <c r="D8">
        <v>2552666.6666666698</v>
      </c>
      <c r="E8">
        <v>1</v>
      </c>
      <c r="F8">
        <v>12</v>
      </c>
      <c r="G8">
        <v>0</v>
      </c>
      <c r="H8">
        <v>24</v>
      </c>
      <c r="I8">
        <v>0</v>
      </c>
      <c r="J8">
        <v>6</v>
      </c>
      <c r="K8">
        <v>1.0449E-2</v>
      </c>
      <c r="L8" t="s">
        <v>16</v>
      </c>
    </row>
    <row r="9" spans="1:13" x14ac:dyDescent="0.25">
      <c r="A9" t="s">
        <v>12</v>
      </c>
      <c r="B9" t="s">
        <v>15</v>
      </c>
      <c r="D9">
        <v>3829000</v>
      </c>
      <c r="E9">
        <v>1</v>
      </c>
      <c r="F9">
        <v>12</v>
      </c>
      <c r="G9">
        <v>0</v>
      </c>
      <c r="H9">
        <v>24</v>
      </c>
      <c r="I9">
        <v>0</v>
      </c>
      <c r="J9">
        <v>6</v>
      </c>
      <c r="K9">
        <v>7.8410000000000007E-3</v>
      </c>
      <c r="L9" t="s">
        <v>16</v>
      </c>
      <c r="M9" s="1"/>
    </row>
    <row r="10" spans="1:13" x14ac:dyDescent="0.25">
      <c r="A10" t="s">
        <v>12</v>
      </c>
      <c r="B10" t="s">
        <v>17</v>
      </c>
      <c r="C10" t="s">
        <v>26</v>
      </c>
      <c r="D10">
        <v>0</v>
      </c>
      <c r="E10">
        <v>1</v>
      </c>
      <c r="F10">
        <v>12</v>
      </c>
      <c r="G10">
        <v>0</v>
      </c>
      <c r="H10">
        <v>24</v>
      </c>
      <c r="I10">
        <v>0</v>
      </c>
      <c r="J10">
        <v>6</v>
      </c>
      <c r="K10">
        <v>9.6999999999999993</v>
      </c>
      <c r="L10" t="s">
        <v>19</v>
      </c>
    </row>
    <row r="11" spans="1:13" x14ac:dyDescent="0.25">
      <c r="A11" t="s">
        <v>23</v>
      </c>
      <c r="B11" t="s">
        <v>13</v>
      </c>
      <c r="K11">
        <v>1263.96</v>
      </c>
      <c r="L11" t="s">
        <v>14</v>
      </c>
    </row>
    <row r="12" spans="1:13" x14ac:dyDescent="0.25">
      <c r="A12" t="s">
        <v>23</v>
      </c>
      <c r="B12" t="s">
        <v>15</v>
      </c>
      <c r="D12">
        <v>0</v>
      </c>
      <c r="E12">
        <v>1</v>
      </c>
      <c r="F12">
        <v>12</v>
      </c>
      <c r="G12">
        <v>0</v>
      </c>
      <c r="H12">
        <v>24</v>
      </c>
      <c r="I12">
        <v>0</v>
      </c>
      <c r="J12">
        <v>6</v>
      </c>
      <c r="K12">
        <v>1.1292</v>
      </c>
      <c r="L12" t="s">
        <v>24</v>
      </c>
    </row>
  </sheetData>
  <hyperlinks>
    <hyperlink ref="E2" r:id="rId1" display="https://www.atlantagaslight.com/content/dam/southern-co-gas/agl/pdfs/agl-bill-calculators/2021-bill-calculators/december-2021/agl-tariff_effective_12-1-21_clean.docx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11"/>
  <sheetViews>
    <sheetView workbookViewId="0"/>
  </sheetViews>
  <sheetFormatPr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747.89</v>
      </c>
      <c r="L2" t="s">
        <v>14</v>
      </c>
      <c r="M2" t="s">
        <v>47</v>
      </c>
    </row>
    <row r="3" spans="1:13" x14ac:dyDescent="0.25">
      <c r="A3" t="s">
        <v>12</v>
      </c>
      <c r="B3" t="s">
        <v>17</v>
      </c>
      <c r="C3" t="s">
        <v>34</v>
      </c>
      <c r="D3">
        <v>0</v>
      </c>
      <c r="E3">
        <v>6</v>
      </c>
      <c r="F3">
        <v>9</v>
      </c>
      <c r="G3">
        <v>16</v>
      </c>
      <c r="H3">
        <v>21</v>
      </c>
      <c r="I3">
        <v>0</v>
      </c>
      <c r="J3">
        <v>4</v>
      </c>
      <c r="K3">
        <v>14.05</v>
      </c>
      <c r="L3" t="s">
        <v>19</v>
      </c>
      <c r="M3" t="s">
        <v>48</v>
      </c>
    </row>
    <row r="4" spans="1:13" x14ac:dyDescent="0.25">
      <c r="A4" t="s">
        <v>12</v>
      </c>
      <c r="B4" t="s">
        <v>17</v>
      </c>
      <c r="C4" t="s">
        <v>37</v>
      </c>
      <c r="D4">
        <v>0</v>
      </c>
      <c r="E4">
        <v>1</v>
      </c>
      <c r="F4">
        <v>5</v>
      </c>
      <c r="G4">
        <v>16</v>
      </c>
      <c r="H4">
        <v>21</v>
      </c>
      <c r="I4">
        <v>0</v>
      </c>
      <c r="J4">
        <v>4</v>
      </c>
      <c r="K4">
        <v>4.58</v>
      </c>
      <c r="L4" t="s">
        <v>19</v>
      </c>
      <c r="M4" t="s">
        <v>49</v>
      </c>
    </row>
    <row r="5" spans="1:13" x14ac:dyDescent="0.25">
      <c r="A5" t="s">
        <v>12</v>
      </c>
      <c r="B5" t="s">
        <v>17</v>
      </c>
      <c r="C5" t="s">
        <v>38</v>
      </c>
      <c r="D5">
        <v>0</v>
      </c>
      <c r="E5">
        <v>10</v>
      </c>
      <c r="F5">
        <v>12</v>
      </c>
      <c r="G5">
        <v>16</v>
      </c>
      <c r="H5">
        <v>21</v>
      </c>
      <c r="I5">
        <v>0</v>
      </c>
      <c r="J5">
        <v>4</v>
      </c>
      <c r="K5">
        <v>4.58</v>
      </c>
      <c r="L5" t="s">
        <v>19</v>
      </c>
    </row>
    <row r="6" spans="1:13" x14ac:dyDescent="0.25">
      <c r="A6" t="s">
        <v>12</v>
      </c>
      <c r="B6" t="s">
        <v>17</v>
      </c>
      <c r="C6" t="s">
        <v>36</v>
      </c>
      <c r="D6">
        <v>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v>16.97</v>
      </c>
      <c r="L6" t="s">
        <v>19</v>
      </c>
    </row>
    <row r="7" spans="1:13" x14ac:dyDescent="0.25">
      <c r="A7" t="s">
        <v>12</v>
      </c>
      <c r="B7" t="s">
        <v>15</v>
      </c>
      <c r="D7">
        <v>0</v>
      </c>
      <c r="E7">
        <v>1</v>
      </c>
      <c r="F7">
        <v>12</v>
      </c>
      <c r="G7">
        <v>0</v>
      </c>
      <c r="H7">
        <v>24</v>
      </c>
      <c r="I7">
        <v>0</v>
      </c>
      <c r="J7">
        <v>6</v>
      </c>
      <c r="K7">
        <v>4.02E-2</v>
      </c>
      <c r="L7" t="s">
        <v>16</v>
      </c>
    </row>
    <row r="8" spans="1:13" x14ac:dyDescent="0.25">
      <c r="A8" t="s">
        <v>23</v>
      </c>
      <c r="B8" t="s">
        <v>13</v>
      </c>
      <c r="K8">
        <f>0.49315*30</f>
        <v>14.794499999999999</v>
      </c>
      <c r="L8" t="s">
        <v>14</v>
      </c>
      <c r="M8" t="s">
        <v>27</v>
      </c>
    </row>
    <row r="9" spans="1:13" x14ac:dyDescent="0.25">
      <c r="A9" t="s">
        <v>23</v>
      </c>
      <c r="B9" t="s">
        <v>15</v>
      </c>
      <c r="C9" s="1"/>
      <c r="D9">
        <v>0</v>
      </c>
      <c r="E9">
        <v>1</v>
      </c>
      <c r="F9">
        <v>12</v>
      </c>
      <c r="G9">
        <v>0</v>
      </c>
      <c r="H9">
        <v>24</v>
      </c>
      <c r="I9">
        <v>0</v>
      </c>
      <c r="J9">
        <v>6</v>
      </c>
      <c r="K9">
        <v>1.6166199999999999</v>
      </c>
      <c r="L9" t="s">
        <v>24</v>
      </c>
    </row>
    <row r="10" spans="1:13" x14ac:dyDescent="0.25">
      <c r="A10" t="s">
        <v>23</v>
      </c>
      <c r="B10" t="s">
        <v>15</v>
      </c>
      <c r="C10" s="1"/>
      <c r="D10">
        <v>250</v>
      </c>
      <c r="E10">
        <v>1</v>
      </c>
      <c r="F10">
        <v>12</v>
      </c>
      <c r="G10">
        <v>0</v>
      </c>
      <c r="H10">
        <v>24</v>
      </c>
      <c r="I10">
        <v>0</v>
      </c>
      <c r="J10">
        <v>6</v>
      </c>
      <c r="K10">
        <v>1.1773100000000001</v>
      </c>
      <c r="L10" t="s">
        <v>24</v>
      </c>
      <c r="M10" s="1"/>
    </row>
    <row r="11" spans="1:13" x14ac:dyDescent="0.25">
      <c r="A11" t="s">
        <v>23</v>
      </c>
      <c r="B11" t="s">
        <v>15</v>
      </c>
      <c r="D11">
        <v>4167</v>
      </c>
      <c r="E11">
        <v>1</v>
      </c>
      <c r="F11">
        <v>12</v>
      </c>
      <c r="G11">
        <v>0</v>
      </c>
      <c r="H11">
        <v>24</v>
      </c>
      <c r="I11">
        <v>0</v>
      </c>
      <c r="J11">
        <v>6</v>
      </c>
      <c r="K11">
        <v>0.88275999999999999</v>
      </c>
      <c r="L11" t="s">
        <v>24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16"/>
  <sheetViews>
    <sheetView workbookViewId="0">
      <selection activeCell="M2" sqref="M2"/>
    </sheetView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214.1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5</v>
      </c>
      <c r="G3">
        <v>0</v>
      </c>
      <c r="H3">
        <v>24</v>
      </c>
      <c r="I3">
        <v>0</v>
      </c>
      <c r="J3">
        <v>6</v>
      </c>
      <c r="K3">
        <v>4.5909999999999999E-2</v>
      </c>
      <c r="L3" t="s">
        <v>16</v>
      </c>
    </row>
    <row r="4" spans="1:13" x14ac:dyDescent="0.25">
      <c r="A4" t="s">
        <v>12</v>
      </c>
      <c r="B4" t="s">
        <v>15</v>
      </c>
      <c r="D4">
        <v>0</v>
      </c>
      <c r="E4">
        <v>6</v>
      </c>
      <c r="F4">
        <v>9</v>
      </c>
      <c r="G4">
        <v>0</v>
      </c>
      <c r="H4">
        <v>10</v>
      </c>
      <c r="I4">
        <v>0</v>
      </c>
      <c r="J4">
        <v>6</v>
      </c>
      <c r="K4">
        <v>4.428E-2</v>
      </c>
      <c r="L4" t="s">
        <v>16</v>
      </c>
    </row>
    <row r="5" spans="1:13" x14ac:dyDescent="0.25">
      <c r="A5" t="s">
        <v>12</v>
      </c>
      <c r="B5" t="s">
        <v>15</v>
      </c>
      <c r="D5">
        <v>0</v>
      </c>
      <c r="E5">
        <v>6</v>
      </c>
      <c r="F5">
        <v>9</v>
      </c>
      <c r="G5">
        <v>10</v>
      </c>
      <c r="H5">
        <v>13</v>
      </c>
      <c r="I5">
        <v>0</v>
      </c>
      <c r="J5">
        <v>6</v>
      </c>
      <c r="K5">
        <v>5.6120000000000003E-2</v>
      </c>
      <c r="L5" t="s">
        <v>16</v>
      </c>
    </row>
    <row r="6" spans="1:13" x14ac:dyDescent="0.25">
      <c r="A6" t="s">
        <v>12</v>
      </c>
      <c r="B6" t="s">
        <v>15</v>
      </c>
      <c r="D6">
        <v>0</v>
      </c>
      <c r="E6">
        <v>6</v>
      </c>
      <c r="F6">
        <v>9</v>
      </c>
      <c r="G6">
        <v>13</v>
      </c>
      <c r="H6">
        <v>19</v>
      </c>
      <c r="I6">
        <v>0</v>
      </c>
      <c r="J6">
        <v>6</v>
      </c>
      <c r="K6">
        <v>8.1680000000000003E-2</v>
      </c>
      <c r="L6" t="s">
        <v>16</v>
      </c>
    </row>
    <row r="7" spans="1:13" x14ac:dyDescent="0.25">
      <c r="A7" t="s">
        <v>12</v>
      </c>
      <c r="B7" t="s">
        <v>15</v>
      </c>
      <c r="D7">
        <v>0</v>
      </c>
      <c r="E7">
        <v>6</v>
      </c>
      <c r="F7">
        <v>9</v>
      </c>
      <c r="G7">
        <v>19</v>
      </c>
      <c r="H7">
        <v>22</v>
      </c>
      <c r="I7">
        <v>0</v>
      </c>
      <c r="J7">
        <v>6</v>
      </c>
      <c r="K7">
        <v>5.6120000000000003E-2</v>
      </c>
      <c r="L7" t="s">
        <v>16</v>
      </c>
    </row>
    <row r="8" spans="1:13" x14ac:dyDescent="0.25">
      <c r="A8" t="s">
        <v>12</v>
      </c>
      <c r="B8" t="s">
        <v>15</v>
      </c>
      <c r="D8">
        <v>0</v>
      </c>
      <c r="E8">
        <v>6</v>
      </c>
      <c r="F8">
        <v>9</v>
      </c>
      <c r="G8">
        <v>22</v>
      </c>
      <c r="H8">
        <v>24</v>
      </c>
      <c r="I8">
        <v>0</v>
      </c>
      <c r="J8">
        <v>6</v>
      </c>
      <c r="K8">
        <v>4.428E-2</v>
      </c>
      <c r="L8" t="s">
        <v>16</v>
      </c>
    </row>
    <row r="9" spans="1:13" x14ac:dyDescent="0.25">
      <c r="A9" t="s">
        <v>12</v>
      </c>
      <c r="B9" t="s">
        <v>15</v>
      </c>
      <c r="D9">
        <v>0</v>
      </c>
      <c r="E9">
        <v>10</v>
      </c>
      <c r="F9">
        <v>12</v>
      </c>
      <c r="G9">
        <v>0</v>
      </c>
      <c r="H9">
        <v>24</v>
      </c>
      <c r="I9">
        <v>0</v>
      </c>
      <c r="J9">
        <v>6</v>
      </c>
      <c r="K9">
        <v>4.5909999999999999E-2</v>
      </c>
      <c r="L9" t="s">
        <v>16</v>
      </c>
    </row>
    <row r="10" spans="1:13" x14ac:dyDescent="0.25">
      <c r="A10" t="s">
        <v>12</v>
      </c>
      <c r="B10" t="s">
        <v>17</v>
      </c>
      <c r="C10" t="s">
        <v>42</v>
      </c>
      <c r="D10">
        <v>0</v>
      </c>
      <c r="E10">
        <v>1</v>
      </c>
      <c r="F10">
        <v>5</v>
      </c>
      <c r="G10">
        <v>0</v>
      </c>
      <c r="H10">
        <v>24</v>
      </c>
      <c r="I10">
        <v>0</v>
      </c>
      <c r="J10">
        <v>6</v>
      </c>
      <c r="K10">
        <f>2.73+0.85</f>
        <v>3.58</v>
      </c>
      <c r="L10" t="s">
        <v>19</v>
      </c>
    </row>
    <row r="11" spans="1:13" x14ac:dyDescent="0.25">
      <c r="A11" t="s">
        <v>12</v>
      </c>
      <c r="B11" t="s">
        <v>17</v>
      </c>
      <c r="C11" t="s">
        <v>61</v>
      </c>
      <c r="D11">
        <v>0</v>
      </c>
      <c r="E11">
        <v>6</v>
      </c>
      <c r="F11">
        <v>9</v>
      </c>
      <c r="G11">
        <v>0</v>
      </c>
      <c r="H11">
        <v>10</v>
      </c>
      <c r="I11">
        <v>0</v>
      </c>
      <c r="J11">
        <v>6</v>
      </c>
      <c r="K11">
        <f>2.73</f>
        <v>2.73</v>
      </c>
      <c r="L11" t="s">
        <v>19</v>
      </c>
    </row>
    <row r="12" spans="1:13" x14ac:dyDescent="0.25">
      <c r="A12" t="s">
        <v>12</v>
      </c>
      <c r="B12" t="s">
        <v>17</v>
      </c>
      <c r="C12" t="s">
        <v>29</v>
      </c>
      <c r="D12">
        <v>0</v>
      </c>
      <c r="E12">
        <v>6</v>
      </c>
      <c r="F12">
        <v>9</v>
      </c>
      <c r="G12">
        <v>10</v>
      </c>
      <c r="H12">
        <v>13</v>
      </c>
      <c r="I12">
        <v>0</v>
      </c>
      <c r="J12">
        <v>6</v>
      </c>
      <c r="K12">
        <f>2.73+3.36</f>
        <v>6.09</v>
      </c>
      <c r="L12" t="s">
        <v>19</v>
      </c>
    </row>
    <row r="13" spans="1:13" x14ac:dyDescent="0.25">
      <c r="A13" t="s">
        <v>12</v>
      </c>
      <c r="B13" t="s">
        <v>17</v>
      </c>
      <c r="C13" t="s">
        <v>62</v>
      </c>
      <c r="D13">
        <v>0</v>
      </c>
      <c r="E13">
        <v>6</v>
      </c>
      <c r="F13">
        <v>9</v>
      </c>
      <c r="G13">
        <v>13</v>
      </c>
      <c r="H13">
        <v>19</v>
      </c>
      <c r="I13">
        <v>0</v>
      </c>
      <c r="J13">
        <v>6</v>
      </c>
      <c r="K13">
        <f>2.73+13.61</f>
        <v>16.34</v>
      </c>
      <c r="L13" t="s">
        <v>19</v>
      </c>
    </row>
    <row r="14" spans="1:13" x14ac:dyDescent="0.25">
      <c r="A14" t="s">
        <v>12</v>
      </c>
      <c r="B14" t="s">
        <v>17</v>
      </c>
      <c r="C14" t="s">
        <v>29</v>
      </c>
      <c r="D14">
        <v>0</v>
      </c>
      <c r="E14">
        <v>6</v>
      </c>
      <c r="F14">
        <v>9</v>
      </c>
      <c r="G14">
        <v>19</v>
      </c>
      <c r="H14">
        <v>22</v>
      </c>
      <c r="I14">
        <v>0</v>
      </c>
      <c r="J14">
        <v>6</v>
      </c>
      <c r="K14">
        <f>2.73+3.36</f>
        <v>6.09</v>
      </c>
      <c r="L14" t="s">
        <v>19</v>
      </c>
    </row>
    <row r="15" spans="1:13" x14ac:dyDescent="0.25">
      <c r="A15" t="s">
        <v>12</v>
      </c>
      <c r="B15" t="s">
        <v>17</v>
      </c>
      <c r="C15" t="s">
        <v>61</v>
      </c>
      <c r="D15">
        <v>0</v>
      </c>
      <c r="E15">
        <v>6</v>
      </c>
      <c r="F15">
        <v>9</v>
      </c>
      <c r="G15">
        <v>22</v>
      </c>
      <c r="H15">
        <v>24</v>
      </c>
      <c r="I15">
        <v>0</v>
      </c>
      <c r="J15">
        <v>6</v>
      </c>
      <c r="K15">
        <f>2.73</f>
        <v>2.73</v>
      </c>
      <c r="L15" t="s">
        <v>19</v>
      </c>
    </row>
    <row r="16" spans="1:13" x14ac:dyDescent="0.25">
      <c r="A16" t="s">
        <v>12</v>
      </c>
      <c r="B16" t="s">
        <v>17</v>
      </c>
      <c r="C16" t="s">
        <v>44</v>
      </c>
      <c r="D16">
        <v>0</v>
      </c>
      <c r="E16">
        <v>10</v>
      </c>
      <c r="F16">
        <v>12</v>
      </c>
      <c r="G16">
        <v>0</v>
      </c>
      <c r="H16">
        <v>24</v>
      </c>
      <c r="I16">
        <v>0</v>
      </c>
      <c r="J16">
        <v>6</v>
      </c>
      <c r="K16">
        <f>2.73+0.85</f>
        <v>3.58</v>
      </c>
      <c r="L16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6"/>
  <sheetViews>
    <sheetView workbookViewId="0"/>
  </sheetViews>
  <sheetFormatPr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f>(10.97+7.95)*30</f>
        <v>567.6</v>
      </c>
      <c r="L2" t="s">
        <v>14</v>
      </c>
      <c r="M2" t="s">
        <v>27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0.113535</v>
      </c>
      <c r="L3" t="s">
        <v>16</v>
      </c>
    </row>
    <row r="4" spans="1:13" x14ac:dyDescent="0.25">
      <c r="A4" t="s">
        <v>12</v>
      </c>
      <c r="B4" t="s">
        <v>15</v>
      </c>
      <c r="D4">
        <v>0</v>
      </c>
      <c r="E4">
        <v>1</v>
      </c>
      <c r="F4">
        <v>12</v>
      </c>
      <c r="G4">
        <v>0</v>
      </c>
      <c r="H4">
        <v>7</v>
      </c>
      <c r="I4">
        <v>0</v>
      </c>
      <c r="J4">
        <v>6</v>
      </c>
      <c r="K4">
        <v>3.5999999999999999E-3</v>
      </c>
      <c r="L4" t="s">
        <v>16</v>
      </c>
    </row>
    <row r="5" spans="1:13" x14ac:dyDescent="0.25">
      <c r="A5" t="s">
        <v>12</v>
      </c>
      <c r="B5" t="s">
        <v>15</v>
      </c>
      <c r="D5">
        <v>0</v>
      </c>
      <c r="E5">
        <v>1</v>
      </c>
      <c r="F5">
        <v>5</v>
      </c>
      <c r="G5">
        <v>7</v>
      </c>
      <c r="H5">
        <v>24</v>
      </c>
      <c r="I5">
        <v>0</v>
      </c>
      <c r="J5">
        <v>6</v>
      </c>
      <c r="K5">
        <v>2.2100000000000002E-2</v>
      </c>
      <c r="L5" t="s">
        <v>16</v>
      </c>
    </row>
    <row r="6" spans="1:13" x14ac:dyDescent="0.25">
      <c r="A6" t="s">
        <v>12</v>
      </c>
      <c r="B6" t="s">
        <v>15</v>
      </c>
      <c r="D6">
        <v>0</v>
      </c>
      <c r="E6">
        <v>6</v>
      </c>
      <c r="F6">
        <v>9</v>
      </c>
      <c r="G6">
        <v>7</v>
      </c>
      <c r="H6">
        <v>10</v>
      </c>
      <c r="I6">
        <v>0</v>
      </c>
      <c r="J6">
        <v>5</v>
      </c>
      <c r="K6">
        <v>2.2100000000000002E-2</v>
      </c>
      <c r="L6" t="s">
        <v>16</v>
      </c>
    </row>
    <row r="7" spans="1:13" x14ac:dyDescent="0.25">
      <c r="A7" t="s">
        <v>12</v>
      </c>
      <c r="B7" t="s">
        <v>15</v>
      </c>
      <c r="D7">
        <v>0</v>
      </c>
      <c r="E7">
        <v>6</v>
      </c>
      <c r="F7">
        <v>9</v>
      </c>
      <c r="G7">
        <v>10</v>
      </c>
      <c r="H7">
        <v>22</v>
      </c>
      <c r="I7">
        <v>0</v>
      </c>
      <c r="J7">
        <v>5</v>
      </c>
      <c r="K7">
        <v>3.44E-2</v>
      </c>
      <c r="L7" t="s">
        <v>16</v>
      </c>
    </row>
    <row r="8" spans="1:13" x14ac:dyDescent="0.25">
      <c r="A8" t="s">
        <v>12</v>
      </c>
      <c r="B8" t="s">
        <v>15</v>
      </c>
      <c r="D8">
        <v>0</v>
      </c>
      <c r="E8">
        <v>6</v>
      </c>
      <c r="F8">
        <v>9</v>
      </c>
      <c r="G8">
        <v>22</v>
      </c>
      <c r="H8">
        <v>24</v>
      </c>
      <c r="I8">
        <v>0</v>
      </c>
      <c r="J8">
        <v>5</v>
      </c>
      <c r="K8">
        <v>2.2100000000000002E-2</v>
      </c>
      <c r="L8" t="s">
        <v>16</v>
      </c>
    </row>
    <row r="9" spans="1:13" x14ac:dyDescent="0.25">
      <c r="A9" t="s">
        <v>12</v>
      </c>
      <c r="B9" t="s">
        <v>15</v>
      </c>
      <c r="D9">
        <v>0</v>
      </c>
      <c r="E9">
        <v>6</v>
      </c>
      <c r="F9">
        <v>9</v>
      </c>
      <c r="G9">
        <v>7</v>
      </c>
      <c r="H9">
        <v>24</v>
      </c>
      <c r="I9">
        <v>6</v>
      </c>
      <c r="J9">
        <v>6</v>
      </c>
      <c r="K9">
        <v>2.2100000000000002E-2</v>
      </c>
      <c r="L9" t="s">
        <v>16</v>
      </c>
    </row>
    <row r="10" spans="1:13" x14ac:dyDescent="0.25">
      <c r="A10" t="s">
        <v>12</v>
      </c>
      <c r="B10" t="s">
        <v>15</v>
      </c>
      <c r="D10">
        <v>0</v>
      </c>
      <c r="E10">
        <v>10</v>
      </c>
      <c r="F10">
        <v>12</v>
      </c>
      <c r="G10">
        <v>7</v>
      </c>
      <c r="H10">
        <v>24</v>
      </c>
      <c r="I10">
        <v>0</v>
      </c>
      <c r="J10">
        <v>6</v>
      </c>
      <c r="K10">
        <v>2.2100000000000002E-2</v>
      </c>
      <c r="L10" t="s">
        <v>16</v>
      </c>
    </row>
    <row r="11" spans="1:13" x14ac:dyDescent="0.25">
      <c r="A11" t="s">
        <v>12</v>
      </c>
      <c r="B11" t="s">
        <v>17</v>
      </c>
      <c r="C11" t="s">
        <v>22</v>
      </c>
      <c r="D11">
        <v>0</v>
      </c>
      <c r="E11">
        <v>1</v>
      </c>
      <c r="F11">
        <v>12</v>
      </c>
      <c r="G11">
        <v>0</v>
      </c>
      <c r="H11">
        <v>7</v>
      </c>
      <c r="I11">
        <v>0</v>
      </c>
      <c r="J11">
        <v>6</v>
      </c>
      <c r="K11">
        <v>0</v>
      </c>
      <c r="L11" t="s">
        <v>19</v>
      </c>
    </row>
    <row r="12" spans="1:13" x14ac:dyDescent="0.25">
      <c r="A12" t="s">
        <v>12</v>
      </c>
      <c r="B12" t="s">
        <v>17</v>
      </c>
      <c r="C12" t="s">
        <v>28</v>
      </c>
      <c r="D12">
        <v>0</v>
      </c>
      <c r="E12">
        <v>1</v>
      </c>
      <c r="F12">
        <v>5</v>
      </c>
      <c r="G12">
        <v>7</v>
      </c>
      <c r="H12">
        <v>24</v>
      </c>
      <c r="I12">
        <v>0</v>
      </c>
      <c r="J12">
        <v>6</v>
      </c>
      <c r="K12">
        <v>6.28</v>
      </c>
      <c r="L12" t="s">
        <v>19</v>
      </c>
    </row>
    <row r="13" spans="1:13" x14ac:dyDescent="0.25">
      <c r="A13" t="s">
        <v>12</v>
      </c>
      <c r="B13" t="s">
        <v>17</v>
      </c>
      <c r="C13" t="s">
        <v>29</v>
      </c>
      <c r="D13">
        <v>0</v>
      </c>
      <c r="E13">
        <v>6</v>
      </c>
      <c r="F13">
        <v>9</v>
      </c>
      <c r="G13">
        <v>7</v>
      </c>
      <c r="H13">
        <v>10</v>
      </c>
      <c r="I13">
        <v>0</v>
      </c>
      <c r="J13">
        <v>5</v>
      </c>
      <c r="K13">
        <v>6.28</v>
      </c>
      <c r="L13" t="s">
        <v>19</v>
      </c>
    </row>
    <row r="14" spans="1:13" x14ac:dyDescent="0.25">
      <c r="A14" t="s">
        <v>12</v>
      </c>
      <c r="B14" t="s">
        <v>17</v>
      </c>
      <c r="C14" t="s">
        <v>30</v>
      </c>
      <c r="D14">
        <v>0</v>
      </c>
      <c r="E14">
        <v>6</v>
      </c>
      <c r="F14">
        <v>9</v>
      </c>
      <c r="G14">
        <v>10</v>
      </c>
      <c r="H14">
        <v>22</v>
      </c>
      <c r="I14">
        <v>0</v>
      </c>
      <c r="J14">
        <v>5</v>
      </c>
      <c r="K14">
        <v>25.63</v>
      </c>
      <c r="L14" t="s">
        <v>19</v>
      </c>
    </row>
    <row r="15" spans="1:13" x14ac:dyDescent="0.25">
      <c r="A15" t="s">
        <v>12</v>
      </c>
      <c r="B15" t="s">
        <v>17</v>
      </c>
      <c r="C15" t="s">
        <v>29</v>
      </c>
      <c r="D15">
        <v>0</v>
      </c>
      <c r="E15">
        <v>6</v>
      </c>
      <c r="F15">
        <v>9</v>
      </c>
      <c r="G15">
        <v>22</v>
      </c>
      <c r="H15">
        <v>24</v>
      </c>
      <c r="I15">
        <v>0</v>
      </c>
      <c r="J15">
        <v>5</v>
      </c>
      <c r="K15">
        <v>6.28</v>
      </c>
      <c r="L15" t="s">
        <v>19</v>
      </c>
    </row>
    <row r="16" spans="1:13" x14ac:dyDescent="0.25">
      <c r="A16" t="s">
        <v>12</v>
      </c>
      <c r="B16" t="s">
        <v>17</v>
      </c>
      <c r="C16" t="s">
        <v>31</v>
      </c>
      <c r="D16">
        <v>0</v>
      </c>
      <c r="E16">
        <v>1</v>
      </c>
      <c r="F16">
        <v>5</v>
      </c>
      <c r="G16">
        <v>7</v>
      </c>
      <c r="H16">
        <v>24</v>
      </c>
      <c r="I16">
        <v>0</v>
      </c>
      <c r="J16">
        <v>6</v>
      </c>
      <c r="K16">
        <v>6.28</v>
      </c>
      <c r="L16" t="s">
        <v>19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16"/>
  <sheetViews>
    <sheetView workbookViewId="0">
      <selection activeCell="K5" sqref="K5"/>
    </sheetView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f>1655.26+350</f>
        <v>2005.26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3</v>
      </c>
      <c r="G3">
        <v>0</v>
      </c>
      <c r="H3">
        <v>4</v>
      </c>
      <c r="I3">
        <v>0</v>
      </c>
      <c r="J3">
        <v>4</v>
      </c>
      <c r="K3">
        <v>4.6390000000000001E-2</v>
      </c>
      <c r="L3" t="s">
        <v>16</v>
      </c>
    </row>
    <row r="4" spans="1:13" x14ac:dyDescent="0.25">
      <c r="A4" t="s">
        <v>12</v>
      </c>
      <c r="B4" t="s">
        <v>15</v>
      </c>
      <c r="D4">
        <v>0</v>
      </c>
      <c r="E4">
        <v>1</v>
      </c>
      <c r="F4">
        <v>3</v>
      </c>
      <c r="G4">
        <v>4</v>
      </c>
      <c r="H4">
        <v>10</v>
      </c>
      <c r="I4">
        <v>0</v>
      </c>
      <c r="J4">
        <v>4</v>
      </c>
      <c r="K4">
        <v>7.3319999999999996E-2</v>
      </c>
      <c r="L4" t="s">
        <v>16</v>
      </c>
    </row>
    <row r="5" spans="1:13" x14ac:dyDescent="0.25">
      <c r="A5" t="s">
        <v>12</v>
      </c>
      <c r="B5" t="s">
        <v>15</v>
      </c>
      <c r="D5">
        <v>0</v>
      </c>
      <c r="E5">
        <v>1</v>
      </c>
      <c r="F5">
        <v>3</v>
      </c>
      <c r="G5">
        <v>10</v>
      </c>
      <c r="H5">
        <v>24</v>
      </c>
      <c r="I5">
        <v>0</v>
      </c>
      <c r="J5">
        <v>4</v>
      </c>
      <c r="K5">
        <v>4.6390000000000001E-2</v>
      </c>
      <c r="L5" t="s">
        <v>16</v>
      </c>
    </row>
    <row r="6" spans="1:13" x14ac:dyDescent="0.25">
      <c r="A6" t="s">
        <v>12</v>
      </c>
      <c r="B6" t="s">
        <v>15</v>
      </c>
      <c r="D6">
        <v>0</v>
      </c>
      <c r="E6">
        <v>4</v>
      </c>
      <c r="F6">
        <v>10</v>
      </c>
      <c r="G6">
        <v>0</v>
      </c>
      <c r="H6">
        <v>13</v>
      </c>
      <c r="I6">
        <v>0</v>
      </c>
      <c r="J6">
        <v>4</v>
      </c>
      <c r="K6">
        <v>4.6390000000000001E-2</v>
      </c>
      <c r="L6" t="s">
        <v>16</v>
      </c>
    </row>
    <row r="7" spans="1:13" x14ac:dyDescent="0.25">
      <c r="A7" t="s">
        <v>12</v>
      </c>
      <c r="B7" t="s">
        <v>15</v>
      </c>
      <c r="D7">
        <v>0</v>
      </c>
      <c r="E7">
        <v>4</v>
      </c>
      <c r="F7">
        <v>10</v>
      </c>
      <c r="G7">
        <v>13</v>
      </c>
      <c r="H7">
        <v>19</v>
      </c>
      <c r="I7">
        <v>0</v>
      </c>
      <c r="J7">
        <v>4</v>
      </c>
      <c r="K7">
        <v>7.3319999999999996E-2</v>
      </c>
      <c r="L7" t="s">
        <v>16</v>
      </c>
    </row>
    <row r="8" spans="1:13" x14ac:dyDescent="0.25">
      <c r="A8" t="s">
        <v>12</v>
      </c>
      <c r="B8" t="s">
        <v>15</v>
      </c>
      <c r="D8">
        <v>0</v>
      </c>
      <c r="E8">
        <v>4</v>
      </c>
      <c r="F8">
        <v>10</v>
      </c>
      <c r="G8">
        <v>20</v>
      </c>
      <c r="H8">
        <v>24</v>
      </c>
      <c r="I8">
        <v>0</v>
      </c>
      <c r="J8">
        <v>4</v>
      </c>
      <c r="K8">
        <v>4.6390000000000001E-2</v>
      </c>
      <c r="L8" t="s">
        <v>16</v>
      </c>
    </row>
    <row r="9" spans="1:13" x14ac:dyDescent="0.25">
      <c r="A9" t="s">
        <v>12</v>
      </c>
      <c r="B9" t="s">
        <v>15</v>
      </c>
      <c r="D9">
        <v>0</v>
      </c>
      <c r="E9">
        <v>11</v>
      </c>
      <c r="F9">
        <v>12</v>
      </c>
      <c r="G9">
        <v>0</v>
      </c>
      <c r="H9">
        <v>4</v>
      </c>
      <c r="I9">
        <v>0</v>
      </c>
      <c r="J9">
        <v>4</v>
      </c>
      <c r="K9">
        <v>4.6390000000000001E-2</v>
      </c>
      <c r="L9" t="s">
        <v>16</v>
      </c>
    </row>
    <row r="10" spans="1:13" x14ac:dyDescent="0.25">
      <c r="A10" t="s">
        <v>12</v>
      </c>
      <c r="B10" t="s">
        <v>15</v>
      </c>
      <c r="D10">
        <v>0</v>
      </c>
      <c r="E10">
        <v>11</v>
      </c>
      <c r="F10">
        <v>12</v>
      </c>
      <c r="G10">
        <v>4</v>
      </c>
      <c r="H10">
        <v>10</v>
      </c>
      <c r="I10">
        <v>0</v>
      </c>
      <c r="J10">
        <v>4</v>
      </c>
      <c r="K10">
        <v>7.3319999999999996E-2</v>
      </c>
      <c r="L10" t="s">
        <v>16</v>
      </c>
    </row>
    <row r="11" spans="1:13" x14ac:dyDescent="0.25">
      <c r="A11" t="s">
        <v>12</v>
      </c>
      <c r="B11" t="s">
        <v>15</v>
      </c>
      <c r="D11">
        <v>0</v>
      </c>
      <c r="E11">
        <v>11</v>
      </c>
      <c r="F11">
        <v>12</v>
      </c>
      <c r="G11">
        <v>10</v>
      </c>
      <c r="H11">
        <v>24</v>
      </c>
      <c r="I11">
        <v>0</v>
      </c>
      <c r="J11">
        <v>4</v>
      </c>
      <c r="K11">
        <v>4.6390000000000001E-2</v>
      </c>
      <c r="L11" t="s">
        <v>16</v>
      </c>
    </row>
    <row r="12" spans="1:13" x14ac:dyDescent="0.25">
      <c r="A12" t="s">
        <v>12</v>
      </c>
      <c r="B12" t="s">
        <v>15</v>
      </c>
      <c r="D12">
        <v>0</v>
      </c>
      <c r="E12">
        <v>1</v>
      </c>
      <c r="F12">
        <v>12</v>
      </c>
      <c r="G12">
        <v>0</v>
      </c>
      <c r="H12">
        <v>24</v>
      </c>
      <c r="I12">
        <v>5</v>
      </c>
      <c r="J12">
        <v>6</v>
      </c>
      <c r="K12">
        <v>4.6390000000000001E-2</v>
      </c>
      <c r="L12" t="s">
        <v>16</v>
      </c>
    </row>
    <row r="13" spans="1:13" x14ac:dyDescent="0.25">
      <c r="A13" t="s">
        <v>12</v>
      </c>
      <c r="B13" t="s">
        <v>17</v>
      </c>
      <c r="C13" t="s">
        <v>18</v>
      </c>
      <c r="D13">
        <v>0</v>
      </c>
      <c r="E13">
        <v>1</v>
      </c>
      <c r="F13">
        <v>3</v>
      </c>
      <c r="G13">
        <v>4</v>
      </c>
      <c r="H13">
        <v>10</v>
      </c>
      <c r="I13">
        <v>0</v>
      </c>
      <c r="J13">
        <v>4</v>
      </c>
      <c r="K13">
        <v>11.74</v>
      </c>
      <c r="L13" t="s">
        <v>19</v>
      </c>
    </row>
    <row r="14" spans="1:13" x14ac:dyDescent="0.25">
      <c r="A14" t="s">
        <v>12</v>
      </c>
      <c r="B14" t="s">
        <v>17</v>
      </c>
      <c r="C14" t="s">
        <v>20</v>
      </c>
      <c r="D14">
        <v>0</v>
      </c>
      <c r="E14">
        <v>4</v>
      </c>
      <c r="F14">
        <v>10</v>
      </c>
      <c r="G14">
        <v>13</v>
      </c>
      <c r="H14">
        <v>19</v>
      </c>
      <c r="I14">
        <v>0</v>
      </c>
      <c r="J14">
        <v>4</v>
      </c>
      <c r="K14">
        <v>11.74</v>
      </c>
      <c r="L14" t="s">
        <v>19</v>
      </c>
    </row>
    <row r="15" spans="1:13" x14ac:dyDescent="0.25">
      <c r="A15" t="s">
        <v>12</v>
      </c>
      <c r="B15" t="s">
        <v>17</v>
      </c>
      <c r="C15" t="s">
        <v>21</v>
      </c>
      <c r="D15">
        <v>0</v>
      </c>
      <c r="E15">
        <v>11</v>
      </c>
      <c r="F15">
        <v>12</v>
      </c>
      <c r="G15">
        <v>4</v>
      </c>
      <c r="H15">
        <v>10</v>
      </c>
      <c r="I15">
        <v>0</v>
      </c>
      <c r="J15">
        <v>4</v>
      </c>
      <c r="K15">
        <v>11.74</v>
      </c>
      <c r="L15" t="s">
        <v>19</v>
      </c>
    </row>
    <row r="16" spans="1:13" x14ac:dyDescent="0.25">
      <c r="A16" t="s">
        <v>12</v>
      </c>
      <c r="B16" t="s">
        <v>17</v>
      </c>
      <c r="C16" t="s">
        <v>36</v>
      </c>
      <c r="D16">
        <v>0</v>
      </c>
      <c r="E16">
        <v>1</v>
      </c>
      <c r="F16">
        <v>12</v>
      </c>
      <c r="G16">
        <v>0</v>
      </c>
      <c r="H16">
        <v>24</v>
      </c>
      <c r="I16">
        <v>0</v>
      </c>
      <c r="J16">
        <v>6</v>
      </c>
      <c r="K16">
        <v>5.6</v>
      </c>
      <c r="L16" t="s">
        <v>19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28"/>
  <sheetViews>
    <sheetView workbookViewId="0">
      <selection activeCell="L24" sqref="L24"/>
    </sheetView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f>2000+350</f>
        <v>2350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3</v>
      </c>
      <c r="G3">
        <v>0</v>
      </c>
      <c r="H3">
        <v>4</v>
      </c>
      <c r="I3">
        <v>0</v>
      </c>
      <c r="J3">
        <v>4</v>
      </c>
      <c r="K3">
        <v>6.5140000000000003E-2</v>
      </c>
      <c r="L3" t="s">
        <v>16</v>
      </c>
    </row>
    <row r="4" spans="1:13" x14ac:dyDescent="0.25">
      <c r="A4" t="s">
        <v>12</v>
      </c>
      <c r="B4" t="s">
        <v>15</v>
      </c>
      <c r="D4">
        <v>0</v>
      </c>
      <c r="E4">
        <v>1</v>
      </c>
      <c r="F4">
        <v>3</v>
      </c>
      <c r="G4">
        <v>4</v>
      </c>
      <c r="H4">
        <v>10</v>
      </c>
      <c r="I4">
        <v>0</v>
      </c>
      <c r="J4">
        <v>4</v>
      </c>
      <c r="K4">
        <v>7.6480000000000006E-2</v>
      </c>
      <c r="L4" t="s">
        <v>16</v>
      </c>
    </row>
    <row r="5" spans="1:13" x14ac:dyDescent="0.25">
      <c r="A5" t="s">
        <v>12</v>
      </c>
      <c r="B5" t="s">
        <v>15</v>
      </c>
      <c r="D5">
        <v>0</v>
      </c>
      <c r="E5">
        <v>1</v>
      </c>
      <c r="F5">
        <v>3</v>
      </c>
      <c r="G5">
        <v>10</v>
      </c>
      <c r="H5">
        <v>24</v>
      </c>
      <c r="I5">
        <v>0</v>
      </c>
      <c r="J5">
        <v>4</v>
      </c>
      <c r="K5">
        <v>6.5140000000000003E-2</v>
      </c>
      <c r="L5" t="s">
        <v>16</v>
      </c>
    </row>
    <row r="6" spans="1:13" x14ac:dyDescent="0.25">
      <c r="A6" t="s">
        <v>12</v>
      </c>
      <c r="B6" t="s">
        <v>15</v>
      </c>
      <c r="D6">
        <v>0</v>
      </c>
      <c r="E6">
        <v>1</v>
      </c>
      <c r="F6">
        <v>3</v>
      </c>
      <c r="G6">
        <v>0</v>
      </c>
      <c r="H6">
        <v>24</v>
      </c>
      <c r="I6">
        <v>5</v>
      </c>
      <c r="J6">
        <v>4</v>
      </c>
      <c r="K6">
        <v>6.5140000000000003E-2</v>
      </c>
      <c r="L6" t="s">
        <v>16</v>
      </c>
    </row>
    <row r="7" spans="1:13" x14ac:dyDescent="0.25">
      <c r="A7" t="s">
        <v>12</v>
      </c>
      <c r="B7" t="s">
        <v>15</v>
      </c>
      <c r="D7">
        <v>0</v>
      </c>
      <c r="E7">
        <v>4</v>
      </c>
      <c r="F7">
        <v>5</v>
      </c>
      <c r="G7">
        <v>0</v>
      </c>
      <c r="H7">
        <v>24</v>
      </c>
      <c r="I7">
        <v>0</v>
      </c>
      <c r="J7">
        <v>6</v>
      </c>
      <c r="K7">
        <v>6.2600000000000003E-2</v>
      </c>
      <c r="L7" t="s">
        <v>16</v>
      </c>
    </row>
    <row r="8" spans="1:13" x14ac:dyDescent="0.25">
      <c r="A8" t="s">
        <v>12</v>
      </c>
      <c r="B8" t="s">
        <v>15</v>
      </c>
      <c r="D8">
        <v>0</v>
      </c>
      <c r="E8">
        <v>6</v>
      </c>
      <c r="F8">
        <v>9</v>
      </c>
      <c r="G8">
        <v>0</v>
      </c>
      <c r="H8">
        <v>13</v>
      </c>
      <c r="I8">
        <v>0</v>
      </c>
      <c r="J8">
        <v>4</v>
      </c>
      <c r="K8">
        <v>6.2920000000000004E-2</v>
      </c>
      <c r="L8" t="s">
        <v>16</v>
      </c>
    </row>
    <row r="9" spans="1:13" x14ac:dyDescent="0.25">
      <c r="A9" t="s">
        <v>12</v>
      </c>
      <c r="B9" t="s">
        <v>15</v>
      </c>
      <c r="D9">
        <v>0</v>
      </c>
      <c r="E9">
        <v>6</v>
      </c>
      <c r="F9">
        <v>9</v>
      </c>
      <c r="G9">
        <v>13</v>
      </c>
      <c r="H9">
        <v>19</v>
      </c>
      <c r="I9">
        <v>0</v>
      </c>
      <c r="J9">
        <v>4</v>
      </c>
      <c r="K9">
        <v>8.7830000000000005E-2</v>
      </c>
      <c r="L9" t="s">
        <v>16</v>
      </c>
    </row>
    <row r="10" spans="1:13" x14ac:dyDescent="0.25">
      <c r="A10" t="s">
        <v>12</v>
      </c>
      <c r="B10" t="s">
        <v>15</v>
      </c>
      <c r="D10">
        <v>0</v>
      </c>
      <c r="E10">
        <v>6</v>
      </c>
      <c r="F10">
        <v>9</v>
      </c>
      <c r="G10">
        <v>20</v>
      </c>
      <c r="H10">
        <v>24</v>
      </c>
      <c r="I10">
        <v>0</v>
      </c>
      <c r="J10">
        <v>4</v>
      </c>
      <c r="K10">
        <v>6.2920000000000004E-2</v>
      </c>
      <c r="L10" t="s">
        <v>16</v>
      </c>
    </row>
    <row r="11" spans="1:13" x14ac:dyDescent="0.25">
      <c r="A11" t="s">
        <v>12</v>
      </c>
      <c r="B11" t="s">
        <v>15</v>
      </c>
      <c r="D11">
        <v>0</v>
      </c>
      <c r="E11">
        <v>6</v>
      </c>
      <c r="F11">
        <v>9</v>
      </c>
      <c r="G11">
        <v>0</v>
      </c>
      <c r="H11">
        <v>24</v>
      </c>
      <c r="I11">
        <v>5</v>
      </c>
      <c r="J11">
        <v>6</v>
      </c>
      <c r="K11">
        <v>6.2920000000000004E-2</v>
      </c>
      <c r="L11" t="s">
        <v>16</v>
      </c>
    </row>
    <row r="12" spans="1:13" x14ac:dyDescent="0.25">
      <c r="A12" t="s">
        <v>12</v>
      </c>
      <c r="B12" t="s">
        <v>15</v>
      </c>
      <c r="D12">
        <v>0</v>
      </c>
      <c r="E12">
        <v>10</v>
      </c>
      <c r="F12">
        <v>11</v>
      </c>
      <c r="G12">
        <v>0</v>
      </c>
      <c r="H12">
        <v>24</v>
      </c>
      <c r="I12">
        <v>0</v>
      </c>
      <c r="J12">
        <v>6</v>
      </c>
      <c r="K12">
        <v>6.2600000000000003E-2</v>
      </c>
      <c r="L12" t="s">
        <v>16</v>
      </c>
    </row>
    <row r="13" spans="1:13" x14ac:dyDescent="0.25">
      <c r="A13" t="s">
        <v>12</v>
      </c>
      <c r="B13" t="s">
        <v>15</v>
      </c>
      <c r="D13">
        <v>0</v>
      </c>
      <c r="E13">
        <v>12</v>
      </c>
      <c r="F13">
        <v>12</v>
      </c>
      <c r="G13">
        <v>0</v>
      </c>
      <c r="H13">
        <v>4</v>
      </c>
      <c r="I13">
        <v>0</v>
      </c>
      <c r="J13">
        <v>4</v>
      </c>
      <c r="K13">
        <v>6.5140000000000003E-2</v>
      </c>
      <c r="L13" t="s">
        <v>16</v>
      </c>
    </row>
    <row r="14" spans="1:13" x14ac:dyDescent="0.25">
      <c r="A14" t="s">
        <v>12</v>
      </c>
      <c r="B14" t="s">
        <v>15</v>
      </c>
      <c r="D14">
        <v>0</v>
      </c>
      <c r="E14">
        <v>12</v>
      </c>
      <c r="F14">
        <v>12</v>
      </c>
      <c r="G14">
        <v>4</v>
      </c>
      <c r="H14">
        <v>10</v>
      </c>
      <c r="I14">
        <v>0</v>
      </c>
      <c r="J14">
        <v>4</v>
      </c>
      <c r="K14">
        <v>7.6480000000000006E-2</v>
      </c>
      <c r="L14" t="s">
        <v>16</v>
      </c>
    </row>
    <row r="15" spans="1:13" x14ac:dyDescent="0.25">
      <c r="A15" t="s">
        <v>12</v>
      </c>
      <c r="B15" t="s">
        <v>15</v>
      </c>
      <c r="D15">
        <v>0</v>
      </c>
      <c r="E15">
        <v>12</v>
      </c>
      <c r="F15">
        <v>12</v>
      </c>
      <c r="G15">
        <v>10</v>
      </c>
      <c r="H15">
        <v>24</v>
      </c>
      <c r="I15">
        <v>0</v>
      </c>
      <c r="J15">
        <v>4</v>
      </c>
      <c r="K15">
        <v>6.5140000000000003E-2</v>
      </c>
      <c r="L15" t="s">
        <v>16</v>
      </c>
    </row>
    <row r="16" spans="1:13" x14ac:dyDescent="0.25">
      <c r="A16" t="s">
        <v>12</v>
      </c>
      <c r="B16" t="s">
        <v>15</v>
      </c>
      <c r="D16">
        <v>0</v>
      </c>
      <c r="E16">
        <v>12</v>
      </c>
      <c r="F16">
        <v>12</v>
      </c>
      <c r="G16">
        <v>0</v>
      </c>
      <c r="H16">
        <v>24</v>
      </c>
      <c r="I16">
        <v>5</v>
      </c>
      <c r="J16">
        <v>6</v>
      </c>
      <c r="K16">
        <v>6.5140000000000003E-2</v>
      </c>
      <c r="L16" t="s">
        <v>16</v>
      </c>
    </row>
    <row r="17" spans="1:12" x14ac:dyDescent="0.25">
      <c r="A17" t="s">
        <v>12</v>
      </c>
      <c r="B17" t="s">
        <v>17</v>
      </c>
      <c r="C17" t="s">
        <v>18</v>
      </c>
      <c r="D17">
        <v>0</v>
      </c>
      <c r="E17">
        <v>1</v>
      </c>
      <c r="F17">
        <v>3</v>
      </c>
      <c r="G17">
        <v>4</v>
      </c>
      <c r="H17">
        <v>10</v>
      </c>
      <c r="I17">
        <v>0</v>
      </c>
      <c r="J17">
        <v>4</v>
      </c>
      <c r="K17">
        <v>9.9</v>
      </c>
      <c r="L17" t="s">
        <v>19</v>
      </c>
    </row>
    <row r="18" spans="1:12" x14ac:dyDescent="0.25">
      <c r="A18" t="s">
        <v>12</v>
      </c>
      <c r="B18" t="s">
        <v>17</v>
      </c>
      <c r="C18" t="s">
        <v>64</v>
      </c>
      <c r="D18">
        <v>0</v>
      </c>
      <c r="E18">
        <v>4</v>
      </c>
      <c r="F18">
        <v>5</v>
      </c>
      <c r="G18">
        <v>13</v>
      </c>
      <c r="H18">
        <v>19</v>
      </c>
      <c r="I18">
        <v>0</v>
      </c>
      <c r="J18">
        <v>4</v>
      </c>
      <c r="K18">
        <v>9.9</v>
      </c>
      <c r="L18" t="s">
        <v>19</v>
      </c>
    </row>
    <row r="19" spans="1:12" x14ac:dyDescent="0.25">
      <c r="A19" t="s">
        <v>12</v>
      </c>
      <c r="B19" t="s">
        <v>17</v>
      </c>
      <c r="C19" t="s">
        <v>20</v>
      </c>
      <c r="D19">
        <v>0</v>
      </c>
      <c r="E19">
        <v>6</v>
      </c>
      <c r="F19">
        <v>9</v>
      </c>
      <c r="G19">
        <v>13</v>
      </c>
      <c r="H19">
        <v>19</v>
      </c>
      <c r="I19">
        <v>0</v>
      </c>
      <c r="J19">
        <v>4</v>
      </c>
      <c r="K19">
        <v>10.87</v>
      </c>
      <c r="L19" t="s">
        <v>19</v>
      </c>
    </row>
    <row r="20" spans="1:12" x14ac:dyDescent="0.25">
      <c r="A20" t="s">
        <v>12</v>
      </c>
      <c r="B20" t="s">
        <v>17</v>
      </c>
      <c r="C20" t="s">
        <v>64</v>
      </c>
      <c r="D20">
        <v>0</v>
      </c>
      <c r="E20">
        <v>10</v>
      </c>
      <c r="F20">
        <v>10</v>
      </c>
      <c r="G20">
        <v>13</v>
      </c>
      <c r="H20">
        <v>19</v>
      </c>
      <c r="I20">
        <v>0</v>
      </c>
      <c r="J20">
        <v>4</v>
      </c>
      <c r="K20">
        <v>9.9</v>
      </c>
      <c r="L20" t="s">
        <v>19</v>
      </c>
    </row>
    <row r="21" spans="1:12" x14ac:dyDescent="0.25">
      <c r="A21" t="s">
        <v>12</v>
      </c>
      <c r="B21" t="s">
        <v>17</v>
      </c>
      <c r="C21" t="s">
        <v>21</v>
      </c>
      <c r="D21">
        <v>0</v>
      </c>
      <c r="E21">
        <v>11</v>
      </c>
      <c r="F21">
        <v>12</v>
      </c>
      <c r="G21">
        <v>4</v>
      </c>
      <c r="H21">
        <v>10</v>
      </c>
      <c r="I21">
        <v>0</v>
      </c>
      <c r="J21">
        <v>4</v>
      </c>
      <c r="K21">
        <v>9.9</v>
      </c>
      <c r="L21" t="s">
        <v>19</v>
      </c>
    </row>
    <row r="22" spans="1:12" x14ac:dyDescent="0.25">
      <c r="A22" t="s">
        <v>12</v>
      </c>
      <c r="B22" t="s">
        <v>17</v>
      </c>
      <c r="C22" t="s">
        <v>36</v>
      </c>
      <c r="D22">
        <v>0</v>
      </c>
      <c r="E22">
        <v>1</v>
      </c>
      <c r="F22">
        <v>12</v>
      </c>
      <c r="G22">
        <v>0</v>
      </c>
      <c r="H22">
        <v>24</v>
      </c>
      <c r="I22">
        <v>0</v>
      </c>
      <c r="J22">
        <v>6</v>
      </c>
      <c r="K22">
        <v>5.38</v>
      </c>
      <c r="L22" t="s">
        <v>19</v>
      </c>
    </row>
    <row r="23" spans="1:12" x14ac:dyDescent="0.25">
      <c r="A23" t="s">
        <v>23</v>
      </c>
      <c r="B23" t="s">
        <v>13</v>
      </c>
      <c r="K23">
        <v>800</v>
      </c>
      <c r="L23" t="s">
        <v>14</v>
      </c>
    </row>
    <row r="24" spans="1:12" x14ac:dyDescent="0.25">
      <c r="A24" t="s">
        <v>23</v>
      </c>
      <c r="B24" t="s">
        <v>17</v>
      </c>
      <c r="C24" t="s">
        <v>36</v>
      </c>
      <c r="K24">
        <v>0.8</v>
      </c>
      <c r="L24" t="s">
        <v>88</v>
      </c>
    </row>
    <row r="25" spans="1:12" x14ac:dyDescent="0.25">
      <c r="A25" t="s">
        <v>23</v>
      </c>
      <c r="B25" t="s">
        <v>15</v>
      </c>
      <c r="D25">
        <v>0</v>
      </c>
      <c r="E25">
        <v>1</v>
      </c>
      <c r="F25">
        <v>12</v>
      </c>
      <c r="G25">
        <v>0</v>
      </c>
      <c r="H25">
        <v>24</v>
      </c>
      <c r="I25">
        <v>0</v>
      </c>
      <c r="J25">
        <v>6</v>
      </c>
      <c r="K25">
        <v>0.187</v>
      </c>
      <c r="L25" t="s">
        <v>24</v>
      </c>
    </row>
    <row r="26" spans="1:12" x14ac:dyDescent="0.25">
      <c r="A26" t="s">
        <v>23</v>
      </c>
      <c r="B26" t="s">
        <v>15</v>
      </c>
      <c r="D26">
        <v>15000</v>
      </c>
      <c r="E26">
        <v>1</v>
      </c>
      <c r="F26">
        <v>12</v>
      </c>
      <c r="G26">
        <v>0</v>
      </c>
      <c r="H26">
        <v>24</v>
      </c>
      <c r="I26">
        <v>0</v>
      </c>
      <c r="J26">
        <v>6</v>
      </c>
      <c r="K26">
        <v>0.16800000000000001</v>
      </c>
      <c r="L26" t="s">
        <v>24</v>
      </c>
    </row>
    <row r="27" spans="1:12" x14ac:dyDescent="0.25">
      <c r="A27" t="s">
        <v>23</v>
      </c>
      <c r="B27" t="s">
        <v>15</v>
      </c>
      <c r="D27">
        <v>40000</v>
      </c>
      <c r="E27">
        <v>1</v>
      </c>
      <c r="F27">
        <v>12</v>
      </c>
      <c r="G27">
        <v>0</v>
      </c>
      <c r="H27">
        <v>24</v>
      </c>
      <c r="I27">
        <v>0</v>
      </c>
      <c r="J27">
        <v>6</v>
      </c>
      <c r="K27">
        <v>0.14000000000000001</v>
      </c>
      <c r="L27" t="s">
        <v>24</v>
      </c>
    </row>
    <row r="28" spans="1:12" x14ac:dyDescent="0.25">
      <c r="A28" t="s">
        <v>23</v>
      </c>
      <c r="B28" t="s">
        <v>15</v>
      </c>
      <c r="D28">
        <v>90000</v>
      </c>
      <c r="E28">
        <v>1</v>
      </c>
      <c r="F28">
        <v>12</v>
      </c>
      <c r="G28">
        <v>0</v>
      </c>
      <c r="H28">
        <v>24</v>
      </c>
      <c r="I28">
        <v>0</v>
      </c>
      <c r="J28">
        <v>6</v>
      </c>
      <c r="K28">
        <v>0.08</v>
      </c>
      <c r="L28" t="s">
        <v>24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22"/>
  <sheetViews>
    <sheetView workbookViewId="0"/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283.02999999999997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3</v>
      </c>
      <c r="G3">
        <v>0</v>
      </c>
      <c r="H3">
        <v>6</v>
      </c>
      <c r="I3">
        <v>0</v>
      </c>
      <c r="J3">
        <v>4</v>
      </c>
      <c r="K3">
        <f>0.00999+0.00114+0.02635</f>
        <v>3.7479999999999999E-2</v>
      </c>
      <c r="L3" t="s">
        <v>16</v>
      </c>
      <c r="M3" t="s">
        <v>69</v>
      </c>
    </row>
    <row r="4" spans="1:13" x14ac:dyDescent="0.25">
      <c r="A4" t="s">
        <v>12</v>
      </c>
      <c r="B4" t="s">
        <v>15</v>
      </c>
      <c r="D4">
        <v>0</v>
      </c>
      <c r="E4">
        <v>1</v>
      </c>
      <c r="F4">
        <v>3</v>
      </c>
      <c r="G4">
        <v>6</v>
      </c>
      <c r="H4">
        <v>10</v>
      </c>
      <c r="I4">
        <v>0</v>
      </c>
      <c r="J4">
        <v>4</v>
      </c>
      <c r="K4">
        <f>0.01007+0.00114+0.03229</f>
        <v>4.3499999999999997E-2</v>
      </c>
      <c r="L4" t="s">
        <v>16</v>
      </c>
    </row>
    <row r="5" spans="1:13" x14ac:dyDescent="0.25">
      <c r="A5" t="s">
        <v>12</v>
      </c>
      <c r="B5" t="s">
        <v>15</v>
      </c>
      <c r="D5">
        <v>0</v>
      </c>
      <c r="E5">
        <v>1</v>
      </c>
      <c r="F5">
        <v>3</v>
      </c>
      <c r="G5">
        <v>10</v>
      </c>
      <c r="H5">
        <v>18</v>
      </c>
      <c r="I5">
        <v>0</v>
      </c>
      <c r="J5">
        <v>4</v>
      </c>
      <c r="K5">
        <f>0.00999+0.00114+0.02635</f>
        <v>3.7479999999999999E-2</v>
      </c>
      <c r="L5" t="s">
        <v>16</v>
      </c>
    </row>
    <row r="6" spans="1:13" x14ac:dyDescent="0.25">
      <c r="A6" t="s">
        <v>12</v>
      </c>
      <c r="B6" t="s">
        <v>15</v>
      </c>
      <c r="D6">
        <v>0</v>
      </c>
      <c r="E6">
        <v>1</v>
      </c>
      <c r="F6">
        <v>3</v>
      </c>
      <c r="G6">
        <v>18</v>
      </c>
      <c r="H6">
        <v>22</v>
      </c>
      <c r="I6">
        <v>0</v>
      </c>
      <c r="J6">
        <v>4</v>
      </c>
      <c r="K6">
        <f>0.01007+0.00114+0.03229</f>
        <v>4.3499999999999997E-2</v>
      </c>
      <c r="L6" t="s">
        <v>16</v>
      </c>
    </row>
    <row r="7" spans="1:13" x14ac:dyDescent="0.25">
      <c r="A7" t="s">
        <v>12</v>
      </c>
      <c r="B7" t="s">
        <v>15</v>
      </c>
      <c r="D7">
        <v>0</v>
      </c>
      <c r="E7">
        <v>1</v>
      </c>
      <c r="F7">
        <v>3</v>
      </c>
      <c r="G7">
        <v>22</v>
      </c>
      <c r="H7">
        <v>24</v>
      </c>
      <c r="I7">
        <v>0</v>
      </c>
      <c r="J7">
        <v>4</v>
      </c>
      <c r="K7">
        <f>0.00999+0.00114+0.02635</f>
        <v>3.7479999999999999E-2</v>
      </c>
      <c r="L7" t="s">
        <v>16</v>
      </c>
    </row>
    <row r="8" spans="1:13" x14ac:dyDescent="0.25">
      <c r="A8" t="s">
        <v>12</v>
      </c>
      <c r="B8" t="s">
        <v>15</v>
      </c>
      <c r="D8">
        <v>0</v>
      </c>
      <c r="E8">
        <v>4</v>
      </c>
      <c r="F8">
        <v>10</v>
      </c>
      <c r="G8">
        <v>0</v>
      </c>
      <c r="H8">
        <v>12</v>
      </c>
      <c r="I8">
        <v>0</v>
      </c>
      <c r="J8">
        <v>4</v>
      </c>
      <c r="K8">
        <f>0.00999+0.00114+0.02635</f>
        <v>3.7479999999999999E-2</v>
      </c>
      <c r="L8" t="s">
        <v>16</v>
      </c>
    </row>
    <row r="9" spans="1:13" x14ac:dyDescent="0.25">
      <c r="A9" t="s">
        <v>12</v>
      </c>
      <c r="B9" t="s">
        <v>15</v>
      </c>
      <c r="D9">
        <v>0</v>
      </c>
      <c r="E9">
        <v>4</v>
      </c>
      <c r="F9">
        <v>10</v>
      </c>
      <c r="G9">
        <v>12</v>
      </c>
      <c r="H9">
        <v>21</v>
      </c>
      <c r="I9">
        <v>0</v>
      </c>
      <c r="J9">
        <v>4</v>
      </c>
      <c r="K9">
        <f>0.01007+0.00114+0.03229</f>
        <v>4.3499999999999997E-2</v>
      </c>
      <c r="L9" t="s">
        <v>16</v>
      </c>
    </row>
    <row r="10" spans="1:13" x14ac:dyDescent="0.25">
      <c r="A10" t="s">
        <v>12</v>
      </c>
      <c r="B10" t="s">
        <v>15</v>
      </c>
      <c r="D10">
        <v>0</v>
      </c>
      <c r="E10">
        <v>4</v>
      </c>
      <c r="F10">
        <v>10</v>
      </c>
      <c r="G10">
        <v>21</v>
      </c>
      <c r="H10">
        <v>24</v>
      </c>
      <c r="I10">
        <v>0</v>
      </c>
      <c r="J10">
        <v>4</v>
      </c>
      <c r="K10">
        <f>0.00999+0.00114+0.02635</f>
        <v>3.7479999999999999E-2</v>
      </c>
      <c r="L10" t="s">
        <v>16</v>
      </c>
    </row>
    <row r="11" spans="1:13" x14ac:dyDescent="0.25">
      <c r="A11" t="s">
        <v>12</v>
      </c>
      <c r="B11" t="s">
        <v>15</v>
      </c>
      <c r="D11">
        <v>0</v>
      </c>
      <c r="E11">
        <v>11</v>
      </c>
      <c r="F11">
        <v>12</v>
      </c>
      <c r="G11">
        <v>0</v>
      </c>
      <c r="H11">
        <v>6</v>
      </c>
      <c r="I11">
        <v>0</v>
      </c>
      <c r="J11">
        <v>4</v>
      </c>
      <c r="K11">
        <f>0.00999+0.00114+0.02635</f>
        <v>3.7479999999999999E-2</v>
      </c>
      <c r="L11" t="s">
        <v>16</v>
      </c>
    </row>
    <row r="12" spans="1:13" x14ac:dyDescent="0.25">
      <c r="A12" t="s">
        <v>12</v>
      </c>
      <c r="B12" t="s">
        <v>15</v>
      </c>
      <c r="D12">
        <v>0</v>
      </c>
      <c r="E12">
        <v>11</v>
      </c>
      <c r="F12">
        <v>12</v>
      </c>
      <c r="G12">
        <v>6</v>
      </c>
      <c r="H12">
        <v>10</v>
      </c>
      <c r="I12">
        <v>0</v>
      </c>
      <c r="J12">
        <v>4</v>
      </c>
      <c r="K12">
        <f>0.01007+0.00114+0.03229</f>
        <v>4.3499999999999997E-2</v>
      </c>
      <c r="L12" t="s">
        <v>16</v>
      </c>
    </row>
    <row r="13" spans="1:13" x14ac:dyDescent="0.25">
      <c r="A13" t="s">
        <v>12</v>
      </c>
      <c r="B13" t="s">
        <v>15</v>
      </c>
      <c r="D13">
        <v>0</v>
      </c>
      <c r="E13">
        <v>11</v>
      </c>
      <c r="F13">
        <v>12</v>
      </c>
      <c r="G13">
        <v>10</v>
      </c>
      <c r="H13">
        <v>18</v>
      </c>
      <c r="I13">
        <v>0</v>
      </c>
      <c r="J13">
        <v>4</v>
      </c>
      <c r="K13">
        <f>0.00999+0.00114+0.02635</f>
        <v>3.7479999999999999E-2</v>
      </c>
      <c r="L13" t="s">
        <v>16</v>
      </c>
    </row>
    <row r="14" spans="1:13" x14ac:dyDescent="0.25">
      <c r="A14" t="s">
        <v>12</v>
      </c>
      <c r="B14" t="s">
        <v>15</v>
      </c>
      <c r="D14">
        <v>0</v>
      </c>
      <c r="E14">
        <v>11</v>
      </c>
      <c r="F14">
        <v>12</v>
      </c>
      <c r="G14">
        <v>18</v>
      </c>
      <c r="H14">
        <v>22</v>
      </c>
      <c r="I14">
        <v>0</v>
      </c>
      <c r="J14">
        <v>4</v>
      </c>
      <c r="K14">
        <f>0.01007+0.00114+0.03229</f>
        <v>4.3499999999999997E-2</v>
      </c>
      <c r="L14" t="s">
        <v>16</v>
      </c>
    </row>
    <row r="15" spans="1:13" x14ac:dyDescent="0.25">
      <c r="A15" t="s">
        <v>12</v>
      </c>
      <c r="B15" t="s">
        <v>15</v>
      </c>
      <c r="D15">
        <v>0</v>
      </c>
      <c r="E15">
        <v>11</v>
      </c>
      <c r="F15">
        <v>12</v>
      </c>
      <c r="G15">
        <v>22</v>
      </c>
      <c r="H15">
        <v>24</v>
      </c>
      <c r="I15">
        <v>0</v>
      </c>
      <c r="J15">
        <v>4</v>
      </c>
      <c r="K15">
        <f>0.00999+0.00114+0.02635</f>
        <v>3.7479999999999999E-2</v>
      </c>
      <c r="L15" t="s">
        <v>16</v>
      </c>
    </row>
    <row r="16" spans="1:13" x14ac:dyDescent="0.25">
      <c r="A16" t="s">
        <v>12</v>
      </c>
      <c r="B16" t="s">
        <v>15</v>
      </c>
      <c r="D16">
        <v>0</v>
      </c>
      <c r="E16">
        <v>1</v>
      </c>
      <c r="F16">
        <v>12</v>
      </c>
      <c r="G16">
        <v>0</v>
      </c>
      <c r="H16">
        <v>24</v>
      </c>
      <c r="I16">
        <v>5</v>
      </c>
      <c r="J16">
        <v>6</v>
      </c>
      <c r="K16">
        <f>0.00999+0.00114+0.02635</f>
        <v>3.7479999999999999E-2</v>
      </c>
      <c r="L16" t="s">
        <v>16</v>
      </c>
    </row>
    <row r="17" spans="1:13" x14ac:dyDescent="0.25">
      <c r="A17" t="s">
        <v>12</v>
      </c>
      <c r="B17" t="s">
        <v>17</v>
      </c>
      <c r="C17" t="s">
        <v>18</v>
      </c>
      <c r="D17">
        <v>0</v>
      </c>
      <c r="E17">
        <v>1</v>
      </c>
      <c r="F17">
        <v>3</v>
      </c>
      <c r="G17">
        <v>6</v>
      </c>
      <c r="H17">
        <v>10</v>
      </c>
      <c r="I17">
        <v>0</v>
      </c>
      <c r="J17">
        <v>4</v>
      </c>
      <c r="K17">
        <f>12.89+0.57+0.73+0.15</f>
        <v>14.340000000000002</v>
      </c>
      <c r="L17" t="s">
        <v>19</v>
      </c>
      <c r="M17" t="s">
        <v>70</v>
      </c>
    </row>
    <row r="18" spans="1:13" x14ac:dyDescent="0.25">
      <c r="A18" t="s">
        <v>12</v>
      </c>
      <c r="B18" t="s">
        <v>17</v>
      </c>
      <c r="C18" t="s">
        <v>18</v>
      </c>
      <c r="D18">
        <v>0</v>
      </c>
      <c r="E18">
        <v>1</v>
      </c>
      <c r="F18">
        <v>3</v>
      </c>
      <c r="G18">
        <v>18</v>
      </c>
      <c r="H18">
        <v>22</v>
      </c>
      <c r="I18">
        <v>0</v>
      </c>
      <c r="J18">
        <v>4</v>
      </c>
      <c r="K18">
        <f>12.89+0.57+0.73+0.15</f>
        <v>14.340000000000002</v>
      </c>
      <c r="L18" t="s">
        <v>19</v>
      </c>
    </row>
    <row r="19" spans="1:13" x14ac:dyDescent="0.25">
      <c r="A19" t="s">
        <v>12</v>
      </c>
      <c r="B19" t="s">
        <v>17</v>
      </c>
      <c r="C19" t="s">
        <v>20</v>
      </c>
      <c r="D19">
        <v>0</v>
      </c>
      <c r="E19">
        <v>4</v>
      </c>
      <c r="F19">
        <v>10</v>
      </c>
      <c r="G19">
        <v>12</v>
      </c>
      <c r="H19">
        <v>21</v>
      </c>
      <c r="I19">
        <v>0</v>
      </c>
      <c r="J19">
        <v>4</v>
      </c>
      <c r="K19">
        <f>12.89+0.57+0.73+0.15</f>
        <v>14.340000000000002</v>
      </c>
      <c r="L19" t="s">
        <v>19</v>
      </c>
    </row>
    <row r="20" spans="1:13" x14ac:dyDescent="0.25">
      <c r="A20" t="s">
        <v>12</v>
      </c>
      <c r="B20" t="s">
        <v>17</v>
      </c>
      <c r="C20" t="s">
        <v>21</v>
      </c>
      <c r="D20">
        <v>0</v>
      </c>
      <c r="E20">
        <v>11</v>
      </c>
      <c r="F20">
        <v>12</v>
      </c>
      <c r="G20">
        <v>6</v>
      </c>
      <c r="H20">
        <v>10</v>
      </c>
      <c r="I20">
        <v>0</v>
      </c>
      <c r="J20">
        <v>4</v>
      </c>
      <c r="K20">
        <f>12.89+0.57+0.73+0.15</f>
        <v>14.340000000000002</v>
      </c>
      <c r="L20" t="s">
        <v>19</v>
      </c>
    </row>
    <row r="21" spans="1:13" x14ac:dyDescent="0.25">
      <c r="A21" t="s">
        <v>12</v>
      </c>
      <c r="B21" t="s">
        <v>17</v>
      </c>
      <c r="C21" t="s">
        <v>21</v>
      </c>
      <c r="D21">
        <v>0</v>
      </c>
      <c r="E21">
        <v>11</v>
      </c>
      <c r="F21">
        <v>12</v>
      </c>
      <c r="G21">
        <v>18</v>
      </c>
      <c r="H21">
        <v>22</v>
      </c>
      <c r="I21">
        <v>0</v>
      </c>
      <c r="J21">
        <v>4</v>
      </c>
      <c r="K21">
        <f>12.89+0.57+0.73+0.15</f>
        <v>14.340000000000002</v>
      </c>
      <c r="L21" t="s">
        <v>19</v>
      </c>
    </row>
    <row r="22" spans="1:13" x14ac:dyDescent="0.25">
      <c r="A22" t="s">
        <v>12</v>
      </c>
      <c r="B22" t="s">
        <v>17</v>
      </c>
      <c r="C22" t="s">
        <v>36</v>
      </c>
      <c r="D22">
        <v>0</v>
      </c>
      <c r="E22">
        <v>1</v>
      </c>
      <c r="F22">
        <v>12</v>
      </c>
      <c r="G22">
        <v>0</v>
      </c>
      <c r="H22">
        <v>24</v>
      </c>
      <c r="I22">
        <v>0</v>
      </c>
      <c r="J22">
        <v>6</v>
      </c>
      <c r="K22">
        <v>2.74</v>
      </c>
      <c r="L22" t="s">
        <v>19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9"/>
  <sheetViews>
    <sheetView workbookViewId="0"/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678.31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6.7809999999999995E-2</v>
      </c>
      <c r="L3" t="s">
        <v>16</v>
      </c>
    </row>
    <row r="4" spans="1:13" x14ac:dyDescent="0.25">
      <c r="A4" t="s">
        <v>12</v>
      </c>
      <c r="B4" t="s">
        <v>15</v>
      </c>
      <c r="D4">
        <v>5000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v>3.6609999999999997E-2</v>
      </c>
      <c r="L4" t="s">
        <v>16</v>
      </c>
    </row>
    <row r="5" spans="1:13" x14ac:dyDescent="0.25">
      <c r="A5" t="s">
        <v>12</v>
      </c>
      <c r="B5" t="s">
        <v>15</v>
      </c>
      <c r="D5">
        <v>15000</v>
      </c>
      <c r="E5">
        <v>1</v>
      </c>
      <c r="F5">
        <v>12</v>
      </c>
      <c r="G5">
        <v>0</v>
      </c>
      <c r="H5">
        <v>24</v>
      </c>
      <c r="I5">
        <v>0</v>
      </c>
      <c r="J5">
        <v>6</v>
      </c>
      <c r="K5">
        <v>3.5369999999999999E-2</v>
      </c>
      <c r="L5" t="s">
        <v>16</v>
      </c>
    </row>
    <row r="6" spans="1:13" x14ac:dyDescent="0.25">
      <c r="A6" t="s">
        <v>12</v>
      </c>
      <c r="B6" t="s">
        <v>15</v>
      </c>
      <c r="D6">
        <v>30000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v>3.5020000000000003E-2</v>
      </c>
      <c r="L6" t="s">
        <v>16</v>
      </c>
    </row>
    <row r="7" spans="1:13" x14ac:dyDescent="0.25">
      <c r="A7" t="s">
        <v>12</v>
      </c>
      <c r="B7" t="s">
        <v>17</v>
      </c>
      <c r="C7" t="s">
        <v>36</v>
      </c>
      <c r="D7">
        <v>50</v>
      </c>
      <c r="E7">
        <v>1</v>
      </c>
      <c r="F7">
        <v>12</v>
      </c>
      <c r="G7">
        <v>0</v>
      </c>
      <c r="H7">
        <v>24</v>
      </c>
      <c r="I7">
        <v>0</v>
      </c>
      <c r="J7">
        <v>6</v>
      </c>
      <c r="K7">
        <v>11.45</v>
      </c>
      <c r="L7" t="s">
        <v>19</v>
      </c>
    </row>
    <row r="8" spans="1:13" x14ac:dyDescent="0.25">
      <c r="A8" t="s">
        <v>12</v>
      </c>
      <c r="B8" t="s">
        <v>17</v>
      </c>
      <c r="C8" t="s">
        <v>36</v>
      </c>
      <c r="D8">
        <v>100</v>
      </c>
      <c r="E8">
        <v>1</v>
      </c>
      <c r="F8">
        <v>12</v>
      </c>
      <c r="G8">
        <v>0</v>
      </c>
      <c r="H8">
        <v>24</v>
      </c>
      <c r="I8">
        <v>0</v>
      </c>
      <c r="J8">
        <v>6</v>
      </c>
      <c r="K8">
        <v>10.71</v>
      </c>
      <c r="L8" t="s">
        <v>19</v>
      </c>
    </row>
    <row r="9" spans="1:13" x14ac:dyDescent="0.25">
      <c r="A9" t="s">
        <v>12</v>
      </c>
      <c r="B9" t="s">
        <v>17</v>
      </c>
      <c r="C9" t="s">
        <v>36</v>
      </c>
      <c r="D9">
        <v>200</v>
      </c>
      <c r="E9">
        <v>1</v>
      </c>
      <c r="F9">
        <v>12</v>
      </c>
      <c r="G9">
        <v>0</v>
      </c>
      <c r="H9">
        <v>24</v>
      </c>
      <c r="I9">
        <v>0</v>
      </c>
      <c r="J9">
        <v>6</v>
      </c>
      <c r="K9">
        <v>10.27</v>
      </c>
      <c r="L9" t="s">
        <v>19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M12"/>
  <sheetViews>
    <sheetView workbookViewId="0"/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143.09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7.9000000000000008E-3</v>
      </c>
      <c r="L3" t="s">
        <v>16</v>
      </c>
    </row>
    <row r="4" spans="1:13" x14ac:dyDescent="0.25">
      <c r="A4" t="s">
        <v>12</v>
      </c>
      <c r="B4" t="s">
        <v>17</v>
      </c>
      <c r="C4" t="s">
        <v>18</v>
      </c>
      <c r="D4">
        <v>0</v>
      </c>
      <c r="E4">
        <v>1</v>
      </c>
      <c r="F4">
        <v>5</v>
      </c>
      <c r="G4">
        <v>8</v>
      </c>
      <c r="H4">
        <v>22</v>
      </c>
      <c r="I4">
        <v>0</v>
      </c>
      <c r="J4">
        <v>4</v>
      </c>
      <c r="K4">
        <v>13.96</v>
      </c>
      <c r="L4" t="s">
        <v>19</v>
      </c>
    </row>
    <row r="5" spans="1:13" x14ac:dyDescent="0.25">
      <c r="A5" t="s">
        <v>12</v>
      </c>
      <c r="B5" t="s">
        <v>17</v>
      </c>
      <c r="C5" t="s">
        <v>50</v>
      </c>
      <c r="D5">
        <v>0</v>
      </c>
      <c r="E5">
        <v>1</v>
      </c>
      <c r="F5">
        <v>5</v>
      </c>
      <c r="G5">
        <v>0</v>
      </c>
      <c r="H5">
        <v>24</v>
      </c>
      <c r="I5">
        <v>0</v>
      </c>
      <c r="J5">
        <v>6</v>
      </c>
      <c r="K5">
        <v>4.21</v>
      </c>
      <c r="L5" t="s">
        <v>19</v>
      </c>
    </row>
    <row r="6" spans="1:13" x14ac:dyDescent="0.25">
      <c r="A6" t="s">
        <v>12</v>
      </c>
      <c r="B6" t="s">
        <v>17</v>
      </c>
      <c r="C6" t="s">
        <v>20</v>
      </c>
      <c r="D6">
        <v>0</v>
      </c>
      <c r="E6">
        <v>6</v>
      </c>
      <c r="F6">
        <v>9</v>
      </c>
      <c r="G6">
        <v>8</v>
      </c>
      <c r="H6">
        <v>22</v>
      </c>
      <c r="I6">
        <v>0</v>
      </c>
      <c r="J6">
        <v>4</v>
      </c>
      <c r="K6">
        <f>18.44</f>
        <v>18.440000000000001</v>
      </c>
      <c r="L6" t="s">
        <v>19</v>
      </c>
    </row>
    <row r="7" spans="1:13" x14ac:dyDescent="0.25">
      <c r="A7" t="s">
        <v>12</v>
      </c>
      <c r="B7" t="s">
        <v>17</v>
      </c>
      <c r="C7" t="s">
        <v>51</v>
      </c>
      <c r="D7">
        <v>0</v>
      </c>
      <c r="E7">
        <v>6</v>
      </c>
      <c r="F7">
        <v>9</v>
      </c>
      <c r="G7">
        <v>8</v>
      </c>
      <c r="H7">
        <v>18</v>
      </c>
      <c r="I7">
        <v>0</v>
      </c>
      <c r="J7">
        <v>4</v>
      </c>
      <c r="K7">
        <v>9.15</v>
      </c>
      <c r="L7" t="s">
        <v>19</v>
      </c>
    </row>
    <row r="8" spans="1:13" x14ac:dyDescent="0.25">
      <c r="A8" t="s">
        <v>12</v>
      </c>
      <c r="B8" t="s">
        <v>17</v>
      </c>
      <c r="C8" t="s">
        <v>52</v>
      </c>
      <c r="D8">
        <v>0</v>
      </c>
      <c r="E8">
        <v>6</v>
      </c>
      <c r="F8">
        <v>9</v>
      </c>
      <c r="G8">
        <v>0</v>
      </c>
      <c r="H8">
        <v>24</v>
      </c>
      <c r="I8">
        <v>0</v>
      </c>
      <c r="J8">
        <v>6</v>
      </c>
      <c r="K8">
        <v>16.66</v>
      </c>
      <c r="L8" t="s">
        <v>19</v>
      </c>
    </row>
    <row r="9" spans="1:13" x14ac:dyDescent="0.25">
      <c r="A9" t="s">
        <v>12</v>
      </c>
      <c r="B9" t="s">
        <v>17</v>
      </c>
      <c r="C9" t="s">
        <v>21</v>
      </c>
      <c r="D9">
        <v>0</v>
      </c>
      <c r="E9">
        <v>10</v>
      </c>
      <c r="F9">
        <v>12</v>
      </c>
      <c r="G9">
        <v>8</v>
      </c>
      <c r="H9">
        <v>22</v>
      </c>
      <c r="I9">
        <v>0</v>
      </c>
      <c r="J9">
        <v>4</v>
      </c>
      <c r="K9">
        <v>13.96</v>
      </c>
      <c r="L9" t="s">
        <v>19</v>
      </c>
    </row>
    <row r="10" spans="1:13" x14ac:dyDescent="0.25">
      <c r="A10" t="s">
        <v>12</v>
      </c>
      <c r="B10" t="s">
        <v>17</v>
      </c>
      <c r="C10" t="s">
        <v>53</v>
      </c>
      <c r="D10">
        <v>0</v>
      </c>
      <c r="E10">
        <v>10</v>
      </c>
      <c r="F10">
        <v>12</v>
      </c>
      <c r="G10">
        <v>0</v>
      </c>
      <c r="H10">
        <v>24</v>
      </c>
      <c r="I10">
        <v>0</v>
      </c>
      <c r="J10">
        <v>6</v>
      </c>
      <c r="K10">
        <v>4.21</v>
      </c>
      <c r="L10" t="s">
        <v>19</v>
      </c>
    </row>
    <row r="11" spans="1:13" x14ac:dyDescent="0.25">
      <c r="A11" t="s">
        <v>23</v>
      </c>
      <c r="B11" t="s">
        <v>15</v>
      </c>
      <c r="D11">
        <v>0</v>
      </c>
      <c r="E11">
        <v>1</v>
      </c>
      <c r="F11">
        <v>12</v>
      </c>
      <c r="G11">
        <v>0</v>
      </c>
      <c r="H11">
        <v>24</v>
      </c>
      <c r="I11">
        <v>0</v>
      </c>
      <c r="J11">
        <v>6</v>
      </c>
      <c r="K11">
        <v>250</v>
      </c>
      <c r="L11" t="s">
        <v>24</v>
      </c>
    </row>
    <row r="12" spans="1:13" x14ac:dyDescent="0.25">
      <c r="A12" t="s">
        <v>23</v>
      </c>
      <c r="B12" t="s">
        <v>15</v>
      </c>
      <c r="D12">
        <v>10</v>
      </c>
      <c r="E12">
        <v>1</v>
      </c>
      <c r="F12">
        <v>12</v>
      </c>
      <c r="G12">
        <v>0</v>
      </c>
      <c r="H12">
        <v>24</v>
      </c>
      <c r="I12">
        <v>0</v>
      </c>
      <c r="J12">
        <v>6</v>
      </c>
      <c r="K12">
        <v>0.26319999999999999</v>
      </c>
      <c r="L12" t="s">
        <v>24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7"/>
  <sheetViews>
    <sheetView workbookViewId="0">
      <selection activeCell="C13" sqref="C13"/>
    </sheetView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295.95</v>
      </c>
      <c r="L2" t="s">
        <v>14</v>
      </c>
      <c r="M2" t="s">
        <v>76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5.9999999999999995E-4</v>
      </c>
      <c r="L3" t="s">
        <v>16</v>
      </c>
    </row>
    <row r="4" spans="1:13" x14ac:dyDescent="0.25">
      <c r="A4" t="s">
        <v>12</v>
      </c>
      <c r="B4" t="s">
        <v>17</v>
      </c>
      <c r="C4" t="s">
        <v>26</v>
      </c>
      <c r="D4">
        <v>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f>7.26+0.63</f>
        <v>7.89</v>
      </c>
      <c r="L4" t="s">
        <v>19</v>
      </c>
    </row>
    <row r="5" spans="1:13" x14ac:dyDescent="0.25">
      <c r="A5" s="1"/>
      <c r="B5" s="3"/>
    </row>
    <row r="6" spans="1:13" x14ac:dyDescent="0.25">
      <c r="A6" s="1"/>
    </row>
    <row r="7" spans="1:13" x14ac:dyDescent="0.25">
      <c r="A7" s="1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25"/>
  <sheetViews>
    <sheetView workbookViewId="0">
      <selection activeCell="L26" sqref="L26"/>
    </sheetView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283.02999999999997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3</v>
      </c>
      <c r="G3">
        <v>0</v>
      </c>
      <c r="H3">
        <v>6</v>
      </c>
      <c r="I3">
        <v>0</v>
      </c>
      <c r="J3">
        <v>4</v>
      </c>
      <c r="K3">
        <f>0.00999+0.00114+0.02635</f>
        <v>3.7479999999999999E-2</v>
      </c>
      <c r="L3" t="s">
        <v>16</v>
      </c>
      <c r="M3" t="s">
        <v>69</v>
      </c>
    </row>
    <row r="4" spans="1:13" x14ac:dyDescent="0.25">
      <c r="A4" t="s">
        <v>12</v>
      </c>
      <c r="B4" t="s">
        <v>15</v>
      </c>
      <c r="D4">
        <v>0</v>
      </c>
      <c r="E4">
        <v>1</v>
      </c>
      <c r="F4">
        <v>3</v>
      </c>
      <c r="G4">
        <v>6</v>
      </c>
      <c r="H4">
        <v>10</v>
      </c>
      <c r="I4">
        <v>0</v>
      </c>
      <c r="J4">
        <v>4</v>
      </c>
      <c r="K4">
        <f>0.01007+0.00114+0.03229</f>
        <v>4.3499999999999997E-2</v>
      </c>
      <c r="L4" t="s">
        <v>16</v>
      </c>
    </row>
    <row r="5" spans="1:13" x14ac:dyDescent="0.25">
      <c r="A5" t="s">
        <v>12</v>
      </c>
      <c r="B5" t="s">
        <v>15</v>
      </c>
      <c r="D5">
        <v>0</v>
      </c>
      <c r="E5">
        <v>1</v>
      </c>
      <c r="F5">
        <v>3</v>
      </c>
      <c r="G5">
        <v>10</v>
      </c>
      <c r="H5">
        <v>18</v>
      </c>
      <c r="I5">
        <v>0</v>
      </c>
      <c r="J5">
        <v>4</v>
      </c>
      <c r="K5">
        <f>0.00999+0.00114+0.02635</f>
        <v>3.7479999999999999E-2</v>
      </c>
      <c r="L5" t="s">
        <v>16</v>
      </c>
    </row>
    <row r="6" spans="1:13" x14ac:dyDescent="0.25">
      <c r="A6" t="s">
        <v>12</v>
      </c>
      <c r="B6" t="s">
        <v>15</v>
      </c>
      <c r="D6">
        <v>0</v>
      </c>
      <c r="E6">
        <v>1</v>
      </c>
      <c r="F6">
        <v>3</v>
      </c>
      <c r="G6">
        <v>18</v>
      </c>
      <c r="H6">
        <v>22</v>
      </c>
      <c r="I6">
        <v>0</v>
      </c>
      <c r="J6">
        <v>4</v>
      </c>
      <c r="K6">
        <f>0.01007+0.00114+0.03229</f>
        <v>4.3499999999999997E-2</v>
      </c>
      <c r="L6" t="s">
        <v>16</v>
      </c>
    </row>
    <row r="7" spans="1:13" x14ac:dyDescent="0.25">
      <c r="A7" t="s">
        <v>12</v>
      </c>
      <c r="B7" t="s">
        <v>15</v>
      </c>
      <c r="D7">
        <v>0</v>
      </c>
      <c r="E7">
        <v>1</v>
      </c>
      <c r="F7">
        <v>3</v>
      </c>
      <c r="G7">
        <v>22</v>
      </c>
      <c r="H7">
        <v>24</v>
      </c>
      <c r="I7">
        <v>0</v>
      </c>
      <c r="J7">
        <v>4</v>
      </c>
      <c r="K7">
        <f>0.00999+0.00114+0.02635</f>
        <v>3.7479999999999999E-2</v>
      </c>
      <c r="L7" t="s">
        <v>16</v>
      </c>
    </row>
    <row r="8" spans="1:13" x14ac:dyDescent="0.25">
      <c r="A8" t="s">
        <v>12</v>
      </c>
      <c r="B8" t="s">
        <v>15</v>
      </c>
      <c r="D8">
        <v>0</v>
      </c>
      <c r="E8">
        <v>4</v>
      </c>
      <c r="F8">
        <v>10</v>
      </c>
      <c r="G8">
        <v>0</v>
      </c>
      <c r="H8">
        <v>12</v>
      </c>
      <c r="I8">
        <v>0</v>
      </c>
      <c r="J8">
        <v>4</v>
      </c>
      <c r="K8">
        <f>0.00999+0.00114+0.02635</f>
        <v>3.7479999999999999E-2</v>
      </c>
      <c r="L8" t="s">
        <v>16</v>
      </c>
    </row>
    <row r="9" spans="1:13" x14ac:dyDescent="0.25">
      <c r="A9" t="s">
        <v>12</v>
      </c>
      <c r="B9" t="s">
        <v>15</v>
      </c>
      <c r="D9">
        <v>0</v>
      </c>
      <c r="E9">
        <v>4</v>
      </c>
      <c r="F9">
        <v>10</v>
      </c>
      <c r="G9">
        <v>12</v>
      </c>
      <c r="H9">
        <v>21</v>
      </c>
      <c r="I9">
        <v>0</v>
      </c>
      <c r="J9">
        <v>4</v>
      </c>
      <c r="K9">
        <f>0.01007+0.00114+0.03229</f>
        <v>4.3499999999999997E-2</v>
      </c>
      <c r="L9" t="s">
        <v>16</v>
      </c>
    </row>
    <row r="10" spans="1:13" x14ac:dyDescent="0.25">
      <c r="A10" t="s">
        <v>12</v>
      </c>
      <c r="B10" t="s">
        <v>15</v>
      </c>
      <c r="D10">
        <v>0</v>
      </c>
      <c r="E10">
        <v>4</v>
      </c>
      <c r="F10">
        <v>10</v>
      </c>
      <c r="G10">
        <v>21</v>
      </c>
      <c r="H10">
        <v>24</v>
      </c>
      <c r="I10">
        <v>0</v>
      </c>
      <c r="J10">
        <v>4</v>
      </c>
      <c r="K10">
        <f>0.00999+0.00114+0.02635</f>
        <v>3.7479999999999999E-2</v>
      </c>
      <c r="L10" t="s">
        <v>16</v>
      </c>
    </row>
    <row r="11" spans="1:13" x14ac:dyDescent="0.25">
      <c r="A11" t="s">
        <v>12</v>
      </c>
      <c r="B11" t="s">
        <v>15</v>
      </c>
      <c r="D11">
        <v>0</v>
      </c>
      <c r="E11">
        <v>11</v>
      </c>
      <c r="F11">
        <v>12</v>
      </c>
      <c r="G11">
        <v>0</v>
      </c>
      <c r="H11">
        <v>6</v>
      </c>
      <c r="I11">
        <v>0</v>
      </c>
      <c r="J11">
        <v>4</v>
      </c>
      <c r="K11">
        <f>0.00999+0.00114+0.02635</f>
        <v>3.7479999999999999E-2</v>
      </c>
      <c r="L11" t="s">
        <v>16</v>
      </c>
    </row>
    <row r="12" spans="1:13" x14ac:dyDescent="0.25">
      <c r="A12" t="s">
        <v>12</v>
      </c>
      <c r="B12" t="s">
        <v>15</v>
      </c>
      <c r="D12">
        <v>0</v>
      </c>
      <c r="E12">
        <v>11</v>
      </c>
      <c r="F12">
        <v>12</v>
      </c>
      <c r="G12">
        <v>6</v>
      </c>
      <c r="H12">
        <v>10</v>
      </c>
      <c r="I12">
        <v>0</v>
      </c>
      <c r="J12">
        <v>4</v>
      </c>
      <c r="K12">
        <f>0.01007+0.00114+0.03229</f>
        <v>4.3499999999999997E-2</v>
      </c>
      <c r="L12" t="s">
        <v>16</v>
      </c>
    </row>
    <row r="13" spans="1:13" x14ac:dyDescent="0.25">
      <c r="A13" t="s">
        <v>12</v>
      </c>
      <c r="B13" t="s">
        <v>15</v>
      </c>
      <c r="D13">
        <v>0</v>
      </c>
      <c r="E13">
        <v>11</v>
      </c>
      <c r="F13">
        <v>12</v>
      </c>
      <c r="G13">
        <v>10</v>
      </c>
      <c r="H13">
        <v>18</v>
      </c>
      <c r="I13">
        <v>0</v>
      </c>
      <c r="J13">
        <v>4</v>
      </c>
      <c r="K13">
        <f>0.00999+0.00114+0.02635</f>
        <v>3.7479999999999999E-2</v>
      </c>
      <c r="L13" t="s">
        <v>16</v>
      </c>
    </row>
    <row r="14" spans="1:13" x14ac:dyDescent="0.25">
      <c r="A14" t="s">
        <v>12</v>
      </c>
      <c r="B14" t="s">
        <v>15</v>
      </c>
      <c r="D14">
        <v>0</v>
      </c>
      <c r="E14">
        <v>11</v>
      </c>
      <c r="F14">
        <v>12</v>
      </c>
      <c r="G14">
        <v>18</v>
      </c>
      <c r="H14">
        <v>22</v>
      </c>
      <c r="I14">
        <v>0</v>
      </c>
      <c r="J14">
        <v>4</v>
      </c>
      <c r="K14">
        <f>0.01007+0.00114+0.03229</f>
        <v>4.3499999999999997E-2</v>
      </c>
      <c r="L14" t="s">
        <v>16</v>
      </c>
    </row>
    <row r="15" spans="1:13" x14ac:dyDescent="0.25">
      <c r="A15" t="s">
        <v>12</v>
      </c>
      <c r="B15" t="s">
        <v>15</v>
      </c>
      <c r="D15">
        <v>0</v>
      </c>
      <c r="E15">
        <v>11</v>
      </c>
      <c r="F15">
        <v>12</v>
      </c>
      <c r="G15">
        <v>22</v>
      </c>
      <c r="H15">
        <v>24</v>
      </c>
      <c r="I15">
        <v>0</v>
      </c>
      <c r="J15">
        <v>4</v>
      </c>
      <c r="K15">
        <f>0.00999+0.00114+0.02635</f>
        <v>3.7479999999999999E-2</v>
      </c>
      <c r="L15" t="s">
        <v>16</v>
      </c>
    </row>
    <row r="16" spans="1:13" x14ac:dyDescent="0.25">
      <c r="A16" t="s">
        <v>12</v>
      </c>
      <c r="B16" t="s">
        <v>15</v>
      </c>
      <c r="D16">
        <v>0</v>
      </c>
      <c r="E16">
        <v>1</v>
      </c>
      <c r="F16">
        <v>12</v>
      </c>
      <c r="G16">
        <v>0</v>
      </c>
      <c r="H16">
        <v>24</v>
      </c>
      <c r="I16">
        <v>5</v>
      </c>
      <c r="J16">
        <v>6</v>
      </c>
      <c r="K16">
        <f>0.00999+0.00114+0.02635</f>
        <v>3.7479999999999999E-2</v>
      </c>
      <c r="L16" t="s">
        <v>16</v>
      </c>
    </row>
    <row r="17" spans="1:13" x14ac:dyDescent="0.25">
      <c r="A17" t="s">
        <v>12</v>
      </c>
      <c r="B17" t="s">
        <v>17</v>
      </c>
      <c r="C17" t="s">
        <v>18</v>
      </c>
      <c r="D17">
        <v>0</v>
      </c>
      <c r="E17">
        <v>1</v>
      </c>
      <c r="F17">
        <v>3</v>
      </c>
      <c r="G17">
        <v>6</v>
      </c>
      <c r="H17">
        <v>10</v>
      </c>
      <c r="I17">
        <v>0</v>
      </c>
      <c r="J17">
        <v>4</v>
      </c>
      <c r="K17">
        <f>12.89+0.57+0.73+0.15</f>
        <v>14.340000000000002</v>
      </c>
      <c r="L17" t="s">
        <v>19</v>
      </c>
      <c r="M17" t="s">
        <v>70</v>
      </c>
    </row>
    <row r="18" spans="1:13" x14ac:dyDescent="0.25">
      <c r="A18" t="s">
        <v>12</v>
      </c>
      <c r="B18" t="s">
        <v>17</v>
      </c>
      <c r="C18" t="s">
        <v>18</v>
      </c>
      <c r="D18">
        <v>0</v>
      </c>
      <c r="E18">
        <v>1</v>
      </c>
      <c r="F18">
        <v>3</v>
      </c>
      <c r="G18">
        <v>18</v>
      </c>
      <c r="H18">
        <v>22</v>
      </c>
      <c r="I18">
        <v>0</v>
      </c>
      <c r="J18">
        <v>4</v>
      </c>
      <c r="K18">
        <f>12.89+0.57+0.73+0.15</f>
        <v>14.340000000000002</v>
      </c>
      <c r="L18" t="s">
        <v>19</v>
      </c>
    </row>
    <row r="19" spans="1:13" x14ac:dyDescent="0.25">
      <c r="A19" t="s">
        <v>12</v>
      </c>
      <c r="B19" t="s">
        <v>17</v>
      </c>
      <c r="C19" t="s">
        <v>20</v>
      </c>
      <c r="D19">
        <v>0</v>
      </c>
      <c r="E19">
        <v>4</v>
      </c>
      <c r="F19">
        <v>10</v>
      </c>
      <c r="G19">
        <v>12</v>
      </c>
      <c r="H19">
        <v>21</v>
      </c>
      <c r="I19">
        <v>0</v>
      </c>
      <c r="J19">
        <v>4</v>
      </c>
      <c r="K19">
        <f>12.89+0.57+0.73+0.15</f>
        <v>14.340000000000002</v>
      </c>
      <c r="L19" t="s">
        <v>19</v>
      </c>
    </row>
    <row r="20" spans="1:13" x14ac:dyDescent="0.25">
      <c r="A20" t="s">
        <v>12</v>
      </c>
      <c r="B20" t="s">
        <v>17</v>
      </c>
      <c r="C20" t="s">
        <v>21</v>
      </c>
      <c r="D20">
        <v>0</v>
      </c>
      <c r="E20">
        <v>11</v>
      </c>
      <c r="F20">
        <v>12</v>
      </c>
      <c r="G20">
        <v>6</v>
      </c>
      <c r="H20">
        <v>10</v>
      </c>
      <c r="I20">
        <v>0</v>
      </c>
      <c r="J20">
        <v>4</v>
      </c>
      <c r="K20">
        <f>12.89+0.57+0.73+0.15</f>
        <v>14.340000000000002</v>
      </c>
      <c r="L20" t="s">
        <v>19</v>
      </c>
    </row>
    <row r="21" spans="1:13" x14ac:dyDescent="0.25">
      <c r="A21" t="s">
        <v>12</v>
      </c>
      <c r="B21" t="s">
        <v>17</v>
      </c>
      <c r="C21" t="s">
        <v>21</v>
      </c>
      <c r="D21">
        <v>0</v>
      </c>
      <c r="E21">
        <v>11</v>
      </c>
      <c r="F21">
        <v>12</v>
      </c>
      <c r="G21">
        <v>18</v>
      </c>
      <c r="H21">
        <v>22</v>
      </c>
      <c r="I21">
        <v>0</v>
      </c>
      <c r="J21">
        <v>4</v>
      </c>
      <c r="K21">
        <f>12.89+0.57+0.73+0.15</f>
        <v>14.340000000000002</v>
      </c>
      <c r="L21" t="s">
        <v>19</v>
      </c>
    </row>
    <row r="22" spans="1:13" x14ac:dyDescent="0.25">
      <c r="A22" t="s">
        <v>12</v>
      </c>
      <c r="B22" t="s">
        <v>17</v>
      </c>
      <c r="C22" t="s">
        <v>36</v>
      </c>
      <c r="D22">
        <v>0</v>
      </c>
      <c r="E22">
        <v>1</v>
      </c>
      <c r="F22">
        <v>12</v>
      </c>
      <c r="G22">
        <v>0</v>
      </c>
      <c r="H22">
        <v>24</v>
      </c>
      <c r="I22">
        <v>0</v>
      </c>
      <c r="J22">
        <v>6</v>
      </c>
      <c r="K22">
        <v>2.74</v>
      </c>
      <c r="L22" t="s">
        <v>19</v>
      </c>
    </row>
    <row r="23" spans="1:13" x14ac:dyDescent="0.25">
      <c r="A23" t="s">
        <v>23</v>
      </c>
      <c r="B23" t="s">
        <v>13</v>
      </c>
      <c r="K23">
        <v>300</v>
      </c>
      <c r="L23" t="s">
        <v>14</v>
      </c>
    </row>
    <row r="24" spans="1:13" x14ac:dyDescent="0.25">
      <c r="A24" t="s">
        <v>23</v>
      </c>
      <c r="B24" t="s">
        <v>15</v>
      </c>
      <c r="D24">
        <v>0</v>
      </c>
      <c r="E24">
        <v>1</v>
      </c>
      <c r="F24">
        <v>12</v>
      </c>
      <c r="G24">
        <v>0</v>
      </c>
      <c r="H24">
        <v>24</v>
      </c>
      <c r="I24">
        <v>0</v>
      </c>
      <c r="J24">
        <v>6</v>
      </c>
      <c r="K24">
        <v>0.19378999999999999</v>
      </c>
      <c r="L24" t="s">
        <v>24</v>
      </c>
    </row>
    <row r="25" spans="1:13" x14ac:dyDescent="0.25">
      <c r="A25" t="s">
        <v>23</v>
      </c>
      <c r="B25" t="s">
        <v>17</v>
      </c>
      <c r="D25">
        <v>0</v>
      </c>
      <c r="E25">
        <v>1</v>
      </c>
      <c r="F25">
        <v>12</v>
      </c>
      <c r="G25">
        <v>0</v>
      </c>
      <c r="H25">
        <v>24</v>
      </c>
      <c r="I25">
        <v>0</v>
      </c>
      <c r="J25">
        <v>6</v>
      </c>
      <c r="K25">
        <v>0.57499999999999996</v>
      </c>
      <c r="L25" t="s">
        <v>88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4"/>
  <sheetViews>
    <sheetView workbookViewId="0">
      <selection activeCell="N16" sqref="N16"/>
    </sheetView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115.29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0</v>
      </c>
      <c r="L3" t="s">
        <v>16</v>
      </c>
      <c r="M3" t="s">
        <v>67</v>
      </c>
    </row>
    <row r="4" spans="1:13" x14ac:dyDescent="0.25">
      <c r="A4" t="s">
        <v>12</v>
      </c>
      <c r="B4" t="s">
        <v>17</v>
      </c>
      <c r="C4" t="s">
        <v>36</v>
      </c>
      <c r="D4">
        <v>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v>3.1829999999999998</v>
      </c>
      <c r="L4" t="s">
        <v>19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7"/>
  <sheetViews>
    <sheetView workbookViewId="0">
      <selection activeCell="C12" sqref="C12"/>
    </sheetView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f>284.78+4.51</f>
        <v>289.28999999999996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0</v>
      </c>
      <c r="L3" t="s">
        <v>16</v>
      </c>
      <c r="M3" t="s">
        <v>67</v>
      </c>
    </row>
    <row r="4" spans="1:13" x14ac:dyDescent="0.25">
      <c r="A4" t="s">
        <v>12</v>
      </c>
      <c r="B4" t="s">
        <v>17</v>
      </c>
      <c r="C4" t="s">
        <v>36</v>
      </c>
      <c r="D4">
        <v>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v>2.3345400000000001</v>
      </c>
      <c r="L4" t="s">
        <v>19</v>
      </c>
    </row>
    <row r="5" spans="1:13" x14ac:dyDescent="0.25">
      <c r="A5" s="1"/>
      <c r="B5" s="3"/>
    </row>
    <row r="6" spans="1:13" x14ac:dyDescent="0.25">
      <c r="A6" s="1"/>
    </row>
    <row r="7" spans="1:13" x14ac:dyDescent="0.25">
      <c r="A7" s="1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M12"/>
  <sheetViews>
    <sheetView workbookViewId="0">
      <selection activeCell="I16" sqref="I16"/>
    </sheetView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143.09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7.9000000000000008E-3</v>
      </c>
      <c r="L3" t="s">
        <v>16</v>
      </c>
    </row>
    <row r="4" spans="1:13" x14ac:dyDescent="0.25">
      <c r="A4" t="s">
        <v>12</v>
      </c>
      <c r="B4" t="s">
        <v>17</v>
      </c>
      <c r="C4" t="s">
        <v>18</v>
      </c>
      <c r="D4">
        <v>0</v>
      </c>
      <c r="E4">
        <v>1</v>
      </c>
      <c r="F4">
        <v>5</v>
      </c>
      <c r="G4">
        <v>8</v>
      </c>
      <c r="H4">
        <v>22</v>
      </c>
      <c r="I4">
        <v>0</v>
      </c>
      <c r="J4">
        <v>4</v>
      </c>
      <c r="K4">
        <v>13.96</v>
      </c>
      <c r="L4" t="s">
        <v>19</v>
      </c>
    </row>
    <row r="5" spans="1:13" x14ac:dyDescent="0.25">
      <c r="A5" t="s">
        <v>12</v>
      </c>
      <c r="B5" t="s">
        <v>17</v>
      </c>
      <c r="C5" t="s">
        <v>50</v>
      </c>
      <c r="D5">
        <v>0</v>
      </c>
      <c r="E5">
        <v>1</v>
      </c>
      <c r="F5">
        <v>5</v>
      </c>
      <c r="G5">
        <v>0</v>
      </c>
      <c r="H5">
        <v>24</v>
      </c>
      <c r="I5">
        <v>0</v>
      </c>
      <c r="J5">
        <v>6</v>
      </c>
      <c r="K5">
        <v>4.21</v>
      </c>
      <c r="L5" t="s">
        <v>19</v>
      </c>
    </row>
    <row r="6" spans="1:13" x14ac:dyDescent="0.25">
      <c r="A6" t="s">
        <v>12</v>
      </c>
      <c r="B6" t="s">
        <v>17</v>
      </c>
      <c r="C6" t="s">
        <v>20</v>
      </c>
      <c r="D6">
        <v>0</v>
      </c>
      <c r="E6">
        <v>6</v>
      </c>
      <c r="F6">
        <v>9</v>
      </c>
      <c r="G6">
        <v>8</v>
      </c>
      <c r="H6">
        <v>22</v>
      </c>
      <c r="I6">
        <v>0</v>
      </c>
      <c r="J6">
        <v>4</v>
      </c>
      <c r="K6">
        <f>18.44</f>
        <v>18.440000000000001</v>
      </c>
      <c r="L6" t="s">
        <v>19</v>
      </c>
    </row>
    <row r="7" spans="1:13" x14ac:dyDescent="0.25">
      <c r="A7" t="s">
        <v>12</v>
      </c>
      <c r="B7" t="s">
        <v>17</v>
      </c>
      <c r="C7" t="s">
        <v>51</v>
      </c>
      <c r="D7">
        <v>0</v>
      </c>
      <c r="E7">
        <v>6</v>
      </c>
      <c r="F7">
        <v>9</v>
      </c>
      <c r="G7">
        <v>8</v>
      </c>
      <c r="H7">
        <v>18</v>
      </c>
      <c r="I7">
        <v>0</v>
      </c>
      <c r="J7">
        <v>4</v>
      </c>
      <c r="K7">
        <v>9.15</v>
      </c>
      <c r="L7" t="s">
        <v>19</v>
      </c>
    </row>
    <row r="8" spans="1:13" x14ac:dyDescent="0.25">
      <c r="A8" t="s">
        <v>12</v>
      </c>
      <c r="B8" t="s">
        <v>17</v>
      </c>
      <c r="C8" t="s">
        <v>52</v>
      </c>
      <c r="D8">
        <v>0</v>
      </c>
      <c r="E8">
        <v>6</v>
      </c>
      <c r="F8">
        <v>9</v>
      </c>
      <c r="G8">
        <v>0</v>
      </c>
      <c r="H8">
        <v>24</v>
      </c>
      <c r="I8">
        <v>0</v>
      </c>
      <c r="J8">
        <v>6</v>
      </c>
      <c r="K8">
        <v>16.66</v>
      </c>
      <c r="L8" t="s">
        <v>19</v>
      </c>
    </row>
    <row r="9" spans="1:13" x14ac:dyDescent="0.25">
      <c r="A9" t="s">
        <v>12</v>
      </c>
      <c r="B9" t="s">
        <v>17</v>
      </c>
      <c r="C9" t="s">
        <v>21</v>
      </c>
      <c r="D9">
        <v>0</v>
      </c>
      <c r="E9">
        <v>10</v>
      </c>
      <c r="F9">
        <v>12</v>
      </c>
      <c r="G9">
        <v>8</v>
      </c>
      <c r="H9">
        <v>22</v>
      </c>
      <c r="I9">
        <v>0</v>
      </c>
      <c r="J9">
        <v>4</v>
      </c>
      <c r="K9">
        <v>13.96</v>
      </c>
      <c r="L9" t="s">
        <v>19</v>
      </c>
    </row>
    <row r="10" spans="1:13" x14ac:dyDescent="0.25">
      <c r="A10" t="s">
        <v>12</v>
      </c>
      <c r="B10" t="s">
        <v>17</v>
      </c>
      <c r="C10" t="s">
        <v>53</v>
      </c>
      <c r="D10">
        <v>0</v>
      </c>
      <c r="E10">
        <v>10</v>
      </c>
      <c r="F10">
        <v>12</v>
      </c>
      <c r="G10">
        <v>0</v>
      </c>
      <c r="H10">
        <v>24</v>
      </c>
      <c r="I10">
        <v>0</v>
      </c>
      <c r="J10">
        <v>6</v>
      </c>
      <c r="K10">
        <v>4.21</v>
      </c>
      <c r="L10" t="s">
        <v>19</v>
      </c>
    </row>
    <row r="11" spans="1:13" x14ac:dyDescent="0.25">
      <c r="A11" t="s">
        <v>23</v>
      </c>
      <c r="B11" t="s">
        <v>15</v>
      </c>
      <c r="D11">
        <v>0</v>
      </c>
      <c r="E11">
        <v>1</v>
      </c>
      <c r="F11">
        <v>12</v>
      </c>
      <c r="G11">
        <v>0</v>
      </c>
      <c r="H11">
        <v>24</v>
      </c>
      <c r="I11">
        <v>0</v>
      </c>
      <c r="J11">
        <v>6</v>
      </c>
      <c r="K11">
        <v>250</v>
      </c>
      <c r="L11" t="s">
        <v>24</v>
      </c>
    </row>
    <row r="12" spans="1:13" x14ac:dyDescent="0.25">
      <c r="A12" t="s">
        <v>23</v>
      </c>
      <c r="B12" t="s">
        <v>15</v>
      </c>
      <c r="D12">
        <v>10</v>
      </c>
      <c r="E12">
        <v>1</v>
      </c>
      <c r="F12">
        <v>12</v>
      </c>
      <c r="G12">
        <v>0</v>
      </c>
      <c r="H12">
        <v>24</v>
      </c>
      <c r="I12">
        <v>0</v>
      </c>
      <c r="J12">
        <v>6</v>
      </c>
      <c r="K12">
        <v>0.26319999999999999</v>
      </c>
      <c r="L12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7"/>
  <sheetViews>
    <sheetView workbookViewId="0"/>
  </sheetViews>
  <sheetFormatPr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4200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12</v>
      </c>
      <c r="G3">
        <v>0</v>
      </c>
      <c r="H3">
        <v>12</v>
      </c>
      <c r="I3">
        <v>0</v>
      </c>
      <c r="J3">
        <v>4</v>
      </c>
      <c r="K3">
        <v>6.2199999999999998E-3</v>
      </c>
      <c r="L3" t="s">
        <v>16</v>
      </c>
    </row>
    <row r="4" spans="1:13" x14ac:dyDescent="0.25">
      <c r="A4" t="s">
        <v>12</v>
      </c>
      <c r="B4" t="s">
        <v>15</v>
      </c>
      <c r="D4">
        <v>0</v>
      </c>
      <c r="E4">
        <v>1</v>
      </c>
      <c r="F4">
        <v>12</v>
      </c>
      <c r="G4">
        <v>12</v>
      </c>
      <c r="H4">
        <v>20</v>
      </c>
      <c r="I4">
        <v>0</v>
      </c>
      <c r="J4">
        <v>4</v>
      </c>
      <c r="K4">
        <v>2.9080000000000002E-2</v>
      </c>
      <c r="L4" t="s">
        <v>16</v>
      </c>
      <c r="M4" t="s">
        <v>32</v>
      </c>
    </row>
    <row r="5" spans="1:13" x14ac:dyDescent="0.25">
      <c r="A5" t="s">
        <v>12</v>
      </c>
      <c r="B5" t="s">
        <v>15</v>
      </c>
      <c r="D5">
        <v>0</v>
      </c>
      <c r="E5">
        <v>1</v>
      </c>
      <c r="F5">
        <v>12</v>
      </c>
      <c r="G5">
        <v>20</v>
      </c>
      <c r="H5">
        <v>24</v>
      </c>
      <c r="I5">
        <v>0</v>
      </c>
      <c r="J5">
        <v>4</v>
      </c>
      <c r="K5">
        <v>6.2199999999999998E-3</v>
      </c>
      <c r="L5" t="s">
        <v>16</v>
      </c>
    </row>
    <row r="6" spans="1:13" x14ac:dyDescent="0.25">
      <c r="A6" t="s">
        <v>12</v>
      </c>
      <c r="B6" t="s">
        <v>15</v>
      </c>
      <c r="D6">
        <v>0</v>
      </c>
      <c r="E6">
        <v>1</v>
      </c>
      <c r="F6">
        <v>12</v>
      </c>
      <c r="G6">
        <v>0</v>
      </c>
      <c r="H6">
        <v>24</v>
      </c>
      <c r="I6">
        <v>5</v>
      </c>
      <c r="J6">
        <v>6</v>
      </c>
      <c r="K6">
        <v>6.2199999999999998E-3</v>
      </c>
      <c r="L6" t="s">
        <v>16</v>
      </c>
    </row>
    <row r="7" spans="1:13" x14ac:dyDescent="0.25">
      <c r="A7" t="s">
        <v>12</v>
      </c>
      <c r="B7" t="s">
        <v>17</v>
      </c>
      <c r="C7" t="s">
        <v>26</v>
      </c>
      <c r="D7">
        <v>0</v>
      </c>
      <c r="E7">
        <v>1</v>
      </c>
      <c r="F7">
        <v>12</v>
      </c>
      <c r="G7">
        <v>0</v>
      </c>
      <c r="H7">
        <v>24</v>
      </c>
      <c r="I7">
        <v>0</v>
      </c>
      <c r="J7">
        <v>6</v>
      </c>
      <c r="K7">
        <f>10.5+0.55+7.53-0.51</f>
        <v>18.07</v>
      </c>
      <c r="L7" t="s">
        <v>19</v>
      </c>
      <c r="M7" t="s">
        <v>33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M12"/>
  <sheetViews>
    <sheetView workbookViewId="0"/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f>10.84*30</f>
        <v>325.2</v>
      </c>
      <c r="L2" t="s">
        <v>14</v>
      </c>
      <c r="M2" t="s">
        <v>27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2.6620000000000001E-2</v>
      </c>
      <c r="L3" t="s">
        <v>16</v>
      </c>
    </row>
    <row r="4" spans="1:13" x14ac:dyDescent="0.25">
      <c r="A4" t="s">
        <v>12</v>
      </c>
      <c r="B4" t="s">
        <v>17</v>
      </c>
      <c r="C4" t="s">
        <v>18</v>
      </c>
      <c r="D4">
        <v>0</v>
      </c>
      <c r="E4">
        <v>1</v>
      </c>
      <c r="F4">
        <v>4</v>
      </c>
      <c r="G4">
        <v>6</v>
      </c>
      <c r="H4">
        <v>22</v>
      </c>
      <c r="I4">
        <v>0</v>
      </c>
      <c r="J4">
        <v>4</v>
      </c>
      <c r="K4">
        <v>7.49</v>
      </c>
      <c r="L4" t="s">
        <v>19</v>
      </c>
    </row>
    <row r="5" spans="1:13" x14ac:dyDescent="0.25">
      <c r="A5" t="s">
        <v>12</v>
      </c>
      <c r="B5" t="s">
        <v>17</v>
      </c>
      <c r="C5" t="s">
        <v>77</v>
      </c>
      <c r="D5">
        <v>0</v>
      </c>
      <c r="E5">
        <v>1</v>
      </c>
      <c r="F5">
        <v>4</v>
      </c>
      <c r="G5">
        <v>6</v>
      </c>
      <c r="H5">
        <v>12</v>
      </c>
      <c r="I5">
        <v>0</v>
      </c>
      <c r="J5">
        <v>4</v>
      </c>
      <c r="K5">
        <v>9.7799999999999994</v>
      </c>
      <c r="L5" t="s">
        <v>19</v>
      </c>
    </row>
    <row r="6" spans="1:13" x14ac:dyDescent="0.25">
      <c r="A6" t="s">
        <v>12</v>
      </c>
      <c r="B6" t="s">
        <v>17</v>
      </c>
      <c r="C6" t="s">
        <v>50</v>
      </c>
      <c r="D6">
        <v>0</v>
      </c>
      <c r="E6">
        <v>1</v>
      </c>
      <c r="F6">
        <v>5</v>
      </c>
      <c r="G6">
        <v>0</v>
      </c>
      <c r="H6">
        <v>24</v>
      </c>
      <c r="I6">
        <v>0</v>
      </c>
      <c r="J6">
        <v>6</v>
      </c>
      <c r="K6">
        <v>2.4500000000000002</v>
      </c>
      <c r="L6" t="s">
        <v>19</v>
      </c>
    </row>
    <row r="7" spans="1:13" x14ac:dyDescent="0.25">
      <c r="A7" t="s">
        <v>12</v>
      </c>
      <c r="B7" t="s">
        <v>17</v>
      </c>
      <c r="C7" t="s">
        <v>20</v>
      </c>
      <c r="D7">
        <v>0</v>
      </c>
      <c r="E7">
        <v>6</v>
      </c>
      <c r="F7">
        <v>9</v>
      </c>
      <c r="G7">
        <v>10</v>
      </c>
      <c r="H7">
        <v>22</v>
      </c>
      <c r="I7">
        <v>0</v>
      </c>
      <c r="J7">
        <v>4</v>
      </c>
      <c r="K7">
        <v>7.49</v>
      </c>
      <c r="L7" t="s">
        <v>19</v>
      </c>
    </row>
    <row r="8" spans="1:13" x14ac:dyDescent="0.25">
      <c r="A8" t="s">
        <v>12</v>
      </c>
      <c r="B8" t="s">
        <v>17</v>
      </c>
      <c r="C8" t="s">
        <v>51</v>
      </c>
      <c r="D8">
        <v>0</v>
      </c>
      <c r="E8">
        <v>6</v>
      </c>
      <c r="F8">
        <v>9</v>
      </c>
      <c r="G8">
        <v>13</v>
      </c>
      <c r="H8">
        <v>19</v>
      </c>
      <c r="I8">
        <v>0</v>
      </c>
      <c r="J8">
        <v>4</v>
      </c>
      <c r="K8">
        <v>9.7799999999999994</v>
      </c>
      <c r="L8" t="s">
        <v>19</v>
      </c>
    </row>
    <row r="9" spans="1:13" x14ac:dyDescent="0.25">
      <c r="A9" t="s">
        <v>12</v>
      </c>
      <c r="B9" t="s">
        <v>17</v>
      </c>
      <c r="C9" t="s">
        <v>52</v>
      </c>
      <c r="D9">
        <v>0</v>
      </c>
      <c r="E9">
        <v>6</v>
      </c>
      <c r="F9">
        <v>9</v>
      </c>
      <c r="G9">
        <v>0</v>
      </c>
      <c r="H9">
        <v>24</v>
      </c>
      <c r="I9">
        <v>0</v>
      </c>
      <c r="J9">
        <v>6</v>
      </c>
      <c r="K9">
        <v>2.4500000000000002</v>
      </c>
      <c r="L9" t="s">
        <v>19</v>
      </c>
    </row>
    <row r="10" spans="1:13" x14ac:dyDescent="0.25">
      <c r="A10" t="s">
        <v>12</v>
      </c>
      <c r="B10" t="s">
        <v>17</v>
      </c>
      <c r="C10" t="s">
        <v>21</v>
      </c>
      <c r="D10">
        <v>0</v>
      </c>
      <c r="E10">
        <v>10</v>
      </c>
      <c r="F10">
        <v>12</v>
      </c>
      <c r="G10">
        <v>6</v>
      </c>
      <c r="H10">
        <v>22</v>
      </c>
      <c r="I10">
        <v>0</v>
      </c>
      <c r="J10">
        <v>4</v>
      </c>
      <c r="K10">
        <v>7.49</v>
      </c>
      <c r="L10" t="s">
        <v>19</v>
      </c>
    </row>
    <row r="11" spans="1:13" x14ac:dyDescent="0.25">
      <c r="A11" t="s">
        <v>12</v>
      </c>
      <c r="B11" t="s">
        <v>17</v>
      </c>
      <c r="C11" t="s">
        <v>78</v>
      </c>
      <c r="D11">
        <v>0</v>
      </c>
      <c r="E11">
        <v>10</v>
      </c>
      <c r="F11">
        <v>12</v>
      </c>
      <c r="G11">
        <v>6</v>
      </c>
      <c r="H11">
        <v>12</v>
      </c>
      <c r="I11">
        <v>0</v>
      </c>
      <c r="J11">
        <v>4</v>
      </c>
      <c r="K11">
        <v>9.7799999999999994</v>
      </c>
      <c r="L11" t="s">
        <v>19</v>
      </c>
    </row>
    <row r="12" spans="1:13" x14ac:dyDescent="0.25">
      <c r="A12" t="s">
        <v>12</v>
      </c>
      <c r="B12" t="s">
        <v>17</v>
      </c>
      <c r="C12" t="s">
        <v>53</v>
      </c>
      <c r="D12">
        <v>0</v>
      </c>
      <c r="E12">
        <v>10</v>
      </c>
      <c r="F12">
        <v>12</v>
      </c>
      <c r="G12">
        <v>0</v>
      </c>
      <c r="H12">
        <v>24</v>
      </c>
      <c r="I12">
        <v>0</v>
      </c>
      <c r="J12">
        <v>6</v>
      </c>
      <c r="K12">
        <v>2.4500000000000002</v>
      </c>
      <c r="L12" t="s">
        <v>19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12"/>
  <sheetViews>
    <sheetView tabSelected="1" workbookViewId="0">
      <selection activeCell="K10" sqref="K10"/>
    </sheetView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f>11 *30</f>
        <v>330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12</v>
      </c>
      <c r="G3">
        <v>0</v>
      </c>
      <c r="H3">
        <v>6</v>
      </c>
      <c r="I3">
        <v>0</v>
      </c>
      <c r="J3">
        <v>5</v>
      </c>
      <c r="K3">
        <v>6.0199999999999997E-2</v>
      </c>
      <c r="L3" t="s">
        <v>16</v>
      </c>
    </row>
    <row r="4" spans="1:13" x14ac:dyDescent="0.25">
      <c r="A4" t="s">
        <v>12</v>
      </c>
      <c r="B4" t="s">
        <v>15</v>
      </c>
      <c r="D4">
        <v>0</v>
      </c>
      <c r="E4">
        <v>1</v>
      </c>
      <c r="F4">
        <v>12</v>
      </c>
      <c r="G4">
        <v>6</v>
      </c>
      <c r="H4">
        <v>22</v>
      </c>
      <c r="I4">
        <v>0</v>
      </c>
      <c r="J4">
        <v>5</v>
      </c>
      <c r="K4">
        <v>9.1300000000000006E-2</v>
      </c>
      <c r="L4" t="s">
        <v>16</v>
      </c>
    </row>
    <row r="5" spans="1:13" x14ac:dyDescent="0.25">
      <c r="A5" t="s">
        <v>12</v>
      </c>
      <c r="B5" t="s">
        <v>15</v>
      </c>
      <c r="D5">
        <v>0</v>
      </c>
      <c r="E5">
        <v>1</v>
      </c>
      <c r="F5">
        <v>12</v>
      </c>
      <c r="G5">
        <v>22</v>
      </c>
      <c r="H5">
        <v>24</v>
      </c>
      <c r="I5">
        <v>0</v>
      </c>
      <c r="J5">
        <v>5</v>
      </c>
      <c r="K5">
        <v>6.0199999999999997E-2</v>
      </c>
      <c r="L5" t="s">
        <v>16</v>
      </c>
    </row>
    <row r="6" spans="1:13" x14ac:dyDescent="0.25">
      <c r="A6" t="s">
        <v>12</v>
      </c>
      <c r="B6" t="s">
        <v>15</v>
      </c>
      <c r="D6">
        <v>0</v>
      </c>
      <c r="E6">
        <v>1</v>
      </c>
      <c r="F6">
        <v>12</v>
      </c>
      <c r="G6">
        <v>0</v>
      </c>
      <c r="H6">
        <v>24</v>
      </c>
      <c r="I6">
        <v>6</v>
      </c>
      <c r="J6">
        <v>6</v>
      </c>
      <c r="K6">
        <v>6.0199999999999997E-2</v>
      </c>
      <c r="L6" t="s">
        <v>16</v>
      </c>
    </row>
    <row r="7" spans="1:13" x14ac:dyDescent="0.25">
      <c r="A7" t="s">
        <v>12</v>
      </c>
      <c r="B7" t="s">
        <v>17</v>
      </c>
      <c r="C7" t="s">
        <v>22</v>
      </c>
      <c r="D7">
        <v>0</v>
      </c>
      <c r="E7">
        <v>1</v>
      </c>
      <c r="F7">
        <v>12</v>
      </c>
      <c r="G7">
        <v>0</v>
      </c>
      <c r="H7">
        <v>24</v>
      </c>
      <c r="I7">
        <v>0</v>
      </c>
      <c r="J7">
        <v>5</v>
      </c>
      <c r="K7">
        <v>0.27</v>
      </c>
      <c r="L7" t="s">
        <v>19</v>
      </c>
    </row>
    <row r="8" spans="1:13" x14ac:dyDescent="0.25">
      <c r="A8" t="s">
        <v>12</v>
      </c>
      <c r="B8" t="s">
        <v>17</v>
      </c>
      <c r="C8" t="s">
        <v>63</v>
      </c>
      <c r="D8">
        <v>0</v>
      </c>
      <c r="E8">
        <v>1</v>
      </c>
      <c r="F8">
        <v>12</v>
      </c>
      <c r="G8">
        <v>6</v>
      </c>
      <c r="H8">
        <v>22</v>
      </c>
      <c r="I8">
        <v>0</v>
      </c>
      <c r="J8">
        <v>5</v>
      </c>
      <c r="K8">
        <v>3.85</v>
      </c>
      <c r="L8" t="s">
        <v>19</v>
      </c>
    </row>
    <row r="9" spans="1:13" x14ac:dyDescent="0.25">
      <c r="A9" t="s">
        <v>12</v>
      </c>
      <c r="B9" t="s">
        <v>17</v>
      </c>
      <c r="C9" t="s">
        <v>22</v>
      </c>
      <c r="D9">
        <v>0</v>
      </c>
      <c r="E9">
        <v>1</v>
      </c>
      <c r="F9">
        <v>12</v>
      </c>
      <c r="G9">
        <v>22</v>
      </c>
      <c r="H9">
        <v>24</v>
      </c>
      <c r="I9">
        <v>0</v>
      </c>
      <c r="J9">
        <v>5</v>
      </c>
      <c r="K9">
        <v>0.27</v>
      </c>
      <c r="L9" t="s">
        <v>19</v>
      </c>
    </row>
    <row r="10" spans="1:13" x14ac:dyDescent="0.25">
      <c r="A10" t="s">
        <v>12</v>
      </c>
      <c r="B10" t="s">
        <v>17</v>
      </c>
      <c r="C10" t="s">
        <v>22</v>
      </c>
      <c r="D10">
        <v>0</v>
      </c>
      <c r="E10">
        <v>1</v>
      </c>
      <c r="F10">
        <v>12</v>
      </c>
      <c r="G10">
        <v>0</v>
      </c>
      <c r="H10">
        <v>24</v>
      </c>
      <c r="I10">
        <v>6</v>
      </c>
      <c r="J10">
        <v>6</v>
      </c>
      <c r="K10">
        <v>0.27</v>
      </c>
      <c r="L10" t="s">
        <v>19</v>
      </c>
    </row>
    <row r="11" spans="1:13" x14ac:dyDescent="0.25">
      <c r="A11" t="s">
        <v>23</v>
      </c>
      <c r="B11" t="s">
        <v>13</v>
      </c>
      <c r="K11">
        <v>33.840000000000003</v>
      </c>
      <c r="L11" t="s">
        <v>14</v>
      </c>
    </row>
    <row r="12" spans="1:13" x14ac:dyDescent="0.25">
      <c r="A12" t="s">
        <v>23</v>
      </c>
      <c r="B12" t="s">
        <v>15</v>
      </c>
      <c r="D12">
        <v>0</v>
      </c>
      <c r="E12">
        <v>1</v>
      </c>
      <c r="F12">
        <v>12</v>
      </c>
      <c r="G12">
        <v>0</v>
      </c>
      <c r="H12">
        <v>24</v>
      </c>
      <c r="I12">
        <v>0</v>
      </c>
      <c r="J12">
        <v>6</v>
      </c>
      <c r="K12">
        <v>0.91727999999999998</v>
      </c>
      <c r="L12" t="s">
        <v>24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17"/>
  <sheetViews>
    <sheetView workbookViewId="0">
      <selection activeCell="N1" sqref="N1"/>
    </sheetView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2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f>323.82+21.08</f>
        <v>344.9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5</v>
      </c>
      <c r="G3">
        <v>0</v>
      </c>
      <c r="H3">
        <v>10</v>
      </c>
      <c r="I3">
        <v>0</v>
      </c>
      <c r="J3">
        <v>4</v>
      </c>
      <c r="K3">
        <f>0.03-0.0018</f>
        <v>2.8199999999999999E-2</v>
      </c>
      <c r="L3" t="s">
        <v>16</v>
      </c>
    </row>
    <row r="4" spans="1:13" x14ac:dyDescent="0.25">
      <c r="A4" t="s">
        <v>12</v>
      </c>
      <c r="B4" t="s">
        <v>15</v>
      </c>
      <c r="D4">
        <v>0</v>
      </c>
      <c r="E4">
        <v>1</v>
      </c>
      <c r="F4">
        <v>5</v>
      </c>
      <c r="G4">
        <v>10</v>
      </c>
      <c r="H4">
        <v>22</v>
      </c>
      <c r="I4">
        <v>0</v>
      </c>
      <c r="J4">
        <v>4</v>
      </c>
      <c r="K4">
        <f>0.03+0.0029</f>
        <v>3.2899999999999999E-2</v>
      </c>
      <c r="L4" t="s">
        <v>16</v>
      </c>
    </row>
    <row r="5" spans="1:13" x14ac:dyDescent="0.25">
      <c r="A5" t="s">
        <v>12</v>
      </c>
      <c r="B5" t="s">
        <v>15</v>
      </c>
      <c r="D5">
        <v>0</v>
      </c>
      <c r="E5">
        <v>1</v>
      </c>
      <c r="F5">
        <v>5</v>
      </c>
      <c r="G5">
        <v>22</v>
      </c>
      <c r="H5">
        <v>24</v>
      </c>
      <c r="I5">
        <v>0</v>
      </c>
      <c r="J5">
        <v>4</v>
      </c>
      <c r="K5">
        <f>0.03-0.0018</f>
        <v>2.8199999999999999E-2</v>
      </c>
      <c r="L5" t="s">
        <v>16</v>
      </c>
    </row>
    <row r="6" spans="1:13" x14ac:dyDescent="0.25">
      <c r="A6" t="s">
        <v>12</v>
      </c>
      <c r="B6" t="s">
        <v>15</v>
      </c>
      <c r="D6">
        <v>0</v>
      </c>
      <c r="E6">
        <v>1</v>
      </c>
      <c r="F6">
        <v>5</v>
      </c>
      <c r="G6">
        <v>0</v>
      </c>
      <c r="H6">
        <v>24</v>
      </c>
      <c r="I6">
        <v>5</v>
      </c>
      <c r="J6">
        <v>6</v>
      </c>
      <c r="K6">
        <f>0.03-0.0018</f>
        <v>2.8199999999999999E-2</v>
      </c>
      <c r="L6" t="s">
        <v>16</v>
      </c>
    </row>
    <row r="7" spans="1:13" x14ac:dyDescent="0.25">
      <c r="A7" t="s">
        <v>12</v>
      </c>
      <c r="B7" t="s">
        <v>15</v>
      </c>
      <c r="D7">
        <v>0</v>
      </c>
      <c r="E7">
        <v>6</v>
      </c>
      <c r="F7">
        <v>9</v>
      </c>
      <c r="G7">
        <v>0</v>
      </c>
      <c r="H7">
        <v>10</v>
      </c>
      <c r="I7">
        <v>0</v>
      </c>
      <c r="J7">
        <v>4</v>
      </c>
      <c r="K7">
        <f>0.0328-0.0035</f>
        <v>2.9300000000000003E-2</v>
      </c>
      <c r="L7" t="s">
        <v>16</v>
      </c>
    </row>
    <row r="8" spans="1:13" x14ac:dyDescent="0.25">
      <c r="A8" t="s">
        <v>12</v>
      </c>
      <c r="B8" t="s">
        <v>15</v>
      </c>
      <c r="D8">
        <v>0</v>
      </c>
      <c r="E8">
        <v>6</v>
      </c>
      <c r="F8">
        <v>9</v>
      </c>
      <c r="G8">
        <v>10</v>
      </c>
      <c r="H8">
        <v>22</v>
      </c>
      <c r="I8">
        <v>0</v>
      </c>
      <c r="J8">
        <v>4</v>
      </c>
      <c r="K8">
        <f>0.0328-0.0035</f>
        <v>2.9300000000000003E-2</v>
      </c>
      <c r="L8" t="s">
        <v>16</v>
      </c>
    </row>
    <row r="9" spans="1:13" x14ac:dyDescent="0.25">
      <c r="A9" t="s">
        <v>12</v>
      </c>
      <c r="B9" t="s">
        <v>15</v>
      </c>
      <c r="D9">
        <v>0</v>
      </c>
      <c r="E9">
        <v>6</v>
      </c>
      <c r="F9">
        <v>9</v>
      </c>
      <c r="G9">
        <v>22</v>
      </c>
      <c r="H9">
        <v>24</v>
      </c>
      <c r="I9">
        <v>0</v>
      </c>
      <c r="J9">
        <v>4</v>
      </c>
      <c r="K9">
        <f>0.0328+0.0064</f>
        <v>3.9200000000000006E-2</v>
      </c>
      <c r="L9" t="s">
        <v>16</v>
      </c>
    </row>
    <row r="10" spans="1:13" x14ac:dyDescent="0.25">
      <c r="A10" t="s">
        <v>12</v>
      </c>
      <c r="B10" t="s">
        <v>15</v>
      </c>
      <c r="D10">
        <v>0</v>
      </c>
      <c r="E10">
        <v>6</v>
      </c>
      <c r="F10">
        <v>9</v>
      </c>
      <c r="G10">
        <v>0</v>
      </c>
      <c r="H10">
        <v>24</v>
      </c>
      <c r="I10">
        <v>5</v>
      </c>
      <c r="J10">
        <v>6</v>
      </c>
      <c r="K10">
        <f>0.0328-0.0035</f>
        <v>2.9300000000000003E-2</v>
      </c>
      <c r="L10" t="s">
        <v>16</v>
      </c>
    </row>
    <row r="11" spans="1:13" x14ac:dyDescent="0.25">
      <c r="A11" t="s">
        <v>12</v>
      </c>
      <c r="B11" t="s">
        <v>15</v>
      </c>
      <c r="D11">
        <v>0</v>
      </c>
      <c r="E11">
        <v>10</v>
      </c>
      <c r="F11">
        <v>12</v>
      </c>
      <c r="G11">
        <v>0</v>
      </c>
      <c r="H11">
        <v>10</v>
      </c>
      <c r="I11">
        <v>0</v>
      </c>
      <c r="J11">
        <v>4</v>
      </c>
      <c r="K11">
        <f>0.03-0.0018</f>
        <v>2.8199999999999999E-2</v>
      </c>
      <c r="L11" t="s">
        <v>16</v>
      </c>
    </row>
    <row r="12" spans="1:13" x14ac:dyDescent="0.25">
      <c r="A12" t="s">
        <v>12</v>
      </c>
      <c r="B12" t="s">
        <v>15</v>
      </c>
      <c r="D12">
        <v>0</v>
      </c>
      <c r="E12">
        <v>10</v>
      </c>
      <c r="F12">
        <v>12</v>
      </c>
      <c r="G12">
        <v>10</v>
      </c>
      <c r="H12">
        <v>22</v>
      </c>
      <c r="I12">
        <v>0</v>
      </c>
      <c r="J12">
        <v>4</v>
      </c>
      <c r="K12">
        <f>0.03+0.0029</f>
        <v>3.2899999999999999E-2</v>
      </c>
      <c r="L12" t="s">
        <v>16</v>
      </c>
    </row>
    <row r="13" spans="1:13" x14ac:dyDescent="0.25">
      <c r="A13" t="s">
        <v>12</v>
      </c>
      <c r="B13" t="s">
        <v>15</v>
      </c>
      <c r="D13">
        <v>0</v>
      </c>
      <c r="E13">
        <v>10</v>
      </c>
      <c r="F13">
        <v>12</v>
      </c>
      <c r="G13">
        <v>22</v>
      </c>
      <c r="H13">
        <v>24</v>
      </c>
      <c r="I13">
        <v>0</v>
      </c>
      <c r="J13">
        <v>4</v>
      </c>
      <c r="K13">
        <f>0.03-0.0018</f>
        <v>2.8199999999999999E-2</v>
      </c>
      <c r="L13" t="s">
        <v>16</v>
      </c>
    </row>
    <row r="14" spans="1:13" x14ac:dyDescent="0.25">
      <c r="A14" t="s">
        <v>12</v>
      </c>
      <c r="B14" t="s">
        <v>15</v>
      </c>
      <c r="D14">
        <v>0</v>
      </c>
      <c r="E14">
        <v>10</v>
      </c>
      <c r="F14">
        <v>12</v>
      </c>
      <c r="G14">
        <v>0</v>
      </c>
      <c r="H14">
        <v>24</v>
      </c>
      <c r="I14">
        <v>5</v>
      </c>
      <c r="J14">
        <v>6</v>
      </c>
      <c r="K14">
        <f>0.03-0.0018</f>
        <v>2.8199999999999999E-2</v>
      </c>
      <c r="L14" t="s">
        <v>16</v>
      </c>
    </row>
    <row r="15" spans="1:13" x14ac:dyDescent="0.25">
      <c r="A15" t="s">
        <v>12</v>
      </c>
      <c r="B15" t="s">
        <v>17</v>
      </c>
      <c r="C15" t="s">
        <v>79</v>
      </c>
      <c r="D15">
        <v>0</v>
      </c>
      <c r="E15">
        <v>1</v>
      </c>
      <c r="F15">
        <v>5</v>
      </c>
      <c r="G15">
        <v>10</v>
      </c>
      <c r="H15">
        <v>22</v>
      </c>
      <c r="I15">
        <v>0</v>
      </c>
      <c r="J15">
        <v>6</v>
      </c>
      <c r="K15">
        <v>8.58</v>
      </c>
      <c r="L15" t="s">
        <v>19</v>
      </c>
    </row>
    <row r="16" spans="1:13" x14ac:dyDescent="0.25">
      <c r="A16" t="s">
        <v>12</v>
      </c>
      <c r="B16" t="s">
        <v>17</v>
      </c>
      <c r="C16" t="s">
        <v>20</v>
      </c>
      <c r="D16">
        <v>0</v>
      </c>
      <c r="E16">
        <v>6</v>
      </c>
      <c r="F16">
        <v>9</v>
      </c>
      <c r="G16">
        <v>10</v>
      </c>
      <c r="H16">
        <v>22</v>
      </c>
      <c r="I16">
        <v>0</v>
      </c>
      <c r="J16">
        <v>6</v>
      </c>
      <c r="K16">
        <v>19.27</v>
      </c>
      <c r="L16" t="s">
        <v>19</v>
      </c>
    </row>
    <row r="17" spans="1:12" x14ac:dyDescent="0.25">
      <c r="A17" t="s">
        <v>12</v>
      </c>
      <c r="B17" t="s">
        <v>17</v>
      </c>
      <c r="C17" t="s">
        <v>21</v>
      </c>
      <c r="D17">
        <v>0</v>
      </c>
      <c r="E17">
        <v>10</v>
      </c>
      <c r="F17">
        <v>12</v>
      </c>
      <c r="G17">
        <v>10</v>
      </c>
      <c r="H17">
        <v>22</v>
      </c>
      <c r="I17">
        <v>0</v>
      </c>
      <c r="J17">
        <v>6</v>
      </c>
      <c r="K17">
        <v>8.58</v>
      </c>
      <c r="L17" t="s">
        <v>19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17"/>
  <sheetViews>
    <sheetView workbookViewId="0">
      <selection activeCell="N1" sqref="N1"/>
    </sheetView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3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f>323.82+21.08</f>
        <v>344.9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5</v>
      </c>
      <c r="G3">
        <v>0</v>
      </c>
      <c r="H3">
        <v>10</v>
      </c>
      <c r="I3">
        <v>0</v>
      </c>
      <c r="J3">
        <v>4</v>
      </c>
      <c r="K3">
        <f>0.03-0.0018</f>
        <v>2.8199999999999999E-2</v>
      </c>
      <c r="L3" t="s">
        <v>16</v>
      </c>
    </row>
    <row r="4" spans="1:13" x14ac:dyDescent="0.25">
      <c r="A4" t="s">
        <v>12</v>
      </c>
      <c r="B4" t="s">
        <v>15</v>
      </c>
      <c r="D4">
        <v>0</v>
      </c>
      <c r="E4">
        <v>1</v>
      </c>
      <c r="F4">
        <v>5</v>
      </c>
      <c r="G4">
        <v>10</v>
      </c>
      <c r="H4">
        <v>22</v>
      </c>
      <c r="I4">
        <v>0</v>
      </c>
      <c r="J4">
        <v>4</v>
      </c>
      <c r="K4">
        <f>0.03+0.0029</f>
        <v>3.2899999999999999E-2</v>
      </c>
      <c r="L4" t="s">
        <v>16</v>
      </c>
    </row>
    <row r="5" spans="1:13" x14ac:dyDescent="0.25">
      <c r="A5" t="s">
        <v>12</v>
      </c>
      <c r="B5" t="s">
        <v>15</v>
      </c>
      <c r="D5">
        <v>0</v>
      </c>
      <c r="E5">
        <v>1</v>
      </c>
      <c r="F5">
        <v>5</v>
      </c>
      <c r="G5">
        <v>22</v>
      </c>
      <c r="H5">
        <v>24</v>
      </c>
      <c r="I5">
        <v>0</v>
      </c>
      <c r="J5">
        <v>4</v>
      </c>
      <c r="K5">
        <f>0.03-0.0018</f>
        <v>2.8199999999999999E-2</v>
      </c>
      <c r="L5" t="s">
        <v>16</v>
      </c>
    </row>
    <row r="6" spans="1:13" x14ac:dyDescent="0.25">
      <c r="A6" t="s">
        <v>12</v>
      </c>
      <c r="B6" t="s">
        <v>15</v>
      </c>
      <c r="D6">
        <v>0</v>
      </c>
      <c r="E6">
        <v>1</v>
      </c>
      <c r="F6">
        <v>5</v>
      </c>
      <c r="G6">
        <v>0</v>
      </c>
      <c r="H6">
        <v>24</v>
      </c>
      <c r="I6">
        <v>5</v>
      </c>
      <c r="J6">
        <v>6</v>
      </c>
      <c r="K6">
        <f>0.03-0.0018</f>
        <v>2.8199999999999999E-2</v>
      </c>
      <c r="L6" t="s">
        <v>16</v>
      </c>
    </row>
    <row r="7" spans="1:13" x14ac:dyDescent="0.25">
      <c r="A7" t="s">
        <v>12</v>
      </c>
      <c r="B7" t="s">
        <v>15</v>
      </c>
      <c r="D7">
        <v>0</v>
      </c>
      <c r="E7">
        <v>6</v>
      </c>
      <c r="F7">
        <v>9</v>
      </c>
      <c r="G7">
        <v>0</v>
      </c>
      <c r="H7">
        <v>10</v>
      </c>
      <c r="I7">
        <v>0</v>
      </c>
      <c r="J7">
        <v>4</v>
      </c>
      <c r="K7">
        <f>0.0328-0.0035</f>
        <v>2.9300000000000003E-2</v>
      </c>
      <c r="L7" t="s">
        <v>16</v>
      </c>
    </row>
    <row r="8" spans="1:13" x14ac:dyDescent="0.25">
      <c r="A8" t="s">
        <v>12</v>
      </c>
      <c r="B8" t="s">
        <v>15</v>
      </c>
      <c r="D8">
        <v>0</v>
      </c>
      <c r="E8">
        <v>6</v>
      </c>
      <c r="F8">
        <v>9</v>
      </c>
      <c r="G8">
        <v>10</v>
      </c>
      <c r="H8">
        <v>22</v>
      </c>
      <c r="I8">
        <v>0</v>
      </c>
      <c r="J8">
        <v>4</v>
      </c>
      <c r="K8">
        <f>0.0328-0.0035</f>
        <v>2.9300000000000003E-2</v>
      </c>
      <c r="L8" t="s">
        <v>16</v>
      </c>
    </row>
    <row r="9" spans="1:13" x14ac:dyDescent="0.25">
      <c r="A9" t="s">
        <v>12</v>
      </c>
      <c r="B9" t="s">
        <v>15</v>
      </c>
      <c r="D9">
        <v>0</v>
      </c>
      <c r="E9">
        <v>6</v>
      </c>
      <c r="F9">
        <v>9</v>
      </c>
      <c r="G9">
        <v>22</v>
      </c>
      <c r="H9">
        <v>24</v>
      </c>
      <c r="I9">
        <v>0</v>
      </c>
      <c r="J9">
        <v>4</v>
      </c>
      <c r="K9">
        <f>0.0328+0.0064</f>
        <v>3.9200000000000006E-2</v>
      </c>
      <c r="L9" t="s">
        <v>16</v>
      </c>
    </row>
    <row r="10" spans="1:13" x14ac:dyDescent="0.25">
      <c r="A10" t="s">
        <v>12</v>
      </c>
      <c r="B10" t="s">
        <v>15</v>
      </c>
      <c r="D10">
        <v>0</v>
      </c>
      <c r="E10">
        <v>6</v>
      </c>
      <c r="F10">
        <v>9</v>
      </c>
      <c r="G10">
        <v>0</v>
      </c>
      <c r="H10">
        <v>24</v>
      </c>
      <c r="I10">
        <v>5</v>
      </c>
      <c r="J10">
        <v>6</v>
      </c>
      <c r="K10">
        <f>0.0328-0.0035</f>
        <v>2.9300000000000003E-2</v>
      </c>
      <c r="L10" t="s">
        <v>16</v>
      </c>
    </row>
    <row r="11" spans="1:13" x14ac:dyDescent="0.25">
      <c r="A11" t="s">
        <v>12</v>
      </c>
      <c r="B11" t="s">
        <v>15</v>
      </c>
      <c r="D11">
        <v>0</v>
      </c>
      <c r="E11">
        <v>10</v>
      </c>
      <c r="F11">
        <v>12</v>
      </c>
      <c r="G11">
        <v>0</v>
      </c>
      <c r="H11">
        <v>10</v>
      </c>
      <c r="I11">
        <v>0</v>
      </c>
      <c r="J11">
        <v>4</v>
      </c>
      <c r="K11">
        <f>0.03-0.0018</f>
        <v>2.8199999999999999E-2</v>
      </c>
      <c r="L11" t="s">
        <v>16</v>
      </c>
    </row>
    <row r="12" spans="1:13" x14ac:dyDescent="0.25">
      <c r="A12" t="s">
        <v>12</v>
      </c>
      <c r="B12" t="s">
        <v>15</v>
      </c>
      <c r="D12">
        <v>0</v>
      </c>
      <c r="E12">
        <v>10</v>
      </c>
      <c r="F12">
        <v>12</v>
      </c>
      <c r="G12">
        <v>10</v>
      </c>
      <c r="H12">
        <v>22</v>
      </c>
      <c r="I12">
        <v>0</v>
      </c>
      <c r="J12">
        <v>4</v>
      </c>
      <c r="K12">
        <f>0.03+0.0029</f>
        <v>3.2899999999999999E-2</v>
      </c>
      <c r="L12" t="s">
        <v>16</v>
      </c>
    </row>
    <row r="13" spans="1:13" x14ac:dyDescent="0.25">
      <c r="A13" t="s">
        <v>12</v>
      </c>
      <c r="B13" t="s">
        <v>15</v>
      </c>
      <c r="D13">
        <v>0</v>
      </c>
      <c r="E13">
        <v>10</v>
      </c>
      <c r="F13">
        <v>12</v>
      </c>
      <c r="G13">
        <v>22</v>
      </c>
      <c r="H13">
        <v>24</v>
      </c>
      <c r="I13">
        <v>0</v>
      </c>
      <c r="J13">
        <v>4</v>
      </c>
      <c r="K13">
        <f>0.03-0.0018</f>
        <v>2.8199999999999999E-2</v>
      </c>
      <c r="L13" t="s">
        <v>16</v>
      </c>
    </row>
    <row r="14" spans="1:13" x14ac:dyDescent="0.25">
      <c r="A14" t="s">
        <v>12</v>
      </c>
      <c r="B14" t="s">
        <v>15</v>
      </c>
      <c r="D14">
        <v>0</v>
      </c>
      <c r="E14">
        <v>10</v>
      </c>
      <c r="F14">
        <v>12</v>
      </c>
      <c r="G14">
        <v>0</v>
      </c>
      <c r="H14">
        <v>24</v>
      </c>
      <c r="I14">
        <v>5</v>
      </c>
      <c r="J14">
        <v>6</v>
      </c>
      <c r="K14">
        <f>0.03-0.0018</f>
        <v>2.8199999999999999E-2</v>
      </c>
      <c r="L14" t="s">
        <v>16</v>
      </c>
    </row>
    <row r="15" spans="1:13" x14ac:dyDescent="0.25">
      <c r="A15" t="s">
        <v>12</v>
      </c>
      <c r="B15" t="s">
        <v>17</v>
      </c>
      <c r="C15" t="s">
        <v>79</v>
      </c>
      <c r="D15">
        <v>0</v>
      </c>
      <c r="E15">
        <v>1</v>
      </c>
      <c r="F15">
        <v>5</v>
      </c>
      <c r="G15">
        <v>10</v>
      </c>
      <c r="H15">
        <v>22</v>
      </c>
      <c r="I15">
        <v>0</v>
      </c>
      <c r="J15">
        <v>6</v>
      </c>
      <c r="K15">
        <v>8.58</v>
      </c>
      <c r="L15" t="s">
        <v>19</v>
      </c>
    </row>
    <row r="16" spans="1:13" x14ac:dyDescent="0.25">
      <c r="A16" t="s">
        <v>12</v>
      </c>
      <c r="B16" t="s">
        <v>17</v>
      </c>
      <c r="C16" t="s">
        <v>20</v>
      </c>
      <c r="D16">
        <v>0</v>
      </c>
      <c r="E16">
        <v>6</v>
      </c>
      <c r="F16">
        <v>9</v>
      </c>
      <c r="G16">
        <v>10</v>
      </c>
      <c r="H16">
        <v>22</v>
      </c>
      <c r="I16">
        <v>0</v>
      </c>
      <c r="J16">
        <v>6</v>
      </c>
      <c r="K16">
        <v>19.27</v>
      </c>
      <c r="L16" t="s">
        <v>19</v>
      </c>
    </row>
    <row r="17" spans="1:12" x14ac:dyDescent="0.25">
      <c r="A17" t="s">
        <v>12</v>
      </c>
      <c r="B17" t="s">
        <v>17</v>
      </c>
      <c r="C17" t="s">
        <v>21</v>
      </c>
      <c r="D17">
        <v>0</v>
      </c>
      <c r="E17">
        <v>10</v>
      </c>
      <c r="F17">
        <v>12</v>
      </c>
      <c r="G17">
        <v>10</v>
      </c>
      <c r="H17">
        <v>22</v>
      </c>
      <c r="I17">
        <v>0</v>
      </c>
      <c r="J17">
        <v>6</v>
      </c>
      <c r="K17">
        <v>8.58</v>
      </c>
      <c r="L17" t="s">
        <v>19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M7"/>
  <sheetViews>
    <sheetView workbookViewId="0"/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120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3.6204E-2</v>
      </c>
      <c r="L3" t="s">
        <v>16</v>
      </c>
    </row>
    <row r="4" spans="1:13" x14ac:dyDescent="0.25">
      <c r="A4" t="s">
        <v>12</v>
      </c>
      <c r="B4" t="s">
        <v>17</v>
      </c>
      <c r="C4" t="s">
        <v>36</v>
      </c>
      <c r="D4">
        <v>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v>23.23</v>
      </c>
      <c r="L4" t="s">
        <v>19</v>
      </c>
    </row>
    <row r="5" spans="1:13" x14ac:dyDescent="0.25">
      <c r="A5" s="1"/>
      <c r="B5" s="3"/>
    </row>
    <row r="6" spans="1:13" x14ac:dyDescent="0.25">
      <c r="A6" s="1"/>
    </row>
    <row r="7" spans="1:13" x14ac:dyDescent="0.25">
      <c r="A7" s="1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14"/>
  <sheetViews>
    <sheetView workbookViewId="0"/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143.09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7.9000000000000008E-3</v>
      </c>
      <c r="L3" t="s">
        <v>16</v>
      </c>
    </row>
    <row r="4" spans="1:13" x14ac:dyDescent="0.25">
      <c r="A4" t="s">
        <v>12</v>
      </c>
      <c r="B4" t="s">
        <v>17</v>
      </c>
      <c r="C4" t="s">
        <v>18</v>
      </c>
      <c r="D4">
        <v>0</v>
      </c>
      <c r="E4">
        <v>1</v>
      </c>
      <c r="F4">
        <v>5</v>
      </c>
      <c r="G4">
        <v>8</v>
      </c>
      <c r="H4">
        <v>22</v>
      </c>
      <c r="I4">
        <v>0</v>
      </c>
      <c r="J4">
        <v>4</v>
      </c>
      <c r="K4">
        <v>13.96</v>
      </c>
      <c r="L4" t="s">
        <v>19</v>
      </c>
    </row>
    <row r="5" spans="1:13" x14ac:dyDescent="0.25">
      <c r="A5" t="s">
        <v>12</v>
      </c>
      <c r="B5" t="s">
        <v>17</v>
      </c>
      <c r="C5" t="s">
        <v>50</v>
      </c>
      <c r="D5">
        <v>0</v>
      </c>
      <c r="E5">
        <v>1</v>
      </c>
      <c r="F5">
        <v>5</v>
      </c>
      <c r="G5">
        <v>0</v>
      </c>
      <c r="H5">
        <v>24</v>
      </c>
      <c r="I5">
        <v>0</v>
      </c>
      <c r="J5">
        <v>6</v>
      </c>
      <c r="K5">
        <v>4.21</v>
      </c>
      <c r="L5" t="s">
        <v>19</v>
      </c>
    </row>
    <row r="6" spans="1:13" x14ac:dyDescent="0.25">
      <c r="A6" t="s">
        <v>12</v>
      </c>
      <c r="B6" t="s">
        <v>17</v>
      </c>
      <c r="C6" t="s">
        <v>20</v>
      </c>
      <c r="D6">
        <v>0</v>
      </c>
      <c r="E6">
        <v>6</v>
      </c>
      <c r="F6">
        <v>9</v>
      </c>
      <c r="G6">
        <v>8</v>
      </c>
      <c r="H6">
        <v>22</v>
      </c>
      <c r="I6">
        <v>0</v>
      </c>
      <c r="J6">
        <v>4</v>
      </c>
      <c r="K6">
        <f>18.44</f>
        <v>18.440000000000001</v>
      </c>
      <c r="L6" t="s">
        <v>19</v>
      </c>
    </row>
    <row r="7" spans="1:13" x14ac:dyDescent="0.25">
      <c r="A7" t="s">
        <v>12</v>
      </c>
      <c r="B7" t="s">
        <v>17</v>
      </c>
      <c r="C7" t="s">
        <v>51</v>
      </c>
      <c r="D7">
        <v>0</v>
      </c>
      <c r="E7">
        <v>6</v>
      </c>
      <c r="F7">
        <v>9</v>
      </c>
      <c r="G7">
        <v>8</v>
      </c>
      <c r="H7">
        <v>18</v>
      </c>
      <c r="I7">
        <v>0</v>
      </c>
      <c r="J7">
        <v>4</v>
      </c>
      <c r="K7">
        <v>9.15</v>
      </c>
      <c r="L7" t="s">
        <v>19</v>
      </c>
    </row>
    <row r="8" spans="1:13" x14ac:dyDescent="0.25">
      <c r="A8" t="s">
        <v>12</v>
      </c>
      <c r="B8" t="s">
        <v>17</v>
      </c>
      <c r="C8" t="s">
        <v>52</v>
      </c>
      <c r="D8">
        <v>0</v>
      </c>
      <c r="E8">
        <v>6</v>
      </c>
      <c r="F8">
        <v>9</v>
      </c>
      <c r="G8">
        <v>0</v>
      </c>
      <c r="H8">
        <v>24</v>
      </c>
      <c r="I8">
        <v>0</v>
      </c>
      <c r="J8">
        <v>6</v>
      </c>
      <c r="K8">
        <v>16.66</v>
      </c>
      <c r="L8" t="s">
        <v>19</v>
      </c>
    </row>
    <row r="9" spans="1:13" x14ac:dyDescent="0.25">
      <c r="A9" t="s">
        <v>12</v>
      </c>
      <c r="B9" t="s">
        <v>17</v>
      </c>
      <c r="C9" t="s">
        <v>21</v>
      </c>
      <c r="D9">
        <v>0</v>
      </c>
      <c r="E9">
        <v>10</v>
      </c>
      <c r="F9">
        <v>12</v>
      </c>
      <c r="G9">
        <v>8</v>
      </c>
      <c r="H9">
        <v>22</v>
      </c>
      <c r="I9">
        <v>0</v>
      </c>
      <c r="J9">
        <v>4</v>
      </c>
      <c r="K9">
        <v>13.96</v>
      </c>
      <c r="L9" t="s">
        <v>19</v>
      </c>
    </row>
    <row r="10" spans="1:13" x14ac:dyDescent="0.25">
      <c r="A10" t="s">
        <v>12</v>
      </c>
      <c r="B10" t="s">
        <v>17</v>
      </c>
      <c r="C10" t="s">
        <v>53</v>
      </c>
      <c r="D10">
        <v>0</v>
      </c>
      <c r="E10">
        <v>10</v>
      </c>
      <c r="F10">
        <v>12</v>
      </c>
      <c r="G10">
        <v>0</v>
      </c>
      <c r="H10">
        <v>24</v>
      </c>
      <c r="I10">
        <v>0</v>
      </c>
      <c r="J10">
        <v>6</v>
      </c>
      <c r="K10">
        <v>4.21</v>
      </c>
      <c r="L10" t="s">
        <v>19</v>
      </c>
    </row>
    <row r="11" spans="1:13" x14ac:dyDescent="0.25">
      <c r="A11" t="s">
        <v>23</v>
      </c>
      <c r="B11" t="s">
        <v>15</v>
      </c>
      <c r="D11">
        <v>0</v>
      </c>
      <c r="E11">
        <v>1</v>
      </c>
      <c r="F11">
        <v>12</v>
      </c>
      <c r="G11">
        <v>0</v>
      </c>
      <c r="H11">
        <v>24</v>
      </c>
      <c r="I11">
        <v>0</v>
      </c>
      <c r="J11">
        <v>6</v>
      </c>
      <c r="K11">
        <v>32.9</v>
      </c>
      <c r="L11" t="s">
        <v>24</v>
      </c>
    </row>
    <row r="12" spans="1:13" x14ac:dyDescent="0.25">
      <c r="A12" t="s">
        <v>23</v>
      </c>
      <c r="B12" t="s">
        <v>15</v>
      </c>
      <c r="D12">
        <v>3</v>
      </c>
      <c r="E12">
        <v>1</v>
      </c>
      <c r="F12">
        <v>12</v>
      </c>
      <c r="G12">
        <v>0</v>
      </c>
      <c r="H12">
        <v>24</v>
      </c>
      <c r="I12">
        <v>0</v>
      </c>
      <c r="J12">
        <v>6</v>
      </c>
      <c r="K12">
        <v>0.92230000000000001</v>
      </c>
      <c r="L12" t="s">
        <v>24</v>
      </c>
    </row>
    <row r="13" spans="1:13" x14ac:dyDescent="0.25">
      <c r="A13" t="s">
        <v>23</v>
      </c>
      <c r="B13" t="s">
        <v>15</v>
      </c>
      <c r="D13">
        <v>90</v>
      </c>
      <c r="E13">
        <v>1</v>
      </c>
      <c r="F13">
        <v>12</v>
      </c>
      <c r="G13">
        <v>0</v>
      </c>
      <c r="H13">
        <v>24</v>
      </c>
      <c r="I13">
        <v>0</v>
      </c>
      <c r="J13">
        <v>6</v>
      </c>
      <c r="K13">
        <v>0.68820000000000003</v>
      </c>
      <c r="L13" t="s">
        <v>24</v>
      </c>
    </row>
    <row r="14" spans="1:13" x14ac:dyDescent="0.25">
      <c r="A14" t="s">
        <v>23</v>
      </c>
      <c r="B14" t="s">
        <v>15</v>
      </c>
      <c r="D14">
        <v>3000</v>
      </c>
      <c r="E14">
        <v>1</v>
      </c>
      <c r="F14">
        <v>12</v>
      </c>
      <c r="G14">
        <v>0</v>
      </c>
      <c r="H14">
        <v>24</v>
      </c>
      <c r="I14">
        <v>0</v>
      </c>
      <c r="J14">
        <v>6</v>
      </c>
      <c r="K14">
        <v>0.33350000000000002</v>
      </c>
      <c r="L14" t="s">
        <v>24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7"/>
  <sheetViews>
    <sheetView workbookViewId="0">
      <selection activeCell="O4" sqref="O4"/>
    </sheetView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f>15.57+36.15</f>
        <v>51.72</v>
      </c>
      <c r="L2" t="s">
        <v>14</v>
      </c>
    </row>
    <row r="3" spans="1:13" x14ac:dyDescent="0.25">
      <c r="A3" t="s">
        <v>12</v>
      </c>
      <c r="B3" t="s">
        <v>17</v>
      </c>
      <c r="C3" t="s">
        <v>36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f>3.795846+1.779077</f>
        <v>5.5749230000000001</v>
      </c>
      <c r="L3" t="s">
        <v>19</v>
      </c>
    </row>
    <row r="4" spans="1:13" x14ac:dyDescent="0.25">
      <c r="A4" t="s">
        <v>12</v>
      </c>
      <c r="B4" t="s">
        <v>15</v>
      </c>
      <c r="D4">
        <v>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v>0</v>
      </c>
      <c r="L4" t="s">
        <v>16</v>
      </c>
      <c r="M4" t="s">
        <v>67</v>
      </c>
    </row>
    <row r="5" spans="1:13" x14ac:dyDescent="0.25">
      <c r="A5" s="1"/>
      <c r="B5" s="3"/>
    </row>
    <row r="6" spans="1:13" x14ac:dyDescent="0.25">
      <c r="A6" s="1"/>
    </row>
    <row r="7" spans="1:13" x14ac:dyDescent="0.25">
      <c r="A7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25"/>
  <sheetViews>
    <sheetView workbookViewId="0">
      <selection activeCell="L26" sqref="L26"/>
    </sheetView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283.02999999999997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3</v>
      </c>
      <c r="G3">
        <v>0</v>
      </c>
      <c r="H3">
        <v>6</v>
      </c>
      <c r="I3">
        <v>0</v>
      </c>
      <c r="J3">
        <v>4</v>
      </c>
      <c r="K3">
        <f>0.00999+0.00114+0.02635</f>
        <v>3.7479999999999999E-2</v>
      </c>
      <c r="L3" t="s">
        <v>16</v>
      </c>
      <c r="M3" t="s">
        <v>69</v>
      </c>
    </row>
    <row r="4" spans="1:13" x14ac:dyDescent="0.25">
      <c r="A4" t="s">
        <v>12</v>
      </c>
      <c r="B4" t="s">
        <v>15</v>
      </c>
      <c r="D4">
        <v>0</v>
      </c>
      <c r="E4">
        <v>1</v>
      </c>
      <c r="F4">
        <v>3</v>
      </c>
      <c r="G4">
        <v>6</v>
      </c>
      <c r="H4">
        <v>10</v>
      </c>
      <c r="I4">
        <v>0</v>
      </c>
      <c r="J4">
        <v>4</v>
      </c>
      <c r="K4">
        <f>0.01007+0.00114+0.03229</f>
        <v>4.3499999999999997E-2</v>
      </c>
      <c r="L4" t="s">
        <v>16</v>
      </c>
    </row>
    <row r="5" spans="1:13" x14ac:dyDescent="0.25">
      <c r="A5" t="s">
        <v>12</v>
      </c>
      <c r="B5" t="s">
        <v>15</v>
      </c>
      <c r="D5">
        <v>0</v>
      </c>
      <c r="E5">
        <v>1</v>
      </c>
      <c r="F5">
        <v>3</v>
      </c>
      <c r="G5">
        <v>10</v>
      </c>
      <c r="H5">
        <v>18</v>
      </c>
      <c r="I5">
        <v>0</v>
      </c>
      <c r="J5">
        <v>4</v>
      </c>
      <c r="K5">
        <f>0.00999+0.00114+0.02635</f>
        <v>3.7479999999999999E-2</v>
      </c>
      <c r="L5" t="s">
        <v>16</v>
      </c>
    </row>
    <row r="6" spans="1:13" x14ac:dyDescent="0.25">
      <c r="A6" t="s">
        <v>12</v>
      </c>
      <c r="B6" t="s">
        <v>15</v>
      </c>
      <c r="D6">
        <v>0</v>
      </c>
      <c r="E6">
        <v>1</v>
      </c>
      <c r="F6">
        <v>3</v>
      </c>
      <c r="G6">
        <v>18</v>
      </c>
      <c r="H6">
        <v>22</v>
      </c>
      <c r="I6">
        <v>0</v>
      </c>
      <c r="J6">
        <v>4</v>
      </c>
      <c r="K6">
        <f>0.01007+0.00114+0.03229</f>
        <v>4.3499999999999997E-2</v>
      </c>
      <c r="L6" t="s">
        <v>16</v>
      </c>
    </row>
    <row r="7" spans="1:13" x14ac:dyDescent="0.25">
      <c r="A7" t="s">
        <v>12</v>
      </c>
      <c r="B7" t="s">
        <v>15</v>
      </c>
      <c r="D7">
        <v>0</v>
      </c>
      <c r="E7">
        <v>1</v>
      </c>
      <c r="F7">
        <v>3</v>
      </c>
      <c r="G7">
        <v>22</v>
      </c>
      <c r="H7">
        <v>24</v>
      </c>
      <c r="I7">
        <v>0</v>
      </c>
      <c r="J7">
        <v>4</v>
      </c>
      <c r="K7">
        <f>0.00999+0.00114+0.02635</f>
        <v>3.7479999999999999E-2</v>
      </c>
      <c r="L7" t="s">
        <v>16</v>
      </c>
    </row>
    <row r="8" spans="1:13" x14ac:dyDescent="0.25">
      <c r="A8" t="s">
        <v>12</v>
      </c>
      <c r="B8" t="s">
        <v>15</v>
      </c>
      <c r="D8">
        <v>0</v>
      </c>
      <c r="E8">
        <v>4</v>
      </c>
      <c r="F8">
        <v>10</v>
      </c>
      <c r="G8">
        <v>0</v>
      </c>
      <c r="H8">
        <v>12</v>
      </c>
      <c r="I8">
        <v>0</v>
      </c>
      <c r="J8">
        <v>4</v>
      </c>
      <c r="K8">
        <f>0.00999+0.00114+0.02635</f>
        <v>3.7479999999999999E-2</v>
      </c>
      <c r="L8" t="s">
        <v>16</v>
      </c>
    </row>
    <row r="9" spans="1:13" x14ac:dyDescent="0.25">
      <c r="A9" t="s">
        <v>12</v>
      </c>
      <c r="B9" t="s">
        <v>15</v>
      </c>
      <c r="D9">
        <v>0</v>
      </c>
      <c r="E9">
        <v>4</v>
      </c>
      <c r="F9">
        <v>10</v>
      </c>
      <c r="G9">
        <v>12</v>
      </c>
      <c r="H9">
        <v>21</v>
      </c>
      <c r="I9">
        <v>0</v>
      </c>
      <c r="J9">
        <v>4</v>
      </c>
      <c r="K9">
        <f>0.01007+0.00114+0.03229</f>
        <v>4.3499999999999997E-2</v>
      </c>
      <c r="L9" t="s">
        <v>16</v>
      </c>
    </row>
    <row r="10" spans="1:13" x14ac:dyDescent="0.25">
      <c r="A10" t="s">
        <v>12</v>
      </c>
      <c r="B10" t="s">
        <v>15</v>
      </c>
      <c r="D10">
        <v>0</v>
      </c>
      <c r="E10">
        <v>4</v>
      </c>
      <c r="F10">
        <v>10</v>
      </c>
      <c r="G10">
        <v>21</v>
      </c>
      <c r="H10">
        <v>24</v>
      </c>
      <c r="I10">
        <v>0</v>
      </c>
      <c r="J10">
        <v>4</v>
      </c>
      <c r="K10">
        <f>0.00999+0.00114+0.02635</f>
        <v>3.7479999999999999E-2</v>
      </c>
      <c r="L10" t="s">
        <v>16</v>
      </c>
    </row>
    <row r="11" spans="1:13" x14ac:dyDescent="0.25">
      <c r="A11" t="s">
        <v>12</v>
      </c>
      <c r="B11" t="s">
        <v>15</v>
      </c>
      <c r="D11">
        <v>0</v>
      </c>
      <c r="E11">
        <v>11</v>
      </c>
      <c r="F11">
        <v>12</v>
      </c>
      <c r="G11">
        <v>0</v>
      </c>
      <c r="H11">
        <v>6</v>
      </c>
      <c r="I11">
        <v>0</v>
      </c>
      <c r="J11">
        <v>4</v>
      </c>
      <c r="K11">
        <f>0.00999+0.00114+0.02635</f>
        <v>3.7479999999999999E-2</v>
      </c>
      <c r="L11" t="s">
        <v>16</v>
      </c>
    </row>
    <row r="12" spans="1:13" x14ac:dyDescent="0.25">
      <c r="A12" t="s">
        <v>12</v>
      </c>
      <c r="B12" t="s">
        <v>15</v>
      </c>
      <c r="D12">
        <v>0</v>
      </c>
      <c r="E12">
        <v>11</v>
      </c>
      <c r="F12">
        <v>12</v>
      </c>
      <c r="G12">
        <v>6</v>
      </c>
      <c r="H12">
        <v>10</v>
      </c>
      <c r="I12">
        <v>0</v>
      </c>
      <c r="J12">
        <v>4</v>
      </c>
      <c r="K12">
        <f>0.01007+0.00114+0.03229</f>
        <v>4.3499999999999997E-2</v>
      </c>
      <c r="L12" t="s">
        <v>16</v>
      </c>
    </row>
    <row r="13" spans="1:13" x14ac:dyDescent="0.25">
      <c r="A13" t="s">
        <v>12</v>
      </c>
      <c r="B13" t="s">
        <v>15</v>
      </c>
      <c r="D13">
        <v>0</v>
      </c>
      <c r="E13">
        <v>11</v>
      </c>
      <c r="F13">
        <v>12</v>
      </c>
      <c r="G13">
        <v>10</v>
      </c>
      <c r="H13">
        <v>18</v>
      </c>
      <c r="I13">
        <v>0</v>
      </c>
      <c r="J13">
        <v>4</v>
      </c>
      <c r="K13">
        <f>0.00999+0.00114+0.02635</f>
        <v>3.7479999999999999E-2</v>
      </c>
      <c r="L13" t="s">
        <v>16</v>
      </c>
    </row>
    <row r="14" spans="1:13" x14ac:dyDescent="0.25">
      <c r="A14" t="s">
        <v>12</v>
      </c>
      <c r="B14" t="s">
        <v>15</v>
      </c>
      <c r="D14">
        <v>0</v>
      </c>
      <c r="E14">
        <v>11</v>
      </c>
      <c r="F14">
        <v>12</v>
      </c>
      <c r="G14">
        <v>18</v>
      </c>
      <c r="H14">
        <v>22</v>
      </c>
      <c r="I14">
        <v>0</v>
      </c>
      <c r="J14">
        <v>4</v>
      </c>
      <c r="K14">
        <f>0.01007+0.00114+0.03229</f>
        <v>4.3499999999999997E-2</v>
      </c>
      <c r="L14" t="s">
        <v>16</v>
      </c>
    </row>
    <row r="15" spans="1:13" x14ac:dyDescent="0.25">
      <c r="A15" t="s">
        <v>12</v>
      </c>
      <c r="B15" t="s">
        <v>15</v>
      </c>
      <c r="D15">
        <v>0</v>
      </c>
      <c r="E15">
        <v>11</v>
      </c>
      <c r="F15">
        <v>12</v>
      </c>
      <c r="G15">
        <v>22</v>
      </c>
      <c r="H15">
        <v>24</v>
      </c>
      <c r="I15">
        <v>0</v>
      </c>
      <c r="J15">
        <v>4</v>
      </c>
      <c r="K15">
        <f>0.00999+0.00114+0.02635</f>
        <v>3.7479999999999999E-2</v>
      </c>
      <c r="L15" t="s">
        <v>16</v>
      </c>
    </row>
    <row r="16" spans="1:13" x14ac:dyDescent="0.25">
      <c r="A16" t="s">
        <v>12</v>
      </c>
      <c r="B16" t="s">
        <v>15</v>
      </c>
      <c r="D16">
        <v>0</v>
      </c>
      <c r="E16">
        <v>1</v>
      </c>
      <c r="F16">
        <v>12</v>
      </c>
      <c r="G16">
        <v>0</v>
      </c>
      <c r="H16">
        <v>24</v>
      </c>
      <c r="I16">
        <v>5</v>
      </c>
      <c r="J16">
        <v>6</v>
      </c>
      <c r="K16">
        <f>0.00999+0.00114+0.02635</f>
        <v>3.7479999999999999E-2</v>
      </c>
      <c r="L16" t="s">
        <v>16</v>
      </c>
    </row>
    <row r="17" spans="1:13" x14ac:dyDescent="0.25">
      <c r="A17" t="s">
        <v>12</v>
      </c>
      <c r="B17" t="s">
        <v>17</v>
      </c>
      <c r="C17" t="s">
        <v>18</v>
      </c>
      <c r="D17">
        <v>0</v>
      </c>
      <c r="E17">
        <v>1</v>
      </c>
      <c r="F17">
        <v>3</v>
      </c>
      <c r="G17">
        <v>6</v>
      </c>
      <c r="H17">
        <v>10</v>
      </c>
      <c r="I17">
        <v>0</v>
      </c>
      <c r="J17">
        <v>4</v>
      </c>
      <c r="K17">
        <f>12.89+0.57+0.73+0.15</f>
        <v>14.340000000000002</v>
      </c>
      <c r="L17" t="s">
        <v>19</v>
      </c>
      <c r="M17" t="s">
        <v>70</v>
      </c>
    </row>
    <row r="18" spans="1:13" x14ac:dyDescent="0.25">
      <c r="A18" t="s">
        <v>12</v>
      </c>
      <c r="B18" t="s">
        <v>17</v>
      </c>
      <c r="C18" t="s">
        <v>18</v>
      </c>
      <c r="D18">
        <v>0</v>
      </c>
      <c r="E18">
        <v>1</v>
      </c>
      <c r="F18">
        <v>3</v>
      </c>
      <c r="G18">
        <v>18</v>
      </c>
      <c r="H18">
        <v>22</v>
      </c>
      <c r="I18">
        <v>0</v>
      </c>
      <c r="J18">
        <v>4</v>
      </c>
      <c r="K18">
        <f>12.89+0.57+0.73+0.15</f>
        <v>14.340000000000002</v>
      </c>
      <c r="L18" t="s">
        <v>19</v>
      </c>
    </row>
    <row r="19" spans="1:13" x14ac:dyDescent="0.25">
      <c r="A19" t="s">
        <v>12</v>
      </c>
      <c r="B19" t="s">
        <v>17</v>
      </c>
      <c r="C19" t="s">
        <v>20</v>
      </c>
      <c r="D19">
        <v>0</v>
      </c>
      <c r="E19">
        <v>4</v>
      </c>
      <c r="F19">
        <v>10</v>
      </c>
      <c r="G19">
        <v>12</v>
      </c>
      <c r="H19">
        <v>21</v>
      </c>
      <c r="I19">
        <v>0</v>
      </c>
      <c r="J19">
        <v>4</v>
      </c>
      <c r="K19">
        <f>12.89+0.57+0.73+0.15</f>
        <v>14.340000000000002</v>
      </c>
      <c r="L19" t="s">
        <v>19</v>
      </c>
    </row>
    <row r="20" spans="1:13" x14ac:dyDescent="0.25">
      <c r="A20" t="s">
        <v>12</v>
      </c>
      <c r="B20" t="s">
        <v>17</v>
      </c>
      <c r="C20" t="s">
        <v>21</v>
      </c>
      <c r="D20">
        <v>0</v>
      </c>
      <c r="E20">
        <v>11</v>
      </c>
      <c r="F20">
        <v>12</v>
      </c>
      <c r="G20">
        <v>6</v>
      </c>
      <c r="H20">
        <v>10</v>
      </c>
      <c r="I20">
        <v>0</v>
      </c>
      <c r="J20">
        <v>4</v>
      </c>
      <c r="K20">
        <f>12.89+0.57+0.73+0.15</f>
        <v>14.340000000000002</v>
      </c>
      <c r="L20" t="s">
        <v>19</v>
      </c>
    </row>
    <row r="21" spans="1:13" x14ac:dyDescent="0.25">
      <c r="A21" t="s">
        <v>12</v>
      </c>
      <c r="B21" t="s">
        <v>17</v>
      </c>
      <c r="C21" t="s">
        <v>21</v>
      </c>
      <c r="D21">
        <v>0</v>
      </c>
      <c r="E21">
        <v>11</v>
      </c>
      <c r="F21">
        <v>12</v>
      </c>
      <c r="G21">
        <v>18</v>
      </c>
      <c r="H21">
        <v>22</v>
      </c>
      <c r="I21">
        <v>0</v>
      </c>
      <c r="J21">
        <v>4</v>
      </c>
      <c r="K21">
        <f>12.89+0.57+0.73+0.15</f>
        <v>14.340000000000002</v>
      </c>
      <c r="L21" t="s">
        <v>19</v>
      </c>
    </row>
    <row r="22" spans="1:13" x14ac:dyDescent="0.25">
      <c r="A22" t="s">
        <v>12</v>
      </c>
      <c r="B22" t="s">
        <v>17</v>
      </c>
      <c r="C22" t="s">
        <v>36</v>
      </c>
      <c r="D22">
        <v>0</v>
      </c>
      <c r="E22">
        <v>1</v>
      </c>
      <c r="F22">
        <v>12</v>
      </c>
      <c r="G22">
        <v>0</v>
      </c>
      <c r="H22">
        <v>24</v>
      </c>
      <c r="I22">
        <v>0</v>
      </c>
      <c r="J22">
        <v>6</v>
      </c>
      <c r="K22">
        <v>2.74</v>
      </c>
      <c r="L22" t="s">
        <v>19</v>
      </c>
    </row>
    <row r="23" spans="1:13" x14ac:dyDescent="0.25">
      <c r="A23" t="s">
        <v>23</v>
      </c>
      <c r="B23" t="s">
        <v>13</v>
      </c>
      <c r="K23">
        <v>300</v>
      </c>
      <c r="L23" t="s">
        <v>14</v>
      </c>
    </row>
    <row r="24" spans="1:13" x14ac:dyDescent="0.25">
      <c r="A24" t="s">
        <v>23</v>
      </c>
      <c r="B24" t="s">
        <v>15</v>
      </c>
      <c r="D24">
        <v>0</v>
      </c>
      <c r="E24">
        <v>1</v>
      </c>
      <c r="F24">
        <v>12</v>
      </c>
      <c r="G24">
        <v>0</v>
      </c>
      <c r="H24">
        <v>24</v>
      </c>
      <c r="I24">
        <v>0</v>
      </c>
      <c r="J24">
        <v>6</v>
      </c>
      <c r="K24">
        <v>0.19378999999999999</v>
      </c>
      <c r="L24" t="s">
        <v>24</v>
      </c>
    </row>
    <row r="25" spans="1:13" x14ac:dyDescent="0.25">
      <c r="A25" t="s">
        <v>23</v>
      </c>
      <c r="B25" t="s">
        <v>17</v>
      </c>
      <c r="D25">
        <v>0</v>
      </c>
      <c r="E25">
        <v>1</v>
      </c>
      <c r="F25">
        <v>12</v>
      </c>
      <c r="G25">
        <v>0</v>
      </c>
      <c r="H25">
        <v>24</v>
      </c>
      <c r="I25">
        <v>0</v>
      </c>
      <c r="J25">
        <v>6</v>
      </c>
      <c r="K25">
        <v>0.57499999999999996</v>
      </c>
      <c r="L25" t="s">
        <v>88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12"/>
  <sheetViews>
    <sheetView workbookViewId="0"/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143.09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7.9000000000000008E-3</v>
      </c>
      <c r="L3" t="s">
        <v>16</v>
      </c>
    </row>
    <row r="4" spans="1:13" x14ac:dyDescent="0.25">
      <c r="A4" t="s">
        <v>12</v>
      </c>
      <c r="B4" t="s">
        <v>17</v>
      </c>
      <c r="C4" t="s">
        <v>18</v>
      </c>
      <c r="D4">
        <v>0</v>
      </c>
      <c r="E4">
        <v>1</v>
      </c>
      <c r="F4">
        <v>5</v>
      </c>
      <c r="G4">
        <v>8</v>
      </c>
      <c r="H4">
        <v>22</v>
      </c>
      <c r="I4">
        <v>0</v>
      </c>
      <c r="J4">
        <v>4</v>
      </c>
      <c r="K4">
        <v>13.96</v>
      </c>
      <c r="L4" t="s">
        <v>19</v>
      </c>
    </row>
    <row r="5" spans="1:13" x14ac:dyDescent="0.25">
      <c r="A5" t="s">
        <v>12</v>
      </c>
      <c r="B5" t="s">
        <v>17</v>
      </c>
      <c r="C5" t="s">
        <v>50</v>
      </c>
      <c r="D5">
        <v>0</v>
      </c>
      <c r="E5">
        <v>1</v>
      </c>
      <c r="F5">
        <v>5</v>
      </c>
      <c r="G5">
        <v>0</v>
      </c>
      <c r="H5">
        <v>24</v>
      </c>
      <c r="I5">
        <v>0</v>
      </c>
      <c r="J5">
        <v>6</v>
      </c>
      <c r="K5">
        <v>4.21</v>
      </c>
      <c r="L5" t="s">
        <v>19</v>
      </c>
    </row>
    <row r="6" spans="1:13" x14ac:dyDescent="0.25">
      <c r="A6" t="s">
        <v>12</v>
      </c>
      <c r="B6" t="s">
        <v>17</v>
      </c>
      <c r="C6" t="s">
        <v>20</v>
      </c>
      <c r="D6">
        <v>0</v>
      </c>
      <c r="E6">
        <v>6</v>
      </c>
      <c r="F6">
        <v>9</v>
      </c>
      <c r="G6">
        <v>8</v>
      </c>
      <c r="H6">
        <v>22</v>
      </c>
      <c r="I6">
        <v>0</v>
      </c>
      <c r="J6">
        <v>4</v>
      </c>
      <c r="K6">
        <f>18.44</f>
        <v>18.440000000000001</v>
      </c>
      <c r="L6" t="s">
        <v>19</v>
      </c>
    </row>
    <row r="7" spans="1:13" x14ac:dyDescent="0.25">
      <c r="A7" t="s">
        <v>12</v>
      </c>
      <c r="B7" t="s">
        <v>17</v>
      </c>
      <c r="C7" t="s">
        <v>51</v>
      </c>
      <c r="D7">
        <v>0</v>
      </c>
      <c r="E7">
        <v>6</v>
      </c>
      <c r="F7">
        <v>9</v>
      </c>
      <c r="G7">
        <v>8</v>
      </c>
      <c r="H7">
        <v>18</v>
      </c>
      <c r="I7">
        <v>0</v>
      </c>
      <c r="J7">
        <v>4</v>
      </c>
      <c r="K7">
        <v>9.15</v>
      </c>
      <c r="L7" t="s">
        <v>19</v>
      </c>
    </row>
    <row r="8" spans="1:13" x14ac:dyDescent="0.25">
      <c r="A8" t="s">
        <v>12</v>
      </c>
      <c r="B8" t="s">
        <v>17</v>
      </c>
      <c r="C8" t="s">
        <v>52</v>
      </c>
      <c r="D8">
        <v>0</v>
      </c>
      <c r="E8">
        <v>6</v>
      </c>
      <c r="F8">
        <v>9</v>
      </c>
      <c r="G8">
        <v>0</v>
      </c>
      <c r="H8">
        <v>24</v>
      </c>
      <c r="I8">
        <v>0</v>
      </c>
      <c r="J8">
        <v>6</v>
      </c>
      <c r="K8">
        <v>16.66</v>
      </c>
      <c r="L8" t="s">
        <v>19</v>
      </c>
    </row>
    <row r="9" spans="1:13" x14ac:dyDescent="0.25">
      <c r="A9" t="s">
        <v>12</v>
      </c>
      <c r="B9" t="s">
        <v>17</v>
      </c>
      <c r="C9" t="s">
        <v>21</v>
      </c>
      <c r="D9">
        <v>0</v>
      </c>
      <c r="E9">
        <v>10</v>
      </c>
      <c r="F9">
        <v>12</v>
      </c>
      <c r="G9">
        <v>8</v>
      </c>
      <c r="H9">
        <v>22</v>
      </c>
      <c r="I9">
        <v>0</v>
      </c>
      <c r="J9">
        <v>4</v>
      </c>
      <c r="K9">
        <v>13.96</v>
      </c>
      <c r="L9" t="s">
        <v>19</v>
      </c>
    </row>
    <row r="10" spans="1:13" x14ac:dyDescent="0.25">
      <c r="A10" t="s">
        <v>12</v>
      </c>
      <c r="B10" t="s">
        <v>17</v>
      </c>
      <c r="C10" t="s">
        <v>53</v>
      </c>
      <c r="D10">
        <v>0</v>
      </c>
      <c r="E10">
        <v>10</v>
      </c>
      <c r="F10">
        <v>12</v>
      </c>
      <c r="G10">
        <v>0</v>
      </c>
      <c r="H10">
        <v>24</v>
      </c>
      <c r="I10">
        <v>0</v>
      </c>
      <c r="J10">
        <v>6</v>
      </c>
      <c r="K10">
        <v>4.21</v>
      </c>
      <c r="L10" t="s">
        <v>19</v>
      </c>
    </row>
    <row r="11" spans="1:13" x14ac:dyDescent="0.25">
      <c r="A11" t="s">
        <v>23</v>
      </c>
      <c r="B11" t="s">
        <v>15</v>
      </c>
      <c r="D11">
        <v>0</v>
      </c>
      <c r="E11">
        <v>1</v>
      </c>
      <c r="F11">
        <v>12</v>
      </c>
      <c r="G11">
        <v>0</v>
      </c>
      <c r="H11">
        <v>24</v>
      </c>
      <c r="I11">
        <v>0</v>
      </c>
      <c r="J11">
        <v>6</v>
      </c>
      <c r="K11">
        <v>250</v>
      </c>
      <c r="L11" t="s">
        <v>24</v>
      </c>
    </row>
    <row r="12" spans="1:13" x14ac:dyDescent="0.25">
      <c r="A12" t="s">
        <v>23</v>
      </c>
      <c r="B12" t="s">
        <v>15</v>
      </c>
      <c r="D12">
        <v>10</v>
      </c>
      <c r="E12">
        <v>1</v>
      </c>
      <c r="F12">
        <v>12</v>
      </c>
      <c r="G12">
        <v>0</v>
      </c>
      <c r="H12">
        <v>24</v>
      </c>
      <c r="I12">
        <v>0</v>
      </c>
      <c r="J12">
        <v>6</v>
      </c>
      <c r="K12">
        <v>0.26319999999999999</v>
      </c>
      <c r="L12" t="s">
        <v>24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16"/>
  <sheetViews>
    <sheetView workbookViewId="0">
      <selection activeCell="N16" sqref="N16"/>
    </sheetView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15</v>
      </c>
      <c r="D2">
        <v>0</v>
      </c>
      <c r="E2">
        <v>1</v>
      </c>
      <c r="F2">
        <v>5</v>
      </c>
      <c r="G2">
        <v>0</v>
      </c>
      <c r="H2">
        <v>24</v>
      </c>
      <c r="I2">
        <v>0</v>
      </c>
      <c r="J2">
        <v>6</v>
      </c>
      <c r="K2">
        <v>0</v>
      </c>
      <c r="L2" t="s">
        <v>16</v>
      </c>
    </row>
    <row r="3" spans="1:13" x14ac:dyDescent="0.25">
      <c r="A3" t="s">
        <v>12</v>
      </c>
      <c r="B3" t="s">
        <v>15</v>
      </c>
      <c r="D3">
        <v>115</v>
      </c>
      <c r="E3">
        <v>1</v>
      </c>
      <c r="F3">
        <v>5</v>
      </c>
      <c r="G3">
        <v>0</v>
      </c>
      <c r="H3">
        <v>24</v>
      </c>
      <c r="I3">
        <v>0</v>
      </c>
      <c r="J3">
        <v>6</v>
      </c>
      <c r="K3">
        <v>9.1999999999999998E-3</v>
      </c>
      <c r="L3" t="s">
        <v>16</v>
      </c>
    </row>
    <row r="4" spans="1:13" x14ac:dyDescent="0.25">
      <c r="A4" t="s">
        <v>12</v>
      </c>
      <c r="B4" t="s">
        <v>15</v>
      </c>
      <c r="D4">
        <v>305</v>
      </c>
      <c r="E4">
        <v>1</v>
      </c>
      <c r="F4">
        <v>5</v>
      </c>
      <c r="G4">
        <v>0</v>
      </c>
      <c r="H4">
        <v>24</v>
      </c>
      <c r="I4">
        <v>0</v>
      </c>
      <c r="J4">
        <v>6</v>
      </c>
      <c r="K4">
        <v>5.3E-3</v>
      </c>
      <c r="L4" t="s">
        <v>16</v>
      </c>
    </row>
    <row r="5" spans="1:13" x14ac:dyDescent="0.25">
      <c r="A5" t="s">
        <v>12</v>
      </c>
      <c r="B5" t="s">
        <v>15</v>
      </c>
      <c r="D5">
        <v>0</v>
      </c>
      <c r="E5">
        <v>6</v>
      </c>
      <c r="F5">
        <v>10</v>
      </c>
      <c r="G5">
        <v>0</v>
      </c>
      <c r="H5">
        <v>24</v>
      </c>
      <c r="I5">
        <v>0</v>
      </c>
      <c r="J5">
        <v>6</v>
      </c>
      <c r="K5">
        <v>0</v>
      </c>
      <c r="L5" t="s">
        <v>16</v>
      </c>
    </row>
    <row r="6" spans="1:13" x14ac:dyDescent="0.25">
      <c r="A6" t="s">
        <v>12</v>
      </c>
      <c r="B6" t="s">
        <v>15</v>
      </c>
      <c r="D6">
        <v>115</v>
      </c>
      <c r="E6">
        <v>6</v>
      </c>
      <c r="F6">
        <v>10</v>
      </c>
      <c r="G6">
        <v>0</v>
      </c>
      <c r="H6">
        <v>24</v>
      </c>
      <c r="I6">
        <v>0</v>
      </c>
      <c r="J6">
        <v>6</v>
      </c>
      <c r="K6">
        <v>1.15E-2</v>
      </c>
      <c r="L6" t="s">
        <v>16</v>
      </c>
    </row>
    <row r="7" spans="1:13" x14ac:dyDescent="0.25">
      <c r="A7" t="s">
        <v>12</v>
      </c>
      <c r="B7" t="s">
        <v>15</v>
      </c>
      <c r="D7">
        <v>305</v>
      </c>
      <c r="E7">
        <v>6</v>
      </c>
      <c r="F7">
        <v>10</v>
      </c>
      <c r="G7">
        <v>0</v>
      </c>
      <c r="H7">
        <v>24</v>
      </c>
      <c r="I7">
        <v>0</v>
      </c>
      <c r="J7">
        <v>6</v>
      </c>
      <c r="K7">
        <v>5.0000000000000001E-3</v>
      </c>
      <c r="L7" t="s">
        <v>16</v>
      </c>
    </row>
    <row r="8" spans="1:13" x14ac:dyDescent="0.25">
      <c r="A8" t="s">
        <v>12</v>
      </c>
      <c r="B8" t="s">
        <v>15</v>
      </c>
      <c r="D8">
        <v>0</v>
      </c>
      <c r="E8">
        <v>11</v>
      </c>
      <c r="F8">
        <v>12</v>
      </c>
      <c r="G8">
        <v>0</v>
      </c>
      <c r="H8">
        <v>24</v>
      </c>
      <c r="I8">
        <v>0</v>
      </c>
      <c r="J8">
        <v>6</v>
      </c>
      <c r="K8">
        <v>0</v>
      </c>
      <c r="L8" t="s">
        <v>16</v>
      </c>
    </row>
    <row r="9" spans="1:13" x14ac:dyDescent="0.25">
      <c r="A9" t="s">
        <v>12</v>
      </c>
      <c r="B9" t="s">
        <v>15</v>
      </c>
      <c r="D9">
        <v>115</v>
      </c>
      <c r="E9">
        <v>11</v>
      </c>
      <c r="F9">
        <v>12</v>
      </c>
      <c r="G9">
        <v>0</v>
      </c>
      <c r="H9">
        <v>24</v>
      </c>
      <c r="I9">
        <v>0</v>
      </c>
      <c r="J9">
        <v>6</v>
      </c>
      <c r="K9">
        <v>9.1999999999999998E-3</v>
      </c>
      <c r="L9" t="s">
        <v>16</v>
      </c>
    </row>
    <row r="10" spans="1:13" x14ac:dyDescent="0.25">
      <c r="A10" t="s">
        <v>12</v>
      </c>
      <c r="B10" t="s">
        <v>15</v>
      </c>
      <c r="D10">
        <v>305</v>
      </c>
      <c r="E10">
        <v>11</v>
      </c>
      <c r="F10">
        <v>12</v>
      </c>
      <c r="G10">
        <v>0</v>
      </c>
      <c r="H10">
        <v>24</v>
      </c>
      <c r="I10">
        <v>0</v>
      </c>
      <c r="J10">
        <v>6</v>
      </c>
      <c r="K10">
        <v>5.3E-3</v>
      </c>
      <c r="L10" t="s">
        <v>16</v>
      </c>
    </row>
    <row r="11" spans="1:13" x14ac:dyDescent="0.25">
      <c r="A11" t="s">
        <v>12</v>
      </c>
      <c r="B11" t="s">
        <v>17</v>
      </c>
      <c r="C11" t="s">
        <v>42</v>
      </c>
      <c r="D11">
        <v>0</v>
      </c>
      <c r="E11">
        <v>1</v>
      </c>
      <c r="F11">
        <v>5</v>
      </c>
      <c r="G11">
        <v>0</v>
      </c>
      <c r="H11">
        <v>24</v>
      </c>
      <c r="I11">
        <v>0</v>
      </c>
      <c r="J11">
        <v>6</v>
      </c>
      <c r="K11">
        <v>7.35</v>
      </c>
      <c r="L11" t="s">
        <v>19</v>
      </c>
    </row>
    <row r="12" spans="1:13" x14ac:dyDescent="0.25">
      <c r="A12" t="s">
        <v>12</v>
      </c>
      <c r="B12" t="s">
        <v>17</v>
      </c>
      <c r="C12" t="s">
        <v>43</v>
      </c>
      <c r="D12">
        <v>0</v>
      </c>
      <c r="E12">
        <v>6</v>
      </c>
      <c r="F12">
        <v>10</v>
      </c>
      <c r="G12">
        <v>0</v>
      </c>
      <c r="H12">
        <v>24</v>
      </c>
      <c r="I12">
        <v>0</v>
      </c>
      <c r="J12">
        <v>6</v>
      </c>
      <c r="K12">
        <v>8.15</v>
      </c>
      <c r="L12" t="s">
        <v>19</v>
      </c>
    </row>
    <row r="13" spans="1:13" x14ac:dyDescent="0.25">
      <c r="A13" t="s">
        <v>12</v>
      </c>
      <c r="B13" t="s">
        <v>17</v>
      </c>
      <c r="C13" t="s">
        <v>44</v>
      </c>
      <c r="D13">
        <v>0</v>
      </c>
      <c r="E13">
        <v>11</v>
      </c>
      <c r="F13">
        <v>12</v>
      </c>
      <c r="G13">
        <v>0</v>
      </c>
      <c r="H13">
        <v>24</v>
      </c>
      <c r="I13">
        <v>0</v>
      </c>
      <c r="J13">
        <v>6</v>
      </c>
      <c r="K13">
        <v>7.35</v>
      </c>
      <c r="L13" t="s">
        <v>19</v>
      </c>
    </row>
    <row r="14" spans="1:13" x14ac:dyDescent="0.25">
      <c r="A14" t="s">
        <v>12</v>
      </c>
      <c r="B14" t="s">
        <v>17</v>
      </c>
      <c r="C14" t="s">
        <v>42</v>
      </c>
      <c r="D14">
        <v>10000</v>
      </c>
      <c r="E14">
        <v>1</v>
      </c>
      <c r="F14">
        <v>5</v>
      </c>
      <c r="G14">
        <v>0</v>
      </c>
      <c r="H14">
        <v>24</v>
      </c>
      <c r="I14">
        <v>0</v>
      </c>
      <c r="J14">
        <v>6</v>
      </c>
      <c r="K14">
        <v>7.09</v>
      </c>
      <c r="L14" t="s">
        <v>19</v>
      </c>
    </row>
    <row r="15" spans="1:13" x14ac:dyDescent="0.25">
      <c r="A15" t="s">
        <v>12</v>
      </c>
      <c r="B15" t="s">
        <v>17</v>
      </c>
      <c r="C15" t="s">
        <v>43</v>
      </c>
      <c r="D15">
        <v>10000</v>
      </c>
      <c r="E15">
        <v>6</v>
      </c>
      <c r="F15">
        <v>10</v>
      </c>
      <c r="G15">
        <v>0</v>
      </c>
      <c r="H15">
        <v>24</v>
      </c>
      <c r="I15">
        <v>0</v>
      </c>
      <c r="J15">
        <v>6</v>
      </c>
      <c r="K15">
        <v>7.85</v>
      </c>
      <c r="L15" t="s">
        <v>19</v>
      </c>
    </row>
    <row r="16" spans="1:13" x14ac:dyDescent="0.25">
      <c r="A16" t="s">
        <v>12</v>
      </c>
      <c r="B16" t="s">
        <v>17</v>
      </c>
      <c r="C16" t="s">
        <v>44</v>
      </c>
      <c r="D16">
        <v>10000</v>
      </c>
      <c r="E16">
        <v>11</v>
      </c>
      <c r="F16">
        <v>12</v>
      </c>
      <c r="G16">
        <v>0</v>
      </c>
      <c r="H16">
        <v>24</v>
      </c>
      <c r="I16">
        <v>0</v>
      </c>
      <c r="J16">
        <v>6</v>
      </c>
      <c r="K16">
        <v>7.09</v>
      </c>
      <c r="L16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0"/>
  <sheetViews>
    <sheetView workbookViewId="0">
      <selection activeCell="K25" sqref="K25"/>
    </sheetView>
  </sheetViews>
  <sheetFormatPr defaultRowHeight="15" x14ac:dyDescent="0.25"/>
  <cols>
    <col min="1" max="1" width="30.7109375" bestFit="1" customWidth="1"/>
    <col min="2" max="2" width="13.28515625" bestFit="1" customWidth="1"/>
    <col min="3" max="3" width="17.71093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f>50.48874*30</f>
        <v>1514.6622</v>
      </c>
      <c r="L2" t="s">
        <v>14</v>
      </c>
      <c r="M2" t="s">
        <v>27</v>
      </c>
    </row>
    <row r="3" spans="1:13" x14ac:dyDescent="0.25">
      <c r="A3" t="s">
        <v>12</v>
      </c>
      <c r="B3" t="s">
        <v>17</v>
      </c>
      <c r="C3" t="s">
        <v>34</v>
      </c>
      <c r="D3">
        <v>0</v>
      </c>
      <c r="E3">
        <v>6</v>
      </c>
      <c r="F3">
        <v>9</v>
      </c>
      <c r="G3">
        <v>16</v>
      </c>
      <c r="H3">
        <v>21</v>
      </c>
      <c r="I3">
        <v>0</v>
      </c>
      <c r="J3">
        <v>6</v>
      </c>
      <c r="K3">
        <v>26.8</v>
      </c>
      <c r="L3" t="s">
        <v>19</v>
      </c>
    </row>
    <row r="4" spans="1:13" x14ac:dyDescent="0.25">
      <c r="A4" t="s">
        <v>12</v>
      </c>
      <c r="B4" t="s">
        <v>17</v>
      </c>
      <c r="C4" t="s">
        <v>35</v>
      </c>
      <c r="D4">
        <v>0</v>
      </c>
      <c r="E4">
        <v>6</v>
      </c>
      <c r="F4">
        <v>9</v>
      </c>
      <c r="G4">
        <v>14</v>
      </c>
      <c r="H4">
        <v>16</v>
      </c>
      <c r="I4">
        <v>0</v>
      </c>
      <c r="J4">
        <v>6</v>
      </c>
      <c r="K4">
        <v>5.32</v>
      </c>
      <c r="L4" t="s">
        <v>19</v>
      </c>
    </row>
    <row r="5" spans="1:13" x14ac:dyDescent="0.25">
      <c r="A5" t="s">
        <v>12</v>
      </c>
      <c r="B5" t="s">
        <v>17</v>
      </c>
      <c r="C5" t="s">
        <v>35</v>
      </c>
      <c r="D5">
        <v>0</v>
      </c>
      <c r="E5">
        <v>6</v>
      </c>
      <c r="F5">
        <v>9</v>
      </c>
      <c r="G5">
        <v>21</v>
      </c>
      <c r="H5">
        <v>23</v>
      </c>
      <c r="I5">
        <v>0</v>
      </c>
      <c r="J5">
        <v>6</v>
      </c>
      <c r="K5">
        <v>5.32</v>
      </c>
      <c r="L5" t="s">
        <v>19</v>
      </c>
    </row>
    <row r="6" spans="1:13" x14ac:dyDescent="0.25">
      <c r="A6" t="s">
        <v>12</v>
      </c>
      <c r="B6" t="s">
        <v>17</v>
      </c>
      <c r="C6" t="s">
        <v>36</v>
      </c>
      <c r="D6">
        <v>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v>20.7</v>
      </c>
      <c r="L6" t="s">
        <v>19</v>
      </c>
    </row>
    <row r="7" spans="1:13" x14ac:dyDescent="0.25">
      <c r="A7" t="s">
        <v>12</v>
      </c>
      <c r="B7" t="s">
        <v>17</v>
      </c>
      <c r="C7" t="s">
        <v>40</v>
      </c>
      <c r="D7">
        <v>0</v>
      </c>
      <c r="E7">
        <v>1</v>
      </c>
      <c r="F7">
        <v>5</v>
      </c>
      <c r="G7">
        <v>16</v>
      </c>
      <c r="H7">
        <v>21</v>
      </c>
      <c r="I7">
        <v>0</v>
      </c>
      <c r="J7">
        <v>6</v>
      </c>
      <c r="K7">
        <v>1.78</v>
      </c>
      <c r="L7" t="s">
        <v>19</v>
      </c>
    </row>
    <row r="8" spans="1:13" x14ac:dyDescent="0.25">
      <c r="A8" t="s">
        <v>12</v>
      </c>
      <c r="B8" t="s">
        <v>17</v>
      </c>
      <c r="C8" t="s">
        <v>41</v>
      </c>
      <c r="D8">
        <v>0</v>
      </c>
      <c r="E8">
        <v>10</v>
      </c>
      <c r="F8">
        <v>12</v>
      </c>
      <c r="G8">
        <v>16</v>
      </c>
      <c r="H8">
        <v>21</v>
      </c>
      <c r="I8">
        <v>0</v>
      </c>
      <c r="J8">
        <v>6</v>
      </c>
      <c r="K8">
        <v>1.78</v>
      </c>
      <c r="L8" t="s">
        <v>19</v>
      </c>
    </row>
    <row r="9" spans="1:13" x14ac:dyDescent="0.25">
      <c r="A9" t="s">
        <v>12</v>
      </c>
      <c r="B9" t="s">
        <v>15</v>
      </c>
      <c r="D9">
        <v>0</v>
      </c>
      <c r="E9">
        <v>6</v>
      </c>
      <c r="F9">
        <v>9</v>
      </c>
      <c r="G9">
        <v>0</v>
      </c>
      <c r="H9">
        <v>14</v>
      </c>
      <c r="I9">
        <v>0</v>
      </c>
      <c r="J9">
        <v>6</v>
      </c>
      <c r="K9">
        <v>9.8159999999999997E-2</v>
      </c>
      <c r="L9" t="s">
        <v>16</v>
      </c>
    </row>
    <row r="10" spans="1:13" x14ac:dyDescent="0.25">
      <c r="A10" t="s">
        <v>12</v>
      </c>
      <c r="B10" t="s">
        <v>15</v>
      </c>
      <c r="D10">
        <v>0</v>
      </c>
      <c r="E10">
        <v>6</v>
      </c>
      <c r="F10">
        <v>9</v>
      </c>
      <c r="G10">
        <v>14</v>
      </c>
      <c r="H10">
        <v>16</v>
      </c>
      <c r="I10">
        <v>0</v>
      </c>
      <c r="J10">
        <v>6</v>
      </c>
      <c r="K10">
        <v>0.11735</v>
      </c>
      <c r="L10" t="s">
        <v>16</v>
      </c>
    </row>
    <row r="11" spans="1:13" x14ac:dyDescent="0.25">
      <c r="A11" t="s">
        <v>12</v>
      </c>
      <c r="B11" t="s">
        <v>15</v>
      </c>
      <c r="D11">
        <v>0</v>
      </c>
      <c r="E11">
        <v>6</v>
      </c>
      <c r="F11">
        <v>9</v>
      </c>
      <c r="G11">
        <v>16</v>
      </c>
      <c r="H11">
        <v>21</v>
      </c>
      <c r="I11">
        <v>0</v>
      </c>
      <c r="J11">
        <v>6</v>
      </c>
      <c r="K11">
        <v>0.14484</v>
      </c>
      <c r="L11" t="s">
        <v>16</v>
      </c>
    </row>
    <row r="12" spans="1:13" x14ac:dyDescent="0.25">
      <c r="A12" t="s">
        <v>12</v>
      </c>
      <c r="B12" t="s">
        <v>15</v>
      </c>
      <c r="D12">
        <v>0</v>
      </c>
      <c r="E12">
        <v>6</v>
      </c>
      <c r="F12">
        <v>9</v>
      </c>
      <c r="G12">
        <v>21</v>
      </c>
      <c r="H12">
        <v>23</v>
      </c>
      <c r="I12">
        <v>0</v>
      </c>
      <c r="J12">
        <v>6</v>
      </c>
      <c r="K12">
        <v>0.11735</v>
      </c>
      <c r="L12" t="s">
        <v>16</v>
      </c>
    </row>
    <row r="13" spans="1:13" x14ac:dyDescent="0.25">
      <c r="A13" t="s">
        <v>12</v>
      </c>
      <c r="B13" t="s">
        <v>15</v>
      </c>
      <c r="D13">
        <v>0</v>
      </c>
      <c r="E13">
        <v>6</v>
      </c>
      <c r="F13">
        <v>9</v>
      </c>
      <c r="G13">
        <v>23</v>
      </c>
      <c r="H13">
        <v>24</v>
      </c>
      <c r="I13">
        <v>0</v>
      </c>
      <c r="J13">
        <v>6</v>
      </c>
      <c r="K13">
        <v>9.8159999999999997E-2</v>
      </c>
      <c r="L13" t="s">
        <v>16</v>
      </c>
    </row>
    <row r="14" spans="1:13" x14ac:dyDescent="0.25">
      <c r="A14" t="s">
        <v>12</v>
      </c>
      <c r="B14" t="s">
        <v>15</v>
      </c>
      <c r="D14">
        <v>0</v>
      </c>
      <c r="E14">
        <v>1</v>
      </c>
      <c r="F14">
        <v>2</v>
      </c>
      <c r="G14">
        <v>0</v>
      </c>
      <c r="H14">
        <v>16</v>
      </c>
      <c r="I14">
        <v>0</v>
      </c>
      <c r="J14">
        <v>6</v>
      </c>
      <c r="K14">
        <v>9.8220000000000002E-2</v>
      </c>
      <c r="L14" t="s">
        <v>16</v>
      </c>
    </row>
    <row r="15" spans="1:13" x14ac:dyDescent="0.25">
      <c r="A15" t="s">
        <v>12</v>
      </c>
      <c r="B15" t="s">
        <v>15</v>
      </c>
      <c r="D15">
        <v>0</v>
      </c>
      <c r="E15">
        <v>1</v>
      </c>
      <c r="F15">
        <v>2</v>
      </c>
      <c r="G15">
        <v>21</v>
      </c>
      <c r="H15">
        <v>24</v>
      </c>
      <c r="I15">
        <v>0</v>
      </c>
      <c r="J15">
        <v>6</v>
      </c>
      <c r="K15">
        <v>9.8220000000000002E-2</v>
      </c>
      <c r="L15" t="s">
        <v>16</v>
      </c>
    </row>
    <row r="16" spans="1:13" x14ac:dyDescent="0.25">
      <c r="A16" t="s">
        <v>12</v>
      </c>
      <c r="B16" t="s">
        <v>15</v>
      </c>
      <c r="D16">
        <v>0</v>
      </c>
      <c r="E16">
        <v>1</v>
      </c>
      <c r="F16">
        <v>5</v>
      </c>
      <c r="G16">
        <v>16</v>
      </c>
      <c r="H16">
        <v>21</v>
      </c>
      <c r="I16">
        <v>0</v>
      </c>
      <c r="J16">
        <v>6</v>
      </c>
      <c r="K16">
        <v>0.12734000000000001</v>
      </c>
      <c r="L16" t="s">
        <v>16</v>
      </c>
    </row>
    <row r="17" spans="1:13" x14ac:dyDescent="0.25">
      <c r="A17" t="s">
        <v>12</v>
      </c>
      <c r="B17" t="s">
        <v>15</v>
      </c>
      <c r="D17">
        <v>0</v>
      </c>
      <c r="E17">
        <v>3</v>
      </c>
      <c r="F17">
        <v>5</v>
      </c>
      <c r="G17">
        <v>0</v>
      </c>
      <c r="H17">
        <v>9</v>
      </c>
      <c r="I17">
        <v>0</v>
      </c>
      <c r="J17">
        <v>6</v>
      </c>
      <c r="K17">
        <v>9.8220000000000002E-2</v>
      </c>
      <c r="L17" t="s">
        <v>16</v>
      </c>
    </row>
    <row r="18" spans="1:13" x14ac:dyDescent="0.25">
      <c r="A18" t="s">
        <v>12</v>
      </c>
      <c r="B18" t="s">
        <v>15</v>
      </c>
      <c r="D18">
        <v>0</v>
      </c>
      <c r="E18">
        <v>3</v>
      </c>
      <c r="F18">
        <v>5</v>
      </c>
      <c r="G18">
        <v>9</v>
      </c>
      <c r="H18">
        <v>14</v>
      </c>
      <c r="I18">
        <v>0</v>
      </c>
      <c r="J18">
        <v>6</v>
      </c>
      <c r="K18">
        <v>5.6899999999999999E-2</v>
      </c>
      <c r="L18" t="s">
        <v>16</v>
      </c>
    </row>
    <row r="19" spans="1:13" x14ac:dyDescent="0.25">
      <c r="A19" t="s">
        <v>12</v>
      </c>
      <c r="B19" t="s">
        <v>15</v>
      </c>
      <c r="D19">
        <v>0</v>
      </c>
      <c r="E19">
        <v>3</v>
      </c>
      <c r="F19">
        <v>5</v>
      </c>
      <c r="G19">
        <v>14</v>
      </c>
      <c r="H19">
        <v>16</v>
      </c>
      <c r="I19">
        <v>0</v>
      </c>
      <c r="J19">
        <v>6</v>
      </c>
      <c r="K19">
        <v>9.8220000000000002E-2</v>
      </c>
      <c r="L19" t="s">
        <v>16</v>
      </c>
    </row>
    <row r="20" spans="1:13" x14ac:dyDescent="0.25">
      <c r="A20" t="s">
        <v>12</v>
      </c>
      <c r="B20" t="s">
        <v>15</v>
      </c>
      <c r="D20">
        <v>0</v>
      </c>
      <c r="E20">
        <v>3</v>
      </c>
      <c r="F20">
        <v>5</v>
      </c>
      <c r="G20">
        <v>21</v>
      </c>
      <c r="H20">
        <v>24</v>
      </c>
      <c r="I20">
        <v>0</v>
      </c>
      <c r="J20">
        <v>6</v>
      </c>
      <c r="K20">
        <v>9.8220000000000002E-2</v>
      </c>
      <c r="L20" t="s">
        <v>16</v>
      </c>
    </row>
    <row r="21" spans="1:13" x14ac:dyDescent="0.25">
      <c r="A21" t="s">
        <v>12</v>
      </c>
      <c r="B21" t="s">
        <v>15</v>
      </c>
      <c r="D21">
        <v>0</v>
      </c>
      <c r="E21">
        <v>10</v>
      </c>
      <c r="F21">
        <v>12</v>
      </c>
      <c r="G21">
        <v>0</v>
      </c>
      <c r="H21">
        <v>16</v>
      </c>
      <c r="I21">
        <v>0</v>
      </c>
      <c r="J21">
        <v>6</v>
      </c>
      <c r="K21">
        <v>9.8220000000000002E-2</v>
      </c>
      <c r="L21" t="s">
        <v>16</v>
      </c>
    </row>
    <row r="22" spans="1:13" x14ac:dyDescent="0.25">
      <c r="A22" t="s">
        <v>12</v>
      </c>
      <c r="B22" t="s">
        <v>15</v>
      </c>
      <c r="D22">
        <v>0</v>
      </c>
      <c r="E22">
        <v>10</v>
      </c>
      <c r="F22">
        <v>12</v>
      </c>
      <c r="G22">
        <v>21</v>
      </c>
      <c r="H22">
        <v>24</v>
      </c>
      <c r="I22">
        <v>0</v>
      </c>
      <c r="J22">
        <v>6</v>
      </c>
      <c r="K22">
        <v>9.8220000000000002E-2</v>
      </c>
      <c r="L22" t="s">
        <v>16</v>
      </c>
    </row>
    <row r="23" spans="1:13" x14ac:dyDescent="0.25">
      <c r="A23" t="s">
        <v>12</v>
      </c>
      <c r="B23" t="s">
        <v>15</v>
      </c>
      <c r="D23">
        <v>0</v>
      </c>
      <c r="E23">
        <v>10</v>
      </c>
      <c r="F23">
        <v>12</v>
      </c>
      <c r="G23">
        <v>16</v>
      </c>
      <c r="H23">
        <v>21</v>
      </c>
      <c r="I23">
        <v>0</v>
      </c>
      <c r="J23">
        <v>6</v>
      </c>
      <c r="K23">
        <v>0.12734000000000001</v>
      </c>
      <c r="L23" t="s">
        <v>16</v>
      </c>
    </row>
    <row r="24" spans="1:13" x14ac:dyDescent="0.25">
      <c r="A24" t="s">
        <v>23</v>
      </c>
      <c r="B24" t="s">
        <v>13</v>
      </c>
      <c r="K24">
        <v>148.65539999999999</v>
      </c>
      <c r="L24" t="s">
        <v>14</v>
      </c>
      <c r="M24" t="s">
        <v>39</v>
      </c>
    </row>
    <row r="25" spans="1:13" x14ac:dyDescent="0.25">
      <c r="A25" t="s">
        <v>23</v>
      </c>
      <c r="B25" t="s">
        <v>15</v>
      </c>
      <c r="D25">
        <v>0</v>
      </c>
      <c r="E25">
        <v>1</v>
      </c>
      <c r="F25">
        <v>3</v>
      </c>
      <c r="G25">
        <v>0</v>
      </c>
      <c r="H25">
        <v>24</v>
      </c>
      <c r="I25">
        <v>0</v>
      </c>
      <c r="J25">
        <v>6</v>
      </c>
      <c r="K25">
        <v>1.68736</v>
      </c>
      <c r="L25" t="s">
        <v>24</v>
      </c>
    </row>
    <row r="26" spans="1:13" x14ac:dyDescent="0.25">
      <c r="A26" t="s">
        <v>23</v>
      </c>
      <c r="B26" t="s">
        <v>15</v>
      </c>
      <c r="D26">
        <v>0</v>
      </c>
      <c r="E26">
        <v>4</v>
      </c>
      <c r="F26">
        <v>10</v>
      </c>
      <c r="G26">
        <v>0</v>
      </c>
      <c r="H26">
        <v>24</v>
      </c>
      <c r="I26">
        <v>0</v>
      </c>
      <c r="J26">
        <v>6</v>
      </c>
      <c r="K26">
        <v>1.5403100000000001</v>
      </c>
      <c r="L26" t="s">
        <v>24</v>
      </c>
    </row>
    <row r="27" spans="1:13" x14ac:dyDescent="0.25">
      <c r="A27" t="s">
        <v>23</v>
      </c>
      <c r="B27" t="s">
        <v>15</v>
      </c>
      <c r="D27">
        <v>0</v>
      </c>
      <c r="E27">
        <v>11</v>
      </c>
      <c r="F27">
        <v>12</v>
      </c>
      <c r="G27">
        <v>0</v>
      </c>
      <c r="H27">
        <v>24</v>
      </c>
      <c r="I27">
        <v>0</v>
      </c>
      <c r="J27">
        <v>6</v>
      </c>
      <c r="K27">
        <v>1.68736</v>
      </c>
      <c r="L27" t="s">
        <v>24</v>
      </c>
    </row>
    <row r="28" spans="1:13" x14ac:dyDescent="0.25">
      <c r="A28" t="s">
        <v>23</v>
      </c>
      <c r="B28" t="s">
        <v>15</v>
      </c>
      <c r="D28">
        <v>4000</v>
      </c>
      <c r="E28">
        <v>1</v>
      </c>
      <c r="F28">
        <v>3</v>
      </c>
      <c r="G28">
        <v>0</v>
      </c>
      <c r="H28">
        <v>24</v>
      </c>
      <c r="I28">
        <v>0</v>
      </c>
      <c r="J28">
        <v>6</v>
      </c>
      <c r="K28">
        <v>1.3126</v>
      </c>
      <c r="L28" t="s">
        <v>24</v>
      </c>
    </row>
    <row r="29" spans="1:13" x14ac:dyDescent="0.25">
      <c r="A29" t="s">
        <v>23</v>
      </c>
      <c r="B29" t="s">
        <v>15</v>
      </c>
      <c r="D29">
        <v>4000</v>
      </c>
      <c r="E29">
        <v>4</v>
      </c>
      <c r="F29">
        <v>10</v>
      </c>
      <c r="G29">
        <v>0</v>
      </c>
      <c r="H29">
        <v>24</v>
      </c>
      <c r="I29">
        <v>0</v>
      </c>
      <c r="J29">
        <v>6</v>
      </c>
      <c r="K29">
        <v>1.22418</v>
      </c>
      <c r="L29" t="s">
        <v>24</v>
      </c>
    </row>
    <row r="30" spans="1:13" x14ac:dyDescent="0.25">
      <c r="A30" t="s">
        <v>23</v>
      </c>
      <c r="B30" t="s">
        <v>15</v>
      </c>
      <c r="D30">
        <v>4000</v>
      </c>
      <c r="E30">
        <v>11</v>
      </c>
      <c r="F30">
        <v>12</v>
      </c>
      <c r="G30">
        <v>0</v>
      </c>
      <c r="H30">
        <v>24</v>
      </c>
      <c r="I30">
        <v>0</v>
      </c>
      <c r="J30">
        <v>6</v>
      </c>
      <c r="K30">
        <v>1.3126</v>
      </c>
      <c r="L30" t="s">
        <v>24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M8"/>
  <sheetViews>
    <sheetView workbookViewId="0"/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f>15.57+36.15</f>
        <v>51.72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0</v>
      </c>
      <c r="L3" t="s">
        <v>16</v>
      </c>
      <c r="M3" t="s">
        <v>67</v>
      </c>
    </row>
    <row r="4" spans="1:13" x14ac:dyDescent="0.25">
      <c r="A4" t="s">
        <v>12</v>
      </c>
      <c r="B4" t="s">
        <v>17</v>
      </c>
      <c r="C4" t="s">
        <v>36</v>
      </c>
      <c r="D4">
        <v>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f>3.795846+1.779077</f>
        <v>5.5749230000000001</v>
      </c>
      <c r="L4" t="s">
        <v>19</v>
      </c>
    </row>
    <row r="5" spans="1:13" x14ac:dyDescent="0.25">
      <c r="A5" t="s">
        <v>23</v>
      </c>
      <c r="B5" t="s">
        <v>13</v>
      </c>
      <c r="K5">
        <v>970.75</v>
      </c>
      <c r="L5" t="s">
        <v>14</v>
      </c>
    </row>
    <row r="6" spans="1:13" x14ac:dyDescent="0.25">
      <c r="A6" t="s">
        <v>23</v>
      </c>
      <c r="B6" t="s">
        <v>15</v>
      </c>
      <c r="D6">
        <v>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v>2.8459999999999999E-2</v>
      </c>
      <c r="L6" t="s">
        <v>24</v>
      </c>
      <c r="M6" t="s">
        <v>74</v>
      </c>
    </row>
    <row r="7" spans="1:13" x14ac:dyDescent="0.25">
      <c r="A7" t="s">
        <v>23</v>
      </c>
      <c r="B7" t="s">
        <v>15</v>
      </c>
      <c r="D7">
        <v>15000</v>
      </c>
      <c r="E7">
        <v>1</v>
      </c>
      <c r="F7">
        <v>12</v>
      </c>
      <c r="G7">
        <v>0</v>
      </c>
      <c r="H7">
        <v>24</v>
      </c>
      <c r="I7">
        <v>0</v>
      </c>
      <c r="J7">
        <v>6</v>
      </c>
      <c r="K7">
        <v>2.0750000000000001E-2</v>
      </c>
      <c r="L7" t="s">
        <v>24</v>
      </c>
    </row>
    <row r="8" spans="1:13" x14ac:dyDescent="0.25">
      <c r="A8" t="s">
        <v>23</v>
      </c>
      <c r="B8" t="s">
        <v>15</v>
      </c>
      <c r="D8">
        <v>50000</v>
      </c>
      <c r="E8">
        <v>1</v>
      </c>
      <c r="F8">
        <v>12</v>
      </c>
      <c r="G8">
        <v>0</v>
      </c>
      <c r="H8">
        <v>24</v>
      </c>
      <c r="I8">
        <v>0</v>
      </c>
      <c r="J8">
        <v>6</v>
      </c>
      <c r="K8">
        <v>3.2699999999999999E-3</v>
      </c>
      <c r="L8" t="s">
        <v>24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38"/>
  <sheetViews>
    <sheetView topLeftCell="A7" workbookViewId="0">
      <selection activeCell="L38" sqref="L38"/>
    </sheetView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807.57</v>
      </c>
      <c r="L2" t="s">
        <v>14</v>
      </c>
    </row>
    <row r="3" spans="1:13" x14ac:dyDescent="0.25">
      <c r="A3" t="s">
        <v>12</v>
      </c>
      <c r="B3" t="s">
        <v>17</v>
      </c>
      <c r="C3" t="s">
        <v>18</v>
      </c>
      <c r="D3">
        <v>0</v>
      </c>
      <c r="E3">
        <v>1</v>
      </c>
      <c r="F3">
        <v>4</v>
      </c>
      <c r="G3">
        <v>5</v>
      </c>
      <c r="H3">
        <v>9</v>
      </c>
      <c r="I3">
        <v>0</v>
      </c>
      <c r="J3">
        <v>4</v>
      </c>
      <c r="K3">
        <f>1.77</f>
        <v>1.77</v>
      </c>
      <c r="L3" t="s">
        <v>19</v>
      </c>
    </row>
    <row r="4" spans="1:13" x14ac:dyDescent="0.25">
      <c r="A4" t="s">
        <v>12</v>
      </c>
      <c r="B4" t="s">
        <v>17</v>
      </c>
      <c r="C4" t="s">
        <v>80</v>
      </c>
      <c r="D4">
        <v>0</v>
      </c>
      <c r="E4">
        <v>5</v>
      </c>
      <c r="F4">
        <v>6</v>
      </c>
      <c r="G4">
        <v>14</v>
      </c>
      <c r="H4">
        <v>19</v>
      </c>
      <c r="I4">
        <v>0</v>
      </c>
      <c r="J4">
        <v>6</v>
      </c>
      <c r="K4">
        <f>6.53</f>
        <v>6.53</v>
      </c>
      <c r="L4" t="s">
        <v>19</v>
      </c>
    </row>
    <row r="5" spans="1:13" x14ac:dyDescent="0.25">
      <c r="A5" t="s">
        <v>12</v>
      </c>
      <c r="B5" t="s">
        <v>17</v>
      </c>
      <c r="C5" t="s">
        <v>51</v>
      </c>
      <c r="D5">
        <v>0</v>
      </c>
      <c r="E5">
        <v>7</v>
      </c>
      <c r="F5">
        <v>8</v>
      </c>
      <c r="G5">
        <v>14</v>
      </c>
      <c r="H5">
        <v>19</v>
      </c>
      <c r="I5">
        <v>0</v>
      </c>
      <c r="J5">
        <v>6</v>
      </c>
      <c r="K5">
        <f>10.13</f>
        <v>10.130000000000001</v>
      </c>
      <c r="L5" t="s">
        <v>19</v>
      </c>
    </row>
    <row r="6" spans="1:13" x14ac:dyDescent="0.25">
      <c r="A6" t="s">
        <v>12</v>
      </c>
      <c r="B6" t="s">
        <v>17</v>
      </c>
      <c r="C6" t="s">
        <v>81</v>
      </c>
      <c r="D6">
        <v>0</v>
      </c>
      <c r="E6">
        <v>9</v>
      </c>
      <c r="F6">
        <v>10</v>
      </c>
      <c r="G6">
        <v>14</v>
      </c>
      <c r="H6">
        <v>19</v>
      </c>
      <c r="I6">
        <v>0</v>
      </c>
      <c r="J6">
        <v>6</v>
      </c>
      <c r="K6">
        <f>6.53</f>
        <v>6.53</v>
      </c>
      <c r="L6" t="s">
        <v>19</v>
      </c>
    </row>
    <row r="7" spans="1:13" x14ac:dyDescent="0.25">
      <c r="A7" t="s">
        <v>12</v>
      </c>
      <c r="B7" t="s">
        <v>17</v>
      </c>
      <c r="C7" t="s">
        <v>21</v>
      </c>
      <c r="D7">
        <v>0</v>
      </c>
      <c r="E7">
        <v>11</v>
      </c>
      <c r="F7">
        <v>12</v>
      </c>
      <c r="G7">
        <v>5</v>
      </c>
      <c r="H7">
        <v>9</v>
      </c>
      <c r="I7">
        <v>0</v>
      </c>
      <c r="J7">
        <v>4</v>
      </c>
      <c r="K7">
        <f>1.77</f>
        <v>1.77</v>
      </c>
      <c r="L7" t="s">
        <v>19</v>
      </c>
    </row>
    <row r="8" spans="1:13" x14ac:dyDescent="0.25">
      <c r="A8" t="s">
        <v>12</v>
      </c>
      <c r="B8" t="s">
        <v>17</v>
      </c>
      <c r="C8" t="s">
        <v>36</v>
      </c>
      <c r="D8">
        <v>0</v>
      </c>
      <c r="E8">
        <v>1</v>
      </c>
      <c r="F8">
        <v>12</v>
      </c>
      <c r="G8">
        <v>0</v>
      </c>
      <c r="H8">
        <v>24</v>
      </c>
      <c r="I8">
        <v>0</v>
      </c>
      <c r="J8">
        <v>6</v>
      </c>
      <c r="K8">
        <v>2.4900000000000002</v>
      </c>
      <c r="L8" t="s">
        <v>19</v>
      </c>
    </row>
    <row r="9" spans="1:13" x14ac:dyDescent="0.25">
      <c r="A9" t="s">
        <v>12</v>
      </c>
      <c r="B9" t="s">
        <v>15</v>
      </c>
      <c r="D9">
        <v>0</v>
      </c>
      <c r="E9">
        <v>1</v>
      </c>
      <c r="F9">
        <v>4</v>
      </c>
      <c r="G9">
        <v>0</v>
      </c>
      <c r="H9">
        <v>5</v>
      </c>
      <c r="I9">
        <v>0</v>
      </c>
      <c r="J9">
        <v>4</v>
      </c>
      <c r="K9">
        <v>4.6899999999999997E-2</v>
      </c>
      <c r="L9" t="s">
        <v>16</v>
      </c>
    </row>
    <row r="10" spans="1:13" x14ac:dyDescent="0.25">
      <c r="A10" t="s">
        <v>12</v>
      </c>
      <c r="B10" t="s">
        <v>15</v>
      </c>
      <c r="D10">
        <v>0</v>
      </c>
      <c r="E10">
        <v>1</v>
      </c>
      <c r="F10">
        <v>4</v>
      </c>
      <c r="G10">
        <v>5</v>
      </c>
      <c r="H10">
        <v>9</v>
      </c>
      <c r="I10">
        <v>0</v>
      </c>
      <c r="J10">
        <v>4</v>
      </c>
      <c r="K10">
        <v>7.0099999999999996E-2</v>
      </c>
      <c r="L10" t="s">
        <v>16</v>
      </c>
    </row>
    <row r="11" spans="1:13" x14ac:dyDescent="0.25">
      <c r="A11" t="s">
        <v>12</v>
      </c>
      <c r="B11" t="s">
        <v>15</v>
      </c>
      <c r="D11">
        <v>0</v>
      </c>
      <c r="E11">
        <v>1</v>
      </c>
      <c r="F11">
        <v>4</v>
      </c>
      <c r="G11">
        <v>9</v>
      </c>
      <c r="H11">
        <v>17</v>
      </c>
      <c r="I11">
        <v>0</v>
      </c>
      <c r="J11">
        <v>4</v>
      </c>
      <c r="K11">
        <v>4.6899999999999997E-2</v>
      </c>
      <c r="L11" t="s">
        <v>16</v>
      </c>
    </row>
    <row r="12" spans="1:13" x14ac:dyDescent="0.25">
      <c r="A12" t="s">
        <v>12</v>
      </c>
      <c r="B12" t="s">
        <v>15</v>
      </c>
      <c r="D12">
        <v>0</v>
      </c>
      <c r="E12">
        <v>1</v>
      </c>
      <c r="F12">
        <v>4</v>
      </c>
      <c r="G12">
        <v>17</v>
      </c>
      <c r="H12">
        <v>21</v>
      </c>
      <c r="I12">
        <v>0</v>
      </c>
      <c r="J12">
        <v>4</v>
      </c>
      <c r="K12">
        <v>6.7199999999999996E-2</v>
      </c>
      <c r="L12" t="s">
        <v>16</v>
      </c>
    </row>
    <row r="13" spans="1:13" x14ac:dyDescent="0.25">
      <c r="A13" t="s">
        <v>12</v>
      </c>
      <c r="B13" t="s">
        <v>15</v>
      </c>
      <c r="D13">
        <v>0</v>
      </c>
      <c r="E13">
        <v>1</v>
      </c>
      <c r="F13">
        <v>4</v>
      </c>
      <c r="G13">
        <v>21</v>
      </c>
      <c r="H13">
        <v>24</v>
      </c>
      <c r="I13">
        <v>0</v>
      </c>
      <c r="J13">
        <v>4</v>
      </c>
      <c r="K13">
        <v>4.6899999999999997E-2</v>
      </c>
      <c r="L13" t="s">
        <v>16</v>
      </c>
    </row>
    <row r="14" spans="1:13" x14ac:dyDescent="0.25">
      <c r="A14" t="s">
        <v>12</v>
      </c>
      <c r="B14" t="s">
        <v>15</v>
      </c>
      <c r="D14">
        <v>0</v>
      </c>
      <c r="E14">
        <v>1</v>
      </c>
      <c r="F14">
        <v>4</v>
      </c>
      <c r="G14">
        <v>0</v>
      </c>
      <c r="H14">
        <v>24</v>
      </c>
      <c r="I14">
        <v>5</v>
      </c>
      <c r="J14">
        <v>6</v>
      </c>
      <c r="K14">
        <v>4.6899999999999997E-2</v>
      </c>
      <c r="L14" t="s">
        <v>16</v>
      </c>
    </row>
    <row r="15" spans="1:13" x14ac:dyDescent="0.25">
      <c r="A15" t="s">
        <v>12</v>
      </c>
      <c r="B15" t="s">
        <v>15</v>
      </c>
      <c r="D15">
        <v>0</v>
      </c>
      <c r="E15">
        <v>5</v>
      </c>
      <c r="F15">
        <v>6</v>
      </c>
      <c r="G15">
        <v>0</v>
      </c>
      <c r="H15">
        <v>11</v>
      </c>
      <c r="I15">
        <v>0</v>
      </c>
      <c r="J15">
        <v>6</v>
      </c>
      <c r="K15">
        <v>4.7800000000000002E-2</v>
      </c>
      <c r="L15" t="s">
        <v>16</v>
      </c>
    </row>
    <row r="16" spans="1:13" x14ac:dyDescent="0.25">
      <c r="A16" t="s">
        <v>12</v>
      </c>
      <c r="B16" t="s">
        <v>15</v>
      </c>
      <c r="D16">
        <v>0</v>
      </c>
      <c r="E16">
        <v>5</v>
      </c>
      <c r="F16">
        <v>6</v>
      </c>
      <c r="G16">
        <v>11</v>
      </c>
      <c r="H16">
        <v>14</v>
      </c>
      <c r="I16">
        <v>0</v>
      </c>
      <c r="J16">
        <v>6</v>
      </c>
      <c r="K16">
        <v>7.2099999999999997E-2</v>
      </c>
      <c r="L16" t="s">
        <v>16</v>
      </c>
    </row>
    <row r="17" spans="1:12" x14ac:dyDescent="0.25">
      <c r="A17" t="s">
        <v>12</v>
      </c>
      <c r="B17" t="s">
        <v>15</v>
      </c>
      <c r="D17">
        <v>0</v>
      </c>
      <c r="E17">
        <v>5</v>
      </c>
      <c r="F17">
        <v>6</v>
      </c>
      <c r="G17">
        <v>14</v>
      </c>
      <c r="H17">
        <v>19</v>
      </c>
      <c r="I17">
        <v>0</v>
      </c>
      <c r="J17">
        <v>6</v>
      </c>
      <c r="K17">
        <v>8.2100000000000006E-2</v>
      </c>
      <c r="L17" t="s">
        <v>16</v>
      </c>
    </row>
    <row r="18" spans="1:12" x14ac:dyDescent="0.25">
      <c r="A18" t="s">
        <v>12</v>
      </c>
      <c r="B18" t="s">
        <v>15</v>
      </c>
      <c r="D18">
        <v>0</v>
      </c>
      <c r="E18">
        <v>5</v>
      </c>
      <c r="F18">
        <v>6</v>
      </c>
      <c r="G18">
        <v>19</v>
      </c>
      <c r="H18">
        <v>23</v>
      </c>
      <c r="I18">
        <v>0</v>
      </c>
      <c r="J18">
        <v>6</v>
      </c>
      <c r="K18">
        <v>7.2099999999999997E-2</v>
      </c>
      <c r="L18" t="s">
        <v>16</v>
      </c>
    </row>
    <row r="19" spans="1:12" x14ac:dyDescent="0.25">
      <c r="A19" t="s">
        <v>12</v>
      </c>
      <c r="B19" t="s">
        <v>15</v>
      </c>
      <c r="D19">
        <v>0</v>
      </c>
      <c r="E19">
        <v>5</v>
      </c>
      <c r="F19">
        <v>6</v>
      </c>
      <c r="G19">
        <v>23</v>
      </c>
      <c r="H19">
        <v>24</v>
      </c>
      <c r="I19">
        <v>0</v>
      </c>
      <c r="J19">
        <v>6</v>
      </c>
      <c r="K19">
        <v>4.7800000000000002E-2</v>
      </c>
      <c r="L19" t="s">
        <v>16</v>
      </c>
    </row>
    <row r="20" spans="1:12" x14ac:dyDescent="0.25">
      <c r="A20" t="s">
        <v>12</v>
      </c>
      <c r="B20" t="s">
        <v>15</v>
      </c>
      <c r="D20">
        <v>0</v>
      </c>
      <c r="E20">
        <v>7</v>
      </c>
      <c r="F20">
        <v>8</v>
      </c>
      <c r="G20">
        <v>0</v>
      </c>
      <c r="H20">
        <v>11</v>
      </c>
      <c r="I20">
        <v>0</v>
      </c>
      <c r="J20">
        <v>6</v>
      </c>
      <c r="K20">
        <v>5.7599999999999998E-2</v>
      </c>
      <c r="L20" t="s">
        <v>16</v>
      </c>
    </row>
    <row r="21" spans="1:12" x14ac:dyDescent="0.25">
      <c r="A21" t="s">
        <v>12</v>
      </c>
      <c r="B21" t="s">
        <v>15</v>
      </c>
      <c r="D21">
        <v>0</v>
      </c>
      <c r="E21">
        <v>7</v>
      </c>
      <c r="F21">
        <v>8</v>
      </c>
      <c r="G21">
        <v>11</v>
      </c>
      <c r="H21">
        <v>14</v>
      </c>
      <c r="I21">
        <v>0</v>
      </c>
      <c r="J21">
        <v>6</v>
      </c>
      <c r="K21">
        <v>9.2899999999999996E-2</v>
      </c>
      <c r="L21" t="s">
        <v>16</v>
      </c>
    </row>
    <row r="22" spans="1:12" x14ac:dyDescent="0.25">
      <c r="A22" t="s">
        <v>12</v>
      </c>
      <c r="B22" t="s">
        <v>15</v>
      </c>
      <c r="D22">
        <v>0</v>
      </c>
      <c r="E22">
        <v>7</v>
      </c>
      <c r="F22">
        <v>8</v>
      </c>
      <c r="G22">
        <v>14</v>
      </c>
      <c r="H22">
        <v>19</v>
      </c>
      <c r="I22">
        <v>0</v>
      </c>
      <c r="J22">
        <v>6</v>
      </c>
      <c r="K22">
        <v>0.11409999999999999</v>
      </c>
      <c r="L22" t="s">
        <v>16</v>
      </c>
    </row>
    <row r="23" spans="1:12" x14ac:dyDescent="0.25">
      <c r="A23" t="s">
        <v>12</v>
      </c>
      <c r="B23" t="s">
        <v>15</v>
      </c>
      <c r="D23">
        <v>0</v>
      </c>
      <c r="E23">
        <v>7</v>
      </c>
      <c r="F23">
        <v>8</v>
      </c>
      <c r="G23">
        <v>19</v>
      </c>
      <c r="H23">
        <v>23</v>
      </c>
      <c r="I23">
        <v>0</v>
      </c>
      <c r="J23">
        <v>6</v>
      </c>
      <c r="K23">
        <v>9.2899999999999996E-2</v>
      </c>
      <c r="L23" t="s">
        <v>16</v>
      </c>
    </row>
    <row r="24" spans="1:12" x14ac:dyDescent="0.25">
      <c r="A24" t="s">
        <v>12</v>
      </c>
      <c r="B24" t="s">
        <v>15</v>
      </c>
      <c r="D24">
        <v>0</v>
      </c>
      <c r="E24">
        <v>7</v>
      </c>
      <c r="F24">
        <v>8</v>
      </c>
      <c r="G24">
        <v>23</v>
      </c>
      <c r="H24">
        <v>24</v>
      </c>
      <c r="I24">
        <v>0</v>
      </c>
      <c r="J24">
        <v>6</v>
      </c>
      <c r="K24">
        <v>5.7599999999999998E-2</v>
      </c>
      <c r="L24" t="s">
        <v>16</v>
      </c>
    </row>
    <row r="25" spans="1:12" x14ac:dyDescent="0.25">
      <c r="A25" t="s">
        <v>12</v>
      </c>
      <c r="B25" t="s">
        <v>15</v>
      </c>
      <c r="D25">
        <v>0</v>
      </c>
      <c r="E25">
        <v>9</v>
      </c>
      <c r="F25">
        <v>10</v>
      </c>
      <c r="G25">
        <v>0</v>
      </c>
      <c r="H25">
        <v>11</v>
      </c>
      <c r="I25">
        <v>0</v>
      </c>
      <c r="J25">
        <v>6</v>
      </c>
      <c r="K25">
        <v>4.7800000000000002E-2</v>
      </c>
      <c r="L25" t="s">
        <v>16</v>
      </c>
    </row>
    <row r="26" spans="1:12" x14ac:dyDescent="0.25">
      <c r="A26" t="s">
        <v>12</v>
      </c>
      <c r="B26" t="s">
        <v>15</v>
      </c>
      <c r="D26">
        <v>0</v>
      </c>
      <c r="E26">
        <v>9</v>
      </c>
      <c r="F26">
        <v>10</v>
      </c>
      <c r="G26">
        <v>11</v>
      </c>
      <c r="H26">
        <v>14</v>
      </c>
      <c r="I26">
        <v>0</v>
      </c>
      <c r="J26">
        <v>6</v>
      </c>
      <c r="K26">
        <v>7.2099999999999997E-2</v>
      </c>
      <c r="L26" t="s">
        <v>16</v>
      </c>
    </row>
    <row r="27" spans="1:12" x14ac:dyDescent="0.25">
      <c r="A27" t="s">
        <v>12</v>
      </c>
      <c r="B27" t="s">
        <v>15</v>
      </c>
      <c r="D27">
        <v>0</v>
      </c>
      <c r="E27">
        <v>9</v>
      </c>
      <c r="F27">
        <v>10</v>
      </c>
      <c r="G27">
        <v>14</v>
      </c>
      <c r="H27">
        <v>19</v>
      </c>
      <c r="I27">
        <v>0</v>
      </c>
      <c r="J27">
        <v>6</v>
      </c>
      <c r="K27">
        <v>8.2100000000000006E-2</v>
      </c>
      <c r="L27" t="s">
        <v>16</v>
      </c>
    </row>
    <row r="28" spans="1:12" x14ac:dyDescent="0.25">
      <c r="A28" t="s">
        <v>12</v>
      </c>
      <c r="B28" t="s">
        <v>15</v>
      </c>
      <c r="D28">
        <v>0</v>
      </c>
      <c r="E28">
        <v>9</v>
      </c>
      <c r="F28">
        <v>10</v>
      </c>
      <c r="G28">
        <v>19</v>
      </c>
      <c r="H28">
        <v>23</v>
      </c>
      <c r="I28">
        <v>0</v>
      </c>
      <c r="J28">
        <v>6</v>
      </c>
      <c r="K28">
        <v>7.2099999999999997E-2</v>
      </c>
      <c r="L28" t="s">
        <v>16</v>
      </c>
    </row>
    <row r="29" spans="1:12" x14ac:dyDescent="0.25">
      <c r="A29" t="s">
        <v>12</v>
      </c>
      <c r="B29" t="s">
        <v>15</v>
      </c>
      <c r="D29">
        <v>0</v>
      </c>
      <c r="E29">
        <v>9</v>
      </c>
      <c r="F29">
        <v>10</v>
      </c>
      <c r="G29">
        <v>23</v>
      </c>
      <c r="H29">
        <v>24</v>
      </c>
      <c r="I29">
        <v>0</v>
      </c>
      <c r="J29">
        <v>6</v>
      </c>
      <c r="K29">
        <v>4.7800000000000002E-2</v>
      </c>
      <c r="L29" t="s">
        <v>16</v>
      </c>
    </row>
    <row r="30" spans="1:12" x14ac:dyDescent="0.25">
      <c r="A30" t="s">
        <v>12</v>
      </c>
      <c r="B30" t="s">
        <v>15</v>
      </c>
      <c r="D30">
        <v>0</v>
      </c>
      <c r="E30">
        <v>11</v>
      </c>
      <c r="F30">
        <v>12</v>
      </c>
      <c r="G30">
        <v>0</v>
      </c>
      <c r="H30">
        <v>5</v>
      </c>
      <c r="I30">
        <v>0</v>
      </c>
      <c r="J30">
        <v>4</v>
      </c>
      <c r="K30">
        <v>4.6899999999999997E-2</v>
      </c>
      <c r="L30" t="s">
        <v>16</v>
      </c>
    </row>
    <row r="31" spans="1:12" x14ac:dyDescent="0.25">
      <c r="A31" t="s">
        <v>12</v>
      </c>
      <c r="B31" t="s">
        <v>15</v>
      </c>
      <c r="D31">
        <v>0</v>
      </c>
      <c r="E31">
        <v>11</v>
      </c>
      <c r="F31">
        <v>12</v>
      </c>
      <c r="G31">
        <v>5</v>
      </c>
      <c r="H31">
        <v>9</v>
      </c>
      <c r="I31">
        <v>0</v>
      </c>
      <c r="J31">
        <v>4</v>
      </c>
      <c r="K31">
        <v>7.0099999999999996E-2</v>
      </c>
      <c r="L31" t="s">
        <v>16</v>
      </c>
    </row>
    <row r="32" spans="1:12" x14ac:dyDescent="0.25">
      <c r="A32" t="s">
        <v>12</v>
      </c>
      <c r="B32" t="s">
        <v>15</v>
      </c>
      <c r="D32">
        <v>0</v>
      </c>
      <c r="E32">
        <v>11</v>
      </c>
      <c r="F32">
        <v>12</v>
      </c>
      <c r="G32">
        <v>9</v>
      </c>
      <c r="H32">
        <v>17</v>
      </c>
      <c r="I32">
        <v>0</v>
      </c>
      <c r="J32">
        <v>4</v>
      </c>
      <c r="K32">
        <v>4.6899999999999997E-2</v>
      </c>
      <c r="L32" t="s">
        <v>16</v>
      </c>
    </row>
    <row r="33" spans="1:12" x14ac:dyDescent="0.25">
      <c r="A33" t="s">
        <v>12</v>
      </c>
      <c r="B33" t="s">
        <v>15</v>
      </c>
      <c r="D33">
        <v>0</v>
      </c>
      <c r="E33">
        <v>11</v>
      </c>
      <c r="F33">
        <v>12</v>
      </c>
      <c r="G33">
        <v>17</v>
      </c>
      <c r="H33">
        <v>21</v>
      </c>
      <c r="I33">
        <v>0</v>
      </c>
      <c r="J33">
        <v>4</v>
      </c>
      <c r="K33">
        <v>6.7199999999999996E-2</v>
      </c>
      <c r="L33" t="s">
        <v>16</v>
      </c>
    </row>
    <row r="34" spans="1:12" x14ac:dyDescent="0.25">
      <c r="A34" t="s">
        <v>12</v>
      </c>
      <c r="B34" t="s">
        <v>15</v>
      </c>
      <c r="D34">
        <v>0</v>
      </c>
      <c r="E34">
        <v>11</v>
      </c>
      <c r="F34">
        <v>12</v>
      </c>
      <c r="G34">
        <v>21</v>
      </c>
      <c r="H34">
        <v>24</v>
      </c>
      <c r="I34">
        <v>0</v>
      </c>
      <c r="J34">
        <v>4</v>
      </c>
      <c r="K34">
        <v>4.6899999999999997E-2</v>
      </c>
      <c r="L34" t="s">
        <v>16</v>
      </c>
    </row>
    <row r="35" spans="1:12" x14ac:dyDescent="0.25">
      <c r="A35" t="s">
        <v>12</v>
      </c>
      <c r="B35" t="s">
        <v>15</v>
      </c>
      <c r="D35">
        <v>0</v>
      </c>
      <c r="E35">
        <v>11</v>
      </c>
      <c r="F35">
        <v>12</v>
      </c>
      <c r="G35">
        <v>0</v>
      </c>
      <c r="H35">
        <v>24</v>
      </c>
      <c r="I35">
        <v>5</v>
      </c>
      <c r="J35">
        <v>6</v>
      </c>
      <c r="K35">
        <v>4.6899999999999997E-2</v>
      </c>
      <c r="L35" t="s">
        <v>16</v>
      </c>
    </row>
    <row r="36" spans="1:12" x14ac:dyDescent="0.25">
      <c r="A36" t="s">
        <v>23</v>
      </c>
      <c r="B36" t="s">
        <v>13</v>
      </c>
      <c r="K36">
        <v>950</v>
      </c>
      <c r="L36" t="s">
        <v>14</v>
      </c>
    </row>
    <row r="37" spans="1:12" x14ac:dyDescent="0.25">
      <c r="A37" t="s">
        <v>23</v>
      </c>
      <c r="B37" t="s">
        <v>15</v>
      </c>
      <c r="D37">
        <v>0</v>
      </c>
      <c r="E37">
        <v>1</v>
      </c>
      <c r="F37">
        <v>12</v>
      </c>
      <c r="G37">
        <v>0</v>
      </c>
      <c r="H37">
        <v>24</v>
      </c>
      <c r="I37">
        <v>0</v>
      </c>
      <c r="J37">
        <v>6</v>
      </c>
      <c r="K37">
        <v>0.62851000000000001</v>
      </c>
      <c r="L37" t="s">
        <v>24</v>
      </c>
    </row>
    <row r="38" spans="1:12" x14ac:dyDescent="0.25">
      <c r="A38" t="s">
        <v>23</v>
      </c>
      <c r="B38" t="s">
        <v>17</v>
      </c>
      <c r="C38" t="s">
        <v>36</v>
      </c>
      <c r="D38">
        <v>0</v>
      </c>
      <c r="E38">
        <v>1</v>
      </c>
      <c r="F38">
        <v>12</v>
      </c>
      <c r="G38">
        <v>0</v>
      </c>
      <c r="H38">
        <v>24</v>
      </c>
      <c r="I38">
        <v>0</v>
      </c>
      <c r="J38">
        <v>6</v>
      </c>
      <c r="K38">
        <v>8.6705000000000004E-2</v>
      </c>
      <c r="L38" t="s">
        <v>88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M30"/>
  <sheetViews>
    <sheetView workbookViewId="0">
      <selection activeCell="N1" sqref="N1"/>
    </sheetView>
  </sheetViews>
  <sheetFormatPr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6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f>50.48874*30</f>
        <v>1514.6622</v>
      </c>
      <c r="L2" t="s">
        <v>14</v>
      </c>
      <c r="M2" t="s">
        <v>27</v>
      </c>
    </row>
    <row r="3" spans="1:13" x14ac:dyDescent="0.25">
      <c r="A3" t="s">
        <v>12</v>
      </c>
      <c r="B3" t="s">
        <v>17</v>
      </c>
      <c r="C3" t="s">
        <v>34</v>
      </c>
      <c r="D3">
        <v>0</v>
      </c>
      <c r="E3">
        <v>6</v>
      </c>
      <c r="F3">
        <v>9</v>
      </c>
      <c r="G3">
        <v>16</v>
      </c>
      <c r="H3">
        <v>21</v>
      </c>
      <c r="I3">
        <v>0</v>
      </c>
      <c r="J3">
        <v>6</v>
      </c>
      <c r="K3">
        <v>26.8</v>
      </c>
      <c r="L3" t="s">
        <v>19</v>
      </c>
    </row>
    <row r="4" spans="1:13" x14ac:dyDescent="0.25">
      <c r="A4" t="s">
        <v>12</v>
      </c>
      <c r="B4" t="s">
        <v>17</v>
      </c>
      <c r="C4" t="s">
        <v>35</v>
      </c>
      <c r="D4">
        <v>0</v>
      </c>
      <c r="E4">
        <v>6</v>
      </c>
      <c r="F4">
        <v>9</v>
      </c>
      <c r="G4">
        <v>14</v>
      </c>
      <c r="H4">
        <v>16</v>
      </c>
      <c r="I4">
        <v>0</v>
      </c>
      <c r="J4">
        <v>6</v>
      </c>
      <c r="K4">
        <v>5.32</v>
      </c>
      <c r="L4" t="s">
        <v>19</v>
      </c>
    </row>
    <row r="5" spans="1:13" x14ac:dyDescent="0.25">
      <c r="A5" t="s">
        <v>12</v>
      </c>
      <c r="B5" t="s">
        <v>17</v>
      </c>
      <c r="C5" t="s">
        <v>35</v>
      </c>
      <c r="D5">
        <v>0</v>
      </c>
      <c r="E5">
        <v>6</v>
      </c>
      <c r="F5">
        <v>9</v>
      </c>
      <c r="G5">
        <v>21</v>
      </c>
      <c r="H5">
        <v>23</v>
      </c>
      <c r="I5">
        <v>0</v>
      </c>
      <c r="J5">
        <v>6</v>
      </c>
      <c r="K5">
        <v>5.32</v>
      </c>
      <c r="L5" t="s">
        <v>19</v>
      </c>
    </row>
    <row r="6" spans="1:13" x14ac:dyDescent="0.25">
      <c r="A6" t="s">
        <v>12</v>
      </c>
      <c r="B6" t="s">
        <v>17</v>
      </c>
      <c r="C6" t="s">
        <v>36</v>
      </c>
      <c r="D6">
        <v>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v>20.7</v>
      </c>
      <c r="L6" t="s">
        <v>19</v>
      </c>
    </row>
    <row r="7" spans="1:13" x14ac:dyDescent="0.25">
      <c r="A7" t="s">
        <v>12</v>
      </c>
      <c r="B7" t="s">
        <v>17</v>
      </c>
      <c r="C7" t="s">
        <v>40</v>
      </c>
      <c r="D7">
        <v>0</v>
      </c>
      <c r="E7">
        <v>1</v>
      </c>
      <c r="F7">
        <v>5</v>
      </c>
      <c r="G7">
        <v>16</v>
      </c>
      <c r="H7">
        <v>21</v>
      </c>
      <c r="I7">
        <v>0</v>
      </c>
      <c r="J7">
        <v>6</v>
      </c>
      <c r="K7">
        <v>1.78</v>
      </c>
      <c r="L7" t="s">
        <v>19</v>
      </c>
    </row>
    <row r="8" spans="1:13" x14ac:dyDescent="0.25">
      <c r="A8" t="s">
        <v>12</v>
      </c>
      <c r="B8" t="s">
        <v>17</v>
      </c>
      <c r="C8" t="s">
        <v>41</v>
      </c>
      <c r="D8">
        <v>0</v>
      </c>
      <c r="E8">
        <v>10</v>
      </c>
      <c r="F8">
        <v>12</v>
      </c>
      <c r="G8">
        <v>16</v>
      </c>
      <c r="H8">
        <v>21</v>
      </c>
      <c r="I8">
        <v>0</v>
      </c>
      <c r="J8">
        <v>6</v>
      </c>
      <c r="K8">
        <v>1.78</v>
      </c>
      <c r="L8" t="s">
        <v>19</v>
      </c>
    </row>
    <row r="9" spans="1:13" x14ac:dyDescent="0.25">
      <c r="A9" t="s">
        <v>12</v>
      </c>
      <c r="B9" t="s">
        <v>15</v>
      </c>
      <c r="D9">
        <v>0</v>
      </c>
      <c r="E9">
        <v>6</v>
      </c>
      <c r="F9">
        <v>9</v>
      </c>
      <c r="G9">
        <v>0</v>
      </c>
      <c r="H9">
        <v>14</v>
      </c>
      <c r="I9">
        <v>0</v>
      </c>
      <c r="J9">
        <v>6</v>
      </c>
      <c r="K9">
        <v>9.8159999999999997E-2</v>
      </c>
      <c r="L9" t="s">
        <v>16</v>
      </c>
    </row>
    <row r="10" spans="1:13" x14ac:dyDescent="0.25">
      <c r="A10" t="s">
        <v>12</v>
      </c>
      <c r="B10" t="s">
        <v>15</v>
      </c>
      <c r="D10">
        <v>0</v>
      </c>
      <c r="E10">
        <v>6</v>
      </c>
      <c r="F10">
        <v>9</v>
      </c>
      <c r="G10">
        <v>14</v>
      </c>
      <c r="H10">
        <v>16</v>
      </c>
      <c r="I10">
        <v>0</v>
      </c>
      <c r="J10">
        <v>6</v>
      </c>
      <c r="K10">
        <v>0.11735</v>
      </c>
      <c r="L10" t="s">
        <v>16</v>
      </c>
    </row>
    <row r="11" spans="1:13" x14ac:dyDescent="0.25">
      <c r="A11" t="s">
        <v>12</v>
      </c>
      <c r="B11" t="s">
        <v>15</v>
      </c>
      <c r="D11">
        <v>0</v>
      </c>
      <c r="E11">
        <v>6</v>
      </c>
      <c r="F11">
        <v>9</v>
      </c>
      <c r="G11">
        <v>16</v>
      </c>
      <c r="H11">
        <v>21</v>
      </c>
      <c r="I11">
        <v>0</v>
      </c>
      <c r="J11">
        <v>6</v>
      </c>
      <c r="K11">
        <v>0.14484</v>
      </c>
      <c r="L11" t="s">
        <v>16</v>
      </c>
    </row>
    <row r="12" spans="1:13" x14ac:dyDescent="0.25">
      <c r="A12" t="s">
        <v>12</v>
      </c>
      <c r="B12" t="s">
        <v>15</v>
      </c>
      <c r="D12">
        <v>0</v>
      </c>
      <c r="E12">
        <v>6</v>
      </c>
      <c r="F12">
        <v>9</v>
      </c>
      <c r="G12">
        <v>21</v>
      </c>
      <c r="H12">
        <v>23</v>
      </c>
      <c r="I12">
        <v>0</v>
      </c>
      <c r="J12">
        <v>6</v>
      </c>
      <c r="K12">
        <v>0.11735</v>
      </c>
      <c r="L12" t="s">
        <v>16</v>
      </c>
    </row>
    <row r="13" spans="1:13" x14ac:dyDescent="0.25">
      <c r="A13" t="s">
        <v>12</v>
      </c>
      <c r="B13" t="s">
        <v>15</v>
      </c>
      <c r="D13">
        <v>0</v>
      </c>
      <c r="E13">
        <v>6</v>
      </c>
      <c r="F13">
        <v>9</v>
      </c>
      <c r="G13">
        <v>23</v>
      </c>
      <c r="H13">
        <v>24</v>
      </c>
      <c r="I13">
        <v>0</v>
      </c>
      <c r="J13">
        <v>6</v>
      </c>
      <c r="K13">
        <v>9.8159999999999997E-2</v>
      </c>
      <c r="L13" t="s">
        <v>16</v>
      </c>
    </row>
    <row r="14" spans="1:13" x14ac:dyDescent="0.25">
      <c r="A14" t="s">
        <v>12</v>
      </c>
      <c r="B14" t="s">
        <v>15</v>
      </c>
      <c r="D14">
        <v>0</v>
      </c>
      <c r="E14">
        <v>1</v>
      </c>
      <c r="F14">
        <v>2</v>
      </c>
      <c r="G14">
        <v>0</v>
      </c>
      <c r="H14">
        <v>16</v>
      </c>
      <c r="I14">
        <v>0</v>
      </c>
      <c r="J14">
        <v>6</v>
      </c>
      <c r="K14">
        <v>9.8220000000000002E-2</v>
      </c>
      <c r="L14" t="s">
        <v>16</v>
      </c>
    </row>
    <row r="15" spans="1:13" x14ac:dyDescent="0.25">
      <c r="A15" t="s">
        <v>12</v>
      </c>
      <c r="B15" t="s">
        <v>15</v>
      </c>
      <c r="D15">
        <v>0</v>
      </c>
      <c r="E15">
        <v>1</v>
      </c>
      <c r="F15">
        <v>2</v>
      </c>
      <c r="G15">
        <v>21</v>
      </c>
      <c r="H15">
        <v>24</v>
      </c>
      <c r="I15">
        <v>0</v>
      </c>
      <c r="J15">
        <v>6</v>
      </c>
      <c r="K15">
        <v>9.8220000000000002E-2</v>
      </c>
      <c r="L15" t="s">
        <v>16</v>
      </c>
    </row>
    <row r="16" spans="1:13" x14ac:dyDescent="0.25">
      <c r="A16" t="s">
        <v>12</v>
      </c>
      <c r="B16" t="s">
        <v>15</v>
      </c>
      <c r="D16">
        <v>0</v>
      </c>
      <c r="E16">
        <v>1</v>
      </c>
      <c r="F16">
        <v>5</v>
      </c>
      <c r="G16">
        <v>16</v>
      </c>
      <c r="H16">
        <v>21</v>
      </c>
      <c r="I16">
        <v>0</v>
      </c>
      <c r="J16">
        <v>6</v>
      </c>
      <c r="K16">
        <v>0.12734000000000001</v>
      </c>
      <c r="L16" t="s">
        <v>16</v>
      </c>
    </row>
    <row r="17" spans="1:13" x14ac:dyDescent="0.25">
      <c r="A17" t="s">
        <v>12</v>
      </c>
      <c r="B17" t="s">
        <v>15</v>
      </c>
      <c r="D17">
        <v>0</v>
      </c>
      <c r="E17">
        <v>3</v>
      </c>
      <c r="F17">
        <v>5</v>
      </c>
      <c r="G17">
        <v>0</v>
      </c>
      <c r="H17">
        <v>9</v>
      </c>
      <c r="I17">
        <v>0</v>
      </c>
      <c r="J17">
        <v>6</v>
      </c>
      <c r="K17">
        <v>9.8220000000000002E-2</v>
      </c>
      <c r="L17" t="s">
        <v>16</v>
      </c>
    </row>
    <row r="18" spans="1:13" x14ac:dyDescent="0.25">
      <c r="A18" t="s">
        <v>12</v>
      </c>
      <c r="B18" t="s">
        <v>15</v>
      </c>
      <c r="D18">
        <v>0</v>
      </c>
      <c r="E18">
        <v>3</v>
      </c>
      <c r="F18">
        <v>5</v>
      </c>
      <c r="G18">
        <v>9</v>
      </c>
      <c r="H18">
        <v>14</v>
      </c>
      <c r="I18">
        <v>0</v>
      </c>
      <c r="J18">
        <v>6</v>
      </c>
      <c r="K18">
        <v>5.6899999999999999E-2</v>
      </c>
      <c r="L18" t="s">
        <v>16</v>
      </c>
    </row>
    <row r="19" spans="1:13" x14ac:dyDescent="0.25">
      <c r="A19" t="s">
        <v>12</v>
      </c>
      <c r="B19" t="s">
        <v>15</v>
      </c>
      <c r="D19">
        <v>0</v>
      </c>
      <c r="E19">
        <v>3</v>
      </c>
      <c r="F19">
        <v>5</v>
      </c>
      <c r="G19">
        <v>14</v>
      </c>
      <c r="H19">
        <v>16</v>
      </c>
      <c r="I19">
        <v>0</v>
      </c>
      <c r="J19">
        <v>6</v>
      </c>
      <c r="K19">
        <v>9.8220000000000002E-2</v>
      </c>
      <c r="L19" t="s">
        <v>16</v>
      </c>
    </row>
    <row r="20" spans="1:13" x14ac:dyDescent="0.25">
      <c r="A20" t="s">
        <v>12</v>
      </c>
      <c r="B20" t="s">
        <v>15</v>
      </c>
      <c r="D20">
        <v>0</v>
      </c>
      <c r="E20">
        <v>3</v>
      </c>
      <c r="F20">
        <v>5</v>
      </c>
      <c r="G20">
        <v>21</v>
      </c>
      <c r="H20">
        <v>24</v>
      </c>
      <c r="I20">
        <v>0</v>
      </c>
      <c r="J20">
        <v>6</v>
      </c>
      <c r="K20">
        <v>9.8220000000000002E-2</v>
      </c>
      <c r="L20" t="s">
        <v>16</v>
      </c>
    </row>
    <row r="21" spans="1:13" x14ac:dyDescent="0.25">
      <c r="A21" t="s">
        <v>12</v>
      </c>
      <c r="B21" t="s">
        <v>15</v>
      </c>
      <c r="D21">
        <v>0</v>
      </c>
      <c r="E21">
        <v>10</v>
      </c>
      <c r="F21">
        <v>12</v>
      </c>
      <c r="G21">
        <v>0</v>
      </c>
      <c r="H21">
        <v>16</v>
      </c>
      <c r="I21">
        <v>0</v>
      </c>
      <c r="J21">
        <v>6</v>
      </c>
      <c r="K21">
        <v>9.8220000000000002E-2</v>
      </c>
      <c r="L21" t="s">
        <v>16</v>
      </c>
    </row>
    <row r="22" spans="1:13" x14ac:dyDescent="0.25">
      <c r="A22" t="s">
        <v>12</v>
      </c>
      <c r="B22" t="s">
        <v>15</v>
      </c>
      <c r="D22">
        <v>0</v>
      </c>
      <c r="E22">
        <v>10</v>
      </c>
      <c r="F22">
        <v>12</v>
      </c>
      <c r="G22">
        <v>21</v>
      </c>
      <c r="H22">
        <v>24</v>
      </c>
      <c r="I22">
        <v>0</v>
      </c>
      <c r="J22">
        <v>6</v>
      </c>
      <c r="K22">
        <v>9.8220000000000002E-2</v>
      </c>
      <c r="L22" t="s">
        <v>16</v>
      </c>
    </row>
    <row r="23" spans="1:13" x14ac:dyDescent="0.25">
      <c r="A23" t="s">
        <v>12</v>
      </c>
      <c r="B23" t="s">
        <v>15</v>
      </c>
      <c r="D23">
        <v>0</v>
      </c>
      <c r="E23">
        <v>10</v>
      </c>
      <c r="F23">
        <v>12</v>
      </c>
      <c r="G23">
        <v>16</v>
      </c>
      <c r="H23">
        <v>21</v>
      </c>
      <c r="I23">
        <v>0</v>
      </c>
      <c r="J23">
        <v>6</v>
      </c>
      <c r="K23">
        <v>0.12734000000000001</v>
      </c>
      <c r="L23" t="s">
        <v>16</v>
      </c>
    </row>
    <row r="24" spans="1:13" x14ac:dyDescent="0.25">
      <c r="A24" t="s">
        <v>23</v>
      </c>
      <c r="B24" t="s">
        <v>13</v>
      </c>
      <c r="K24">
        <v>148.65539999999999</v>
      </c>
      <c r="L24" t="s">
        <v>14</v>
      </c>
      <c r="M24" t="s">
        <v>39</v>
      </c>
    </row>
    <row r="25" spans="1:13" x14ac:dyDescent="0.25">
      <c r="A25" t="s">
        <v>23</v>
      </c>
      <c r="B25" t="s">
        <v>15</v>
      </c>
      <c r="D25">
        <v>0</v>
      </c>
      <c r="E25">
        <v>1</v>
      </c>
      <c r="F25">
        <v>3</v>
      </c>
      <c r="G25">
        <v>0</v>
      </c>
      <c r="H25">
        <v>24</v>
      </c>
      <c r="I25">
        <v>0</v>
      </c>
      <c r="J25">
        <v>6</v>
      </c>
      <c r="K25">
        <v>1.68736</v>
      </c>
      <c r="L25" t="s">
        <v>24</v>
      </c>
    </row>
    <row r="26" spans="1:13" x14ac:dyDescent="0.25">
      <c r="A26" t="s">
        <v>23</v>
      </c>
      <c r="B26" t="s">
        <v>15</v>
      </c>
      <c r="D26">
        <v>0</v>
      </c>
      <c r="E26">
        <v>4</v>
      </c>
      <c r="F26">
        <v>10</v>
      </c>
      <c r="G26">
        <v>0</v>
      </c>
      <c r="H26">
        <v>24</v>
      </c>
      <c r="I26">
        <v>0</v>
      </c>
      <c r="J26">
        <v>6</v>
      </c>
      <c r="K26">
        <v>1.5403100000000001</v>
      </c>
      <c r="L26" t="s">
        <v>24</v>
      </c>
    </row>
    <row r="27" spans="1:13" x14ac:dyDescent="0.25">
      <c r="A27" t="s">
        <v>23</v>
      </c>
      <c r="B27" t="s">
        <v>15</v>
      </c>
      <c r="D27">
        <v>0</v>
      </c>
      <c r="E27">
        <v>11</v>
      </c>
      <c r="F27">
        <v>12</v>
      </c>
      <c r="G27">
        <v>0</v>
      </c>
      <c r="H27">
        <v>24</v>
      </c>
      <c r="I27">
        <v>0</v>
      </c>
      <c r="J27">
        <v>6</v>
      </c>
      <c r="K27">
        <v>1.68736</v>
      </c>
      <c r="L27" t="s">
        <v>24</v>
      </c>
    </row>
    <row r="28" spans="1:13" x14ac:dyDescent="0.25">
      <c r="A28" t="s">
        <v>23</v>
      </c>
      <c r="B28" t="s">
        <v>15</v>
      </c>
      <c r="D28">
        <v>4000</v>
      </c>
      <c r="E28">
        <v>1</v>
      </c>
      <c r="F28">
        <v>3</v>
      </c>
      <c r="G28">
        <v>0</v>
      </c>
      <c r="H28">
        <v>24</v>
      </c>
      <c r="I28">
        <v>0</v>
      </c>
      <c r="J28">
        <v>6</v>
      </c>
      <c r="K28">
        <v>1.3126</v>
      </c>
      <c r="L28" t="s">
        <v>24</v>
      </c>
    </row>
    <row r="29" spans="1:13" x14ac:dyDescent="0.25">
      <c r="A29" t="s">
        <v>23</v>
      </c>
      <c r="B29" t="s">
        <v>15</v>
      </c>
      <c r="D29">
        <v>4000</v>
      </c>
      <c r="E29">
        <v>4</v>
      </c>
      <c r="F29">
        <v>10</v>
      </c>
      <c r="G29">
        <v>0</v>
      </c>
      <c r="H29">
        <v>24</v>
      </c>
      <c r="I29">
        <v>0</v>
      </c>
      <c r="J29">
        <v>6</v>
      </c>
      <c r="K29">
        <v>1.22418</v>
      </c>
      <c r="L29" t="s">
        <v>24</v>
      </c>
    </row>
    <row r="30" spans="1:13" x14ac:dyDescent="0.25">
      <c r="A30" t="s">
        <v>23</v>
      </c>
      <c r="B30" t="s">
        <v>15</v>
      </c>
      <c r="D30">
        <v>4000</v>
      </c>
      <c r="E30">
        <v>11</v>
      </c>
      <c r="F30">
        <v>12</v>
      </c>
      <c r="G30">
        <v>0</v>
      </c>
      <c r="H30">
        <v>24</v>
      </c>
      <c r="I30">
        <v>0</v>
      </c>
      <c r="J30">
        <v>6</v>
      </c>
      <c r="K30">
        <v>1.3126</v>
      </c>
      <c r="L30" t="s">
        <v>24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7"/>
  <sheetViews>
    <sheetView workbookViewId="0">
      <selection activeCell="L11" sqref="L11"/>
    </sheetView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2000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4.9320000000000003E-2</v>
      </c>
      <c r="L3" t="s">
        <v>16</v>
      </c>
      <c r="M3" t="s">
        <v>66</v>
      </c>
    </row>
    <row r="4" spans="1:13" x14ac:dyDescent="0.25">
      <c r="A4" t="s">
        <v>12</v>
      </c>
      <c r="B4" t="s">
        <v>17</v>
      </c>
      <c r="C4" t="s">
        <v>26</v>
      </c>
      <c r="D4">
        <v>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v>10.77</v>
      </c>
      <c r="L4" t="s">
        <v>19</v>
      </c>
    </row>
    <row r="7" spans="1:13" x14ac:dyDescent="0.25">
      <c r="A7" s="1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M4"/>
  <sheetViews>
    <sheetView workbookViewId="0"/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C2" s="1"/>
      <c r="D2" s="1"/>
      <c r="E2" s="1"/>
      <c r="F2" s="1"/>
      <c r="G2" s="1"/>
      <c r="H2" s="1"/>
      <c r="I2" s="1"/>
      <c r="J2" s="1"/>
      <c r="K2">
        <v>100</v>
      </c>
      <c r="L2" t="s">
        <v>14</v>
      </c>
      <c r="M2" s="1"/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0</v>
      </c>
      <c r="L3" t="s">
        <v>16</v>
      </c>
      <c r="M3" t="s">
        <v>67</v>
      </c>
    </row>
    <row r="4" spans="1:13" x14ac:dyDescent="0.25">
      <c r="A4" t="s">
        <v>12</v>
      </c>
      <c r="B4" t="s">
        <v>17</v>
      </c>
      <c r="C4" t="s">
        <v>36</v>
      </c>
      <c r="D4">
        <v>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v>4.5704000000000002</v>
      </c>
      <c r="L4" t="s">
        <v>19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11"/>
  <sheetViews>
    <sheetView workbookViewId="0"/>
  </sheetViews>
  <sheetFormatPr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747.89</v>
      </c>
      <c r="L2" t="s">
        <v>14</v>
      </c>
      <c r="M2" t="s">
        <v>47</v>
      </c>
    </row>
    <row r="3" spans="1:13" x14ac:dyDescent="0.25">
      <c r="A3" t="s">
        <v>12</v>
      </c>
      <c r="B3" t="s">
        <v>17</v>
      </c>
      <c r="C3" t="s">
        <v>34</v>
      </c>
      <c r="D3">
        <v>0</v>
      </c>
      <c r="E3">
        <v>6</v>
      </c>
      <c r="F3">
        <v>9</v>
      </c>
      <c r="G3">
        <v>16</v>
      </c>
      <c r="H3">
        <v>21</v>
      </c>
      <c r="I3">
        <v>0</v>
      </c>
      <c r="J3">
        <v>4</v>
      </c>
      <c r="K3">
        <v>14.05</v>
      </c>
      <c r="L3" t="s">
        <v>19</v>
      </c>
      <c r="M3" t="s">
        <v>48</v>
      </c>
    </row>
    <row r="4" spans="1:13" x14ac:dyDescent="0.25">
      <c r="A4" t="s">
        <v>12</v>
      </c>
      <c r="B4" t="s">
        <v>17</v>
      </c>
      <c r="C4" t="s">
        <v>37</v>
      </c>
      <c r="D4">
        <v>0</v>
      </c>
      <c r="E4">
        <v>1</v>
      </c>
      <c r="F4">
        <v>5</v>
      </c>
      <c r="G4">
        <v>16</v>
      </c>
      <c r="H4">
        <v>21</v>
      </c>
      <c r="I4">
        <v>0</v>
      </c>
      <c r="J4">
        <v>4</v>
      </c>
      <c r="K4">
        <v>4.58</v>
      </c>
      <c r="L4" t="s">
        <v>19</v>
      </c>
      <c r="M4" t="s">
        <v>49</v>
      </c>
    </row>
    <row r="5" spans="1:13" x14ac:dyDescent="0.25">
      <c r="A5" t="s">
        <v>12</v>
      </c>
      <c r="B5" t="s">
        <v>17</v>
      </c>
      <c r="C5" t="s">
        <v>38</v>
      </c>
      <c r="D5">
        <v>0</v>
      </c>
      <c r="E5">
        <v>10</v>
      </c>
      <c r="F5">
        <v>12</v>
      </c>
      <c r="G5">
        <v>16</v>
      </c>
      <c r="H5">
        <v>21</v>
      </c>
      <c r="I5">
        <v>0</v>
      </c>
      <c r="J5">
        <v>4</v>
      </c>
      <c r="K5">
        <v>4.58</v>
      </c>
      <c r="L5" t="s">
        <v>19</v>
      </c>
    </row>
    <row r="6" spans="1:13" x14ac:dyDescent="0.25">
      <c r="A6" t="s">
        <v>12</v>
      </c>
      <c r="B6" t="s">
        <v>17</v>
      </c>
      <c r="C6" t="s">
        <v>36</v>
      </c>
      <c r="D6">
        <v>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v>16.97</v>
      </c>
      <c r="L6" t="s">
        <v>19</v>
      </c>
    </row>
    <row r="7" spans="1:13" x14ac:dyDescent="0.25">
      <c r="A7" t="s">
        <v>12</v>
      </c>
      <c r="B7" t="s">
        <v>15</v>
      </c>
      <c r="D7">
        <v>0</v>
      </c>
      <c r="E7">
        <v>1</v>
      </c>
      <c r="F7">
        <v>12</v>
      </c>
      <c r="G7">
        <v>0</v>
      </c>
      <c r="H7">
        <v>24</v>
      </c>
      <c r="I7">
        <v>0</v>
      </c>
      <c r="J7">
        <v>6</v>
      </c>
      <c r="K7">
        <v>4.02E-2</v>
      </c>
      <c r="L7" t="s">
        <v>16</v>
      </c>
    </row>
    <row r="8" spans="1:13" x14ac:dyDescent="0.25">
      <c r="A8" t="s">
        <v>23</v>
      </c>
      <c r="B8" t="s">
        <v>13</v>
      </c>
      <c r="K8">
        <f>0.49315*30</f>
        <v>14.794499999999999</v>
      </c>
      <c r="L8" t="s">
        <v>14</v>
      </c>
      <c r="M8" t="s">
        <v>27</v>
      </c>
    </row>
    <row r="9" spans="1:13" x14ac:dyDescent="0.25">
      <c r="A9" t="s">
        <v>23</v>
      </c>
      <c r="B9" t="s">
        <v>15</v>
      </c>
      <c r="C9" s="1"/>
      <c r="D9">
        <v>0</v>
      </c>
      <c r="E9">
        <v>1</v>
      </c>
      <c r="F9">
        <v>12</v>
      </c>
      <c r="G9">
        <v>0</v>
      </c>
      <c r="H9">
        <v>24</v>
      </c>
      <c r="I9">
        <v>0</v>
      </c>
      <c r="J9">
        <v>6</v>
      </c>
      <c r="K9">
        <v>1.6166199999999999</v>
      </c>
      <c r="L9" t="s">
        <v>24</v>
      </c>
    </row>
    <row r="10" spans="1:13" x14ac:dyDescent="0.25">
      <c r="A10" t="s">
        <v>23</v>
      </c>
      <c r="B10" t="s">
        <v>15</v>
      </c>
      <c r="C10" s="1"/>
      <c r="D10">
        <v>250</v>
      </c>
      <c r="E10">
        <v>1</v>
      </c>
      <c r="F10">
        <v>12</v>
      </c>
      <c r="G10">
        <v>0</v>
      </c>
      <c r="H10">
        <v>24</v>
      </c>
      <c r="I10">
        <v>0</v>
      </c>
      <c r="J10">
        <v>6</v>
      </c>
      <c r="K10">
        <v>1.1773100000000001</v>
      </c>
      <c r="L10" t="s">
        <v>24</v>
      </c>
      <c r="M10" s="1"/>
    </row>
    <row r="11" spans="1:13" x14ac:dyDescent="0.25">
      <c r="A11" t="s">
        <v>23</v>
      </c>
      <c r="B11" t="s">
        <v>15</v>
      </c>
      <c r="D11">
        <v>4167</v>
      </c>
      <c r="E11">
        <v>1</v>
      </c>
      <c r="F11">
        <v>12</v>
      </c>
      <c r="G11">
        <v>0</v>
      </c>
      <c r="H11">
        <v>24</v>
      </c>
      <c r="I11">
        <v>0</v>
      </c>
      <c r="J11">
        <v>6</v>
      </c>
      <c r="K11">
        <v>0.88275999999999999</v>
      </c>
      <c r="L11" t="s">
        <v>24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M4"/>
  <sheetViews>
    <sheetView workbookViewId="0">
      <selection activeCell="B11" sqref="B11"/>
    </sheetView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f>15.57+36.15</f>
        <v>51.72</v>
      </c>
      <c r="L2" t="s">
        <v>14</v>
      </c>
    </row>
    <row r="3" spans="1:13" x14ac:dyDescent="0.25">
      <c r="A3" t="s">
        <v>12</v>
      </c>
      <c r="B3" t="s">
        <v>17</v>
      </c>
      <c r="C3" t="s">
        <v>36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f>3.795846+1.779077</f>
        <v>5.5749230000000001</v>
      </c>
      <c r="L3" t="s">
        <v>19</v>
      </c>
    </row>
    <row r="4" spans="1:13" x14ac:dyDescent="0.25">
      <c r="A4" t="s">
        <v>12</v>
      </c>
      <c r="B4" t="s">
        <v>15</v>
      </c>
      <c r="D4">
        <v>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v>0</v>
      </c>
      <c r="L4" t="s">
        <v>16</v>
      </c>
      <c r="M4" t="s">
        <v>67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10"/>
  <sheetViews>
    <sheetView workbookViewId="0">
      <selection activeCell="L11" sqref="L11"/>
    </sheetView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346.29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4.5799999999999999E-3</v>
      </c>
      <c r="L3" t="s">
        <v>16</v>
      </c>
    </row>
    <row r="4" spans="1:13" x14ac:dyDescent="0.25">
      <c r="A4" t="s">
        <v>12</v>
      </c>
      <c r="B4" t="s">
        <v>17</v>
      </c>
      <c r="C4" t="s">
        <v>42</v>
      </c>
      <c r="D4">
        <v>0</v>
      </c>
      <c r="E4">
        <v>1</v>
      </c>
      <c r="F4">
        <v>5</v>
      </c>
      <c r="G4">
        <v>0</v>
      </c>
      <c r="H4">
        <v>24</v>
      </c>
      <c r="I4">
        <v>0</v>
      </c>
      <c r="J4">
        <v>6</v>
      </c>
      <c r="K4">
        <v>9.5500000000000007</v>
      </c>
      <c r="L4" t="s">
        <v>19</v>
      </c>
    </row>
    <row r="5" spans="1:13" x14ac:dyDescent="0.25">
      <c r="A5" t="s">
        <v>12</v>
      </c>
      <c r="B5" t="s">
        <v>17</v>
      </c>
      <c r="C5" t="s">
        <v>43</v>
      </c>
      <c r="D5">
        <v>0</v>
      </c>
      <c r="E5">
        <v>6</v>
      </c>
      <c r="F5">
        <v>9</v>
      </c>
      <c r="G5">
        <v>0</v>
      </c>
      <c r="H5">
        <v>24</v>
      </c>
      <c r="I5">
        <v>0</v>
      </c>
      <c r="J5">
        <v>6</v>
      </c>
      <c r="K5">
        <v>14.26</v>
      </c>
      <c r="L5" t="s">
        <v>19</v>
      </c>
    </row>
    <row r="6" spans="1:13" x14ac:dyDescent="0.25">
      <c r="A6" t="s">
        <v>12</v>
      </c>
      <c r="B6" t="s">
        <v>17</v>
      </c>
      <c r="C6" t="s">
        <v>44</v>
      </c>
      <c r="D6">
        <v>0</v>
      </c>
      <c r="E6">
        <v>10</v>
      </c>
      <c r="F6">
        <v>12</v>
      </c>
      <c r="G6">
        <v>0</v>
      </c>
      <c r="H6">
        <v>24</v>
      </c>
      <c r="I6">
        <v>0</v>
      </c>
      <c r="J6">
        <v>6</v>
      </c>
      <c r="K6">
        <v>9.5500000000000007</v>
      </c>
      <c r="L6" t="s">
        <v>19</v>
      </c>
    </row>
    <row r="7" spans="1:13" x14ac:dyDescent="0.25">
      <c r="A7" t="s">
        <v>12</v>
      </c>
      <c r="B7" t="s">
        <v>17</v>
      </c>
      <c r="C7" t="s">
        <v>36</v>
      </c>
      <c r="D7">
        <v>0</v>
      </c>
      <c r="E7">
        <v>1</v>
      </c>
      <c r="F7">
        <v>12</v>
      </c>
      <c r="G7">
        <v>0</v>
      </c>
      <c r="H7">
        <v>24</v>
      </c>
      <c r="I7">
        <v>0</v>
      </c>
      <c r="J7">
        <v>6</v>
      </c>
      <c r="K7">
        <v>3.86</v>
      </c>
      <c r="L7" t="s">
        <v>19</v>
      </c>
    </row>
    <row r="8" spans="1:13" x14ac:dyDescent="0.25">
      <c r="A8" t="s">
        <v>23</v>
      </c>
      <c r="B8" t="s">
        <v>13</v>
      </c>
      <c r="K8">
        <v>136.22</v>
      </c>
      <c r="L8" t="s">
        <v>14</v>
      </c>
    </row>
    <row r="9" spans="1:13" x14ac:dyDescent="0.25">
      <c r="A9" t="s">
        <v>23</v>
      </c>
      <c r="B9" t="s">
        <v>15</v>
      </c>
      <c r="D9">
        <v>0</v>
      </c>
      <c r="E9">
        <v>1</v>
      </c>
      <c r="F9">
        <v>12</v>
      </c>
      <c r="G9">
        <v>0</v>
      </c>
      <c r="H9">
        <v>24</v>
      </c>
      <c r="I9">
        <v>0</v>
      </c>
      <c r="J9">
        <v>6</v>
      </c>
      <c r="K9">
        <v>2.759E-2</v>
      </c>
      <c r="L9" t="s">
        <v>24</v>
      </c>
    </row>
    <row r="10" spans="1:13" x14ac:dyDescent="0.25">
      <c r="A10" t="s">
        <v>23</v>
      </c>
      <c r="B10" t="s">
        <v>17</v>
      </c>
      <c r="C10" t="s">
        <v>36</v>
      </c>
      <c r="D10">
        <v>0</v>
      </c>
      <c r="E10">
        <v>1</v>
      </c>
      <c r="F10">
        <v>12</v>
      </c>
      <c r="G10">
        <v>0</v>
      </c>
      <c r="H10">
        <v>24</v>
      </c>
      <c r="I10">
        <v>0</v>
      </c>
      <c r="J10">
        <v>6</v>
      </c>
      <c r="K10">
        <v>1.1000000000000001</v>
      </c>
      <c r="L10" t="s">
        <v>88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M24"/>
  <sheetViews>
    <sheetView workbookViewId="0"/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600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5</v>
      </c>
      <c r="G3">
        <v>0</v>
      </c>
      <c r="H3">
        <v>7</v>
      </c>
      <c r="I3">
        <v>0</v>
      </c>
      <c r="J3">
        <v>4</v>
      </c>
      <c r="K3">
        <f>0.00566+0.05161</f>
        <v>5.7270000000000001E-2</v>
      </c>
      <c r="L3" t="s">
        <v>16</v>
      </c>
    </row>
    <row r="4" spans="1:13" x14ac:dyDescent="0.25">
      <c r="A4" t="s">
        <v>12</v>
      </c>
      <c r="B4" t="s">
        <v>15</v>
      </c>
      <c r="D4">
        <v>0</v>
      </c>
      <c r="E4">
        <v>1</v>
      </c>
      <c r="F4">
        <v>5</v>
      </c>
      <c r="G4">
        <v>7</v>
      </c>
      <c r="H4">
        <v>11</v>
      </c>
      <c r="I4">
        <v>0</v>
      </c>
      <c r="J4">
        <v>4</v>
      </c>
      <c r="K4">
        <f>0.00566+0.08101</f>
        <v>8.6669999999999997E-2</v>
      </c>
      <c r="L4" t="s">
        <v>16</v>
      </c>
    </row>
    <row r="5" spans="1:13" x14ac:dyDescent="0.25">
      <c r="A5" t="s">
        <v>12</v>
      </c>
      <c r="B5" t="s">
        <v>15</v>
      </c>
      <c r="D5">
        <v>0</v>
      </c>
      <c r="E5">
        <v>1</v>
      </c>
      <c r="F5">
        <v>5</v>
      </c>
      <c r="G5">
        <v>11</v>
      </c>
      <c r="H5">
        <v>17</v>
      </c>
      <c r="I5">
        <v>0</v>
      </c>
      <c r="J5">
        <v>4</v>
      </c>
      <c r="K5">
        <f>0.00566+0.07322</f>
        <v>7.8879999999999992E-2</v>
      </c>
      <c r="L5" t="s">
        <v>16</v>
      </c>
    </row>
    <row r="6" spans="1:13" x14ac:dyDescent="0.25">
      <c r="A6" t="s">
        <v>12</v>
      </c>
      <c r="B6" t="s">
        <v>15</v>
      </c>
      <c r="D6">
        <v>0</v>
      </c>
      <c r="E6">
        <v>1</v>
      </c>
      <c r="F6">
        <v>5</v>
      </c>
      <c r="G6">
        <v>17</v>
      </c>
      <c r="H6">
        <v>21</v>
      </c>
      <c r="I6">
        <v>0</v>
      </c>
      <c r="J6">
        <v>4</v>
      </c>
      <c r="K6">
        <f>0.00566+0.08101</f>
        <v>8.6669999999999997E-2</v>
      </c>
      <c r="L6" t="s">
        <v>16</v>
      </c>
    </row>
    <row r="7" spans="1:13" x14ac:dyDescent="0.25">
      <c r="A7" t="s">
        <v>12</v>
      </c>
      <c r="B7" t="s">
        <v>15</v>
      </c>
      <c r="D7">
        <v>0</v>
      </c>
      <c r="E7">
        <v>1</v>
      </c>
      <c r="F7">
        <v>5</v>
      </c>
      <c r="G7">
        <v>21</v>
      </c>
      <c r="H7">
        <v>24</v>
      </c>
      <c r="I7">
        <v>0</v>
      </c>
      <c r="J7">
        <v>4</v>
      </c>
      <c r="K7">
        <f>0.00566+0.05161</f>
        <v>5.7270000000000001E-2</v>
      </c>
      <c r="L7" t="s">
        <v>16</v>
      </c>
    </row>
    <row r="8" spans="1:13" x14ac:dyDescent="0.25">
      <c r="A8" t="s">
        <v>12</v>
      </c>
      <c r="B8" t="s">
        <v>15</v>
      </c>
      <c r="D8">
        <v>0</v>
      </c>
      <c r="E8">
        <v>1</v>
      </c>
      <c r="F8">
        <v>5</v>
      </c>
      <c r="G8">
        <v>0</v>
      </c>
      <c r="H8">
        <v>24</v>
      </c>
      <c r="I8">
        <v>5</v>
      </c>
      <c r="J8">
        <v>6</v>
      </c>
      <c r="K8">
        <f>0.00566+0.05161</f>
        <v>5.7270000000000001E-2</v>
      </c>
      <c r="L8" t="s">
        <v>16</v>
      </c>
    </row>
    <row r="9" spans="1:13" x14ac:dyDescent="0.25">
      <c r="A9" t="s">
        <v>12</v>
      </c>
      <c r="B9" t="s">
        <v>15</v>
      </c>
      <c r="D9">
        <v>0</v>
      </c>
      <c r="E9">
        <v>6</v>
      </c>
      <c r="F9">
        <v>9</v>
      </c>
      <c r="G9">
        <v>0</v>
      </c>
      <c r="H9">
        <v>7</v>
      </c>
      <c r="I9">
        <v>0</v>
      </c>
      <c r="J9">
        <v>4</v>
      </c>
      <c r="K9">
        <f>0.00566+0.05161</f>
        <v>5.7270000000000001E-2</v>
      </c>
      <c r="L9" t="s">
        <v>16</v>
      </c>
    </row>
    <row r="10" spans="1:13" x14ac:dyDescent="0.25">
      <c r="A10" t="s">
        <v>12</v>
      </c>
      <c r="B10" t="s">
        <v>15</v>
      </c>
      <c r="D10">
        <v>0</v>
      </c>
      <c r="E10">
        <v>6</v>
      </c>
      <c r="F10">
        <v>9</v>
      </c>
      <c r="G10">
        <v>7</v>
      </c>
      <c r="H10">
        <v>10</v>
      </c>
      <c r="I10">
        <v>0</v>
      </c>
      <c r="J10">
        <v>4</v>
      </c>
      <c r="K10">
        <f>0.00566+0.07322</f>
        <v>7.8879999999999992E-2</v>
      </c>
      <c r="L10" t="s">
        <v>16</v>
      </c>
    </row>
    <row r="11" spans="1:13" x14ac:dyDescent="0.25">
      <c r="A11" t="s">
        <v>12</v>
      </c>
      <c r="B11" t="s">
        <v>15</v>
      </c>
      <c r="D11">
        <v>0</v>
      </c>
      <c r="E11">
        <v>6</v>
      </c>
      <c r="F11">
        <v>9</v>
      </c>
      <c r="G11">
        <v>10</v>
      </c>
      <c r="H11">
        <v>20</v>
      </c>
      <c r="I11">
        <v>0</v>
      </c>
      <c r="J11">
        <v>4</v>
      </c>
      <c r="K11">
        <f>0.00566+0.08101</f>
        <v>8.6669999999999997E-2</v>
      </c>
      <c r="L11" t="s">
        <v>16</v>
      </c>
    </row>
    <row r="12" spans="1:13" x14ac:dyDescent="0.25">
      <c r="A12" t="s">
        <v>12</v>
      </c>
      <c r="B12" t="s">
        <v>15</v>
      </c>
      <c r="D12">
        <v>0</v>
      </c>
      <c r="E12">
        <v>6</v>
      </c>
      <c r="F12">
        <v>9</v>
      </c>
      <c r="G12">
        <v>20</v>
      </c>
      <c r="H12">
        <v>23</v>
      </c>
      <c r="I12">
        <v>0</v>
      </c>
      <c r="J12">
        <v>4</v>
      </c>
      <c r="K12">
        <f>0.00566+0.07322</f>
        <v>7.8879999999999992E-2</v>
      </c>
      <c r="L12" t="s">
        <v>16</v>
      </c>
    </row>
    <row r="13" spans="1:13" x14ac:dyDescent="0.25">
      <c r="A13" t="s">
        <v>12</v>
      </c>
      <c r="B13" t="s">
        <v>15</v>
      </c>
      <c r="D13">
        <v>0</v>
      </c>
      <c r="E13">
        <v>6</v>
      </c>
      <c r="F13">
        <v>9</v>
      </c>
      <c r="G13">
        <v>23</v>
      </c>
      <c r="H13">
        <v>24</v>
      </c>
      <c r="I13">
        <v>0</v>
      </c>
      <c r="J13">
        <v>4</v>
      </c>
      <c r="K13">
        <f>0.00566+0.05161</f>
        <v>5.7270000000000001E-2</v>
      </c>
      <c r="L13" t="s">
        <v>16</v>
      </c>
    </row>
    <row r="14" spans="1:13" x14ac:dyDescent="0.25">
      <c r="A14" t="s">
        <v>12</v>
      </c>
      <c r="B14" t="s">
        <v>15</v>
      </c>
      <c r="D14">
        <v>0</v>
      </c>
      <c r="E14">
        <v>6</v>
      </c>
      <c r="F14">
        <v>9</v>
      </c>
      <c r="G14">
        <v>0</v>
      </c>
      <c r="H14">
        <v>24</v>
      </c>
      <c r="I14">
        <v>5</v>
      </c>
      <c r="J14">
        <v>6</v>
      </c>
      <c r="K14">
        <f>0.00566+0.05161</f>
        <v>5.7270000000000001E-2</v>
      </c>
      <c r="L14" t="s">
        <v>16</v>
      </c>
    </row>
    <row r="15" spans="1:13" x14ac:dyDescent="0.25">
      <c r="A15" t="s">
        <v>12</v>
      </c>
      <c r="B15" t="s">
        <v>15</v>
      </c>
      <c r="D15">
        <v>0</v>
      </c>
      <c r="E15">
        <v>10</v>
      </c>
      <c r="F15">
        <v>12</v>
      </c>
      <c r="G15">
        <v>0</v>
      </c>
      <c r="H15">
        <v>7</v>
      </c>
      <c r="I15">
        <v>0</v>
      </c>
      <c r="J15">
        <v>4</v>
      </c>
      <c r="K15">
        <f>0.00566+0.05161</f>
        <v>5.7270000000000001E-2</v>
      </c>
      <c r="L15" t="s">
        <v>16</v>
      </c>
    </row>
    <row r="16" spans="1:13" x14ac:dyDescent="0.25">
      <c r="A16" t="s">
        <v>12</v>
      </c>
      <c r="B16" t="s">
        <v>15</v>
      </c>
      <c r="D16">
        <v>0</v>
      </c>
      <c r="E16">
        <v>10</v>
      </c>
      <c r="F16">
        <v>12</v>
      </c>
      <c r="G16">
        <v>7</v>
      </c>
      <c r="H16">
        <v>11</v>
      </c>
      <c r="I16">
        <v>0</v>
      </c>
      <c r="J16">
        <v>4</v>
      </c>
      <c r="K16">
        <f>0.00566+0.07322</f>
        <v>7.8879999999999992E-2</v>
      </c>
      <c r="L16" t="s">
        <v>16</v>
      </c>
    </row>
    <row r="17" spans="1:12" x14ac:dyDescent="0.25">
      <c r="A17" t="s">
        <v>12</v>
      </c>
      <c r="B17" t="s">
        <v>15</v>
      </c>
      <c r="D17">
        <v>0</v>
      </c>
      <c r="E17">
        <v>10</v>
      </c>
      <c r="F17">
        <v>12</v>
      </c>
      <c r="G17">
        <v>11</v>
      </c>
      <c r="H17">
        <v>17</v>
      </c>
      <c r="I17">
        <v>0</v>
      </c>
      <c r="J17">
        <v>4</v>
      </c>
      <c r="K17">
        <f>0.00566+0.08101</f>
        <v>8.6669999999999997E-2</v>
      </c>
      <c r="L17" t="s">
        <v>16</v>
      </c>
    </row>
    <row r="18" spans="1:12" x14ac:dyDescent="0.25">
      <c r="A18" t="s">
        <v>12</v>
      </c>
      <c r="B18" t="s">
        <v>15</v>
      </c>
      <c r="D18">
        <v>0</v>
      </c>
      <c r="E18">
        <v>10</v>
      </c>
      <c r="F18">
        <v>12</v>
      </c>
      <c r="G18">
        <v>17</v>
      </c>
      <c r="H18">
        <v>21</v>
      </c>
      <c r="I18">
        <v>0</v>
      </c>
      <c r="J18">
        <v>4</v>
      </c>
      <c r="K18">
        <f>0.00566+0.07322</f>
        <v>7.8879999999999992E-2</v>
      </c>
      <c r="L18" t="s">
        <v>16</v>
      </c>
    </row>
    <row r="19" spans="1:12" x14ac:dyDescent="0.25">
      <c r="A19" t="s">
        <v>12</v>
      </c>
      <c r="B19" t="s">
        <v>15</v>
      </c>
      <c r="D19">
        <v>0</v>
      </c>
      <c r="E19">
        <v>10</v>
      </c>
      <c r="F19">
        <v>12</v>
      </c>
      <c r="G19">
        <v>21</v>
      </c>
      <c r="H19">
        <v>24</v>
      </c>
      <c r="I19">
        <v>0</v>
      </c>
      <c r="J19">
        <v>4</v>
      </c>
      <c r="K19">
        <f>0.00566+0.05161</f>
        <v>5.7270000000000001E-2</v>
      </c>
      <c r="L19" t="s">
        <v>16</v>
      </c>
    </row>
    <row r="20" spans="1:12" x14ac:dyDescent="0.25">
      <c r="A20" t="s">
        <v>12</v>
      </c>
      <c r="B20" t="s">
        <v>15</v>
      </c>
      <c r="D20">
        <v>0</v>
      </c>
      <c r="E20">
        <v>10</v>
      </c>
      <c r="F20">
        <v>12</v>
      </c>
      <c r="G20">
        <v>0</v>
      </c>
      <c r="H20">
        <v>24</v>
      </c>
      <c r="I20">
        <v>5</v>
      </c>
      <c r="J20">
        <v>6</v>
      </c>
      <c r="K20">
        <f>0.00566+0.05161</f>
        <v>5.7270000000000001E-2</v>
      </c>
      <c r="L20" t="s">
        <v>16</v>
      </c>
    </row>
    <row r="21" spans="1:12" x14ac:dyDescent="0.25">
      <c r="A21" t="s">
        <v>12</v>
      </c>
      <c r="B21" t="s">
        <v>17</v>
      </c>
      <c r="C21" t="s">
        <v>26</v>
      </c>
      <c r="D21">
        <v>0</v>
      </c>
      <c r="E21">
        <v>1</v>
      </c>
      <c r="F21">
        <v>12</v>
      </c>
      <c r="G21">
        <v>0</v>
      </c>
      <c r="H21">
        <v>24</v>
      </c>
      <c r="I21">
        <v>0</v>
      </c>
      <c r="J21">
        <v>6</v>
      </c>
      <c r="K21">
        <f>3.11+3.93</f>
        <v>7.04</v>
      </c>
      <c r="L21" t="s">
        <v>19</v>
      </c>
    </row>
    <row r="22" spans="1:12" x14ac:dyDescent="0.25">
      <c r="A22" t="s">
        <v>23</v>
      </c>
      <c r="B22" t="s">
        <v>13</v>
      </c>
      <c r="K22">
        <f>36.3+65</f>
        <v>101.3</v>
      </c>
      <c r="L22" t="s">
        <v>14</v>
      </c>
    </row>
    <row r="23" spans="1:12" x14ac:dyDescent="0.25">
      <c r="A23" t="s">
        <v>23</v>
      </c>
      <c r="B23" t="s">
        <v>15</v>
      </c>
      <c r="D23">
        <v>0</v>
      </c>
      <c r="E23">
        <v>1</v>
      </c>
      <c r="F23">
        <v>12</v>
      </c>
      <c r="G23">
        <v>0</v>
      </c>
      <c r="H23">
        <v>24</v>
      </c>
      <c r="I23">
        <v>0</v>
      </c>
      <c r="J23">
        <v>6</v>
      </c>
      <c r="K23">
        <f>0.5357+0.0006</f>
        <v>0.5363</v>
      </c>
      <c r="L23" t="s">
        <v>24</v>
      </c>
    </row>
    <row r="24" spans="1:12" x14ac:dyDescent="0.25">
      <c r="A24" t="s">
        <v>23</v>
      </c>
      <c r="B24" t="s">
        <v>15</v>
      </c>
      <c r="D24">
        <v>10000</v>
      </c>
      <c r="E24">
        <v>1</v>
      </c>
      <c r="F24">
        <v>12</v>
      </c>
      <c r="G24">
        <v>0</v>
      </c>
      <c r="H24">
        <v>24</v>
      </c>
      <c r="I24">
        <v>0</v>
      </c>
      <c r="J24">
        <v>6</v>
      </c>
      <c r="K24">
        <f>0.2845+0.0006</f>
        <v>0.28509999999999996</v>
      </c>
      <c r="L24" t="s">
        <v>24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7"/>
  <sheetViews>
    <sheetView workbookViewId="0">
      <selection activeCell="I38" sqref="I38"/>
    </sheetView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C2" s="1"/>
      <c r="D2" s="1"/>
      <c r="E2" s="1"/>
      <c r="F2" s="1"/>
      <c r="G2" s="1"/>
      <c r="H2" s="1"/>
      <c r="I2" s="1"/>
      <c r="J2" s="1"/>
      <c r="K2">
        <v>41800</v>
      </c>
      <c r="L2" t="s">
        <v>14</v>
      </c>
      <c r="M2" s="1"/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0</v>
      </c>
      <c r="L3" t="s">
        <v>16</v>
      </c>
      <c r="M3" t="s">
        <v>67</v>
      </c>
    </row>
    <row r="4" spans="1:13" x14ac:dyDescent="0.25">
      <c r="A4" t="s">
        <v>12</v>
      </c>
      <c r="B4" t="s">
        <v>17</v>
      </c>
      <c r="C4" t="s">
        <v>36</v>
      </c>
      <c r="D4">
        <v>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v>0</v>
      </c>
      <c r="L4" t="s">
        <v>19</v>
      </c>
      <c r="M4" t="s">
        <v>82</v>
      </c>
    </row>
    <row r="5" spans="1:13" x14ac:dyDescent="0.25">
      <c r="A5" t="s">
        <v>12</v>
      </c>
      <c r="B5" t="s">
        <v>17</v>
      </c>
      <c r="C5" t="s">
        <v>36</v>
      </c>
      <c r="D5">
        <v>5000</v>
      </c>
      <c r="E5">
        <v>1</v>
      </c>
      <c r="F5">
        <v>12</v>
      </c>
      <c r="G5">
        <v>0</v>
      </c>
      <c r="H5">
        <v>24</v>
      </c>
      <c r="I5">
        <v>0</v>
      </c>
      <c r="J5">
        <v>6</v>
      </c>
      <c r="K5">
        <v>16.63</v>
      </c>
      <c r="L5" t="s">
        <v>19</v>
      </c>
    </row>
    <row r="6" spans="1:13" x14ac:dyDescent="0.25">
      <c r="A6" s="1"/>
    </row>
    <row r="7" spans="1:13" x14ac:dyDescent="0.25">
      <c r="A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0"/>
  <sheetViews>
    <sheetView workbookViewId="0">
      <selection activeCell="N16" sqref="N16"/>
    </sheetView>
  </sheetViews>
  <sheetFormatPr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3074.01</v>
      </c>
      <c r="L2" t="s">
        <v>14</v>
      </c>
    </row>
    <row r="3" spans="1:13" x14ac:dyDescent="0.25">
      <c r="A3" t="s">
        <v>12</v>
      </c>
      <c r="B3" t="s">
        <v>17</v>
      </c>
      <c r="C3" t="s">
        <v>40</v>
      </c>
      <c r="D3">
        <v>0</v>
      </c>
      <c r="E3">
        <v>1</v>
      </c>
      <c r="F3">
        <v>5</v>
      </c>
      <c r="G3">
        <v>8</v>
      </c>
      <c r="H3">
        <v>20</v>
      </c>
      <c r="I3">
        <v>0</v>
      </c>
      <c r="J3">
        <v>4</v>
      </c>
      <c r="K3">
        <v>11.56</v>
      </c>
      <c r="L3" t="s">
        <v>19</v>
      </c>
    </row>
    <row r="4" spans="1:13" x14ac:dyDescent="0.25">
      <c r="A4" t="s">
        <v>12</v>
      </c>
      <c r="B4" t="s">
        <v>17</v>
      </c>
      <c r="C4" t="s">
        <v>34</v>
      </c>
      <c r="D4">
        <v>0</v>
      </c>
      <c r="E4">
        <v>6</v>
      </c>
      <c r="F4">
        <v>8</v>
      </c>
      <c r="G4">
        <v>8</v>
      </c>
      <c r="H4">
        <v>20</v>
      </c>
      <c r="I4">
        <v>0</v>
      </c>
      <c r="J4">
        <v>4</v>
      </c>
      <c r="K4">
        <v>19.03</v>
      </c>
      <c r="L4" t="s">
        <v>19</v>
      </c>
    </row>
    <row r="5" spans="1:13" x14ac:dyDescent="0.25">
      <c r="A5" t="s">
        <v>12</v>
      </c>
      <c r="B5" t="s">
        <v>17</v>
      </c>
      <c r="C5" t="s">
        <v>41</v>
      </c>
      <c r="D5">
        <v>0</v>
      </c>
      <c r="E5">
        <v>9</v>
      </c>
      <c r="F5">
        <v>12</v>
      </c>
      <c r="G5">
        <v>8</v>
      </c>
      <c r="H5">
        <v>20</v>
      </c>
      <c r="I5">
        <v>0</v>
      </c>
      <c r="J5">
        <v>4</v>
      </c>
      <c r="K5">
        <v>11.56</v>
      </c>
      <c r="L5" t="s">
        <v>19</v>
      </c>
    </row>
    <row r="6" spans="1:13" x14ac:dyDescent="0.25">
      <c r="A6" t="s">
        <v>12</v>
      </c>
      <c r="B6" t="s">
        <v>15</v>
      </c>
      <c r="D6">
        <v>0</v>
      </c>
      <c r="E6">
        <v>6</v>
      </c>
      <c r="F6">
        <v>8</v>
      </c>
      <c r="G6">
        <v>0</v>
      </c>
      <c r="H6">
        <v>8</v>
      </c>
      <c r="I6">
        <v>0</v>
      </c>
      <c r="J6">
        <v>4</v>
      </c>
      <c r="K6">
        <v>1.4697200000000001E-2</v>
      </c>
      <c r="L6" t="s">
        <v>16</v>
      </c>
    </row>
    <row r="7" spans="1:13" x14ac:dyDescent="0.25">
      <c r="A7" t="s">
        <v>12</v>
      </c>
      <c r="B7" t="s">
        <v>15</v>
      </c>
      <c r="D7">
        <v>0</v>
      </c>
      <c r="E7">
        <v>6</v>
      </c>
      <c r="F7">
        <v>8</v>
      </c>
      <c r="G7">
        <v>8</v>
      </c>
      <c r="H7">
        <v>20</v>
      </c>
      <c r="I7">
        <v>0</v>
      </c>
      <c r="J7">
        <v>4</v>
      </c>
      <c r="K7">
        <v>3.3165800000000002E-2</v>
      </c>
      <c r="L7" t="s">
        <v>16</v>
      </c>
    </row>
    <row r="8" spans="1:13" x14ac:dyDescent="0.25">
      <c r="A8" t="s">
        <v>12</v>
      </c>
      <c r="B8" t="s">
        <v>15</v>
      </c>
      <c r="D8">
        <v>0</v>
      </c>
      <c r="E8">
        <v>6</v>
      </c>
      <c r="F8">
        <v>8</v>
      </c>
      <c r="G8">
        <v>20</v>
      </c>
      <c r="H8">
        <v>24</v>
      </c>
      <c r="I8">
        <v>0</v>
      </c>
      <c r="J8">
        <v>4</v>
      </c>
      <c r="K8">
        <v>1.4697200000000001E-2</v>
      </c>
      <c r="L8" t="s">
        <v>16</v>
      </c>
    </row>
    <row r="9" spans="1:13" x14ac:dyDescent="0.25">
      <c r="A9" t="s">
        <v>12</v>
      </c>
      <c r="B9" t="s">
        <v>15</v>
      </c>
      <c r="D9">
        <v>0</v>
      </c>
      <c r="E9">
        <v>6</v>
      </c>
      <c r="F9">
        <v>8</v>
      </c>
      <c r="G9">
        <v>0</v>
      </c>
      <c r="H9">
        <v>24</v>
      </c>
      <c r="I9">
        <v>5</v>
      </c>
      <c r="J9">
        <v>6</v>
      </c>
      <c r="K9">
        <v>1.4697200000000001E-2</v>
      </c>
      <c r="L9" t="s">
        <v>16</v>
      </c>
    </row>
    <row r="10" spans="1:13" x14ac:dyDescent="0.25">
      <c r="A10" t="s">
        <v>12</v>
      </c>
      <c r="B10" t="s">
        <v>15</v>
      </c>
      <c r="D10">
        <v>0</v>
      </c>
      <c r="E10">
        <v>1</v>
      </c>
      <c r="F10">
        <v>5</v>
      </c>
      <c r="G10">
        <v>0</v>
      </c>
      <c r="H10">
        <v>8</v>
      </c>
      <c r="I10">
        <v>0</v>
      </c>
      <c r="J10">
        <v>4</v>
      </c>
      <c r="K10">
        <v>1.4697200000000001E-2</v>
      </c>
      <c r="L10" t="s">
        <v>16</v>
      </c>
    </row>
    <row r="11" spans="1:13" x14ac:dyDescent="0.25">
      <c r="A11" t="s">
        <v>12</v>
      </c>
      <c r="B11" t="s">
        <v>15</v>
      </c>
      <c r="D11">
        <v>0</v>
      </c>
      <c r="E11">
        <v>1</v>
      </c>
      <c r="F11">
        <v>5</v>
      </c>
      <c r="G11">
        <v>8</v>
      </c>
      <c r="H11">
        <v>20</v>
      </c>
      <c r="I11">
        <v>0</v>
      </c>
      <c r="J11">
        <v>4</v>
      </c>
      <c r="K11">
        <v>2.3671500000000002E-2</v>
      </c>
      <c r="L11" t="s">
        <v>16</v>
      </c>
    </row>
    <row r="12" spans="1:13" x14ac:dyDescent="0.25">
      <c r="A12" t="s">
        <v>12</v>
      </c>
      <c r="B12" t="s">
        <v>15</v>
      </c>
      <c r="D12">
        <v>0</v>
      </c>
      <c r="E12">
        <v>1</v>
      </c>
      <c r="F12">
        <v>5</v>
      </c>
      <c r="G12">
        <v>20</v>
      </c>
      <c r="H12">
        <v>24</v>
      </c>
      <c r="I12">
        <v>0</v>
      </c>
      <c r="J12">
        <v>4</v>
      </c>
      <c r="K12">
        <v>1.4697200000000001E-2</v>
      </c>
      <c r="L12" t="s">
        <v>16</v>
      </c>
    </row>
    <row r="13" spans="1:13" x14ac:dyDescent="0.25">
      <c r="A13" t="s">
        <v>12</v>
      </c>
      <c r="B13" t="s">
        <v>15</v>
      </c>
      <c r="D13">
        <v>0</v>
      </c>
      <c r="E13">
        <v>1</v>
      </c>
      <c r="F13">
        <v>5</v>
      </c>
      <c r="G13">
        <v>0</v>
      </c>
      <c r="H13">
        <v>24</v>
      </c>
      <c r="I13">
        <v>5</v>
      </c>
      <c r="J13">
        <v>6</v>
      </c>
      <c r="K13">
        <v>1.4697200000000001E-2</v>
      </c>
      <c r="L13" t="s">
        <v>16</v>
      </c>
    </row>
    <row r="14" spans="1:13" x14ac:dyDescent="0.25">
      <c r="A14" t="s">
        <v>12</v>
      </c>
      <c r="B14" t="s">
        <v>15</v>
      </c>
      <c r="D14">
        <v>0</v>
      </c>
      <c r="E14">
        <v>9</v>
      </c>
      <c r="F14">
        <v>12</v>
      </c>
      <c r="G14">
        <v>0</v>
      </c>
      <c r="H14">
        <v>8</v>
      </c>
      <c r="I14">
        <v>0</v>
      </c>
      <c r="J14">
        <v>4</v>
      </c>
      <c r="K14">
        <v>1.4697200000000001E-2</v>
      </c>
      <c r="L14" t="s">
        <v>16</v>
      </c>
    </row>
    <row r="15" spans="1:13" x14ac:dyDescent="0.25">
      <c r="A15" t="s">
        <v>12</v>
      </c>
      <c r="B15" t="s">
        <v>15</v>
      </c>
      <c r="D15">
        <v>0</v>
      </c>
      <c r="E15">
        <v>9</v>
      </c>
      <c r="F15">
        <v>12</v>
      </c>
      <c r="G15">
        <v>8</v>
      </c>
      <c r="H15">
        <v>20</v>
      </c>
      <c r="I15">
        <v>0</v>
      </c>
      <c r="J15">
        <v>4</v>
      </c>
      <c r="K15">
        <v>2.3671500000000002E-2</v>
      </c>
      <c r="L15" t="s">
        <v>16</v>
      </c>
    </row>
    <row r="16" spans="1:13" x14ac:dyDescent="0.25">
      <c r="A16" t="s">
        <v>12</v>
      </c>
      <c r="B16" t="s">
        <v>15</v>
      </c>
      <c r="D16">
        <v>0</v>
      </c>
      <c r="E16">
        <v>9</v>
      </c>
      <c r="F16">
        <v>12</v>
      </c>
      <c r="G16">
        <v>20</v>
      </c>
      <c r="H16">
        <v>24</v>
      </c>
      <c r="I16">
        <v>0</v>
      </c>
      <c r="J16">
        <v>4</v>
      </c>
      <c r="K16">
        <v>1.4697200000000001E-2</v>
      </c>
      <c r="L16" t="s">
        <v>16</v>
      </c>
    </row>
    <row r="17" spans="1:12" x14ac:dyDescent="0.25">
      <c r="A17" t="s">
        <v>12</v>
      </c>
      <c r="B17" t="s">
        <v>15</v>
      </c>
      <c r="D17">
        <v>0</v>
      </c>
      <c r="E17">
        <v>9</v>
      </c>
      <c r="F17">
        <v>12</v>
      </c>
      <c r="G17">
        <v>0</v>
      </c>
      <c r="H17">
        <v>24</v>
      </c>
      <c r="I17">
        <v>5</v>
      </c>
      <c r="J17">
        <v>6</v>
      </c>
      <c r="K17">
        <v>1.4697200000000001E-2</v>
      </c>
      <c r="L17" t="s">
        <v>16</v>
      </c>
    </row>
    <row r="18" spans="1:12" x14ac:dyDescent="0.25">
      <c r="A18" t="s">
        <v>23</v>
      </c>
      <c r="B18" t="s">
        <v>13</v>
      </c>
      <c r="K18">
        <v>55</v>
      </c>
      <c r="L18" t="s">
        <v>14</v>
      </c>
    </row>
    <row r="19" spans="1:12" x14ac:dyDescent="0.25">
      <c r="A19" t="s">
        <v>23</v>
      </c>
      <c r="B19" t="s">
        <v>15</v>
      </c>
      <c r="D19">
        <v>0</v>
      </c>
      <c r="E19">
        <v>1</v>
      </c>
      <c r="F19">
        <v>1</v>
      </c>
      <c r="G19">
        <v>0</v>
      </c>
      <c r="H19">
        <v>24</v>
      </c>
      <c r="I19">
        <v>0</v>
      </c>
      <c r="J19">
        <v>6</v>
      </c>
      <c r="K19">
        <f>0.3081+0.0337</f>
        <v>0.34179999999999999</v>
      </c>
      <c r="L19" t="s">
        <v>24</v>
      </c>
    </row>
    <row r="20" spans="1:12" x14ac:dyDescent="0.25">
      <c r="A20" t="s">
        <v>23</v>
      </c>
      <c r="B20" t="s">
        <v>15</v>
      </c>
      <c r="D20">
        <v>0</v>
      </c>
      <c r="E20">
        <v>2</v>
      </c>
      <c r="F20">
        <v>2</v>
      </c>
      <c r="G20">
        <v>0</v>
      </c>
      <c r="H20">
        <v>24</v>
      </c>
      <c r="I20">
        <v>0</v>
      </c>
      <c r="J20">
        <v>6</v>
      </c>
      <c r="K20">
        <f>0.3124+0.0337</f>
        <v>0.34610000000000002</v>
      </c>
      <c r="L20" t="s">
        <v>24</v>
      </c>
    </row>
    <row r="21" spans="1:12" x14ac:dyDescent="0.25">
      <c r="A21" t="s">
        <v>23</v>
      </c>
      <c r="B21" t="s">
        <v>15</v>
      </c>
      <c r="D21">
        <v>0</v>
      </c>
      <c r="E21">
        <v>3</v>
      </c>
      <c r="F21">
        <v>3</v>
      </c>
      <c r="G21">
        <v>0</v>
      </c>
      <c r="H21">
        <v>24</v>
      </c>
      <c r="I21">
        <v>0</v>
      </c>
      <c r="J21">
        <v>6</v>
      </c>
      <c r="K21">
        <f>0.2499+0.0337</f>
        <v>0.28360000000000002</v>
      </c>
      <c r="L21" t="s">
        <v>24</v>
      </c>
    </row>
    <row r="22" spans="1:12" x14ac:dyDescent="0.25">
      <c r="A22" t="s">
        <v>23</v>
      </c>
      <c r="B22" t="s">
        <v>15</v>
      </c>
      <c r="D22">
        <v>0</v>
      </c>
      <c r="E22">
        <v>4</v>
      </c>
      <c r="F22">
        <v>4</v>
      </c>
      <c r="G22">
        <v>0</v>
      </c>
      <c r="H22">
        <v>24</v>
      </c>
      <c r="I22">
        <v>0</v>
      </c>
      <c r="J22">
        <v>6</v>
      </c>
      <c r="K22">
        <f>0.0409+0.0337</f>
        <v>7.46E-2</v>
      </c>
      <c r="L22" t="s">
        <v>24</v>
      </c>
    </row>
    <row r="23" spans="1:12" x14ac:dyDescent="0.25">
      <c r="A23" t="s">
        <v>23</v>
      </c>
      <c r="B23" t="s">
        <v>15</v>
      </c>
      <c r="D23">
        <v>0</v>
      </c>
      <c r="E23">
        <v>5</v>
      </c>
      <c r="F23">
        <v>5</v>
      </c>
      <c r="G23">
        <v>0</v>
      </c>
      <c r="H23">
        <v>24</v>
      </c>
      <c r="I23">
        <v>0</v>
      </c>
      <c r="J23">
        <v>6</v>
      </c>
      <c r="K23">
        <f>0.1001+0.0337</f>
        <v>0.1338</v>
      </c>
      <c r="L23" t="s">
        <v>24</v>
      </c>
    </row>
    <row r="24" spans="1:12" x14ac:dyDescent="0.25">
      <c r="A24" t="s">
        <v>23</v>
      </c>
      <c r="B24" t="s">
        <v>15</v>
      </c>
      <c r="D24">
        <v>0</v>
      </c>
      <c r="E24">
        <v>6</v>
      </c>
      <c r="F24">
        <v>6</v>
      </c>
      <c r="G24">
        <v>0</v>
      </c>
      <c r="H24">
        <v>24</v>
      </c>
      <c r="I24">
        <v>0</v>
      </c>
      <c r="J24">
        <v>6</v>
      </c>
      <c r="K24">
        <f>0.2154+0.0337</f>
        <v>0.24910000000000002</v>
      </c>
      <c r="L24" t="s">
        <v>24</v>
      </c>
    </row>
    <row r="25" spans="1:12" x14ac:dyDescent="0.25">
      <c r="A25" t="s">
        <v>23</v>
      </c>
      <c r="B25" t="s">
        <v>15</v>
      </c>
      <c r="D25">
        <v>0</v>
      </c>
      <c r="E25">
        <v>7</v>
      </c>
      <c r="F25">
        <v>7</v>
      </c>
      <c r="G25">
        <v>0</v>
      </c>
      <c r="H25">
        <v>24</v>
      </c>
      <c r="I25">
        <v>0</v>
      </c>
      <c r="J25">
        <v>6</v>
      </c>
      <c r="K25">
        <f>0.2531+0.0337</f>
        <v>0.2868</v>
      </c>
      <c r="L25" t="s">
        <v>24</v>
      </c>
    </row>
    <row r="26" spans="1:12" x14ac:dyDescent="0.25">
      <c r="A26" t="s">
        <v>23</v>
      </c>
      <c r="B26" t="s">
        <v>15</v>
      </c>
      <c r="D26">
        <v>0</v>
      </c>
      <c r="E26">
        <v>8</v>
      </c>
      <c r="F26">
        <v>8</v>
      </c>
      <c r="G26">
        <v>0</v>
      </c>
      <c r="H26">
        <v>24</v>
      </c>
      <c r="I26">
        <v>0</v>
      </c>
      <c r="J26">
        <v>6</v>
      </c>
      <c r="K26">
        <f>0.2576+0.0337</f>
        <v>0.2913</v>
      </c>
      <c r="L26" t="s">
        <v>24</v>
      </c>
    </row>
    <row r="27" spans="1:12" x14ac:dyDescent="0.25">
      <c r="A27" t="s">
        <v>23</v>
      </c>
      <c r="B27" t="s">
        <v>15</v>
      </c>
      <c r="D27">
        <v>0</v>
      </c>
      <c r="E27">
        <v>9</v>
      </c>
      <c r="F27">
        <v>9</v>
      </c>
      <c r="G27">
        <v>0</v>
      </c>
      <c r="H27">
        <v>24</v>
      </c>
      <c r="I27">
        <v>0</v>
      </c>
      <c r="J27">
        <v>6</v>
      </c>
      <c r="K27">
        <f>0.2572+0.0337</f>
        <v>0.29089999999999999</v>
      </c>
      <c r="L27" t="s">
        <v>24</v>
      </c>
    </row>
    <row r="28" spans="1:12" x14ac:dyDescent="0.25">
      <c r="A28" t="s">
        <v>23</v>
      </c>
      <c r="B28" t="s">
        <v>15</v>
      </c>
      <c r="D28">
        <v>0</v>
      </c>
      <c r="E28">
        <v>10</v>
      </c>
      <c r="F28">
        <v>10</v>
      </c>
      <c r="G28">
        <v>0</v>
      </c>
      <c r="H28">
        <v>24</v>
      </c>
      <c r="I28">
        <v>0</v>
      </c>
      <c r="J28">
        <v>6</v>
      </c>
      <c r="K28">
        <f>0.2474+0.0337</f>
        <v>0.28110000000000002</v>
      </c>
      <c r="L28" t="s">
        <v>24</v>
      </c>
    </row>
    <row r="29" spans="1:12" x14ac:dyDescent="0.25">
      <c r="A29" t="s">
        <v>23</v>
      </c>
      <c r="B29" t="s">
        <v>15</v>
      </c>
      <c r="D29">
        <v>0</v>
      </c>
      <c r="E29">
        <v>11</v>
      </c>
      <c r="F29">
        <v>11</v>
      </c>
      <c r="G29">
        <v>0</v>
      </c>
      <c r="H29">
        <v>24</v>
      </c>
      <c r="I29">
        <v>0</v>
      </c>
      <c r="J29">
        <v>6</v>
      </c>
      <c r="K29">
        <f>0.2962+0.0337</f>
        <v>0.32990000000000003</v>
      </c>
      <c r="L29" t="s">
        <v>24</v>
      </c>
    </row>
    <row r="30" spans="1:12" x14ac:dyDescent="0.25">
      <c r="A30" t="s">
        <v>23</v>
      </c>
      <c r="B30" t="s">
        <v>15</v>
      </c>
      <c r="D30">
        <v>0</v>
      </c>
      <c r="E30">
        <v>12</v>
      </c>
      <c r="F30">
        <v>12</v>
      </c>
      <c r="G30">
        <v>0</v>
      </c>
      <c r="H30">
        <v>24</v>
      </c>
      <c r="I30">
        <v>0</v>
      </c>
      <c r="J30">
        <v>6</v>
      </c>
      <c r="K30">
        <f>0.3558+0.0337</f>
        <v>0.38950000000000001</v>
      </c>
      <c r="L30" t="s">
        <v>24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M30"/>
  <sheetViews>
    <sheetView workbookViewId="0">
      <selection activeCell="K10" sqref="K10"/>
    </sheetView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f>50.48874*30</f>
        <v>1514.6622</v>
      </c>
      <c r="L2" t="s">
        <v>14</v>
      </c>
      <c r="M2" t="s">
        <v>27</v>
      </c>
    </row>
    <row r="3" spans="1:13" x14ac:dyDescent="0.25">
      <c r="A3" t="s">
        <v>12</v>
      </c>
      <c r="B3" t="s">
        <v>17</v>
      </c>
      <c r="C3" t="s">
        <v>34</v>
      </c>
      <c r="D3">
        <v>0</v>
      </c>
      <c r="E3">
        <v>6</v>
      </c>
      <c r="F3">
        <v>9</v>
      </c>
      <c r="G3">
        <v>16</v>
      </c>
      <c r="H3">
        <v>21</v>
      </c>
      <c r="I3">
        <v>0</v>
      </c>
      <c r="J3">
        <v>6</v>
      </c>
      <c r="K3">
        <v>26.8</v>
      </c>
      <c r="L3" t="s">
        <v>19</v>
      </c>
    </row>
    <row r="4" spans="1:13" x14ac:dyDescent="0.25">
      <c r="A4" t="s">
        <v>12</v>
      </c>
      <c r="B4" t="s">
        <v>17</v>
      </c>
      <c r="C4" t="s">
        <v>35</v>
      </c>
      <c r="D4">
        <v>0</v>
      </c>
      <c r="E4">
        <v>6</v>
      </c>
      <c r="F4">
        <v>9</v>
      </c>
      <c r="G4">
        <v>14</v>
      </c>
      <c r="H4">
        <v>16</v>
      </c>
      <c r="I4">
        <v>0</v>
      </c>
      <c r="J4">
        <v>6</v>
      </c>
      <c r="K4">
        <v>5.32</v>
      </c>
      <c r="L4" t="s">
        <v>19</v>
      </c>
    </row>
    <row r="5" spans="1:13" x14ac:dyDescent="0.25">
      <c r="A5" t="s">
        <v>12</v>
      </c>
      <c r="B5" t="s">
        <v>17</v>
      </c>
      <c r="C5" t="s">
        <v>35</v>
      </c>
      <c r="D5">
        <v>0</v>
      </c>
      <c r="E5">
        <v>6</v>
      </c>
      <c r="F5">
        <v>9</v>
      </c>
      <c r="G5">
        <v>21</v>
      </c>
      <c r="H5">
        <v>23</v>
      </c>
      <c r="I5">
        <v>0</v>
      </c>
      <c r="J5">
        <v>6</v>
      </c>
      <c r="K5">
        <v>5.32</v>
      </c>
      <c r="L5" t="s">
        <v>19</v>
      </c>
    </row>
    <row r="6" spans="1:13" x14ac:dyDescent="0.25">
      <c r="A6" t="s">
        <v>12</v>
      </c>
      <c r="B6" t="s">
        <v>17</v>
      </c>
      <c r="C6" t="s">
        <v>36</v>
      </c>
      <c r="D6">
        <v>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v>20.7</v>
      </c>
      <c r="L6" t="s">
        <v>19</v>
      </c>
    </row>
    <row r="7" spans="1:13" x14ac:dyDescent="0.25">
      <c r="A7" t="s">
        <v>12</v>
      </c>
      <c r="B7" t="s">
        <v>17</v>
      </c>
      <c r="C7" t="s">
        <v>40</v>
      </c>
      <c r="D7">
        <v>0</v>
      </c>
      <c r="E7">
        <v>1</v>
      </c>
      <c r="F7">
        <v>5</v>
      </c>
      <c r="G7">
        <v>16</v>
      </c>
      <c r="H7">
        <v>21</v>
      </c>
      <c r="I7">
        <v>0</v>
      </c>
      <c r="J7">
        <v>6</v>
      </c>
      <c r="K7">
        <v>1.78</v>
      </c>
      <c r="L7" t="s">
        <v>19</v>
      </c>
    </row>
    <row r="8" spans="1:13" x14ac:dyDescent="0.25">
      <c r="A8" t="s">
        <v>12</v>
      </c>
      <c r="B8" t="s">
        <v>17</v>
      </c>
      <c r="C8" t="s">
        <v>41</v>
      </c>
      <c r="D8">
        <v>0</v>
      </c>
      <c r="E8">
        <v>10</v>
      </c>
      <c r="F8">
        <v>12</v>
      </c>
      <c r="G8">
        <v>16</v>
      </c>
      <c r="H8">
        <v>21</v>
      </c>
      <c r="I8">
        <v>0</v>
      </c>
      <c r="J8">
        <v>6</v>
      </c>
      <c r="K8">
        <v>1.78</v>
      </c>
      <c r="L8" t="s">
        <v>19</v>
      </c>
    </row>
    <row r="9" spans="1:13" x14ac:dyDescent="0.25">
      <c r="A9" t="s">
        <v>12</v>
      </c>
      <c r="B9" t="s">
        <v>15</v>
      </c>
      <c r="D9">
        <v>0</v>
      </c>
      <c r="E9">
        <v>6</v>
      </c>
      <c r="F9">
        <v>9</v>
      </c>
      <c r="G9">
        <v>0</v>
      </c>
      <c r="H9">
        <v>14</v>
      </c>
      <c r="I9">
        <v>0</v>
      </c>
      <c r="J9">
        <v>6</v>
      </c>
      <c r="K9">
        <v>9.8159999999999997E-2</v>
      </c>
      <c r="L9" t="s">
        <v>16</v>
      </c>
    </row>
    <row r="10" spans="1:13" x14ac:dyDescent="0.25">
      <c r="A10" t="s">
        <v>12</v>
      </c>
      <c r="B10" t="s">
        <v>15</v>
      </c>
      <c r="D10">
        <v>0</v>
      </c>
      <c r="E10">
        <v>6</v>
      </c>
      <c r="F10">
        <v>9</v>
      </c>
      <c r="G10">
        <v>14</v>
      </c>
      <c r="H10">
        <v>16</v>
      </c>
      <c r="I10">
        <v>0</v>
      </c>
      <c r="J10">
        <v>6</v>
      </c>
      <c r="K10">
        <v>0.11735</v>
      </c>
      <c r="L10" t="s">
        <v>16</v>
      </c>
    </row>
    <row r="11" spans="1:13" x14ac:dyDescent="0.25">
      <c r="A11" t="s">
        <v>12</v>
      </c>
      <c r="B11" t="s">
        <v>15</v>
      </c>
      <c r="D11">
        <v>0</v>
      </c>
      <c r="E11">
        <v>6</v>
      </c>
      <c r="F11">
        <v>9</v>
      </c>
      <c r="G11">
        <v>16</v>
      </c>
      <c r="H11">
        <v>21</v>
      </c>
      <c r="I11">
        <v>0</v>
      </c>
      <c r="J11">
        <v>6</v>
      </c>
      <c r="K11">
        <v>0.14484</v>
      </c>
      <c r="L11" t="s">
        <v>16</v>
      </c>
    </row>
    <row r="12" spans="1:13" x14ac:dyDescent="0.25">
      <c r="A12" t="s">
        <v>12</v>
      </c>
      <c r="B12" t="s">
        <v>15</v>
      </c>
      <c r="D12">
        <v>0</v>
      </c>
      <c r="E12">
        <v>6</v>
      </c>
      <c r="F12">
        <v>9</v>
      </c>
      <c r="G12">
        <v>21</v>
      </c>
      <c r="H12">
        <v>23</v>
      </c>
      <c r="I12">
        <v>0</v>
      </c>
      <c r="J12">
        <v>6</v>
      </c>
      <c r="K12">
        <v>0.11735</v>
      </c>
      <c r="L12" t="s">
        <v>16</v>
      </c>
    </row>
    <row r="13" spans="1:13" x14ac:dyDescent="0.25">
      <c r="A13" t="s">
        <v>12</v>
      </c>
      <c r="B13" t="s">
        <v>15</v>
      </c>
      <c r="D13">
        <v>0</v>
      </c>
      <c r="E13">
        <v>6</v>
      </c>
      <c r="F13">
        <v>9</v>
      </c>
      <c r="G13">
        <v>23</v>
      </c>
      <c r="H13">
        <v>24</v>
      </c>
      <c r="I13">
        <v>0</v>
      </c>
      <c r="J13">
        <v>6</v>
      </c>
      <c r="K13">
        <v>9.8159999999999997E-2</v>
      </c>
      <c r="L13" t="s">
        <v>16</v>
      </c>
    </row>
    <row r="14" spans="1:13" x14ac:dyDescent="0.25">
      <c r="A14" t="s">
        <v>12</v>
      </c>
      <c r="B14" t="s">
        <v>15</v>
      </c>
      <c r="D14">
        <v>0</v>
      </c>
      <c r="E14">
        <v>1</v>
      </c>
      <c r="F14">
        <v>2</v>
      </c>
      <c r="G14">
        <v>0</v>
      </c>
      <c r="H14">
        <v>16</v>
      </c>
      <c r="I14">
        <v>0</v>
      </c>
      <c r="J14">
        <v>6</v>
      </c>
      <c r="K14">
        <v>9.8220000000000002E-2</v>
      </c>
      <c r="L14" t="s">
        <v>16</v>
      </c>
    </row>
    <row r="15" spans="1:13" x14ac:dyDescent="0.25">
      <c r="A15" t="s">
        <v>12</v>
      </c>
      <c r="B15" t="s">
        <v>15</v>
      </c>
      <c r="D15">
        <v>0</v>
      </c>
      <c r="E15">
        <v>1</v>
      </c>
      <c r="F15">
        <v>2</v>
      </c>
      <c r="G15">
        <v>21</v>
      </c>
      <c r="H15">
        <v>24</v>
      </c>
      <c r="I15">
        <v>0</v>
      </c>
      <c r="J15">
        <v>6</v>
      </c>
      <c r="K15">
        <v>9.8220000000000002E-2</v>
      </c>
      <c r="L15" t="s">
        <v>16</v>
      </c>
    </row>
    <row r="16" spans="1:13" x14ac:dyDescent="0.25">
      <c r="A16" t="s">
        <v>12</v>
      </c>
      <c r="B16" t="s">
        <v>15</v>
      </c>
      <c r="D16">
        <v>0</v>
      </c>
      <c r="E16">
        <v>1</v>
      </c>
      <c r="F16">
        <v>5</v>
      </c>
      <c r="G16">
        <v>16</v>
      </c>
      <c r="H16">
        <v>21</v>
      </c>
      <c r="I16">
        <v>0</v>
      </c>
      <c r="J16">
        <v>6</v>
      </c>
      <c r="K16">
        <v>0.12734000000000001</v>
      </c>
      <c r="L16" t="s">
        <v>16</v>
      </c>
    </row>
    <row r="17" spans="1:13" x14ac:dyDescent="0.25">
      <c r="A17" t="s">
        <v>12</v>
      </c>
      <c r="B17" t="s">
        <v>15</v>
      </c>
      <c r="D17">
        <v>0</v>
      </c>
      <c r="E17">
        <v>3</v>
      </c>
      <c r="F17">
        <v>5</v>
      </c>
      <c r="G17">
        <v>0</v>
      </c>
      <c r="H17">
        <v>9</v>
      </c>
      <c r="I17">
        <v>0</v>
      </c>
      <c r="J17">
        <v>6</v>
      </c>
      <c r="K17">
        <v>9.8220000000000002E-2</v>
      </c>
      <c r="L17" t="s">
        <v>16</v>
      </c>
    </row>
    <row r="18" spans="1:13" x14ac:dyDescent="0.25">
      <c r="A18" t="s">
        <v>12</v>
      </c>
      <c r="B18" t="s">
        <v>15</v>
      </c>
      <c r="D18">
        <v>0</v>
      </c>
      <c r="E18">
        <v>3</v>
      </c>
      <c r="F18">
        <v>5</v>
      </c>
      <c r="G18">
        <v>9</v>
      </c>
      <c r="H18">
        <v>14</v>
      </c>
      <c r="I18">
        <v>0</v>
      </c>
      <c r="J18">
        <v>6</v>
      </c>
      <c r="K18">
        <v>5.6899999999999999E-2</v>
      </c>
      <c r="L18" t="s">
        <v>16</v>
      </c>
    </row>
    <row r="19" spans="1:13" x14ac:dyDescent="0.25">
      <c r="A19" t="s">
        <v>12</v>
      </c>
      <c r="B19" t="s">
        <v>15</v>
      </c>
      <c r="D19">
        <v>0</v>
      </c>
      <c r="E19">
        <v>3</v>
      </c>
      <c r="F19">
        <v>5</v>
      </c>
      <c r="G19">
        <v>14</v>
      </c>
      <c r="H19">
        <v>16</v>
      </c>
      <c r="I19">
        <v>0</v>
      </c>
      <c r="J19">
        <v>6</v>
      </c>
      <c r="K19">
        <v>9.8220000000000002E-2</v>
      </c>
      <c r="L19" t="s">
        <v>16</v>
      </c>
    </row>
    <row r="20" spans="1:13" x14ac:dyDescent="0.25">
      <c r="A20" t="s">
        <v>12</v>
      </c>
      <c r="B20" t="s">
        <v>15</v>
      </c>
      <c r="D20">
        <v>0</v>
      </c>
      <c r="E20">
        <v>3</v>
      </c>
      <c r="F20">
        <v>5</v>
      </c>
      <c r="G20">
        <v>21</v>
      </c>
      <c r="H20">
        <v>24</v>
      </c>
      <c r="I20">
        <v>0</v>
      </c>
      <c r="J20">
        <v>6</v>
      </c>
      <c r="K20">
        <v>9.8220000000000002E-2</v>
      </c>
      <c r="L20" t="s">
        <v>16</v>
      </c>
    </row>
    <row r="21" spans="1:13" x14ac:dyDescent="0.25">
      <c r="A21" t="s">
        <v>12</v>
      </c>
      <c r="B21" t="s">
        <v>15</v>
      </c>
      <c r="D21">
        <v>0</v>
      </c>
      <c r="E21">
        <v>10</v>
      </c>
      <c r="F21">
        <v>12</v>
      </c>
      <c r="G21">
        <v>0</v>
      </c>
      <c r="H21">
        <v>16</v>
      </c>
      <c r="I21">
        <v>0</v>
      </c>
      <c r="J21">
        <v>6</v>
      </c>
      <c r="K21">
        <v>9.8220000000000002E-2</v>
      </c>
      <c r="L21" t="s">
        <v>16</v>
      </c>
    </row>
    <row r="22" spans="1:13" x14ac:dyDescent="0.25">
      <c r="A22" t="s">
        <v>12</v>
      </c>
      <c r="B22" t="s">
        <v>15</v>
      </c>
      <c r="D22">
        <v>0</v>
      </c>
      <c r="E22">
        <v>10</v>
      </c>
      <c r="F22">
        <v>12</v>
      </c>
      <c r="G22">
        <v>21</v>
      </c>
      <c r="H22">
        <v>24</v>
      </c>
      <c r="I22">
        <v>0</v>
      </c>
      <c r="J22">
        <v>6</v>
      </c>
      <c r="K22">
        <v>9.8220000000000002E-2</v>
      </c>
      <c r="L22" t="s">
        <v>16</v>
      </c>
    </row>
    <row r="23" spans="1:13" x14ac:dyDescent="0.25">
      <c r="A23" t="s">
        <v>12</v>
      </c>
      <c r="B23" t="s">
        <v>15</v>
      </c>
      <c r="D23">
        <v>0</v>
      </c>
      <c r="E23">
        <v>10</v>
      </c>
      <c r="F23">
        <v>12</v>
      </c>
      <c r="G23">
        <v>16</v>
      </c>
      <c r="H23">
        <v>21</v>
      </c>
      <c r="I23">
        <v>0</v>
      </c>
      <c r="J23">
        <v>6</v>
      </c>
      <c r="K23">
        <v>0.12734000000000001</v>
      </c>
      <c r="L23" t="s">
        <v>16</v>
      </c>
    </row>
    <row r="24" spans="1:13" x14ac:dyDescent="0.25">
      <c r="A24" t="s">
        <v>23</v>
      </c>
      <c r="B24" t="s">
        <v>13</v>
      </c>
      <c r="K24">
        <v>148.65539999999999</v>
      </c>
      <c r="L24" t="s">
        <v>14</v>
      </c>
      <c r="M24" t="s">
        <v>39</v>
      </c>
    </row>
    <row r="25" spans="1:13" x14ac:dyDescent="0.25">
      <c r="A25" t="s">
        <v>23</v>
      </c>
      <c r="B25" t="s">
        <v>15</v>
      </c>
      <c r="D25">
        <v>0</v>
      </c>
      <c r="E25">
        <v>1</v>
      </c>
      <c r="F25">
        <v>3</v>
      </c>
      <c r="G25">
        <v>0</v>
      </c>
      <c r="H25">
        <v>24</v>
      </c>
      <c r="I25">
        <v>0</v>
      </c>
      <c r="J25">
        <v>6</v>
      </c>
      <c r="K25">
        <v>1.68736</v>
      </c>
      <c r="L25" t="s">
        <v>24</v>
      </c>
    </row>
    <row r="26" spans="1:13" x14ac:dyDescent="0.25">
      <c r="A26" t="s">
        <v>23</v>
      </c>
      <c r="B26" t="s">
        <v>15</v>
      </c>
      <c r="D26">
        <v>0</v>
      </c>
      <c r="E26">
        <v>4</v>
      </c>
      <c r="F26">
        <v>10</v>
      </c>
      <c r="G26">
        <v>0</v>
      </c>
      <c r="H26">
        <v>24</v>
      </c>
      <c r="I26">
        <v>0</v>
      </c>
      <c r="J26">
        <v>6</v>
      </c>
      <c r="K26">
        <v>1.5403100000000001</v>
      </c>
      <c r="L26" t="s">
        <v>24</v>
      </c>
    </row>
    <row r="27" spans="1:13" x14ac:dyDescent="0.25">
      <c r="A27" t="s">
        <v>23</v>
      </c>
      <c r="B27" t="s">
        <v>15</v>
      </c>
      <c r="D27">
        <v>0</v>
      </c>
      <c r="E27">
        <v>11</v>
      </c>
      <c r="F27">
        <v>12</v>
      </c>
      <c r="G27">
        <v>0</v>
      </c>
      <c r="H27">
        <v>24</v>
      </c>
      <c r="I27">
        <v>0</v>
      </c>
      <c r="J27">
        <v>6</v>
      </c>
      <c r="K27">
        <v>1.68736</v>
      </c>
      <c r="L27" t="s">
        <v>24</v>
      </c>
    </row>
    <row r="28" spans="1:13" x14ac:dyDescent="0.25">
      <c r="A28" t="s">
        <v>23</v>
      </c>
      <c r="B28" t="s">
        <v>15</v>
      </c>
      <c r="D28">
        <v>4000</v>
      </c>
      <c r="E28">
        <v>1</v>
      </c>
      <c r="F28">
        <v>3</v>
      </c>
      <c r="G28">
        <v>0</v>
      </c>
      <c r="H28">
        <v>24</v>
      </c>
      <c r="I28">
        <v>0</v>
      </c>
      <c r="J28">
        <v>6</v>
      </c>
      <c r="K28">
        <v>1.3126</v>
      </c>
      <c r="L28" t="s">
        <v>24</v>
      </c>
    </row>
    <row r="29" spans="1:13" x14ac:dyDescent="0.25">
      <c r="A29" t="s">
        <v>23</v>
      </c>
      <c r="B29" t="s">
        <v>15</v>
      </c>
      <c r="D29">
        <v>4000</v>
      </c>
      <c r="E29">
        <v>4</v>
      </c>
      <c r="F29">
        <v>10</v>
      </c>
      <c r="G29">
        <v>0</v>
      </c>
      <c r="H29">
        <v>24</v>
      </c>
      <c r="I29">
        <v>0</v>
      </c>
      <c r="J29">
        <v>6</v>
      </c>
      <c r="K29">
        <v>1.22418</v>
      </c>
      <c r="L29" t="s">
        <v>24</v>
      </c>
    </row>
    <row r="30" spans="1:13" x14ac:dyDescent="0.25">
      <c r="A30" t="s">
        <v>23</v>
      </c>
      <c r="B30" t="s">
        <v>15</v>
      </c>
      <c r="D30">
        <v>4000</v>
      </c>
      <c r="E30">
        <v>11</v>
      </c>
      <c r="F30">
        <v>12</v>
      </c>
      <c r="G30">
        <v>0</v>
      </c>
      <c r="H30">
        <v>24</v>
      </c>
      <c r="I30">
        <v>0</v>
      </c>
      <c r="J30">
        <v>6</v>
      </c>
      <c r="K30">
        <v>1.3126</v>
      </c>
      <c r="L30" t="s">
        <v>24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30"/>
  <sheetViews>
    <sheetView workbookViewId="0">
      <selection activeCell="N1" sqref="N1"/>
    </sheetView>
  </sheetViews>
  <sheetFormatPr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5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f>50.48874*30</f>
        <v>1514.6622</v>
      </c>
      <c r="L2" t="s">
        <v>14</v>
      </c>
      <c r="M2" t="s">
        <v>27</v>
      </c>
    </row>
    <row r="3" spans="1:13" x14ac:dyDescent="0.25">
      <c r="A3" t="s">
        <v>12</v>
      </c>
      <c r="B3" t="s">
        <v>17</v>
      </c>
      <c r="C3" t="s">
        <v>34</v>
      </c>
      <c r="D3">
        <v>0</v>
      </c>
      <c r="E3">
        <v>6</v>
      </c>
      <c r="F3">
        <v>9</v>
      </c>
      <c r="G3">
        <v>16</v>
      </c>
      <c r="H3">
        <v>21</v>
      </c>
      <c r="I3">
        <v>0</v>
      </c>
      <c r="J3">
        <v>6</v>
      </c>
      <c r="K3">
        <v>26.8</v>
      </c>
      <c r="L3" t="s">
        <v>19</v>
      </c>
    </row>
    <row r="4" spans="1:13" x14ac:dyDescent="0.25">
      <c r="A4" t="s">
        <v>12</v>
      </c>
      <c r="B4" t="s">
        <v>17</v>
      </c>
      <c r="C4" t="s">
        <v>35</v>
      </c>
      <c r="D4">
        <v>0</v>
      </c>
      <c r="E4">
        <v>6</v>
      </c>
      <c r="F4">
        <v>9</v>
      </c>
      <c r="G4">
        <v>14</v>
      </c>
      <c r="H4">
        <v>16</v>
      </c>
      <c r="I4">
        <v>0</v>
      </c>
      <c r="J4">
        <v>6</v>
      </c>
      <c r="K4">
        <v>5.32</v>
      </c>
      <c r="L4" t="s">
        <v>19</v>
      </c>
    </row>
    <row r="5" spans="1:13" x14ac:dyDescent="0.25">
      <c r="A5" t="s">
        <v>12</v>
      </c>
      <c r="B5" t="s">
        <v>17</v>
      </c>
      <c r="C5" t="s">
        <v>35</v>
      </c>
      <c r="D5">
        <v>0</v>
      </c>
      <c r="E5">
        <v>6</v>
      </c>
      <c r="F5">
        <v>9</v>
      </c>
      <c r="G5">
        <v>21</v>
      </c>
      <c r="H5">
        <v>23</v>
      </c>
      <c r="I5">
        <v>0</v>
      </c>
      <c r="J5">
        <v>6</v>
      </c>
      <c r="K5">
        <v>5.32</v>
      </c>
      <c r="L5" t="s">
        <v>19</v>
      </c>
    </row>
    <row r="6" spans="1:13" x14ac:dyDescent="0.25">
      <c r="A6" t="s">
        <v>12</v>
      </c>
      <c r="B6" t="s">
        <v>17</v>
      </c>
      <c r="C6" t="s">
        <v>36</v>
      </c>
      <c r="D6">
        <v>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v>20.7</v>
      </c>
      <c r="L6" t="s">
        <v>19</v>
      </c>
    </row>
    <row r="7" spans="1:13" x14ac:dyDescent="0.25">
      <c r="A7" t="s">
        <v>12</v>
      </c>
      <c r="B7" t="s">
        <v>17</v>
      </c>
      <c r="C7" t="s">
        <v>40</v>
      </c>
      <c r="D7">
        <v>0</v>
      </c>
      <c r="E7">
        <v>1</v>
      </c>
      <c r="F7">
        <v>5</v>
      </c>
      <c r="G7">
        <v>16</v>
      </c>
      <c r="H7">
        <v>21</v>
      </c>
      <c r="I7">
        <v>0</v>
      </c>
      <c r="J7">
        <v>6</v>
      </c>
      <c r="K7">
        <v>1.78</v>
      </c>
      <c r="L7" t="s">
        <v>19</v>
      </c>
    </row>
    <row r="8" spans="1:13" x14ac:dyDescent="0.25">
      <c r="A8" t="s">
        <v>12</v>
      </c>
      <c r="B8" t="s">
        <v>17</v>
      </c>
      <c r="C8" t="s">
        <v>41</v>
      </c>
      <c r="D8">
        <v>0</v>
      </c>
      <c r="E8">
        <v>10</v>
      </c>
      <c r="F8">
        <v>12</v>
      </c>
      <c r="G8">
        <v>16</v>
      </c>
      <c r="H8">
        <v>21</v>
      </c>
      <c r="I8">
        <v>0</v>
      </c>
      <c r="J8">
        <v>6</v>
      </c>
      <c r="K8">
        <v>1.78</v>
      </c>
      <c r="L8" t="s">
        <v>19</v>
      </c>
    </row>
    <row r="9" spans="1:13" x14ac:dyDescent="0.25">
      <c r="A9" t="s">
        <v>12</v>
      </c>
      <c r="B9" t="s">
        <v>15</v>
      </c>
      <c r="D9">
        <v>0</v>
      </c>
      <c r="E9">
        <v>6</v>
      </c>
      <c r="F9">
        <v>9</v>
      </c>
      <c r="G9">
        <v>0</v>
      </c>
      <c r="H9">
        <v>14</v>
      </c>
      <c r="I9">
        <v>0</v>
      </c>
      <c r="J9">
        <v>6</v>
      </c>
      <c r="K9">
        <v>9.8159999999999997E-2</v>
      </c>
      <c r="L9" t="s">
        <v>16</v>
      </c>
    </row>
    <row r="10" spans="1:13" x14ac:dyDescent="0.25">
      <c r="A10" t="s">
        <v>12</v>
      </c>
      <c r="B10" t="s">
        <v>15</v>
      </c>
      <c r="D10">
        <v>0</v>
      </c>
      <c r="E10">
        <v>6</v>
      </c>
      <c r="F10">
        <v>9</v>
      </c>
      <c r="G10">
        <v>14</v>
      </c>
      <c r="H10">
        <v>16</v>
      </c>
      <c r="I10">
        <v>0</v>
      </c>
      <c r="J10">
        <v>6</v>
      </c>
      <c r="K10">
        <v>0.11735</v>
      </c>
      <c r="L10" t="s">
        <v>16</v>
      </c>
    </row>
    <row r="11" spans="1:13" x14ac:dyDescent="0.25">
      <c r="A11" t="s">
        <v>12</v>
      </c>
      <c r="B11" t="s">
        <v>15</v>
      </c>
      <c r="D11">
        <v>0</v>
      </c>
      <c r="E11">
        <v>6</v>
      </c>
      <c r="F11">
        <v>9</v>
      </c>
      <c r="G11">
        <v>16</v>
      </c>
      <c r="H11">
        <v>21</v>
      </c>
      <c r="I11">
        <v>0</v>
      </c>
      <c r="J11">
        <v>6</v>
      </c>
      <c r="K11">
        <v>0.14484</v>
      </c>
      <c r="L11" t="s">
        <v>16</v>
      </c>
    </row>
    <row r="12" spans="1:13" x14ac:dyDescent="0.25">
      <c r="A12" t="s">
        <v>12</v>
      </c>
      <c r="B12" t="s">
        <v>15</v>
      </c>
      <c r="D12">
        <v>0</v>
      </c>
      <c r="E12">
        <v>6</v>
      </c>
      <c r="F12">
        <v>9</v>
      </c>
      <c r="G12">
        <v>21</v>
      </c>
      <c r="H12">
        <v>23</v>
      </c>
      <c r="I12">
        <v>0</v>
      </c>
      <c r="J12">
        <v>6</v>
      </c>
      <c r="K12">
        <v>0.11735</v>
      </c>
      <c r="L12" t="s">
        <v>16</v>
      </c>
    </row>
    <row r="13" spans="1:13" x14ac:dyDescent="0.25">
      <c r="A13" t="s">
        <v>12</v>
      </c>
      <c r="B13" t="s">
        <v>15</v>
      </c>
      <c r="D13">
        <v>0</v>
      </c>
      <c r="E13">
        <v>6</v>
      </c>
      <c r="F13">
        <v>9</v>
      </c>
      <c r="G13">
        <v>23</v>
      </c>
      <c r="H13">
        <v>24</v>
      </c>
      <c r="I13">
        <v>0</v>
      </c>
      <c r="J13">
        <v>6</v>
      </c>
      <c r="K13">
        <v>9.8159999999999997E-2</v>
      </c>
      <c r="L13" t="s">
        <v>16</v>
      </c>
    </row>
    <row r="14" spans="1:13" x14ac:dyDescent="0.25">
      <c r="A14" t="s">
        <v>12</v>
      </c>
      <c r="B14" t="s">
        <v>15</v>
      </c>
      <c r="D14">
        <v>0</v>
      </c>
      <c r="E14">
        <v>1</v>
      </c>
      <c r="F14">
        <v>2</v>
      </c>
      <c r="G14">
        <v>0</v>
      </c>
      <c r="H14">
        <v>16</v>
      </c>
      <c r="I14">
        <v>0</v>
      </c>
      <c r="J14">
        <v>6</v>
      </c>
      <c r="K14">
        <v>9.8220000000000002E-2</v>
      </c>
      <c r="L14" t="s">
        <v>16</v>
      </c>
    </row>
    <row r="15" spans="1:13" x14ac:dyDescent="0.25">
      <c r="A15" t="s">
        <v>12</v>
      </c>
      <c r="B15" t="s">
        <v>15</v>
      </c>
      <c r="D15">
        <v>0</v>
      </c>
      <c r="E15">
        <v>1</v>
      </c>
      <c r="F15">
        <v>2</v>
      </c>
      <c r="G15">
        <v>21</v>
      </c>
      <c r="H15">
        <v>24</v>
      </c>
      <c r="I15">
        <v>0</v>
      </c>
      <c r="J15">
        <v>6</v>
      </c>
      <c r="K15">
        <v>9.8220000000000002E-2</v>
      </c>
      <c r="L15" t="s">
        <v>16</v>
      </c>
    </row>
    <row r="16" spans="1:13" x14ac:dyDescent="0.25">
      <c r="A16" t="s">
        <v>12</v>
      </c>
      <c r="B16" t="s">
        <v>15</v>
      </c>
      <c r="D16">
        <v>0</v>
      </c>
      <c r="E16">
        <v>1</v>
      </c>
      <c r="F16">
        <v>5</v>
      </c>
      <c r="G16">
        <v>16</v>
      </c>
      <c r="H16">
        <v>21</v>
      </c>
      <c r="I16">
        <v>0</v>
      </c>
      <c r="J16">
        <v>6</v>
      </c>
      <c r="K16">
        <v>0.12734000000000001</v>
      </c>
      <c r="L16" t="s">
        <v>16</v>
      </c>
    </row>
    <row r="17" spans="1:13" x14ac:dyDescent="0.25">
      <c r="A17" t="s">
        <v>12</v>
      </c>
      <c r="B17" t="s">
        <v>15</v>
      </c>
      <c r="D17">
        <v>0</v>
      </c>
      <c r="E17">
        <v>3</v>
      </c>
      <c r="F17">
        <v>5</v>
      </c>
      <c r="G17">
        <v>0</v>
      </c>
      <c r="H17">
        <v>9</v>
      </c>
      <c r="I17">
        <v>0</v>
      </c>
      <c r="J17">
        <v>6</v>
      </c>
      <c r="K17">
        <v>9.8220000000000002E-2</v>
      </c>
      <c r="L17" t="s">
        <v>16</v>
      </c>
    </row>
    <row r="18" spans="1:13" x14ac:dyDescent="0.25">
      <c r="A18" t="s">
        <v>12</v>
      </c>
      <c r="B18" t="s">
        <v>15</v>
      </c>
      <c r="D18">
        <v>0</v>
      </c>
      <c r="E18">
        <v>3</v>
      </c>
      <c r="F18">
        <v>5</v>
      </c>
      <c r="G18">
        <v>9</v>
      </c>
      <c r="H18">
        <v>14</v>
      </c>
      <c r="I18">
        <v>0</v>
      </c>
      <c r="J18">
        <v>6</v>
      </c>
      <c r="K18">
        <v>5.6899999999999999E-2</v>
      </c>
      <c r="L18" t="s">
        <v>16</v>
      </c>
    </row>
    <row r="19" spans="1:13" x14ac:dyDescent="0.25">
      <c r="A19" t="s">
        <v>12</v>
      </c>
      <c r="B19" t="s">
        <v>15</v>
      </c>
      <c r="D19">
        <v>0</v>
      </c>
      <c r="E19">
        <v>3</v>
      </c>
      <c r="F19">
        <v>5</v>
      </c>
      <c r="G19">
        <v>14</v>
      </c>
      <c r="H19">
        <v>16</v>
      </c>
      <c r="I19">
        <v>0</v>
      </c>
      <c r="J19">
        <v>6</v>
      </c>
      <c r="K19">
        <v>9.8220000000000002E-2</v>
      </c>
      <c r="L19" t="s">
        <v>16</v>
      </c>
    </row>
    <row r="20" spans="1:13" x14ac:dyDescent="0.25">
      <c r="A20" t="s">
        <v>12</v>
      </c>
      <c r="B20" t="s">
        <v>15</v>
      </c>
      <c r="D20">
        <v>0</v>
      </c>
      <c r="E20">
        <v>3</v>
      </c>
      <c r="F20">
        <v>5</v>
      </c>
      <c r="G20">
        <v>21</v>
      </c>
      <c r="H20">
        <v>24</v>
      </c>
      <c r="I20">
        <v>0</v>
      </c>
      <c r="J20">
        <v>6</v>
      </c>
      <c r="K20">
        <v>9.8220000000000002E-2</v>
      </c>
      <c r="L20" t="s">
        <v>16</v>
      </c>
    </row>
    <row r="21" spans="1:13" x14ac:dyDescent="0.25">
      <c r="A21" t="s">
        <v>12</v>
      </c>
      <c r="B21" t="s">
        <v>15</v>
      </c>
      <c r="D21">
        <v>0</v>
      </c>
      <c r="E21">
        <v>10</v>
      </c>
      <c r="F21">
        <v>12</v>
      </c>
      <c r="G21">
        <v>0</v>
      </c>
      <c r="H21">
        <v>16</v>
      </c>
      <c r="I21">
        <v>0</v>
      </c>
      <c r="J21">
        <v>6</v>
      </c>
      <c r="K21">
        <v>9.8220000000000002E-2</v>
      </c>
      <c r="L21" t="s">
        <v>16</v>
      </c>
    </row>
    <row r="22" spans="1:13" x14ac:dyDescent="0.25">
      <c r="A22" t="s">
        <v>12</v>
      </c>
      <c r="B22" t="s">
        <v>15</v>
      </c>
      <c r="D22">
        <v>0</v>
      </c>
      <c r="E22">
        <v>10</v>
      </c>
      <c r="F22">
        <v>12</v>
      </c>
      <c r="G22">
        <v>21</v>
      </c>
      <c r="H22">
        <v>24</v>
      </c>
      <c r="I22">
        <v>0</v>
      </c>
      <c r="J22">
        <v>6</v>
      </c>
      <c r="K22">
        <v>9.8220000000000002E-2</v>
      </c>
      <c r="L22" t="s">
        <v>16</v>
      </c>
    </row>
    <row r="23" spans="1:13" x14ac:dyDescent="0.25">
      <c r="A23" t="s">
        <v>12</v>
      </c>
      <c r="B23" t="s">
        <v>15</v>
      </c>
      <c r="D23">
        <v>0</v>
      </c>
      <c r="E23">
        <v>10</v>
      </c>
      <c r="F23">
        <v>12</v>
      </c>
      <c r="G23">
        <v>16</v>
      </c>
      <c r="H23">
        <v>21</v>
      </c>
      <c r="I23">
        <v>0</v>
      </c>
      <c r="J23">
        <v>6</v>
      </c>
      <c r="K23">
        <v>0.12734000000000001</v>
      </c>
      <c r="L23" t="s">
        <v>16</v>
      </c>
    </row>
    <row r="24" spans="1:13" x14ac:dyDescent="0.25">
      <c r="A24" t="s">
        <v>23</v>
      </c>
      <c r="B24" t="s">
        <v>13</v>
      </c>
      <c r="K24">
        <v>148.65539999999999</v>
      </c>
      <c r="L24" t="s">
        <v>14</v>
      </c>
      <c r="M24" t="s">
        <v>39</v>
      </c>
    </row>
    <row r="25" spans="1:13" x14ac:dyDescent="0.25">
      <c r="A25" t="s">
        <v>23</v>
      </c>
      <c r="B25" t="s">
        <v>15</v>
      </c>
      <c r="D25">
        <v>0</v>
      </c>
      <c r="E25">
        <v>1</v>
      </c>
      <c r="F25">
        <v>3</v>
      </c>
      <c r="G25">
        <v>0</v>
      </c>
      <c r="H25">
        <v>24</v>
      </c>
      <c r="I25">
        <v>0</v>
      </c>
      <c r="J25">
        <v>6</v>
      </c>
      <c r="K25">
        <v>1.68736</v>
      </c>
      <c r="L25" t="s">
        <v>24</v>
      </c>
    </row>
    <row r="26" spans="1:13" x14ac:dyDescent="0.25">
      <c r="A26" t="s">
        <v>23</v>
      </c>
      <c r="B26" t="s">
        <v>15</v>
      </c>
      <c r="D26">
        <v>0</v>
      </c>
      <c r="E26">
        <v>4</v>
      </c>
      <c r="F26">
        <v>10</v>
      </c>
      <c r="G26">
        <v>0</v>
      </c>
      <c r="H26">
        <v>24</v>
      </c>
      <c r="I26">
        <v>0</v>
      </c>
      <c r="J26">
        <v>6</v>
      </c>
      <c r="K26">
        <v>1.5403100000000001</v>
      </c>
      <c r="L26" t="s">
        <v>24</v>
      </c>
    </row>
    <row r="27" spans="1:13" x14ac:dyDescent="0.25">
      <c r="A27" t="s">
        <v>23</v>
      </c>
      <c r="B27" t="s">
        <v>15</v>
      </c>
      <c r="D27">
        <v>0</v>
      </c>
      <c r="E27">
        <v>11</v>
      </c>
      <c r="F27">
        <v>12</v>
      </c>
      <c r="G27">
        <v>0</v>
      </c>
      <c r="H27">
        <v>24</v>
      </c>
      <c r="I27">
        <v>0</v>
      </c>
      <c r="J27">
        <v>6</v>
      </c>
      <c r="K27">
        <v>1.68736</v>
      </c>
      <c r="L27" t="s">
        <v>24</v>
      </c>
    </row>
    <row r="28" spans="1:13" x14ac:dyDescent="0.25">
      <c r="A28" t="s">
        <v>23</v>
      </c>
      <c r="B28" t="s">
        <v>15</v>
      </c>
      <c r="D28">
        <v>4000</v>
      </c>
      <c r="E28">
        <v>1</v>
      </c>
      <c r="F28">
        <v>3</v>
      </c>
      <c r="G28">
        <v>0</v>
      </c>
      <c r="H28">
        <v>24</v>
      </c>
      <c r="I28">
        <v>0</v>
      </c>
      <c r="J28">
        <v>6</v>
      </c>
      <c r="K28">
        <v>1.3126</v>
      </c>
      <c r="L28" t="s">
        <v>24</v>
      </c>
    </row>
    <row r="29" spans="1:13" x14ac:dyDescent="0.25">
      <c r="A29" t="s">
        <v>23</v>
      </c>
      <c r="B29" t="s">
        <v>15</v>
      </c>
      <c r="D29">
        <v>4000</v>
      </c>
      <c r="E29">
        <v>4</v>
      </c>
      <c r="F29">
        <v>10</v>
      </c>
      <c r="G29">
        <v>0</v>
      </c>
      <c r="H29">
        <v>24</v>
      </c>
      <c r="I29">
        <v>0</v>
      </c>
      <c r="J29">
        <v>6</v>
      </c>
      <c r="K29">
        <v>1.22418</v>
      </c>
      <c r="L29" t="s">
        <v>24</v>
      </c>
    </row>
    <row r="30" spans="1:13" x14ac:dyDescent="0.25">
      <c r="A30" t="s">
        <v>23</v>
      </c>
      <c r="B30" t="s">
        <v>15</v>
      </c>
      <c r="D30">
        <v>4000</v>
      </c>
      <c r="E30">
        <v>11</v>
      </c>
      <c r="F30">
        <v>12</v>
      </c>
      <c r="G30">
        <v>0</v>
      </c>
      <c r="H30">
        <v>24</v>
      </c>
      <c r="I30">
        <v>0</v>
      </c>
      <c r="J30">
        <v>6</v>
      </c>
      <c r="K30">
        <v>1.3126</v>
      </c>
      <c r="L30" t="s">
        <v>24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M14"/>
  <sheetViews>
    <sheetView workbookViewId="0">
      <selection activeCell="B30" sqref="B30"/>
    </sheetView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143.09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7.9000000000000008E-3</v>
      </c>
      <c r="L3" t="s">
        <v>16</v>
      </c>
    </row>
    <row r="4" spans="1:13" x14ac:dyDescent="0.25">
      <c r="A4" t="s">
        <v>12</v>
      </c>
      <c r="B4" t="s">
        <v>17</v>
      </c>
      <c r="C4" t="s">
        <v>18</v>
      </c>
      <c r="D4">
        <v>0</v>
      </c>
      <c r="E4">
        <v>1</v>
      </c>
      <c r="F4">
        <v>5</v>
      </c>
      <c r="G4">
        <v>8</v>
      </c>
      <c r="H4">
        <v>22</v>
      </c>
      <c r="I4">
        <v>0</v>
      </c>
      <c r="J4">
        <v>4</v>
      </c>
      <c r="K4">
        <v>13.96</v>
      </c>
      <c r="L4" t="s">
        <v>19</v>
      </c>
    </row>
    <row r="5" spans="1:13" x14ac:dyDescent="0.25">
      <c r="A5" t="s">
        <v>12</v>
      </c>
      <c r="B5" t="s">
        <v>17</v>
      </c>
      <c r="C5" t="s">
        <v>50</v>
      </c>
      <c r="D5">
        <v>0</v>
      </c>
      <c r="E5">
        <v>1</v>
      </c>
      <c r="F5">
        <v>5</v>
      </c>
      <c r="G5">
        <v>0</v>
      </c>
      <c r="H5">
        <v>24</v>
      </c>
      <c r="I5">
        <v>0</v>
      </c>
      <c r="J5">
        <v>6</v>
      </c>
      <c r="K5">
        <v>4.21</v>
      </c>
      <c r="L5" t="s">
        <v>19</v>
      </c>
    </row>
    <row r="6" spans="1:13" x14ac:dyDescent="0.25">
      <c r="A6" t="s">
        <v>12</v>
      </c>
      <c r="B6" t="s">
        <v>17</v>
      </c>
      <c r="C6" t="s">
        <v>20</v>
      </c>
      <c r="D6">
        <v>0</v>
      </c>
      <c r="E6">
        <v>6</v>
      </c>
      <c r="F6">
        <v>9</v>
      </c>
      <c r="G6">
        <v>8</v>
      </c>
      <c r="H6">
        <v>22</v>
      </c>
      <c r="I6">
        <v>0</v>
      </c>
      <c r="J6">
        <v>4</v>
      </c>
      <c r="K6">
        <f>18.44</f>
        <v>18.440000000000001</v>
      </c>
      <c r="L6" t="s">
        <v>19</v>
      </c>
    </row>
    <row r="7" spans="1:13" x14ac:dyDescent="0.25">
      <c r="A7" t="s">
        <v>12</v>
      </c>
      <c r="B7" t="s">
        <v>17</v>
      </c>
      <c r="C7" t="s">
        <v>51</v>
      </c>
      <c r="D7">
        <v>0</v>
      </c>
      <c r="E7">
        <v>6</v>
      </c>
      <c r="F7">
        <v>9</v>
      </c>
      <c r="G7">
        <v>8</v>
      </c>
      <c r="H7">
        <v>18</v>
      </c>
      <c r="I7">
        <v>0</v>
      </c>
      <c r="J7">
        <v>4</v>
      </c>
      <c r="K7">
        <v>9.15</v>
      </c>
      <c r="L7" t="s">
        <v>19</v>
      </c>
    </row>
    <row r="8" spans="1:13" x14ac:dyDescent="0.25">
      <c r="A8" t="s">
        <v>12</v>
      </c>
      <c r="B8" t="s">
        <v>17</v>
      </c>
      <c r="C8" t="s">
        <v>52</v>
      </c>
      <c r="D8">
        <v>0</v>
      </c>
      <c r="E8">
        <v>6</v>
      </c>
      <c r="F8">
        <v>9</v>
      </c>
      <c r="G8">
        <v>0</v>
      </c>
      <c r="H8">
        <v>24</v>
      </c>
      <c r="I8">
        <v>0</v>
      </c>
      <c r="J8">
        <v>6</v>
      </c>
      <c r="K8">
        <v>16.66</v>
      </c>
      <c r="L8" t="s">
        <v>19</v>
      </c>
    </row>
    <row r="9" spans="1:13" x14ac:dyDescent="0.25">
      <c r="A9" t="s">
        <v>12</v>
      </c>
      <c r="B9" t="s">
        <v>17</v>
      </c>
      <c r="C9" t="s">
        <v>21</v>
      </c>
      <c r="D9">
        <v>0</v>
      </c>
      <c r="E9">
        <v>10</v>
      </c>
      <c r="F9">
        <v>12</v>
      </c>
      <c r="G9">
        <v>8</v>
      </c>
      <c r="H9">
        <v>22</v>
      </c>
      <c r="I9">
        <v>0</v>
      </c>
      <c r="J9">
        <v>4</v>
      </c>
      <c r="K9">
        <v>13.96</v>
      </c>
      <c r="L9" t="s">
        <v>19</v>
      </c>
    </row>
    <row r="10" spans="1:13" x14ac:dyDescent="0.25">
      <c r="A10" t="s">
        <v>12</v>
      </c>
      <c r="B10" t="s">
        <v>17</v>
      </c>
      <c r="C10" t="s">
        <v>53</v>
      </c>
      <c r="D10">
        <v>0</v>
      </c>
      <c r="E10">
        <v>10</v>
      </c>
      <c r="F10">
        <v>12</v>
      </c>
      <c r="G10">
        <v>0</v>
      </c>
      <c r="H10">
        <v>24</v>
      </c>
      <c r="I10">
        <v>0</v>
      </c>
      <c r="J10">
        <v>6</v>
      </c>
      <c r="K10">
        <v>4.21</v>
      </c>
      <c r="L10" t="s">
        <v>19</v>
      </c>
    </row>
    <row r="11" spans="1:13" x14ac:dyDescent="0.25">
      <c r="A11" t="s">
        <v>23</v>
      </c>
      <c r="B11" t="s">
        <v>15</v>
      </c>
      <c r="D11">
        <v>0</v>
      </c>
      <c r="E11">
        <v>1</v>
      </c>
      <c r="F11">
        <v>12</v>
      </c>
      <c r="G11">
        <v>0</v>
      </c>
      <c r="H11">
        <v>24</v>
      </c>
      <c r="I11">
        <v>0</v>
      </c>
      <c r="J11">
        <v>6</v>
      </c>
      <c r="K11">
        <v>32.9</v>
      </c>
      <c r="L11" t="s">
        <v>24</v>
      </c>
    </row>
    <row r="12" spans="1:13" x14ac:dyDescent="0.25">
      <c r="A12" t="s">
        <v>23</v>
      </c>
      <c r="B12" t="s">
        <v>15</v>
      </c>
      <c r="D12">
        <v>3</v>
      </c>
      <c r="E12">
        <v>1</v>
      </c>
      <c r="F12">
        <v>12</v>
      </c>
      <c r="G12">
        <v>0</v>
      </c>
      <c r="H12">
        <v>24</v>
      </c>
      <c r="I12">
        <v>0</v>
      </c>
      <c r="J12">
        <v>6</v>
      </c>
      <c r="K12">
        <v>0.92230000000000001</v>
      </c>
      <c r="L12" t="s">
        <v>24</v>
      </c>
    </row>
    <row r="13" spans="1:13" x14ac:dyDescent="0.25">
      <c r="A13" t="s">
        <v>23</v>
      </c>
      <c r="B13" t="s">
        <v>15</v>
      </c>
      <c r="D13">
        <v>90</v>
      </c>
      <c r="E13">
        <v>1</v>
      </c>
      <c r="F13">
        <v>12</v>
      </c>
      <c r="G13">
        <v>0</v>
      </c>
      <c r="H13">
        <v>24</v>
      </c>
      <c r="I13">
        <v>0</v>
      </c>
      <c r="J13">
        <v>6</v>
      </c>
      <c r="K13">
        <v>0.68820000000000003</v>
      </c>
      <c r="L13" t="s">
        <v>24</v>
      </c>
    </row>
    <row r="14" spans="1:13" x14ac:dyDescent="0.25">
      <c r="A14" t="s">
        <v>23</v>
      </c>
      <c r="B14" t="s">
        <v>15</v>
      </c>
      <c r="D14">
        <v>3000</v>
      </c>
      <c r="E14">
        <v>1</v>
      </c>
      <c r="F14">
        <v>12</v>
      </c>
      <c r="G14">
        <v>0</v>
      </c>
      <c r="H14">
        <v>24</v>
      </c>
      <c r="I14">
        <v>0</v>
      </c>
      <c r="J14">
        <v>6</v>
      </c>
      <c r="K14">
        <v>0.33350000000000002</v>
      </c>
      <c r="L14" t="s">
        <v>24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7"/>
  <sheetViews>
    <sheetView workbookViewId="0"/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150</v>
      </c>
      <c r="L2" t="s">
        <v>14</v>
      </c>
    </row>
    <row r="3" spans="1:13" x14ac:dyDescent="0.25">
      <c r="A3" t="s">
        <v>12</v>
      </c>
      <c r="B3" t="s">
        <v>17</v>
      </c>
      <c r="C3" t="s">
        <v>26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2.4049999999999998</v>
      </c>
      <c r="L3" t="s">
        <v>19</v>
      </c>
    </row>
    <row r="4" spans="1:13" x14ac:dyDescent="0.25">
      <c r="A4" t="s">
        <v>12</v>
      </c>
      <c r="B4" t="s">
        <v>15</v>
      </c>
      <c r="D4">
        <v>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v>0</v>
      </c>
      <c r="L4" t="s">
        <v>16</v>
      </c>
      <c r="M4" t="s">
        <v>67</v>
      </c>
    </row>
    <row r="6" spans="1:13" x14ac:dyDescent="0.25">
      <c r="A6" s="1"/>
    </row>
    <row r="7" spans="1:13" x14ac:dyDescent="0.25">
      <c r="A7" s="1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M9"/>
  <sheetViews>
    <sheetView workbookViewId="0">
      <selection activeCell="C15" sqref="C15"/>
    </sheetView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52.56</v>
      </c>
      <c r="L2" t="s">
        <v>14</v>
      </c>
    </row>
    <row r="3" spans="1:13" x14ac:dyDescent="0.25">
      <c r="A3" t="s">
        <v>12</v>
      </c>
      <c r="B3" t="s">
        <v>17</v>
      </c>
      <c r="C3" t="s">
        <v>36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1.86</v>
      </c>
      <c r="L3" t="s">
        <v>19</v>
      </c>
    </row>
    <row r="4" spans="1:13" x14ac:dyDescent="0.25">
      <c r="A4" t="s">
        <v>12</v>
      </c>
      <c r="B4" t="s">
        <v>17</v>
      </c>
      <c r="C4" t="s">
        <v>83</v>
      </c>
      <c r="D4">
        <v>0</v>
      </c>
      <c r="E4">
        <v>1</v>
      </c>
      <c r="F4">
        <v>5</v>
      </c>
      <c r="G4">
        <v>8</v>
      </c>
      <c r="H4">
        <v>20</v>
      </c>
      <c r="I4">
        <v>0</v>
      </c>
      <c r="J4">
        <v>4</v>
      </c>
      <c r="K4">
        <v>5.09</v>
      </c>
      <c r="L4" t="s">
        <v>19</v>
      </c>
    </row>
    <row r="5" spans="1:13" x14ac:dyDescent="0.25">
      <c r="A5" t="s">
        <v>12</v>
      </c>
      <c r="B5" t="s">
        <v>17</v>
      </c>
      <c r="C5" t="s">
        <v>43</v>
      </c>
      <c r="D5">
        <v>0</v>
      </c>
      <c r="E5">
        <v>6</v>
      </c>
      <c r="F5">
        <v>9</v>
      </c>
      <c r="G5">
        <v>8</v>
      </c>
      <c r="H5">
        <v>20</v>
      </c>
      <c r="I5">
        <v>0</v>
      </c>
      <c r="J5">
        <v>4</v>
      </c>
      <c r="K5">
        <v>5.48</v>
      </c>
      <c r="L5" t="s">
        <v>19</v>
      </c>
    </row>
    <row r="6" spans="1:13" x14ac:dyDescent="0.25">
      <c r="A6" t="s">
        <v>12</v>
      </c>
      <c r="B6" t="s">
        <v>17</v>
      </c>
      <c r="C6" t="s">
        <v>83</v>
      </c>
      <c r="D6">
        <v>0</v>
      </c>
      <c r="E6">
        <v>10</v>
      </c>
      <c r="F6">
        <v>12</v>
      </c>
      <c r="G6">
        <v>8</v>
      </c>
      <c r="H6">
        <v>20</v>
      </c>
      <c r="I6">
        <v>0</v>
      </c>
      <c r="J6">
        <v>4</v>
      </c>
      <c r="K6">
        <v>5.09</v>
      </c>
      <c r="L6" t="s">
        <v>19</v>
      </c>
    </row>
    <row r="7" spans="1:13" x14ac:dyDescent="0.25">
      <c r="A7" t="s">
        <v>12</v>
      </c>
      <c r="B7" t="s">
        <v>15</v>
      </c>
      <c r="D7">
        <v>0</v>
      </c>
      <c r="E7">
        <v>1</v>
      </c>
      <c r="F7">
        <v>12</v>
      </c>
      <c r="G7">
        <v>0</v>
      </c>
      <c r="H7">
        <v>24</v>
      </c>
      <c r="I7">
        <v>0</v>
      </c>
      <c r="J7">
        <v>6</v>
      </c>
      <c r="K7">
        <f>0.005917+0.003358</f>
        <v>9.2750000000000003E-3</v>
      </c>
      <c r="L7" t="s">
        <v>16</v>
      </c>
    </row>
    <row r="8" spans="1:13" x14ac:dyDescent="0.25">
      <c r="A8" t="s">
        <v>23</v>
      </c>
      <c r="B8" t="s">
        <v>13</v>
      </c>
      <c r="K8">
        <v>17.75</v>
      </c>
      <c r="L8" t="s">
        <v>14</v>
      </c>
    </row>
    <row r="9" spans="1:13" x14ac:dyDescent="0.25">
      <c r="A9" t="s">
        <v>23</v>
      </c>
      <c r="B9" t="s">
        <v>15</v>
      </c>
      <c r="D9">
        <v>0</v>
      </c>
      <c r="E9">
        <v>1</v>
      </c>
      <c r="F9">
        <v>12</v>
      </c>
      <c r="G9">
        <v>0</v>
      </c>
      <c r="H9">
        <v>24</v>
      </c>
      <c r="I9">
        <v>0</v>
      </c>
      <c r="J9">
        <v>6</v>
      </c>
      <c r="K9">
        <v>0.32505600000000001</v>
      </c>
      <c r="L9" t="s">
        <v>24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M11"/>
  <sheetViews>
    <sheetView workbookViewId="0"/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C2" s="1"/>
      <c r="D2" s="1"/>
      <c r="E2" s="1"/>
      <c r="F2" s="1"/>
      <c r="G2" s="1"/>
      <c r="H2" s="1"/>
      <c r="I2" s="1"/>
      <c r="J2" s="1"/>
      <c r="K2">
        <v>63.95</v>
      </c>
      <c r="L2" t="s">
        <v>14</v>
      </c>
      <c r="M2" s="1"/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3.4499999999999999E-3</v>
      </c>
      <c r="L3" t="s">
        <v>16</v>
      </c>
    </row>
    <row r="4" spans="1:13" x14ac:dyDescent="0.25">
      <c r="A4" t="s">
        <v>12</v>
      </c>
      <c r="B4" t="s">
        <v>17</v>
      </c>
      <c r="C4" t="s">
        <v>36</v>
      </c>
      <c r="D4">
        <v>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v>27.46</v>
      </c>
      <c r="L4" t="s">
        <v>19</v>
      </c>
    </row>
    <row r="5" spans="1:13" x14ac:dyDescent="0.25">
      <c r="A5" t="s">
        <v>12</v>
      </c>
      <c r="B5" t="s">
        <v>17</v>
      </c>
      <c r="C5" t="s">
        <v>20</v>
      </c>
      <c r="D5">
        <v>0</v>
      </c>
      <c r="E5">
        <v>1</v>
      </c>
      <c r="F5">
        <v>5</v>
      </c>
      <c r="G5">
        <v>16</v>
      </c>
      <c r="H5">
        <v>21</v>
      </c>
      <c r="I5">
        <v>0</v>
      </c>
      <c r="J5">
        <v>6</v>
      </c>
      <c r="K5">
        <v>23.12</v>
      </c>
      <c r="L5" t="s">
        <v>19</v>
      </c>
    </row>
    <row r="6" spans="1:13" x14ac:dyDescent="0.25">
      <c r="A6" t="s">
        <v>12</v>
      </c>
      <c r="B6" t="s">
        <v>17</v>
      </c>
      <c r="C6" t="s">
        <v>20</v>
      </c>
      <c r="D6">
        <v>0</v>
      </c>
      <c r="E6">
        <v>6</v>
      </c>
      <c r="F6">
        <v>10</v>
      </c>
      <c r="G6">
        <v>16</v>
      </c>
      <c r="H6">
        <v>21</v>
      </c>
      <c r="I6">
        <v>0</v>
      </c>
      <c r="J6">
        <v>6</v>
      </c>
      <c r="K6">
        <v>23.26</v>
      </c>
      <c r="L6" t="s">
        <v>19</v>
      </c>
    </row>
    <row r="7" spans="1:13" x14ac:dyDescent="0.25">
      <c r="A7" t="s">
        <v>12</v>
      </c>
      <c r="B7" t="s">
        <v>17</v>
      </c>
      <c r="C7" t="s">
        <v>79</v>
      </c>
      <c r="D7">
        <v>0</v>
      </c>
      <c r="E7">
        <v>11</v>
      </c>
      <c r="F7">
        <v>12</v>
      </c>
      <c r="G7">
        <v>16</v>
      </c>
      <c r="H7">
        <v>21</v>
      </c>
      <c r="I7">
        <v>0</v>
      </c>
      <c r="J7">
        <v>6</v>
      </c>
      <c r="K7">
        <v>23.12</v>
      </c>
      <c r="L7" t="s">
        <v>19</v>
      </c>
    </row>
    <row r="8" spans="1:13" x14ac:dyDescent="0.25">
      <c r="A8" t="s">
        <v>23</v>
      </c>
      <c r="B8" t="s">
        <v>13</v>
      </c>
      <c r="K8">
        <v>10</v>
      </c>
      <c r="L8" t="s">
        <v>14</v>
      </c>
    </row>
    <row r="9" spans="1:13" x14ac:dyDescent="0.25">
      <c r="A9" t="s">
        <v>23</v>
      </c>
      <c r="B9" t="s">
        <v>15</v>
      </c>
      <c r="D9">
        <v>0</v>
      </c>
      <c r="E9">
        <v>1</v>
      </c>
      <c r="F9">
        <v>12</v>
      </c>
      <c r="G9">
        <v>0</v>
      </c>
      <c r="H9">
        <v>24</v>
      </c>
      <c r="I9">
        <v>0</v>
      </c>
      <c r="J9">
        <v>6</v>
      </c>
      <c r="K9">
        <v>1.3103199999999999</v>
      </c>
      <c r="L9" t="s">
        <v>24</v>
      </c>
    </row>
    <row r="10" spans="1:13" x14ac:dyDescent="0.25">
      <c r="A10" t="s">
        <v>23</v>
      </c>
      <c r="B10" t="s">
        <v>15</v>
      </c>
      <c r="D10">
        <v>1000</v>
      </c>
      <c r="E10">
        <v>1</v>
      </c>
      <c r="F10">
        <v>12</v>
      </c>
      <c r="G10">
        <v>0</v>
      </c>
      <c r="H10">
        <v>24</v>
      </c>
      <c r="I10">
        <v>0</v>
      </c>
      <c r="J10">
        <v>6</v>
      </c>
      <c r="K10">
        <v>1.05799</v>
      </c>
      <c r="L10" t="s">
        <v>24</v>
      </c>
    </row>
    <row r="11" spans="1:13" x14ac:dyDescent="0.25">
      <c r="A11" t="s">
        <v>23</v>
      </c>
      <c r="B11" t="s">
        <v>15</v>
      </c>
      <c r="D11">
        <v>21000</v>
      </c>
      <c r="E11">
        <v>1</v>
      </c>
      <c r="F11">
        <v>12</v>
      </c>
      <c r="G11">
        <v>0</v>
      </c>
      <c r="H11">
        <v>24</v>
      </c>
      <c r="I11">
        <v>0</v>
      </c>
      <c r="J11">
        <v>6</v>
      </c>
      <c r="K11">
        <v>0.98670999999999998</v>
      </c>
      <c r="L11" t="s">
        <v>24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M7"/>
  <sheetViews>
    <sheetView workbookViewId="0">
      <selection activeCell="B18" sqref="B18"/>
    </sheetView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295.95</v>
      </c>
      <c r="L2" t="s">
        <v>14</v>
      </c>
      <c r="M2" t="s">
        <v>76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5.9999999999999995E-4</v>
      </c>
      <c r="L3" t="s">
        <v>16</v>
      </c>
    </row>
    <row r="4" spans="1:13" x14ac:dyDescent="0.25">
      <c r="A4" t="s">
        <v>12</v>
      </c>
      <c r="B4" t="s">
        <v>17</v>
      </c>
      <c r="C4" t="s">
        <v>26</v>
      </c>
      <c r="D4">
        <v>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f>7.26+0.63</f>
        <v>7.89</v>
      </c>
      <c r="L4" t="s">
        <v>19</v>
      </c>
    </row>
    <row r="5" spans="1:13" x14ac:dyDescent="0.25">
      <c r="A5" s="1"/>
      <c r="B5" s="3"/>
    </row>
    <row r="6" spans="1:13" x14ac:dyDescent="0.25">
      <c r="A6" s="1"/>
    </row>
    <row r="7" spans="1:13" x14ac:dyDescent="0.25">
      <c r="A7" s="1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6"/>
  <sheetViews>
    <sheetView workbookViewId="0"/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295.95</v>
      </c>
      <c r="L2" t="s">
        <v>14</v>
      </c>
      <c r="M2" t="s">
        <v>76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5.9999999999999995E-4</v>
      </c>
      <c r="L3" t="s">
        <v>16</v>
      </c>
    </row>
    <row r="4" spans="1:13" x14ac:dyDescent="0.25">
      <c r="A4" t="s">
        <v>12</v>
      </c>
      <c r="B4" t="s">
        <v>17</v>
      </c>
      <c r="C4" t="s">
        <v>26</v>
      </c>
      <c r="D4">
        <v>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f>7.26+0.63</f>
        <v>7.89</v>
      </c>
      <c r="L4" t="s">
        <v>19</v>
      </c>
    </row>
    <row r="5" spans="1:13" x14ac:dyDescent="0.25">
      <c r="A5" t="s">
        <v>23</v>
      </c>
      <c r="B5" t="s">
        <v>13</v>
      </c>
      <c r="K5">
        <v>73.599999999999994</v>
      </c>
      <c r="L5" t="s">
        <v>14</v>
      </c>
    </row>
    <row r="6" spans="1:13" x14ac:dyDescent="0.25">
      <c r="A6" t="s">
        <v>23</v>
      </c>
      <c r="B6" t="s">
        <v>15</v>
      </c>
      <c r="D6">
        <v>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f>(0.357+0.49951)/1.037</f>
        <v>0.82594985535197696</v>
      </c>
      <c r="L6" t="s">
        <v>24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M10"/>
  <sheetViews>
    <sheetView workbookViewId="0"/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29.64</v>
      </c>
      <c r="L2" t="s">
        <v>14</v>
      </c>
    </row>
    <row r="3" spans="1:13" x14ac:dyDescent="0.25">
      <c r="A3" t="s">
        <v>12</v>
      </c>
      <c r="B3" t="s">
        <v>17</v>
      </c>
      <c r="C3" t="s">
        <v>18</v>
      </c>
      <c r="D3">
        <v>0</v>
      </c>
      <c r="E3">
        <v>1</v>
      </c>
      <c r="F3">
        <v>5</v>
      </c>
      <c r="G3">
        <v>9</v>
      </c>
      <c r="H3">
        <v>21</v>
      </c>
      <c r="I3">
        <v>0</v>
      </c>
      <c r="J3">
        <v>4</v>
      </c>
      <c r="K3">
        <v>10.49</v>
      </c>
      <c r="L3" t="s">
        <v>19</v>
      </c>
    </row>
    <row r="4" spans="1:13" x14ac:dyDescent="0.25">
      <c r="A4" t="s">
        <v>12</v>
      </c>
      <c r="B4" t="s">
        <v>17</v>
      </c>
      <c r="C4" t="s">
        <v>20</v>
      </c>
      <c r="D4">
        <v>0</v>
      </c>
      <c r="E4">
        <v>6</v>
      </c>
      <c r="F4">
        <v>9</v>
      </c>
      <c r="G4">
        <v>9</v>
      </c>
      <c r="H4">
        <v>21</v>
      </c>
      <c r="I4">
        <v>0</v>
      </c>
      <c r="J4">
        <v>4</v>
      </c>
      <c r="K4">
        <v>14.79</v>
      </c>
      <c r="L4" t="s">
        <v>19</v>
      </c>
    </row>
    <row r="5" spans="1:13" x14ac:dyDescent="0.25">
      <c r="A5" t="s">
        <v>12</v>
      </c>
      <c r="B5" t="s">
        <v>17</v>
      </c>
      <c r="C5" t="s">
        <v>21</v>
      </c>
      <c r="D5">
        <v>0</v>
      </c>
      <c r="E5">
        <v>10</v>
      </c>
      <c r="F5">
        <v>12</v>
      </c>
      <c r="G5">
        <v>9</v>
      </c>
      <c r="H5">
        <v>21</v>
      </c>
      <c r="I5">
        <v>0</v>
      </c>
      <c r="J5">
        <v>4</v>
      </c>
      <c r="K5">
        <v>10.49</v>
      </c>
      <c r="L5" t="s">
        <v>19</v>
      </c>
    </row>
    <row r="6" spans="1:13" x14ac:dyDescent="0.25">
      <c r="A6" t="s">
        <v>12</v>
      </c>
      <c r="B6" t="s">
        <v>17</v>
      </c>
      <c r="C6" t="s">
        <v>36</v>
      </c>
      <c r="D6">
        <v>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f>2.35-0.8</f>
        <v>1.55</v>
      </c>
      <c r="L6" t="s">
        <v>19</v>
      </c>
    </row>
    <row r="7" spans="1:13" x14ac:dyDescent="0.25">
      <c r="A7" t="s">
        <v>12</v>
      </c>
      <c r="B7" t="s">
        <v>15</v>
      </c>
      <c r="D7">
        <v>0</v>
      </c>
      <c r="E7">
        <v>1</v>
      </c>
      <c r="F7">
        <v>12</v>
      </c>
      <c r="G7">
        <v>0</v>
      </c>
      <c r="H7">
        <v>9</v>
      </c>
      <c r="I7">
        <v>0</v>
      </c>
      <c r="J7">
        <v>4</v>
      </c>
      <c r="K7">
        <v>2.2360000000000001E-2</v>
      </c>
      <c r="L7" t="s">
        <v>16</v>
      </c>
    </row>
    <row r="8" spans="1:13" x14ac:dyDescent="0.25">
      <c r="A8" t="s">
        <v>12</v>
      </c>
      <c r="B8" t="s">
        <v>15</v>
      </c>
      <c r="D8">
        <v>0</v>
      </c>
      <c r="E8">
        <v>1</v>
      </c>
      <c r="F8">
        <v>12</v>
      </c>
      <c r="G8">
        <v>9</v>
      </c>
      <c r="H8">
        <v>21</v>
      </c>
      <c r="I8">
        <v>0</v>
      </c>
      <c r="J8">
        <v>4</v>
      </c>
      <c r="K8">
        <v>4.7500000000000001E-2</v>
      </c>
      <c r="L8" t="s">
        <v>16</v>
      </c>
    </row>
    <row r="9" spans="1:13" x14ac:dyDescent="0.25">
      <c r="A9" t="s">
        <v>12</v>
      </c>
      <c r="B9" t="s">
        <v>15</v>
      </c>
      <c r="D9">
        <v>0</v>
      </c>
      <c r="E9">
        <v>1</v>
      </c>
      <c r="F9">
        <v>12</v>
      </c>
      <c r="G9">
        <v>21</v>
      </c>
      <c r="H9">
        <v>24</v>
      </c>
      <c r="I9">
        <v>0</v>
      </c>
      <c r="J9">
        <v>4</v>
      </c>
      <c r="K9">
        <v>2.2360000000000001E-2</v>
      </c>
      <c r="L9" t="s">
        <v>16</v>
      </c>
    </row>
    <row r="10" spans="1:13" x14ac:dyDescent="0.25">
      <c r="A10" t="s">
        <v>12</v>
      </c>
      <c r="B10" t="s">
        <v>15</v>
      </c>
      <c r="D10">
        <v>0</v>
      </c>
      <c r="E10">
        <v>1</v>
      </c>
      <c r="F10">
        <v>12</v>
      </c>
      <c r="G10">
        <v>21</v>
      </c>
      <c r="H10">
        <v>24</v>
      </c>
      <c r="I10">
        <v>5</v>
      </c>
      <c r="J10">
        <v>6</v>
      </c>
      <c r="K10">
        <v>2.2360000000000001E-2</v>
      </c>
      <c r="L10" t="s">
        <v>16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14"/>
  <sheetViews>
    <sheetView workbookViewId="0"/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f>19.7601*30</f>
        <v>592.803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5</v>
      </c>
      <c r="G3">
        <v>10</v>
      </c>
      <c r="H3">
        <v>22</v>
      </c>
      <c r="I3">
        <v>0</v>
      </c>
      <c r="J3">
        <v>4</v>
      </c>
      <c r="K3">
        <v>6.7769999999999997E-2</v>
      </c>
      <c r="L3" t="s">
        <v>16</v>
      </c>
    </row>
    <row r="4" spans="1:13" x14ac:dyDescent="0.25">
      <c r="A4" t="s">
        <v>12</v>
      </c>
      <c r="B4" t="s">
        <v>15</v>
      </c>
      <c r="D4">
        <v>0</v>
      </c>
      <c r="E4">
        <v>6</v>
      </c>
      <c r="F4">
        <v>9</v>
      </c>
      <c r="G4">
        <v>10</v>
      </c>
      <c r="H4">
        <v>22</v>
      </c>
      <c r="I4">
        <v>0</v>
      </c>
      <c r="J4">
        <v>4</v>
      </c>
      <c r="K4">
        <v>7.9079999999999998E-2</v>
      </c>
      <c r="L4" t="s">
        <v>16</v>
      </c>
    </row>
    <row r="5" spans="1:13" x14ac:dyDescent="0.25">
      <c r="A5" t="s">
        <v>12</v>
      </c>
      <c r="B5" t="s">
        <v>15</v>
      </c>
      <c r="D5">
        <v>0</v>
      </c>
      <c r="E5">
        <v>10</v>
      </c>
      <c r="F5">
        <v>12</v>
      </c>
      <c r="G5">
        <v>10</v>
      </c>
      <c r="H5">
        <v>22</v>
      </c>
      <c r="I5">
        <v>0</v>
      </c>
      <c r="J5">
        <v>4</v>
      </c>
      <c r="K5">
        <v>6.7769999999999997E-2</v>
      </c>
      <c r="L5" t="s">
        <v>16</v>
      </c>
    </row>
    <row r="6" spans="1:13" x14ac:dyDescent="0.25">
      <c r="A6" t="s">
        <v>12</v>
      </c>
      <c r="B6" t="s">
        <v>15</v>
      </c>
      <c r="D6">
        <v>0</v>
      </c>
      <c r="E6">
        <v>1</v>
      </c>
      <c r="F6">
        <v>12</v>
      </c>
      <c r="G6">
        <v>0</v>
      </c>
      <c r="H6">
        <v>10</v>
      </c>
      <c r="I6">
        <v>0</v>
      </c>
      <c r="J6">
        <v>4</v>
      </c>
      <c r="K6">
        <v>5.0279999999999998E-2</v>
      </c>
      <c r="L6" t="s">
        <v>16</v>
      </c>
    </row>
    <row r="7" spans="1:13" x14ac:dyDescent="0.25">
      <c r="A7" t="s">
        <v>12</v>
      </c>
      <c r="B7" t="s">
        <v>15</v>
      </c>
      <c r="D7">
        <v>0</v>
      </c>
      <c r="E7">
        <v>1</v>
      </c>
      <c r="F7">
        <v>12</v>
      </c>
      <c r="G7">
        <v>22</v>
      </c>
      <c r="H7">
        <v>24</v>
      </c>
      <c r="I7">
        <v>0</v>
      </c>
      <c r="J7">
        <v>4</v>
      </c>
      <c r="K7">
        <v>5.0279999999999998E-2</v>
      </c>
      <c r="L7" t="s">
        <v>16</v>
      </c>
    </row>
    <row r="8" spans="1:13" x14ac:dyDescent="0.25">
      <c r="A8" t="s">
        <v>12</v>
      </c>
      <c r="B8" t="s">
        <v>15</v>
      </c>
      <c r="D8">
        <v>0</v>
      </c>
      <c r="E8">
        <v>1</v>
      </c>
      <c r="F8">
        <v>12</v>
      </c>
      <c r="G8">
        <v>0</v>
      </c>
      <c r="H8">
        <v>24</v>
      </c>
      <c r="I8">
        <v>5</v>
      </c>
      <c r="J8">
        <v>6</v>
      </c>
      <c r="K8">
        <v>5.0279999999999998E-2</v>
      </c>
      <c r="L8" t="s">
        <v>16</v>
      </c>
    </row>
    <row r="9" spans="1:13" x14ac:dyDescent="0.25">
      <c r="A9" t="s">
        <v>12</v>
      </c>
      <c r="B9" t="s">
        <v>17</v>
      </c>
      <c r="C9" t="s">
        <v>18</v>
      </c>
      <c r="D9">
        <v>0</v>
      </c>
      <c r="E9">
        <v>1</v>
      </c>
      <c r="F9">
        <v>5</v>
      </c>
      <c r="G9">
        <v>10</v>
      </c>
      <c r="H9">
        <v>22</v>
      </c>
      <c r="I9">
        <v>0</v>
      </c>
      <c r="J9">
        <v>4</v>
      </c>
      <c r="K9">
        <v>12.733000000000001</v>
      </c>
      <c r="L9" t="s">
        <v>19</v>
      </c>
    </row>
    <row r="10" spans="1:13" x14ac:dyDescent="0.25">
      <c r="A10" t="s">
        <v>12</v>
      </c>
      <c r="B10" t="s">
        <v>17</v>
      </c>
      <c r="C10" t="s">
        <v>20</v>
      </c>
      <c r="D10">
        <v>0</v>
      </c>
      <c r="E10">
        <v>6</v>
      </c>
      <c r="F10">
        <v>9</v>
      </c>
      <c r="G10">
        <v>10</v>
      </c>
      <c r="H10">
        <v>22</v>
      </c>
      <c r="I10">
        <v>0</v>
      </c>
      <c r="J10">
        <v>4</v>
      </c>
      <c r="K10">
        <v>17.699000000000002</v>
      </c>
      <c r="L10" t="s">
        <v>19</v>
      </c>
    </row>
    <row r="11" spans="1:13" x14ac:dyDescent="0.25">
      <c r="A11" t="s">
        <v>12</v>
      </c>
      <c r="B11" t="s">
        <v>17</v>
      </c>
      <c r="C11" t="s">
        <v>21</v>
      </c>
      <c r="D11">
        <v>0</v>
      </c>
      <c r="E11">
        <v>10</v>
      </c>
      <c r="F11">
        <v>12</v>
      </c>
      <c r="G11">
        <v>10</v>
      </c>
      <c r="H11">
        <v>22</v>
      </c>
      <c r="I11">
        <v>0</v>
      </c>
      <c r="J11">
        <v>4</v>
      </c>
      <c r="K11">
        <v>12.733000000000001</v>
      </c>
      <c r="L11" t="s">
        <v>19</v>
      </c>
    </row>
    <row r="12" spans="1:13" x14ac:dyDescent="0.25">
      <c r="A12" t="s">
        <v>12</v>
      </c>
      <c r="B12" t="s">
        <v>17</v>
      </c>
      <c r="C12" t="s">
        <v>36</v>
      </c>
      <c r="D12">
        <v>0</v>
      </c>
      <c r="E12">
        <v>1</v>
      </c>
      <c r="F12">
        <v>12</v>
      </c>
      <c r="G12">
        <v>0</v>
      </c>
      <c r="H12">
        <v>24</v>
      </c>
      <c r="I12">
        <v>0</v>
      </c>
      <c r="J12">
        <v>6</v>
      </c>
      <c r="K12">
        <v>2.25</v>
      </c>
      <c r="L12" t="s">
        <v>19</v>
      </c>
    </row>
    <row r="13" spans="1:13" x14ac:dyDescent="0.25">
      <c r="A13" t="s">
        <v>23</v>
      </c>
      <c r="B13" t="s">
        <v>13</v>
      </c>
      <c r="K13">
        <f>15*30</f>
        <v>450</v>
      </c>
      <c r="L13" t="s">
        <v>14</v>
      </c>
      <c r="M13" t="s">
        <v>39</v>
      </c>
    </row>
    <row r="14" spans="1:13" x14ac:dyDescent="0.25">
      <c r="A14" t="s">
        <v>23</v>
      </c>
      <c r="B14" t="s">
        <v>15</v>
      </c>
      <c r="D14">
        <v>0</v>
      </c>
      <c r="E14">
        <v>1</v>
      </c>
      <c r="F14">
        <v>12</v>
      </c>
      <c r="G14">
        <v>0</v>
      </c>
      <c r="H14">
        <v>24</v>
      </c>
      <c r="I14">
        <v>0</v>
      </c>
      <c r="J14">
        <v>6</v>
      </c>
      <c r="K14">
        <v>0.48599999999999999</v>
      </c>
      <c r="L14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6"/>
  <sheetViews>
    <sheetView workbookViewId="0"/>
  </sheetViews>
  <sheetFormatPr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f>(10.97+7.95)*30</f>
        <v>567.6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0.113535</v>
      </c>
      <c r="L3" t="s">
        <v>16</v>
      </c>
    </row>
    <row r="4" spans="1:13" x14ac:dyDescent="0.25">
      <c r="A4" t="s">
        <v>12</v>
      </c>
      <c r="B4" t="s">
        <v>15</v>
      </c>
      <c r="D4">
        <v>0</v>
      </c>
      <c r="E4">
        <v>1</v>
      </c>
      <c r="F4">
        <v>12</v>
      </c>
      <c r="G4">
        <v>0</v>
      </c>
      <c r="H4">
        <v>7</v>
      </c>
      <c r="I4">
        <v>0</v>
      </c>
      <c r="J4">
        <v>6</v>
      </c>
      <c r="K4">
        <v>3.5999999999999999E-3</v>
      </c>
      <c r="L4" t="s">
        <v>16</v>
      </c>
    </row>
    <row r="5" spans="1:13" x14ac:dyDescent="0.25">
      <c r="A5" t="s">
        <v>12</v>
      </c>
      <c r="B5" t="s">
        <v>15</v>
      </c>
      <c r="D5">
        <v>0</v>
      </c>
      <c r="E5">
        <v>1</v>
      </c>
      <c r="F5">
        <v>5</v>
      </c>
      <c r="G5">
        <v>7</v>
      </c>
      <c r="H5">
        <v>24</v>
      </c>
      <c r="I5">
        <v>0</v>
      </c>
      <c r="J5">
        <v>6</v>
      </c>
      <c r="K5">
        <v>2.2100000000000002E-2</v>
      </c>
      <c r="L5" t="s">
        <v>16</v>
      </c>
    </row>
    <row r="6" spans="1:13" x14ac:dyDescent="0.25">
      <c r="A6" t="s">
        <v>12</v>
      </c>
      <c r="B6" t="s">
        <v>15</v>
      </c>
      <c r="D6">
        <v>0</v>
      </c>
      <c r="E6">
        <v>6</v>
      </c>
      <c r="F6">
        <v>9</v>
      </c>
      <c r="G6">
        <v>7</v>
      </c>
      <c r="H6">
        <v>10</v>
      </c>
      <c r="I6">
        <v>0</v>
      </c>
      <c r="J6">
        <v>5</v>
      </c>
      <c r="K6">
        <v>2.2100000000000002E-2</v>
      </c>
      <c r="L6" t="s">
        <v>16</v>
      </c>
    </row>
    <row r="7" spans="1:13" x14ac:dyDescent="0.25">
      <c r="A7" t="s">
        <v>12</v>
      </c>
      <c r="B7" t="s">
        <v>15</v>
      </c>
      <c r="D7">
        <v>0</v>
      </c>
      <c r="E7">
        <v>6</v>
      </c>
      <c r="F7">
        <v>9</v>
      </c>
      <c r="G7">
        <v>10</v>
      </c>
      <c r="H7">
        <v>22</v>
      </c>
      <c r="I7">
        <v>0</v>
      </c>
      <c r="J7">
        <v>5</v>
      </c>
      <c r="K7">
        <v>3.44E-2</v>
      </c>
      <c r="L7" t="s">
        <v>16</v>
      </c>
    </row>
    <row r="8" spans="1:13" x14ac:dyDescent="0.25">
      <c r="A8" t="s">
        <v>12</v>
      </c>
      <c r="B8" t="s">
        <v>15</v>
      </c>
      <c r="D8">
        <v>0</v>
      </c>
      <c r="E8">
        <v>6</v>
      </c>
      <c r="F8">
        <v>9</v>
      </c>
      <c r="G8">
        <v>22</v>
      </c>
      <c r="H8">
        <v>24</v>
      </c>
      <c r="I8">
        <v>0</v>
      </c>
      <c r="J8">
        <v>5</v>
      </c>
      <c r="K8">
        <v>2.2100000000000002E-2</v>
      </c>
      <c r="L8" t="s">
        <v>16</v>
      </c>
    </row>
    <row r="9" spans="1:13" x14ac:dyDescent="0.25">
      <c r="A9" t="s">
        <v>12</v>
      </c>
      <c r="B9" t="s">
        <v>15</v>
      </c>
      <c r="D9">
        <v>0</v>
      </c>
      <c r="E9">
        <v>6</v>
      </c>
      <c r="F9">
        <v>9</v>
      </c>
      <c r="G9">
        <v>7</v>
      </c>
      <c r="H9">
        <v>24</v>
      </c>
      <c r="I9">
        <v>6</v>
      </c>
      <c r="J9">
        <v>6</v>
      </c>
      <c r="K9">
        <v>2.2100000000000002E-2</v>
      </c>
      <c r="L9" t="s">
        <v>16</v>
      </c>
    </row>
    <row r="10" spans="1:13" x14ac:dyDescent="0.25">
      <c r="A10" t="s">
        <v>12</v>
      </c>
      <c r="B10" t="s">
        <v>15</v>
      </c>
      <c r="D10">
        <v>0</v>
      </c>
      <c r="E10">
        <v>10</v>
      </c>
      <c r="F10">
        <v>12</v>
      </c>
      <c r="G10">
        <v>7</v>
      </c>
      <c r="H10">
        <v>24</v>
      </c>
      <c r="I10">
        <v>0</v>
      </c>
      <c r="J10">
        <v>6</v>
      </c>
      <c r="K10">
        <v>2.2100000000000002E-2</v>
      </c>
      <c r="L10" t="s">
        <v>16</v>
      </c>
    </row>
    <row r="11" spans="1:13" x14ac:dyDescent="0.25">
      <c r="A11" t="s">
        <v>12</v>
      </c>
      <c r="B11" t="s">
        <v>17</v>
      </c>
      <c r="C11" t="s">
        <v>22</v>
      </c>
      <c r="D11">
        <v>0</v>
      </c>
      <c r="E11">
        <v>1</v>
      </c>
      <c r="F11">
        <v>12</v>
      </c>
      <c r="G11">
        <v>0</v>
      </c>
      <c r="H11">
        <v>7</v>
      </c>
      <c r="I11">
        <v>0</v>
      </c>
      <c r="J11">
        <v>6</v>
      </c>
      <c r="K11">
        <v>0</v>
      </c>
      <c r="L11" t="s">
        <v>19</v>
      </c>
    </row>
    <row r="12" spans="1:13" x14ac:dyDescent="0.25">
      <c r="A12" t="s">
        <v>12</v>
      </c>
      <c r="B12" t="s">
        <v>17</v>
      </c>
      <c r="C12" t="s">
        <v>28</v>
      </c>
      <c r="D12">
        <v>0</v>
      </c>
      <c r="E12">
        <v>1</v>
      </c>
      <c r="F12">
        <v>5</v>
      </c>
      <c r="G12">
        <v>7</v>
      </c>
      <c r="H12">
        <v>24</v>
      </c>
      <c r="I12">
        <v>0</v>
      </c>
      <c r="J12">
        <v>6</v>
      </c>
      <c r="K12">
        <v>6.28</v>
      </c>
      <c r="L12" t="s">
        <v>19</v>
      </c>
    </row>
    <row r="13" spans="1:13" x14ac:dyDescent="0.25">
      <c r="A13" t="s">
        <v>12</v>
      </c>
      <c r="B13" t="s">
        <v>17</v>
      </c>
      <c r="C13" t="s">
        <v>29</v>
      </c>
      <c r="D13">
        <v>0</v>
      </c>
      <c r="E13">
        <v>6</v>
      </c>
      <c r="F13">
        <v>9</v>
      </c>
      <c r="G13">
        <v>7</v>
      </c>
      <c r="H13">
        <v>10</v>
      </c>
      <c r="I13">
        <v>0</v>
      </c>
      <c r="J13">
        <v>5</v>
      </c>
      <c r="K13">
        <v>6.28</v>
      </c>
      <c r="L13" t="s">
        <v>19</v>
      </c>
    </row>
    <row r="14" spans="1:13" x14ac:dyDescent="0.25">
      <c r="A14" t="s">
        <v>12</v>
      </c>
      <c r="B14" t="s">
        <v>17</v>
      </c>
      <c r="C14" t="s">
        <v>30</v>
      </c>
      <c r="D14">
        <v>0</v>
      </c>
      <c r="E14">
        <v>6</v>
      </c>
      <c r="F14">
        <v>9</v>
      </c>
      <c r="G14">
        <v>10</v>
      </c>
      <c r="H14">
        <v>22</v>
      </c>
      <c r="I14">
        <v>0</v>
      </c>
      <c r="J14">
        <v>5</v>
      </c>
      <c r="K14">
        <v>25.63</v>
      </c>
      <c r="L14" t="s">
        <v>19</v>
      </c>
    </row>
    <row r="15" spans="1:13" x14ac:dyDescent="0.25">
      <c r="A15" t="s">
        <v>12</v>
      </c>
      <c r="B15" t="s">
        <v>17</v>
      </c>
      <c r="C15" t="s">
        <v>29</v>
      </c>
      <c r="D15">
        <v>0</v>
      </c>
      <c r="E15">
        <v>6</v>
      </c>
      <c r="F15">
        <v>9</v>
      </c>
      <c r="G15">
        <v>22</v>
      </c>
      <c r="H15">
        <v>24</v>
      </c>
      <c r="I15">
        <v>0</v>
      </c>
      <c r="J15">
        <v>5</v>
      </c>
      <c r="K15">
        <v>6.28</v>
      </c>
      <c r="L15" t="s">
        <v>19</v>
      </c>
    </row>
    <row r="16" spans="1:13" x14ac:dyDescent="0.25">
      <c r="A16" t="s">
        <v>12</v>
      </c>
      <c r="B16" t="s">
        <v>17</v>
      </c>
      <c r="C16" t="s">
        <v>31</v>
      </c>
      <c r="D16">
        <v>0</v>
      </c>
      <c r="E16">
        <v>1</v>
      </c>
      <c r="F16">
        <v>5</v>
      </c>
      <c r="G16">
        <v>7</v>
      </c>
      <c r="H16">
        <v>24</v>
      </c>
      <c r="I16">
        <v>0</v>
      </c>
      <c r="J16">
        <v>6</v>
      </c>
      <c r="K16">
        <v>6.28</v>
      </c>
      <c r="L16" t="s">
        <v>19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M7"/>
  <sheetViews>
    <sheetView workbookViewId="0">
      <selection activeCell="A7" sqref="A7"/>
    </sheetView>
  </sheetViews>
  <sheetFormatPr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f>1164.77+35.03</f>
        <v>1199.8</v>
      </c>
      <c r="L2" t="s">
        <v>14</v>
      </c>
      <c r="M2" t="s">
        <v>84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5</v>
      </c>
      <c r="G3">
        <v>0</v>
      </c>
      <c r="H3">
        <v>24</v>
      </c>
      <c r="I3">
        <v>0</v>
      </c>
      <c r="J3">
        <v>6</v>
      </c>
      <c r="K3">
        <f>0.00121+0.05912</f>
        <v>6.0330000000000002E-2</v>
      </c>
      <c r="L3" t="s">
        <v>16</v>
      </c>
      <c r="M3" t="s">
        <v>85</v>
      </c>
    </row>
    <row r="4" spans="1:13" x14ac:dyDescent="0.25">
      <c r="A4" t="s">
        <v>12</v>
      </c>
      <c r="B4" t="s">
        <v>15</v>
      </c>
      <c r="D4">
        <v>0</v>
      </c>
      <c r="E4">
        <v>6</v>
      </c>
      <c r="F4">
        <v>9</v>
      </c>
      <c r="G4">
        <v>0</v>
      </c>
      <c r="H4">
        <v>24</v>
      </c>
      <c r="I4">
        <v>0</v>
      </c>
      <c r="J4">
        <v>6</v>
      </c>
      <c r="K4">
        <f>0.00121+0.05255</f>
        <v>5.3760000000000002E-2</v>
      </c>
      <c r="L4" t="s">
        <v>16</v>
      </c>
      <c r="M4" t="s">
        <v>85</v>
      </c>
    </row>
    <row r="5" spans="1:13" x14ac:dyDescent="0.25">
      <c r="A5" t="s">
        <v>12</v>
      </c>
      <c r="B5" t="s">
        <v>15</v>
      </c>
      <c r="D5">
        <v>0</v>
      </c>
      <c r="E5">
        <v>10</v>
      </c>
      <c r="F5">
        <v>12</v>
      </c>
      <c r="G5">
        <v>0</v>
      </c>
      <c r="H5">
        <v>24</v>
      </c>
      <c r="I5">
        <v>0</v>
      </c>
      <c r="J5">
        <v>6</v>
      </c>
      <c r="K5">
        <f>0.00121+0.05912</f>
        <v>6.0330000000000002E-2</v>
      </c>
      <c r="L5" t="s">
        <v>16</v>
      </c>
      <c r="M5" t="s">
        <v>85</v>
      </c>
    </row>
    <row r="6" spans="1:13" x14ac:dyDescent="0.25">
      <c r="A6" t="s">
        <v>12</v>
      </c>
      <c r="B6" t="s">
        <v>17</v>
      </c>
      <c r="C6" t="s">
        <v>26</v>
      </c>
      <c r="D6">
        <v>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f>0.34+7.3</f>
        <v>7.64</v>
      </c>
      <c r="L6" t="s">
        <v>19</v>
      </c>
      <c r="M6" t="s">
        <v>86</v>
      </c>
    </row>
    <row r="7" spans="1:13" x14ac:dyDescent="0.25">
      <c r="A7" s="1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M14"/>
  <sheetViews>
    <sheetView workbookViewId="0"/>
  </sheetViews>
  <sheetFormatPr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143.09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7.9000000000000008E-3</v>
      </c>
      <c r="L3" t="s">
        <v>16</v>
      </c>
    </row>
    <row r="4" spans="1:13" x14ac:dyDescent="0.25">
      <c r="A4" t="s">
        <v>12</v>
      </c>
      <c r="B4" t="s">
        <v>17</v>
      </c>
      <c r="C4" t="s">
        <v>18</v>
      </c>
      <c r="D4">
        <v>0</v>
      </c>
      <c r="E4">
        <v>1</v>
      </c>
      <c r="F4">
        <v>5</v>
      </c>
      <c r="G4">
        <v>8</v>
      </c>
      <c r="H4">
        <v>22</v>
      </c>
      <c r="I4">
        <v>0</v>
      </c>
      <c r="J4">
        <v>4</v>
      </c>
      <c r="K4">
        <v>13.96</v>
      </c>
      <c r="L4" t="s">
        <v>19</v>
      </c>
    </row>
    <row r="5" spans="1:13" x14ac:dyDescent="0.25">
      <c r="A5" t="s">
        <v>12</v>
      </c>
      <c r="B5" t="s">
        <v>17</v>
      </c>
      <c r="C5" t="s">
        <v>50</v>
      </c>
      <c r="D5">
        <v>0</v>
      </c>
      <c r="E5">
        <v>1</v>
      </c>
      <c r="F5">
        <v>5</v>
      </c>
      <c r="G5">
        <v>0</v>
      </c>
      <c r="H5">
        <v>24</v>
      </c>
      <c r="I5">
        <v>0</v>
      </c>
      <c r="J5">
        <v>6</v>
      </c>
      <c r="K5">
        <v>4.21</v>
      </c>
      <c r="L5" t="s">
        <v>19</v>
      </c>
    </row>
    <row r="6" spans="1:13" x14ac:dyDescent="0.25">
      <c r="A6" t="s">
        <v>12</v>
      </c>
      <c r="B6" t="s">
        <v>17</v>
      </c>
      <c r="C6" t="s">
        <v>20</v>
      </c>
      <c r="D6">
        <v>0</v>
      </c>
      <c r="E6">
        <v>6</v>
      </c>
      <c r="F6">
        <v>9</v>
      </c>
      <c r="G6">
        <v>8</v>
      </c>
      <c r="H6">
        <v>22</v>
      </c>
      <c r="I6">
        <v>0</v>
      </c>
      <c r="J6">
        <v>4</v>
      </c>
      <c r="K6">
        <f>18.44</f>
        <v>18.440000000000001</v>
      </c>
      <c r="L6" t="s">
        <v>19</v>
      </c>
    </row>
    <row r="7" spans="1:13" x14ac:dyDescent="0.25">
      <c r="A7" t="s">
        <v>12</v>
      </c>
      <c r="B7" t="s">
        <v>17</v>
      </c>
      <c r="C7" t="s">
        <v>51</v>
      </c>
      <c r="D7">
        <v>0</v>
      </c>
      <c r="E7">
        <v>6</v>
      </c>
      <c r="F7">
        <v>9</v>
      </c>
      <c r="G7">
        <v>8</v>
      </c>
      <c r="H7">
        <v>18</v>
      </c>
      <c r="I7">
        <v>0</v>
      </c>
      <c r="J7">
        <v>4</v>
      </c>
      <c r="K7">
        <v>9.15</v>
      </c>
      <c r="L7" t="s">
        <v>19</v>
      </c>
    </row>
    <row r="8" spans="1:13" x14ac:dyDescent="0.25">
      <c r="A8" t="s">
        <v>12</v>
      </c>
      <c r="B8" t="s">
        <v>17</v>
      </c>
      <c r="C8" t="s">
        <v>52</v>
      </c>
      <c r="D8">
        <v>0</v>
      </c>
      <c r="E8">
        <v>6</v>
      </c>
      <c r="F8">
        <v>9</v>
      </c>
      <c r="G8">
        <v>0</v>
      </c>
      <c r="H8">
        <v>24</v>
      </c>
      <c r="I8">
        <v>0</v>
      </c>
      <c r="J8">
        <v>6</v>
      </c>
      <c r="K8">
        <v>16.66</v>
      </c>
      <c r="L8" t="s">
        <v>19</v>
      </c>
    </row>
    <row r="9" spans="1:13" x14ac:dyDescent="0.25">
      <c r="A9" t="s">
        <v>12</v>
      </c>
      <c r="B9" t="s">
        <v>17</v>
      </c>
      <c r="C9" t="s">
        <v>21</v>
      </c>
      <c r="D9">
        <v>0</v>
      </c>
      <c r="E9">
        <v>10</v>
      </c>
      <c r="F9">
        <v>12</v>
      </c>
      <c r="G9">
        <v>8</v>
      </c>
      <c r="H9">
        <v>22</v>
      </c>
      <c r="I9">
        <v>0</v>
      </c>
      <c r="J9">
        <v>4</v>
      </c>
      <c r="K9">
        <v>13.96</v>
      </c>
      <c r="L9" t="s">
        <v>19</v>
      </c>
    </row>
    <row r="10" spans="1:13" x14ac:dyDescent="0.25">
      <c r="A10" t="s">
        <v>12</v>
      </c>
      <c r="B10" t="s">
        <v>17</v>
      </c>
      <c r="C10" t="s">
        <v>53</v>
      </c>
      <c r="D10">
        <v>0</v>
      </c>
      <c r="E10">
        <v>10</v>
      </c>
      <c r="F10">
        <v>12</v>
      </c>
      <c r="G10">
        <v>0</v>
      </c>
      <c r="H10">
        <v>24</v>
      </c>
      <c r="I10">
        <v>0</v>
      </c>
      <c r="J10">
        <v>6</v>
      </c>
      <c r="K10">
        <v>4.21</v>
      </c>
      <c r="L10" t="s">
        <v>19</v>
      </c>
    </row>
    <row r="11" spans="1:13" x14ac:dyDescent="0.25">
      <c r="A11" t="s">
        <v>23</v>
      </c>
      <c r="B11" t="s">
        <v>15</v>
      </c>
      <c r="D11">
        <v>0</v>
      </c>
      <c r="E11">
        <v>1</v>
      </c>
      <c r="F11">
        <v>12</v>
      </c>
      <c r="G11">
        <v>0</v>
      </c>
      <c r="H11">
        <v>24</v>
      </c>
      <c r="I11">
        <v>0</v>
      </c>
      <c r="J11">
        <v>6</v>
      </c>
      <c r="K11">
        <v>32.9</v>
      </c>
      <c r="L11" t="s">
        <v>24</v>
      </c>
    </row>
    <row r="12" spans="1:13" x14ac:dyDescent="0.25">
      <c r="A12" t="s">
        <v>23</v>
      </c>
      <c r="B12" t="s">
        <v>15</v>
      </c>
      <c r="D12">
        <v>3</v>
      </c>
      <c r="E12">
        <v>1</v>
      </c>
      <c r="F12">
        <v>12</v>
      </c>
      <c r="G12">
        <v>0</v>
      </c>
      <c r="H12">
        <v>24</v>
      </c>
      <c r="I12">
        <v>0</v>
      </c>
      <c r="J12">
        <v>6</v>
      </c>
      <c r="K12">
        <v>0.92230000000000001</v>
      </c>
      <c r="L12" t="s">
        <v>24</v>
      </c>
    </row>
    <row r="13" spans="1:13" x14ac:dyDescent="0.25">
      <c r="A13" t="s">
        <v>23</v>
      </c>
      <c r="B13" t="s">
        <v>15</v>
      </c>
      <c r="D13">
        <v>90</v>
      </c>
      <c r="E13">
        <v>1</v>
      </c>
      <c r="F13">
        <v>12</v>
      </c>
      <c r="G13">
        <v>0</v>
      </c>
      <c r="H13">
        <v>24</v>
      </c>
      <c r="I13">
        <v>0</v>
      </c>
      <c r="J13">
        <v>6</v>
      </c>
      <c r="K13">
        <v>0.68820000000000003</v>
      </c>
      <c r="L13" t="s">
        <v>24</v>
      </c>
    </row>
    <row r="14" spans="1:13" x14ac:dyDescent="0.25">
      <c r="A14" t="s">
        <v>23</v>
      </c>
      <c r="B14" t="s">
        <v>15</v>
      </c>
      <c r="D14">
        <v>3000</v>
      </c>
      <c r="E14">
        <v>1</v>
      </c>
      <c r="F14">
        <v>12</v>
      </c>
      <c r="G14">
        <v>0</v>
      </c>
      <c r="H14">
        <v>24</v>
      </c>
      <c r="I14">
        <v>0</v>
      </c>
      <c r="J14">
        <v>6</v>
      </c>
      <c r="K14">
        <v>0.33350000000000002</v>
      </c>
      <c r="L14" t="s">
        <v>24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M12"/>
  <sheetViews>
    <sheetView workbookViewId="0">
      <selection activeCell="D13" sqref="D13"/>
    </sheetView>
  </sheetViews>
  <sheetFormatPr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143.09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7.9000000000000008E-3</v>
      </c>
      <c r="L3" t="s">
        <v>16</v>
      </c>
    </row>
    <row r="4" spans="1:13" x14ac:dyDescent="0.25">
      <c r="A4" t="s">
        <v>12</v>
      </c>
      <c r="B4" t="s">
        <v>17</v>
      </c>
      <c r="C4" t="s">
        <v>18</v>
      </c>
      <c r="D4">
        <v>0</v>
      </c>
      <c r="E4">
        <v>1</v>
      </c>
      <c r="F4">
        <v>5</v>
      </c>
      <c r="G4">
        <v>8</v>
      </c>
      <c r="H4">
        <v>22</v>
      </c>
      <c r="I4">
        <v>0</v>
      </c>
      <c r="J4">
        <v>4</v>
      </c>
      <c r="K4">
        <v>13.96</v>
      </c>
      <c r="L4" t="s">
        <v>19</v>
      </c>
    </row>
    <row r="5" spans="1:13" x14ac:dyDescent="0.25">
      <c r="A5" t="s">
        <v>12</v>
      </c>
      <c r="B5" t="s">
        <v>17</v>
      </c>
      <c r="C5" t="s">
        <v>50</v>
      </c>
      <c r="D5">
        <v>0</v>
      </c>
      <c r="E5">
        <v>1</v>
      </c>
      <c r="F5">
        <v>5</v>
      </c>
      <c r="G5">
        <v>0</v>
      </c>
      <c r="H5">
        <v>24</v>
      </c>
      <c r="I5">
        <v>0</v>
      </c>
      <c r="J5">
        <v>6</v>
      </c>
      <c r="K5">
        <v>4.21</v>
      </c>
      <c r="L5" t="s">
        <v>19</v>
      </c>
    </row>
    <row r="6" spans="1:13" x14ac:dyDescent="0.25">
      <c r="A6" t="s">
        <v>12</v>
      </c>
      <c r="B6" t="s">
        <v>17</v>
      </c>
      <c r="C6" t="s">
        <v>20</v>
      </c>
      <c r="D6">
        <v>0</v>
      </c>
      <c r="E6">
        <v>6</v>
      </c>
      <c r="F6">
        <v>9</v>
      </c>
      <c r="G6">
        <v>8</v>
      </c>
      <c r="H6">
        <v>22</v>
      </c>
      <c r="I6">
        <v>0</v>
      </c>
      <c r="J6">
        <v>4</v>
      </c>
      <c r="K6">
        <f>18.44</f>
        <v>18.440000000000001</v>
      </c>
      <c r="L6" t="s">
        <v>19</v>
      </c>
    </row>
    <row r="7" spans="1:13" x14ac:dyDescent="0.25">
      <c r="A7" t="s">
        <v>12</v>
      </c>
      <c r="B7" t="s">
        <v>17</v>
      </c>
      <c r="C7" t="s">
        <v>51</v>
      </c>
      <c r="D7">
        <v>0</v>
      </c>
      <c r="E7">
        <v>6</v>
      </c>
      <c r="F7">
        <v>9</v>
      </c>
      <c r="G7">
        <v>8</v>
      </c>
      <c r="H7">
        <v>18</v>
      </c>
      <c r="I7">
        <v>0</v>
      </c>
      <c r="J7">
        <v>4</v>
      </c>
      <c r="K7">
        <v>9.15</v>
      </c>
      <c r="L7" t="s">
        <v>19</v>
      </c>
    </row>
    <row r="8" spans="1:13" x14ac:dyDescent="0.25">
      <c r="A8" t="s">
        <v>12</v>
      </c>
      <c r="B8" t="s">
        <v>17</v>
      </c>
      <c r="C8" t="s">
        <v>52</v>
      </c>
      <c r="D8">
        <v>0</v>
      </c>
      <c r="E8">
        <v>6</v>
      </c>
      <c r="F8">
        <v>9</v>
      </c>
      <c r="G8">
        <v>0</v>
      </c>
      <c r="H8">
        <v>24</v>
      </c>
      <c r="I8">
        <v>0</v>
      </c>
      <c r="J8">
        <v>6</v>
      </c>
      <c r="K8">
        <v>16.66</v>
      </c>
      <c r="L8" t="s">
        <v>19</v>
      </c>
    </row>
    <row r="9" spans="1:13" x14ac:dyDescent="0.25">
      <c r="A9" t="s">
        <v>12</v>
      </c>
      <c r="B9" t="s">
        <v>17</v>
      </c>
      <c r="C9" t="s">
        <v>21</v>
      </c>
      <c r="D9">
        <v>0</v>
      </c>
      <c r="E9">
        <v>10</v>
      </c>
      <c r="F9">
        <v>12</v>
      </c>
      <c r="G9">
        <v>8</v>
      </c>
      <c r="H9">
        <v>22</v>
      </c>
      <c r="I9">
        <v>0</v>
      </c>
      <c r="J9">
        <v>4</v>
      </c>
      <c r="K9">
        <v>13.96</v>
      </c>
      <c r="L9" t="s">
        <v>19</v>
      </c>
    </row>
    <row r="10" spans="1:13" x14ac:dyDescent="0.25">
      <c r="A10" t="s">
        <v>12</v>
      </c>
      <c r="B10" t="s">
        <v>17</v>
      </c>
      <c r="C10" t="s">
        <v>53</v>
      </c>
      <c r="D10">
        <v>0</v>
      </c>
      <c r="E10">
        <v>10</v>
      </c>
      <c r="F10">
        <v>12</v>
      </c>
      <c r="G10">
        <v>0</v>
      </c>
      <c r="H10">
        <v>24</v>
      </c>
      <c r="I10">
        <v>0</v>
      </c>
      <c r="J10">
        <v>6</v>
      </c>
      <c r="K10">
        <v>4.21</v>
      </c>
      <c r="L10" t="s">
        <v>19</v>
      </c>
    </row>
    <row r="11" spans="1:13" x14ac:dyDescent="0.25">
      <c r="A11" t="s">
        <v>23</v>
      </c>
      <c r="B11" t="s">
        <v>15</v>
      </c>
      <c r="D11">
        <v>0</v>
      </c>
      <c r="E11">
        <v>1</v>
      </c>
      <c r="F11">
        <v>12</v>
      </c>
      <c r="G11">
        <v>0</v>
      </c>
      <c r="H11">
        <v>24</v>
      </c>
      <c r="I11">
        <v>0</v>
      </c>
      <c r="J11">
        <v>6</v>
      </c>
      <c r="K11">
        <v>250</v>
      </c>
      <c r="L11" t="s">
        <v>24</v>
      </c>
    </row>
    <row r="12" spans="1:13" x14ac:dyDescent="0.25">
      <c r="A12" t="s">
        <v>23</v>
      </c>
      <c r="B12" t="s">
        <v>15</v>
      </c>
      <c r="D12">
        <v>10</v>
      </c>
      <c r="E12">
        <v>1</v>
      </c>
      <c r="F12">
        <v>12</v>
      </c>
      <c r="G12">
        <v>0</v>
      </c>
      <c r="H12">
        <v>24</v>
      </c>
      <c r="I12">
        <v>0</v>
      </c>
      <c r="J12">
        <v>6</v>
      </c>
      <c r="K12">
        <v>0.26319999999999999</v>
      </c>
      <c r="L12" t="s">
        <v>24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M7"/>
  <sheetViews>
    <sheetView workbookViewId="0"/>
  </sheetViews>
  <sheetFormatPr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f>370.81+21.54</f>
        <v>392.35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0</v>
      </c>
      <c r="L3" t="s">
        <v>16</v>
      </c>
      <c r="M3" t="s">
        <v>45</v>
      </c>
    </row>
    <row r="4" spans="1:13" x14ac:dyDescent="0.25">
      <c r="A4" t="s">
        <v>12</v>
      </c>
      <c r="B4" t="s">
        <v>17</v>
      </c>
      <c r="C4" t="s">
        <v>26</v>
      </c>
      <c r="D4">
        <v>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v>1.7531000000000001</v>
      </c>
      <c r="L4" t="s">
        <v>19</v>
      </c>
      <c r="M4" t="s">
        <v>46</v>
      </c>
    </row>
    <row r="5" spans="1:13" x14ac:dyDescent="0.25">
      <c r="A5" t="s">
        <v>12</v>
      </c>
      <c r="B5" t="s">
        <v>17</v>
      </c>
      <c r="C5" t="s">
        <v>43</v>
      </c>
      <c r="D5">
        <v>0</v>
      </c>
      <c r="E5">
        <v>6</v>
      </c>
      <c r="F5">
        <v>9</v>
      </c>
      <c r="G5">
        <v>7</v>
      </c>
      <c r="H5">
        <v>21</v>
      </c>
      <c r="I5">
        <v>0</v>
      </c>
      <c r="J5">
        <v>4</v>
      </c>
      <c r="K5">
        <v>9.7321000000000009</v>
      </c>
      <c r="L5" t="s">
        <v>19</v>
      </c>
    </row>
    <row r="6" spans="1:13" x14ac:dyDescent="0.25">
      <c r="A6" s="1"/>
    </row>
    <row r="7" spans="1:13" x14ac:dyDescent="0.25">
      <c r="A7" s="1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M7"/>
  <sheetViews>
    <sheetView workbookViewId="0">
      <selection activeCell="A7" sqref="A7"/>
    </sheetView>
  </sheetViews>
  <sheetFormatPr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f>1164.77+35.03</f>
        <v>1199.8</v>
      </c>
      <c r="L2" t="s">
        <v>14</v>
      </c>
      <c r="M2" t="s">
        <v>84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5</v>
      </c>
      <c r="G3">
        <v>0</v>
      </c>
      <c r="H3">
        <v>24</v>
      </c>
      <c r="I3">
        <v>0</v>
      </c>
      <c r="J3">
        <v>6</v>
      </c>
      <c r="K3">
        <f>0.00121+0.05912</f>
        <v>6.0330000000000002E-2</v>
      </c>
      <c r="L3" t="s">
        <v>16</v>
      </c>
      <c r="M3" t="s">
        <v>85</v>
      </c>
    </row>
    <row r="4" spans="1:13" x14ac:dyDescent="0.25">
      <c r="A4" t="s">
        <v>12</v>
      </c>
      <c r="B4" t="s">
        <v>15</v>
      </c>
      <c r="D4">
        <v>0</v>
      </c>
      <c r="E4">
        <v>6</v>
      </c>
      <c r="F4">
        <v>9</v>
      </c>
      <c r="G4">
        <v>0</v>
      </c>
      <c r="H4">
        <v>24</v>
      </c>
      <c r="I4">
        <v>0</v>
      </c>
      <c r="J4">
        <v>6</v>
      </c>
      <c r="K4">
        <f>0.00121+0.05255</f>
        <v>5.3760000000000002E-2</v>
      </c>
      <c r="L4" t="s">
        <v>16</v>
      </c>
      <c r="M4" t="s">
        <v>85</v>
      </c>
    </row>
    <row r="5" spans="1:13" x14ac:dyDescent="0.25">
      <c r="A5" t="s">
        <v>12</v>
      </c>
      <c r="B5" t="s">
        <v>15</v>
      </c>
      <c r="D5">
        <v>0</v>
      </c>
      <c r="E5">
        <v>10</v>
      </c>
      <c r="F5">
        <v>12</v>
      </c>
      <c r="G5">
        <v>0</v>
      </c>
      <c r="H5">
        <v>24</v>
      </c>
      <c r="I5">
        <v>0</v>
      </c>
      <c r="J5">
        <v>6</v>
      </c>
      <c r="K5">
        <f>0.00121+0.05912</f>
        <v>6.0330000000000002E-2</v>
      </c>
      <c r="L5" t="s">
        <v>16</v>
      </c>
      <c r="M5" t="s">
        <v>85</v>
      </c>
    </row>
    <row r="6" spans="1:13" x14ac:dyDescent="0.25">
      <c r="A6" t="s">
        <v>12</v>
      </c>
      <c r="B6" t="s">
        <v>17</v>
      </c>
      <c r="C6" t="s">
        <v>26</v>
      </c>
      <c r="D6">
        <v>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f>0.34+7.3</f>
        <v>7.64</v>
      </c>
      <c r="L6" t="s">
        <v>19</v>
      </c>
      <c r="M6" t="s">
        <v>86</v>
      </c>
    </row>
    <row r="7" spans="1:13" x14ac:dyDescent="0.25">
      <c r="A7" s="1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M10"/>
  <sheetViews>
    <sheetView workbookViewId="0">
      <selection activeCell="K6" sqref="K6"/>
    </sheetView>
  </sheetViews>
  <sheetFormatPr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360</v>
      </c>
      <c r="L2" t="s">
        <v>14</v>
      </c>
    </row>
    <row r="3" spans="1:13" x14ac:dyDescent="0.25">
      <c r="A3" t="s">
        <v>12</v>
      </c>
      <c r="B3" t="s">
        <v>15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f>0.01447+0.00213+0.00088+0.01013+0.0005-0.00117</f>
        <v>2.6939999999999999E-2</v>
      </c>
      <c r="L3" t="s">
        <v>16</v>
      </c>
    </row>
    <row r="4" spans="1:13" x14ac:dyDescent="0.25">
      <c r="A4" t="s">
        <v>12</v>
      </c>
      <c r="B4" t="s">
        <v>17</v>
      </c>
      <c r="C4" t="s">
        <v>42</v>
      </c>
      <c r="D4">
        <v>0</v>
      </c>
      <c r="E4">
        <v>1</v>
      </c>
      <c r="F4">
        <v>5</v>
      </c>
      <c r="G4">
        <v>0</v>
      </c>
      <c r="H4">
        <v>24</v>
      </c>
      <c r="I4">
        <v>0</v>
      </c>
      <c r="J4">
        <v>6</v>
      </c>
      <c r="K4">
        <f>12.22+8.18</f>
        <v>20.399999999999999</v>
      </c>
      <c r="L4" t="s">
        <v>19</v>
      </c>
    </row>
    <row r="5" spans="1:13" x14ac:dyDescent="0.25">
      <c r="A5" t="s">
        <v>12</v>
      </c>
      <c r="B5" t="s">
        <v>17</v>
      </c>
      <c r="C5" t="s">
        <v>43</v>
      </c>
      <c r="D5">
        <v>0</v>
      </c>
      <c r="E5">
        <v>6</v>
      </c>
      <c r="F5">
        <v>9</v>
      </c>
      <c r="G5">
        <v>0</v>
      </c>
      <c r="H5">
        <v>24</v>
      </c>
      <c r="I5">
        <v>0</v>
      </c>
      <c r="J5">
        <v>6</v>
      </c>
      <c r="K5">
        <f>21.44+8.18</f>
        <v>29.62</v>
      </c>
      <c r="L5" t="s">
        <v>19</v>
      </c>
    </row>
    <row r="6" spans="1:13" x14ac:dyDescent="0.25">
      <c r="A6" t="s">
        <v>12</v>
      </c>
      <c r="B6" t="s">
        <v>17</v>
      </c>
      <c r="C6" t="s">
        <v>44</v>
      </c>
      <c r="D6">
        <v>0</v>
      </c>
      <c r="E6">
        <v>10</v>
      </c>
      <c r="F6">
        <v>12</v>
      </c>
      <c r="G6">
        <v>0</v>
      </c>
      <c r="H6">
        <v>24</v>
      </c>
      <c r="I6">
        <v>0</v>
      </c>
      <c r="J6">
        <v>6</v>
      </c>
      <c r="K6">
        <f>12.22+8.18</f>
        <v>20.399999999999999</v>
      </c>
      <c r="L6" t="s">
        <v>19</v>
      </c>
    </row>
    <row r="7" spans="1:13" x14ac:dyDescent="0.25">
      <c r="A7" t="s">
        <v>23</v>
      </c>
      <c r="B7" t="s">
        <v>13</v>
      </c>
      <c r="K7">
        <v>125</v>
      </c>
      <c r="L7" t="s">
        <v>14</v>
      </c>
    </row>
    <row r="8" spans="1:13" x14ac:dyDescent="0.25">
      <c r="A8" t="s">
        <v>23</v>
      </c>
      <c r="B8" t="s">
        <v>15</v>
      </c>
      <c r="D8">
        <v>0</v>
      </c>
      <c r="E8">
        <v>1</v>
      </c>
      <c r="F8">
        <v>4</v>
      </c>
      <c r="G8">
        <v>0</v>
      </c>
      <c r="H8">
        <v>24</v>
      </c>
      <c r="I8">
        <v>0</v>
      </c>
      <c r="J8">
        <v>6</v>
      </c>
      <c r="K8">
        <v>0.36509999999999998</v>
      </c>
      <c r="L8" t="s">
        <v>24</v>
      </c>
    </row>
    <row r="9" spans="1:13" x14ac:dyDescent="0.25">
      <c r="A9" t="s">
        <v>23</v>
      </c>
      <c r="B9" t="s">
        <v>15</v>
      </c>
      <c r="D9">
        <v>0</v>
      </c>
      <c r="E9">
        <v>5</v>
      </c>
      <c r="F9">
        <v>9</v>
      </c>
      <c r="G9">
        <v>0</v>
      </c>
      <c r="H9">
        <v>24</v>
      </c>
      <c r="I9">
        <v>0</v>
      </c>
      <c r="J9">
        <v>6</v>
      </c>
      <c r="K9">
        <v>0.3226</v>
      </c>
      <c r="L9" t="s">
        <v>24</v>
      </c>
    </row>
    <row r="10" spans="1:13" x14ac:dyDescent="0.25">
      <c r="A10" t="s">
        <v>23</v>
      </c>
      <c r="B10" t="s">
        <v>15</v>
      </c>
      <c r="D10">
        <v>0</v>
      </c>
      <c r="E10">
        <v>10</v>
      </c>
      <c r="F10">
        <v>12</v>
      </c>
      <c r="G10">
        <v>0</v>
      </c>
      <c r="H10">
        <v>24</v>
      </c>
      <c r="I10">
        <v>0</v>
      </c>
      <c r="J10">
        <v>6</v>
      </c>
      <c r="K10">
        <v>0.36509999999999998</v>
      </c>
      <c r="L10" t="s">
        <v>24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M11"/>
  <sheetViews>
    <sheetView workbookViewId="0">
      <selection activeCell="D30" sqref="D30"/>
    </sheetView>
  </sheetViews>
  <sheetFormatPr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747.89</v>
      </c>
      <c r="L2" t="s">
        <v>14</v>
      </c>
      <c r="M2" t="s">
        <v>47</v>
      </c>
    </row>
    <row r="3" spans="1:13" x14ac:dyDescent="0.25">
      <c r="A3" t="s">
        <v>12</v>
      </c>
      <c r="B3" t="s">
        <v>17</v>
      </c>
      <c r="C3" t="s">
        <v>34</v>
      </c>
      <c r="D3">
        <v>0</v>
      </c>
      <c r="E3">
        <v>6</v>
      </c>
      <c r="F3">
        <v>9</v>
      </c>
      <c r="G3">
        <v>16</v>
      </c>
      <c r="H3">
        <v>21</v>
      </c>
      <c r="I3">
        <v>0</v>
      </c>
      <c r="J3">
        <v>4</v>
      </c>
      <c r="K3">
        <v>14.05</v>
      </c>
      <c r="L3" t="s">
        <v>19</v>
      </c>
      <c r="M3" t="s">
        <v>48</v>
      </c>
    </row>
    <row r="4" spans="1:13" x14ac:dyDescent="0.25">
      <c r="A4" t="s">
        <v>12</v>
      </c>
      <c r="B4" t="s">
        <v>17</v>
      </c>
      <c r="C4" t="s">
        <v>37</v>
      </c>
      <c r="D4">
        <v>0</v>
      </c>
      <c r="E4">
        <v>1</v>
      </c>
      <c r="F4">
        <v>5</v>
      </c>
      <c r="G4">
        <v>16</v>
      </c>
      <c r="H4">
        <v>21</v>
      </c>
      <c r="I4">
        <v>0</v>
      </c>
      <c r="J4">
        <v>4</v>
      </c>
      <c r="K4">
        <v>4.58</v>
      </c>
      <c r="L4" t="s">
        <v>19</v>
      </c>
      <c r="M4" t="s">
        <v>49</v>
      </c>
    </row>
    <row r="5" spans="1:13" x14ac:dyDescent="0.25">
      <c r="A5" t="s">
        <v>12</v>
      </c>
      <c r="B5" t="s">
        <v>17</v>
      </c>
      <c r="C5" t="s">
        <v>38</v>
      </c>
      <c r="D5">
        <v>0</v>
      </c>
      <c r="E5">
        <v>10</v>
      </c>
      <c r="F5">
        <v>12</v>
      </c>
      <c r="G5">
        <v>16</v>
      </c>
      <c r="H5">
        <v>21</v>
      </c>
      <c r="I5">
        <v>0</v>
      </c>
      <c r="J5">
        <v>4</v>
      </c>
      <c r="K5">
        <v>4.58</v>
      </c>
      <c r="L5" t="s">
        <v>19</v>
      </c>
    </row>
    <row r="6" spans="1:13" x14ac:dyDescent="0.25">
      <c r="A6" t="s">
        <v>12</v>
      </c>
      <c r="B6" t="s">
        <v>17</v>
      </c>
      <c r="C6" t="s">
        <v>36</v>
      </c>
      <c r="D6">
        <v>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v>16.97</v>
      </c>
      <c r="L6" t="s">
        <v>19</v>
      </c>
    </row>
    <row r="7" spans="1:13" x14ac:dyDescent="0.25">
      <c r="A7" t="s">
        <v>12</v>
      </c>
      <c r="B7" t="s">
        <v>15</v>
      </c>
      <c r="D7">
        <v>0</v>
      </c>
      <c r="E7">
        <v>1</v>
      </c>
      <c r="F7">
        <v>12</v>
      </c>
      <c r="G7">
        <v>0</v>
      </c>
      <c r="H7">
        <v>24</v>
      </c>
      <c r="I7">
        <v>0</v>
      </c>
      <c r="J7">
        <v>6</v>
      </c>
      <c r="K7">
        <v>4.02E-2</v>
      </c>
      <c r="L7" t="s">
        <v>16</v>
      </c>
    </row>
    <row r="8" spans="1:13" x14ac:dyDescent="0.25">
      <c r="A8" t="s">
        <v>23</v>
      </c>
      <c r="B8" t="s">
        <v>13</v>
      </c>
      <c r="K8">
        <f>0.49315*30</f>
        <v>14.794499999999999</v>
      </c>
      <c r="L8" t="s">
        <v>14</v>
      </c>
      <c r="M8" t="s">
        <v>27</v>
      </c>
    </row>
    <row r="9" spans="1:13" x14ac:dyDescent="0.25">
      <c r="A9" t="s">
        <v>23</v>
      </c>
      <c r="B9" t="s">
        <v>15</v>
      </c>
      <c r="C9" s="1"/>
      <c r="D9">
        <v>0</v>
      </c>
      <c r="E9">
        <v>1</v>
      </c>
      <c r="F9">
        <v>12</v>
      </c>
      <c r="G9">
        <v>0</v>
      </c>
      <c r="H9">
        <v>24</v>
      </c>
      <c r="I9">
        <v>0</v>
      </c>
      <c r="J9">
        <v>6</v>
      </c>
      <c r="K9">
        <v>1.6166199999999999</v>
      </c>
      <c r="L9" t="s">
        <v>24</v>
      </c>
    </row>
    <row r="10" spans="1:13" x14ac:dyDescent="0.25">
      <c r="A10" t="s">
        <v>23</v>
      </c>
      <c r="B10" t="s">
        <v>15</v>
      </c>
      <c r="C10" s="1"/>
      <c r="D10">
        <v>250</v>
      </c>
      <c r="E10">
        <v>1</v>
      </c>
      <c r="F10">
        <v>12</v>
      </c>
      <c r="G10">
        <v>0</v>
      </c>
      <c r="H10">
        <v>24</v>
      </c>
      <c r="I10">
        <v>0</v>
      </c>
      <c r="J10">
        <v>6</v>
      </c>
      <c r="K10">
        <v>1.1773100000000001</v>
      </c>
      <c r="L10" t="s">
        <v>24</v>
      </c>
      <c r="M10" s="1"/>
    </row>
    <row r="11" spans="1:13" x14ac:dyDescent="0.25">
      <c r="A11" t="s">
        <v>23</v>
      </c>
      <c r="B11" t="s">
        <v>15</v>
      </c>
      <c r="D11">
        <v>4167</v>
      </c>
      <c r="E11">
        <v>1</v>
      </c>
      <c r="F11">
        <v>12</v>
      </c>
      <c r="G11">
        <v>0</v>
      </c>
      <c r="H11">
        <v>24</v>
      </c>
      <c r="I11">
        <v>0</v>
      </c>
      <c r="J11">
        <v>6</v>
      </c>
      <c r="K11">
        <v>0.88275999999999999</v>
      </c>
      <c r="L11" t="s">
        <v>24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11"/>
  <sheetViews>
    <sheetView workbookViewId="0">
      <selection activeCell="D38" sqref="D38"/>
    </sheetView>
  </sheetViews>
  <sheetFormatPr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747.89</v>
      </c>
      <c r="L2" t="s">
        <v>14</v>
      </c>
      <c r="M2" t="s">
        <v>47</v>
      </c>
    </row>
    <row r="3" spans="1:13" x14ac:dyDescent="0.25">
      <c r="A3" t="s">
        <v>12</v>
      </c>
      <c r="B3" t="s">
        <v>17</v>
      </c>
      <c r="C3" t="s">
        <v>34</v>
      </c>
      <c r="D3">
        <v>0</v>
      </c>
      <c r="E3">
        <v>6</v>
      </c>
      <c r="F3">
        <v>9</v>
      </c>
      <c r="G3">
        <v>16</v>
      </c>
      <c r="H3">
        <v>21</v>
      </c>
      <c r="I3">
        <v>0</v>
      </c>
      <c r="J3">
        <v>4</v>
      </c>
      <c r="K3">
        <v>14.05</v>
      </c>
      <c r="L3" t="s">
        <v>19</v>
      </c>
      <c r="M3" t="s">
        <v>48</v>
      </c>
    </row>
    <row r="4" spans="1:13" x14ac:dyDescent="0.25">
      <c r="A4" t="s">
        <v>12</v>
      </c>
      <c r="B4" t="s">
        <v>17</v>
      </c>
      <c r="C4" t="s">
        <v>37</v>
      </c>
      <c r="D4">
        <v>0</v>
      </c>
      <c r="E4">
        <v>1</v>
      </c>
      <c r="F4">
        <v>5</v>
      </c>
      <c r="G4">
        <v>16</v>
      </c>
      <c r="H4">
        <v>21</v>
      </c>
      <c r="I4">
        <v>0</v>
      </c>
      <c r="J4">
        <v>4</v>
      </c>
      <c r="K4">
        <v>4.58</v>
      </c>
      <c r="L4" t="s">
        <v>19</v>
      </c>
      <c r="M4" t="s">
        <v>49</v>
      </c>
    </row>
    <row r="5" spans="1:13" x14ac:dyDescent="0.25">
      <c r="A5" t="s">
        <v>12</v>
      </c>
      <c r="B5" t="s">
        <v>17</v>
      </c>
      <c r="C5" t="s">
        <v>38</v>
      </c>
      <c r="D5">
        <v>0</v>
      </c>
      <c r="E5">
        <v>10</v>
      </c>
      <c r="F5">
        <v>12</v>
      </c>
      <c r="G5">
        <v>16</v>
      </c>
      <c r="H5">
        <v>21</v>
      </c>
      <c r="I5">
        <v>0</v>
      </c>
      <c r="J5">
        <v>4</v>
      </c>
      <c r="K5">
        <v>4.58</v>
      </c>
      <c r="L5" t="s">
        <v>19</v>
      </c>
    </row>
    <row r="6" spans="1:13" x14ac:dyDescent="0.25">
      <c r="A6" t="s">
        <v>12</v>
      </c>
      <c r="B6" t="s">
        <v>17</v>
      </c>
      <c r="C6" t="s">
        <v>36</v>
      </c>
      <c r="D6">
        <v>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v>16.97</v>
      </c>
      <c r="L6" t="s">
        <v>19</v>
      </c>
    </row>
    <row r="7" spans="1:13" x14ac:dyDescent="0.25">
      <c r="A7" t="s">
        <v>12</v>
      </c>
      <c r="B7" t="s">
        <v>15</v>
      </c>
      <c r="D7">
        <v>0</v>
      </c>
      <c r="E7">
        <v>1</v>
      </c>
      <c r="F7">
        <v>12</v>
      </c>
      <c r="G7">
        <v>0</v>
      </c>
      <c r="H7">
        <v>24</v>
      </c>
      <c r="I7">
        <v>0</v>
      </c>
      <c r="J7">
        <v>6</v>
      </c>
      <c r="K7">
        <v>4.02E-2</v>
      </c>
      <c r="L7" t="s">
        <v>16</v>
      </c>
    </row>
    <row r="8" spans="1:13" x14ac:dyDescent="0.25">
      <c r="A8" t="s">
        <v>23</v>
      </c>
      <c r="B8" t="s">
        <v>13</v>
      </c>
      <c r="K8">
        <f>0.49315*30</f>
        <v>14.794499999999999</v>
      </c>
      <c r="L8" t="s">
        <v>14</v>
      </c>
      <c r="M8" t="s">
        <v>27</v>
      </c>
    </row>
    <row r="9" spans="1:13" x14ac:dyDescent="0.25">
      <c r="A9" t="s">
        <v>23</v>
      </c>
      <c r="B9" t="s">
        <v>15</v>
      </c>
      <c r="C9" s="1"/>
      <c r="D9">
        <v>0</v>
      </c>
      <c r="E9">
        <v>1</v>
      </c>
      <c r="F9">
        <v>12</v>
      </c>
      <c r="G9">
        <v>0</v>
      </c>
      <c r="H9">
        <v>24</v>
      </c>
      <c r="I9">
        <v>0</v>
      </c>
      <c r="J9">
        <v>6</v>
      </c>
      <c r="K9">
        <v>1.6166199999999999</v>
      </c>
      <c r="L9" t="s">
        <v>24</v>
      </c>
    </row>
    <row r="10" spans="1:13" x14ac:dyDescent="0.25">
      <c r="A10" t="s">
        <v>23</v>
      </c>
      <c r="B10" t="s">
        <v>15</v>
      </c>
      <c r="C10" s="1"/>
      <c r="D10">
        <v>250</v>
      </c>
      <c r="E10">
        <v>1</v>
      </c>
      <c r="F10">
        <v>12</v>
      </c>
      <c r="G10">
        <v>0</v>
      </c>
      <c r="H10">
        <v>24</v>
      </c>
      <c r="I10">
        <v>0</v>
      </c>
      <c r="J10">
        <v>6</v>
      </c>
      <c r="K10">
        <v>1.1773100000000001</v>
      </c>
      <c r="L10" t="s">
        <v>24</v>
      </c>
      <c r="M10" s="1"/>
    </row>
    <row r="11" spans="1:13" x14ac:dyDescent="0.25">
      <c r="A11" t="s">
        <v>23</v>
      </c>
      <c r="B11" t="s">
        <v>15</v>
      </c>
      <c r="D11">
        <v>4167</v>
      </c>
      <c r="E11">
        <v>1</v>
      </c>
      <c r="F11">
        <v>12</v>
      </c>
      <c r="G11">
        <v>0</v>
      </c>
      <c r="H11">
        <v>24</v>
      </c>
      <c r="I11">
        <v>0</v>
      </c>
      <c r="J11">
        <v>6</v>
      </c>
      <c r="K11">
        <v>0.88275999999999999</v>
      </c>
      <c r="L11" t="s">
        <v>24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M22"/>
  <sheetViews>
    <sheetView workbookViewId="0">
      <selection activeCell="L23" sqref="L23"/>
    </sheetView>
  </sheetViews>
  <sheetFormatPr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197.49</v>
      </c>
      <c r="L2" t="s">
        <v>14</v>
      </c>
      <c r="M2" t="s">
        <v>27</v>
      </c>
    </row>
    <row r="3" spans="1:13" x14ac:dyDescent="0.25">
      <c r="A3" t="s">
        <v>12</v>
      </c>
      <c r="B3" t="s">
        <v>17</v>
      </c>
      <c r="C3" t="s">
        <v>36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1.1589</v>
      </c>
      <c r="L3" t="s">
        <v>19</v>
      </c>
    </row>
    <row r="4" spans="1:13" x14ac:dyDescent="0.25">
      <c r="A4" t="s">
        <v>12</v>
      </c>
      <c r="B4" t="s">
        <v>17</v>
      </c>
      <c r="C4" t="s">
        <v>63</v>
      </c>
      <c r="D4">
        <v>0</v>
      </c>
      <c r="E4">
        <v>6</v>
      </c>
      <c r="F4">
        <v>10</v>
      </c>
      <c r="G4">
        <v>12</v>
      </c>
      <c r="H4">
        <v>20</v>
      </c>
      <c r="I4">
        <v>0</v>
      </c>
      <c r="J4">
        <v>4</v>
      </c>
      <c r="K4">
        <v>1.4138999999999999</v>
      </c>
      <c r="L4" t="s">
        <v>19</v>
      </c>
    </row>
    <row r="5" spans="1:13" x14ac:dyDescent="0.25">
      <c r="A5" t="s">
        <v>12</v>
      </c>
      <c r="B5" t="s">
        <v>15</v>
      </c>
      <c r="D5">
        <v>0</v>
      </c>
      <c r="E5">
        <v>1</v>
      </c>
      <c r="F5">
        <v>5</v>
      </c>
      <c r="G5">
        <v>0</v>
      </c>
      <c r="H5">
        <v>8</v>
      </c>
      <c r="I5">
        <v>0</v>
      </c>
      <c r="J5">
        <v>4</v>
      </c>
      <c r="K5">
        <f>0.0537+0.05199</f>
        <v>0.10569000000000001</v>
      </c>
      <c r="L5" t="s">
        <v>16</v>
      </c>
    </row>
    <row r="6" spans="1:13" x14ac:dyDescent="0.25">
      <c r="A6" t="s">
        <v>12</v>
      </c>
      <c r="B6" t="s">
        <v>15</v>
      </c>
      <c r="D6">
        <v>0</v>
      </c>
      <c r="E6">
        <v>1</v>
      </c>
      <c r="F6">
        <v>5</v>
      </c>
      <c r="G6">
        <v>8</v>
      </c>
      <c r="H6">
        <v>12</v>
      </c>
      <c r="I6">
        <v>0</v>
      </c>
      <c r="J6">
        <v>4</v>
      </c>
      <c r="K6">
        <f>0.05866+0.05199</f>
        <v>0.11065</v>
      </c>
      <c r="L6" t="s">
        <v>16</v>
      </c>
    </row>
    <row r="7" spans="1:13" x14ac:dyDescent="0.25">
      <c r="A7" t="s">
        <v>12</v>
      </c>
      <c r="B7" t="s">
        <v>15</v>
      </c>
      <c r="D7">
        <v>0</v>
      </c>
      <c r="E7">
        <v>1</v>
      </c>
      <c r="F7">
        <v>5</v>
      </c>
      <c r="G7">
        <v>12</v>
      </c>
      <c r="H7">
        <v>20</v>
      </c>
      <c r="I7">
        <v>0</v>
      </c>
      <c r="J7">
        <v>4</v>
      </c>
      <c r="K7">
        <f>0.05916+0.05199</f>
        <v>0.11115</v>
      </c>
      <c r="L7" t="s">
        <v>16</v>
      </c>
    </row>
    <row r="8" spans="1:13" x14ac:dyDescent="0.25">
      <c r="A8" t="s">
        <v>12</v>
      </c>
      <c r="B8" t="s">
        <v>15</v>
      </c>
      <c r="D8">
        <v>0</v>
      </c>
      <c r="E8">
        <v>1</v>
      </c>
      <c r="F8">
        <v>5</v>
      </c>
      <c r="G8">
        <v>20</v>
      </c>
      <c r="H8">
        <v>24</v>
      </c>
      <c r="I8">
        <v>0</v>
      </c>
      <c r="J8">
        <v>4</v>
      </c>
      <c r="K8">
        <f>0.05866+0.05199</f>
        <v>0.11065</v>
      </c>
      <c r="L8" t="s">
        <v>16</v>
      </c>
    </row>
    <row r="9" spans="1:13" x14ac:dyDescent="0.25">
      <c r="A9" t="s">
        <v>12</v>
      </c>
      <c r="B9" t="s">
        <v>15</v>
      </c>
      <c r="D9">
        <v>0</v>
      </c>
      <c r="E9">
        <v>1</v>
      </c>
      <c r="F9">
        <v>5</v>
      </c>
      <c r="G9">
        <v>0</v>
      </c>
      <c r="H9">
        <v>24</v>
      </c>
      <c r="I9">
        <v>5</v>
      </c>
      <c r="J9">
        <v>6</v>
      </c>
      <c r="K9">
        <f>0.0537+0.05199</f>
        <v>0.10569000000000001</v>
      </c>
      <c r="L9" t="s">
        <v>16</v>
      </c>
    </row>
    <row r="10" spans="1:13" x14ac:dyDescent="0.25">
      <c r="A10" t="s">
        <v>12</v>
      </c>
      <c r="B10" t="s">
        <v>15</v>
      </c>
      <c r="D10">
        <v>0</v>
      </c>
      <c r="E10">
        <v>6</v>
      </c>
      <c r="F10">
        <v>10</v>
      </c>
      <c r="G10">
        <v>0</v>
      </c>
      <c r="H10">
        <v>8</v>
      </c>
      <c r="I10">
        <v>0</v>
      </c>
      <c r="J10">
        <v>4</v>
      </c>
      <c r="K10">
        <f>0.04561+0.05199</f>
        <v>9.7599999999999992E-2</v>
      </c>
      <c r="L10" t="s">
        <v>16</v>
      </c>
    </row>
    <row r="11" spans="1:13" x14ac:dyDescent="0.25">
      <c r="A11" t="s">
        <v>12</v>
      </c>
      <c r="B11" t="s">
        <v>15</v>
      </c>
      <c r="D11">
        <v>0</v>
      </c>
      <c r="E11">
        <v>6</v>
      </c>
      <c r="F11">
        <v>10</v>
      </c>
      <c r="G11">
        <v>8</v>
      </c>
      <c r="H11">
        <v>12</v>
      </c>
      <c r="I11">
        <v>0</v>
      </c>
      <c r="J11">
        <v>4</v>
      </c>
      <c r="K11">
        <f>0.05119+0.05199</f>
        <v>0.10317999999999999</v>
      </c>
      <c r="L11" t="s">
        <v>16</v>
      </c>
    </row>
    <row r="12" spans="1:13" x14ac:dyDescent="0.25">
      <c r="A12" t="s">
        <v>12</v>
      </c>
      <c r="B12" t="s">
        <v>15</v>
      </c>
      <c r="D12">
        <v>0</v>
      </c>
      <c r="E12">
        <v>6</v>
      </c>
      <c r="F12">
        <v>10</v>
      </c>
      <c r="G12">
        <v>12</v>
      </c>
      <c r="H12">
        <v>20</v>
      </c>
      <c r="I12">
        <v>0</v>
      </c>
      <c r="J12">
        <v>4</v>
      </c>
      <c r="K12">
        <f>0.0606+0.05199</f>
        <v>0.11259</v>
      </c>
      <c r="L12" t="s">
        <v>16</v>
      </c>
    </row>
    <row r="13" spans="1:13" x14ac:dyDescent="0.25">
      <c r="A13" t="s">
        <v>12</v>
      </c>
      <c r="B13" t="s">
        <v>15</v>
      </c>
      <c r="D13">
        <v>0</v>
      </c>
      <c r="E13">
        <v>6</v>
      </c>
      <c r="F13">
        <v>10</v>
      </c>
      <c r="G13">
        <v>20</v>
      </c>
      <c r="H13">
        <v>24</v>
      </c>
      <c r="I13">
        <v>0</v>
      </c>
      <c r="J13">
        <v>4</v>
      </c>
      <c r="K13">
        <f>0.05119+0.05199</f>
        <v>0.10317999999999999</v>
      </c>
      <c r="L13" t="s">
        <v>16</v>
      </c>
    </row>
    <row r="14" spans="1:13" x14ac:dyDescent="0.25">
      <c r="A14" t="s">
        <v>12</v>
      </c>
      <c r="B14" t="s">
        <v>15</v>
      </c>
      <c r="D14">
        <v>0</v>
      </c>
      <c r="E14">
        <v>6</v>
      </c>
      <c r="F14">
        <v>10</v>
      </c>
      <c r="G14">
        <v>0</v>
      </c>
      <c r="H14">
        <v>24</v>
      </c>
      <c r="I14">
        <v>5</v>
      </c>
      <c r="J14">
        <v>6</v>
      </c>
      <c r="K14">
        <f>0.04561+0.05199</f>
        <v>9.7599999999999992E-2</v>
      </c>
      <c r="L14" t="s">
        <v>16</v>
      </c>
    </row>
    <row r="15" spans="1:13" x14ac:dyDescent="0.25">
      <c r="A15" t="s">
        <v>12</v>
      </c>
      <c r="B15" t="s">
        <v>15</v>
      </c>
      <c r="D15">
        <v>0</v>
      </c>
      <c r="E15">
        <v>11</v>
      </c>
      <c r="F15">
        <v>12</v>
      </c>
      <c r="G15">
        <v>0</v>
      </c>
      <c r="H15">
        <v>8</v>
      </c>
      <c r="I15">
        <v>0</v>
      </c>
      <c r="J15">
        <v>4</v>
      </c>
      <c r="K15">
        <f>0.0537+0.05199</f>
        <v>0.10569000000000001</v>
      </c>
      <c r="L15" t="s">
        <v>16</v>
      </c>
    </row>
    <row r="16" spans="1:13" x14ac:dyDescent="0.25">
      <c r="A16" t="s">
        <v>12</v>
      </c>
      <c r="B16" t="s">
        <v>15</v>
      </c>
      <c r="D16">
        <v>0</v>
      </c>
      <c r="E16">
        <v>11</v>
      </c>
      <c r="F16">
        <v>12</v>
      </c>
      <c r="G16">
        <v>8</v>
      </c>
      <c r="H16">
        <v>12</v>
      </c>
      <c r="I16">
        <v>0</v>
      </c>
      <c r="J16">
        <v>4</v>
      </c>
      <c r="K16">
        <f>0.05866+0.05199</f>
        <v>0.11065</v>
      </c>
      <c r="L16" t="s">
        <v>16</v>
      </c>
    </row>
    <row r="17" spans="1:12" x14ac:dyDescent="0.25">
      <c r="A17" t="s">
        <v>12</v>
      </c>
      <c r="B17" t="s">
        <v>15</v>
      </c>
      <c r="D17">
        <v>0</v>
      </c>
      <c r="E17">
        <v>11</v>
      </c>
      <c r="F17">
        <v>12</v>
      </c>
      <c r="G17">
        <v>12</v>
      </c>
      <c r="H17">
        <v>20</v>
      </c>
      <c r="I17">
        <v>0</v>
      </c>
      <c r="J17">
        <v>4</v>
      </c>
      <c r="K17">
        <f>0.05916+0.05199</f>
        <v>0.11115</v>
      </c>
      <c r="L17" t="s">
        <v>16</v>
      </c>
    </row>
    <row r="18" spans="1:12" x14ac:dyDescent="0.25">
      <c r="A18" t="s">
        <v>12</v>
      </c>
      <c r="B18" t="s">
        <v>15</v>
      </c>
      <c r="D18">
        <v>0</v>
      </c>
      <c r="E18">
        <v>11</v>
      </c>
      <c r="F18">
        <v>12</v>
      </c>
      <c r="G18">
        <v>20</v>
      </c>
      <c r="H18">
        <v>24</v>
      </c>
      <c r="I18">
        <v>0</v>
      </c>
      <c r="J18">
        <v>4</v>
      </c>
      <c r="K18">
        <f>0.05866+0.05199</f>
        <v>0.11065</v>
      </c>
      <c r="L18" t="s">
        <v>16</v>
      </c>
    </row>
    <row r="19" spans="1:12" x14ac:dyDescent="0.25">
      <c r="A19" t="s">
        <v>12</v>
      </c>
      <c r="B19" t="s">
        <v>15</v>
      </c>
      <c r="D19">
        <v>0</v>
      </c>
      <c r="E19">
        <v>11</v>
      </c>
      <c r="F19">
        <v>12</v>
      </c>
      <c r="G19">
        <v>0</v>
      </c>
      <c r="H19">
        <v>24</v>
      </c>
      <c r="I19">
        <v>5</v>
      </c>
      <c r="J19">
        <v>6</v>
      </c>
      <c r="K19">
        <f>0.0537+0.05199</f>
        <v>0.10569000000000001</v>
      </c>
      <c r="L19" t="s">
        <v>16</v>
      </c>
    </row>
    <row r="20" spans="1:12" x14ac:dyDescent="0.25">
      <c r="A20" t="s">
        <v>23</v>
      </c>
      <c r="B20" t="s">
        <v>13</v>
      </c>
      <c r="K20">
        <v>63.7</v>
      </c>
      <c r="L20" t="s">
        <v>14</v>
      </c>
    </row>
    <row r="21" spans="1:12" x14ac:dyDescent="0.25">
      <c r="A21" t="s">
        <v>23</v>
      </c>
      <c r="B21" t="s">
        <v>15</v>
      </c>
      <c r="D21">
        <v>0</v>
      </c>
      <c r="E21">
        <v>1</v>
      </c>
      <c r="F21">
        <v>12</v>
      </c>
      <c r="G21">
        <v>0</v>
      </c>
      <c r="H21">
        <v>24</v>
      </c>
      <c r="I21">
        <v>0</v>
      </c>
      <c r="J21">
        <v>6</v>
      </c>
      <c r="K21">
        <v>0.40060000000000001</v>
      </c>
      <c r="L21" t="s">
        <v>24</v>
      </c>
    </row>
    <row r="22" spans="1:12" x14ac:dyDescent="0.25">
      <c r="A22" t="s">
        <v>23</v>
      </c>
      <c r="B22" t="s">
        <v>17</v>
      </c>
      <c r="C22" t="s">
        <v>26</v>
      </c>
      <c r="D22">
        <v>0</v>
      </c>
      <c r="E22">
        <v>1</v>
      </c>
      <c r="F22">
        <v>12</v>
      </c>
      <c r="G22">
        <v>0</v>
      </c>
      <c r="H22">
        <v>24</v>
      </c>
      <c r="I22">
        <v>0</v>
      </c>
      <c r="J22">
        <v>6</v>
      </c>
      <c r="K22">
        <v>3.5200000000000002E-2</v>
      </c>
      <c r="L22" t="s">
        <v>88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M7"/>
  <sheetViews>
    <sheetView workbookViewId="0"/>
  </sheetViews>
  <sheetFormatPr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 spans="1:13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K2">
        <v>13.67</v>
      </c>
      <c r="L2" t="s">
        <v>14</v>
      </c>
      <c r="M2" t="s">
        <v>27</v>
      </c>
    </row>
    <row r="3" spans="1:13" x14ac:dyDescent="0.25">
      <c r="A3" t="s">
        <v>12</v>
      </c>
      <c r="B3" t="s">
        <v>17</v>
      </c>
      <c r="C3" t="s">
        <v>22</v>
      </c>
      <c r="D3">
        <v>0</v>
      </c>
      <c r="E3">
        <v>1</v>
      </c>
      <c r="F3">
        <v>12</v>
      </c>
      <c r="G3">
        <v>0</v>
      </c>
      <c r="H3">
        <v>11</v>
      </c>
      <c r="I3">
        <v>0</v>
      </c>
      <c r="J3">
        <v>4</v>
      </c>
      <c r="K3">
        <f>(14.07+17.1+2.92)/4.5</f>
        <v>7.5755555555555567</v>
      </c>
      <c r="L3" t="s">
        <v>19</v>
      </c>
    </row>
    <row r="4" spans="1:13" x14ac:dyDescent="0.25">
      <c r="A4" t="s">
        <v>12</v>
      </c>
      <c r="B4" t="s">
        <v>17</v>
      </c>
      <c r="C4" t="s">
        <v>63</v>
      </c>
      <c r="D4">
        <v>0</v>
      </c>
      <c r="E4">
        <v>1</v>
      </c>
      <c r="F4">
        <v>12</v>
      </c>
      <c r="G4">
        <v>11</v>
      </c>
      <c r="H4">
        <v>19</v>
      </c>
      <c r="I4">
        <v>0</v>
      </c>
      <c r="J4">
        <v>4</v>
      </c>
      <c r="K4">
        <f>14.07+17.1+2.92</f>
        <v>34.090000000000003</v>
      </c>
      <c r="L4" t="s">
        <v>19</v>
      </c>
    </row>
    <row r="5" spans="1:13" x14ac:dyDescent="0.25">
      <c r="A5" t="s">
        <v>12</v>
      </c>
      <c r="B5" t="s">
        <v>17</v>
      </c>
      <c r="C5" t="s">
        <v>22</v>
      </c>
      <c r="D5">
        <v>0</v>
      </c>
      <c r="E5">
        <v>1</v>
      </c>
      <c r="F5">
        <v>12</v>
      </c>
      <c r="G5">
        <v>19</v>
      </c>
      <c r="H5">
        <v>24</v>
      </c>
      <c r="I5">
        <v>0</v>
      </c>
      <c r="J5">
        <v>4</v>
      </c>
      <c r="K5">
        <f>(14.07+17.1+2.92)/4.5</f>
        <v>7.5755555555555567</v>
      </c>
      <c r="L5" t="s">
        <v>19</v>
      </c>
    </row>
    <row r="6" spans="1:13" x14ac:dyDescent="0.25">
      <c r="A6" t="s">
        <v>12</v>
      </c>
      <c r="B6" t="s">
        <v>17</v>
      </c>
      <c r="C6" t="s">
        <v>22</v>
      </c>
      <c r="D6">
        <v>0</v>
      </c>
      <c r="E6">
        <v>1</v>
      </c>
      <c r="F6">
        <v>12</v>
      </c>
      <c r="G6">
        <v>0</v>
      </c>
      <c r="H6">
        <v>24</v>
      </c>
      <c r="I6">
        <v>5</v>
      </c>
      <c r="J6">
        <v>6</v>
      </c>
      <c r="K6">
        <f>(14.07+17.1+2.92)/4.5</f>
        <v>7.5755555555555567</v>
      </c>
      <c r="L6" t="s">
        <v>19</v>
      </c>
    </row>
    <row r="7" spans="1:13" x14ac:dyDescent="0.25">
      <c r="A7" t="s">
        <v>12</v>
      </c>
      <c r="B7" t="s">
        <v>15</v>
      </c>
      <c r="D7">
        <v>0</v>
      </c>
      <c r="E7">
        <v>1</v>
      </c>
      <c r="F7">
        <v>12</v>
      </c>
      <c r="G7">
        <v>0</v>
      </c>
      <c r="H7">
        <v>24</v>
      </c>
      <c r="I7">
        <v>0</v>
      </c>
      <c r="J7">
        <v>6</v>
      </c>
      <c r="K7">
        <v>4.1709999999999997E-2</v>
      </c>
      <c r="L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12000053001</vt:lpstr>
      <vt:lpstr>48003033002</vt:lpstr>
      <vt:lpstr>31001825002</vt:lpstr>
      <vt:lpstr>36001010001</vt:lpstr>
      <vt:lpstr>36001010017</vt:lpstr>
      <vt:lpstr>9000641001</vt:lpstr>
      <vt:lpstr>6005025001</vt:lpstr>
      <vt:lpstr>35000021001</vt:lpstr>
      <vt:lpstr>36001010006</vt:lpstr>
      <vt:lpstr>48008015001</vt:lpstr>
      <vt:lpstr>34006012001</vt:lpstr>
      <vt:lpstr>6004010004</vt:lpstr>
      <vt:lpstr>36002001007</vt:lpstr>
      <vt:lpstr>51000161001</vt:lpstr>
      <vt:lpstr>40000123012</vt:lpstr>
      <vt:lpstr>53001280001</vt:lpstr>
      <vt:lpstr>36002001004</vt:lpstr>
      <vt:lpstr>32000011001</vt:lpstr>
      <vt:lpstr>36002001006</vt:lpstr>
      <vt:lpstr>41000017001</vt:lpstr>
      <vt:lpstr>47000245002</vt:lpstr>
      <vt:lpstr>24000001002</vt:lpstr>
      <vt:lpstr>42006056001</vt:lpstr>
      <vt:lpstr>53000776001</vt:lpstr>
      <vt:lpstr>47000940001</vt:lpstr>
      <vt:lpstr>36007136001</vt:lpstr>
      <vt:lpstr>39002093001</vt:lpstr>
      <vt:lpstr>12000001001</vt:lpstr>
      <vt:lpstr>10000027001</vt:lpstr>
      <vt:lpstr>51000154002</vt:lpstr>
      <vt:lpstr>6005053001</vt:lpstr>
      <vt:lpstr>34001005001</vt:lpstr>
      <vt:lpstr>15000003001</vt:lpstr>
      <vt:lpstr>48004026002</vt:lpstr>
      <vt:lpstr>39000084001</vt:lpstr>
      <vt:lpstr>36003169012</vt:lpstr>
      <vt:lpstr>39001792001</vt:lpstr>
      <vt:lpstr>6002032003</vt:lpstr>
      <vt:lpstr>6002036001</vt:lpstr>
      <vt:lpstr>26004005011</vt:lpstr>
      <vt:lpstr>29001011001</vt:lpstr>
      <vt:lpstr>6004009003</vt:lpstr>
      <vt:lpstr>34001030001</vt:lpstr>
      <vt:lpstr>39008260001</vt:lpstr>
      <vt:lpstr>36008024001</vt:lpstr>
      <vt:lpstr>36002001010</vt:lpstr>
      <vt:lpstr>13000012004</vt:lpstr>
      <vt:lpstr>6008022001</vt:lpstr>
      <vt:lpstr>32000200820</vt:lpstr>
      <vt:lpstr>47000940002</vt:lpstr>
      <vt:lpstr>47001016001</vt:lpstr>
      <vt:lpstr>12000017028</vt:lpstr>
      <vt:lpstr>22009071001</vt:lpstr>
      <vt:lpstr>36002001009</vt:lpstr>
      <vt:lpstr>42000094003</vt:lpstr>
      <vt:lpstr>12000017027</vt:lpstr>
      <vt:lpstr>39001792002</vt:lpstr>
      <vt:lpstr>48007039001</vt:lpstr>
      <vt:lpstr>36002001005</vt:lpstr>
      <vt:lpstr>21000025001</vt:lpstr>
      <vt:lpstr>53000776002</vt:lpstr>
      <vt:lpstr>29001023001</vt:lpstr>
      <vt:lpstr>29001023002</vt:lpstr>
      <vt:lpstr>18000061001</vt:lpstr>
      <vt:lpstr>36002001002</vt:lpstr>
      <vt:lpstr>48004026001</vt:lpstr>
      <vt:lpstr>12000017004</vt:lpstr>
      <vt:lpstr>36002001003</vt:lpstr>
      <vt:lpstr>39001666001</vt:lpstr>
      <vt:lpstr>48004122001</vt:lpstr>
      <vt:lpstr>4001318001</vt:lpstr>
      <vt:lpstr>6002041001</vt:lpstr>
      <vt:lpstr>36009071001</vt:lpstr>
      <vt:lpstr>39003369002</vt:lpstr>
      <vt:lpstr>6008022002</vt:lpstr>
      <vt:lpstr>48000004001</vt:lpstr>
      <vt:lpstr>8000070001</vt:lpstr>
      <vt:lpstr>24000001001</vt:lpstr>
      <vt:lpstr>42005016001</vt:lpstr>
      <vt:lpstr>6005009001</vt:lpstr>
      <vt:lpstr>6002121001</vt:lpstr>
      <vt:lpstr>36002001012</vt:lpstr>
      <vt:lpstr>39001666002</vt:lpstr>
      <vt:lpstr>34002065001</vt:lpstr>
      <vt:lpstr>6009031001</vt:lpstr>
      <vt:lpstr>42000094001</vt:lpstr>
      <vt:lpstr>42000094002</vt:lpstr>
      <vt:lpstr>27000001001</vt:lpstr>
      <vt:lpstr>55003100001</vt:lpstr>
      <vt:lpstr>17000721009</vt:lpstr>
      <vt:lpstr>36002001001</vt:lpstr>
      <vt:lpstr>36002001011</vt:lpstr>
      <vt:lpstr>34001082001</vt:lpstr>
      <vt:lpstr>17000721007</vt:lpstr>
      <vt:lpstr>25000128001</vt:lpstr>
      <vt:lpstr>6004010001</vt:lpstr>
      <vt:lpstr>6004009001</vt:lpstr>
      <vt:lpstr>11000001001</vt:lpstr>
      <vt:lpstr>26000596001</vt:lpstr>
      <vt:lpstr>17000721001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Fletcher Chapin</cp:lastModifiedBy>
  <dcterms:modified xsi:type="dcterms:W3CDTF">2023-02-10T05:10:21Z</dcterms:modified>
</cp:coreProperties>
</file>