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37C7499E-380D-ED41-9BA7-AE322B649469}" xr6:coauthVersionLast="47" xr6:coauthVersionMax="47" xr10:uidLastSave="{00000000-0000-0000-0000-000000000000}"/>
  <bookViews>
    <workbookView xWindow="0" yWindow="740" windowWidth="30240" windowHeight="18900" firstSheet="39" activeTab="50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89" l="1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3" i="79"/>
  <c r="L3" i="79"/>
  <c r="M2" i="79"/>
  <c r="L2" i="79"/>
  <c r="M4" i="79"/>
  <c r="L4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1" i="41"/>
  <c r="E11" i="41"/>
  <c r="M10" i="41"/>
  <c r="E10" i="41"/>
  <c r="M9" i="41"/>
  <c r="M8" i="41"/>
  <c r="L8" i="41"/>
  <c r="M11" i="40"/>
  <c r="E11" i="40"/>
  <c r="M10" i="40"/>
  <c r="E10" i="40"/>
  <c r="M9" i="40"/>
  <c r="M8" i="40"/>
  <c r="L8" i="40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11" i="39"/>
  <c r="E10" i="39"/>
  <c r="M10" i="39"/>
  <c r="E30" i="33"/>
  <c r="E29" i="33"/>
  <c r="E28" i="33"/>
  <c r="M28" i="33"/>
  <c r="E8" i="70"/>
  <c r="E7" i="70"/>
  <c r="M7" i="70"/>
  <c r="E11" i="37"/>
  <c r="E10" i="37"/>
  <c r="E9" i="37"/>
  <c r="M9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E8" i="79"/>
  <c r="E7" i="79"/>
  <c r="D8" i="79"/>
  <c r="D7" i="79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11" i="39"/>
  <c r="M9" i="39"/>
  <c r="M8" i="39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11" i="37"/>
  <c r="M10" i="37"/>
  <c r="M8" i="37"/>
  <c r="M16" i="88"/>
  <c r="M15" i="88"/>
  <c r="M14" i="88"/>
  <c r="M13" i="88"/>
  <c r="M12" i="88"/>
  <c r="M11" i="88"/>
  <c r="M10" i="88"/>
  <c r="M12" i="87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8" i="3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8" i="37"/>
  <c r="L8" i="80"/>
  <c r="L7" i="80"/>
  <c r="L6" i="80"/>
  <c r="L5" i="80"/>
  <c r="L2" i="43"/>
  <c r="L4" i="67"/>
  <c r="L3" i="67"/>
  <c r="L8" i="79"/>
  <c r="M8" i="79" s="1"/>
  <c r="L7" i="79"/>
  <c r="M7" i="79" s="1"/>
  <c r="L6" i="79"/>
  <c r="M6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<sst xmlns="http://schemas.openxmlformats.org/spreadsheetml/2006/main" count="6096" uniqueCount="96">
  <si>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</si>
  <si>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</si>
  <si>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</si>
  <si>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</si>
  <si>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</si>
  <si>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</si>
  <si>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</si>
  <si>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</si>
  <si>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</si>
  <si>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</si>
  <si>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</si>
  <si>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</si>
  <si>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</si>
  <si>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</si>
  <si>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</si>
  <si>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</si>
  <si>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</si>
  <si>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</si>
  <si>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</si>
  <si>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</si>
  <si>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</si>
  <si>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</si>
  <si>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</si>
  <si>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</si>
  <si>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</si>
  <si>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</si>
  <si>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</si>
  <si>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</si>
  <si>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</si>
  <si>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</si>
  <si>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</si>
  <si>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</si>
  <si>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</si>
  <si>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</si>
  <si>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</si>
  <si>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</si>
  <si>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</si>
  <si>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</si>
  <si>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</si>
  <si>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</si>
  <si>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</si>
  <si>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</si>
  <si>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</si>
  <si>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</si>
  <si>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</si>
  <si>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</si>
  <si>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</si>
  <si>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</si>
  <si>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</si>
  <si>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</si>
  <si>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</si>
  <si>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</si>
  <si>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</si>
  <si>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</si>
  <si>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</si>
  <si>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</si>
  <si>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</si>
  <si>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</si>
  <si>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</si>
  <si>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</si>
  <si>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</si>
  <si>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</si>
  <si>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</si>
  <si>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</si>
  <si>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</si>
  <si>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</si>
  <si>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</si>
  <si>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</si>
  <si>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</si>
  <si>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</si>
  <si>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</si>
  <si>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</si>
  <si>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</si>
  <si>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</si>
  <si>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</si>
  <si>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</si>
  <si>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</si>
  <si>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</si>
  <si>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</si>
  <si>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</si>
  <si>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</si>
  <si>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</si>
  <si>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</si>
  <si>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</si>
  <si>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</si>
  <si>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</si>
  <si>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</si>
  <si>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</si>
  <si>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</si>
  <si>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</si>
  <si>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</si>
  <si>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</si>
  <si>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generation and fuel charges</t>
  </si>
  <si>
    <t>Includes DSMCA, PCCA, and TCA</t>
  </si>
  <si>
    <t>Includes Electricity Commodity Adjustment (ECA)</t>
  </si>
  <si>
    <t>Includes TVA Fuel Cost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</si>
</sst>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0.0105+0.041</f>
        <v>5.1500000000000004E-2</v>
      </c>
      <c r="M3">
        <f>0.0105+0.041</f>
        <v>5.1500000000000004E-2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0.0291+0.0462</f>
        <v>7.5300000000000006E-2</v>
      </c>
      <c r="M4">
        <f>0.0291+0.0462</f>
        <v>7.5300000000000006E-2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0.0105+0.041</f>
        <v>5.1500000000000004E-2</v>
      </c>
      <c r="M5">
        <f>0.0105+0.041</f>
        <v>5.1500000000000004E-2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0.0291+0.0462</f>
        <v>7.5300000000000006E-2</v>
      </c>
      <c r="M6">
        <f>0.0291+0.0462</f>
        <v>7.5300000000000006E-2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0.0105+0.041</f>
        <v>5.1500000000000004E-2</v>
      </c>
      <c r="M7">
        <f>0.0105+0.041</f>
        <v>5.1500000000000004E-2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0.0105+0.041</f>
        <v>5.1500000000000004E-2</v>
      </c>
      <c r="M8">
        <f>0.0105+0.041</f>
        <v>5.1500000000000004E-2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0.0291+0.0462</f>
        <v>7.5300000000000006E-2</v>
      </c>
      <c r="M9">
        <f>0.0291+0.0462</f>
        <v>7.5300000000000006E-2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0.0105+0.041</f>
        <v>5.1500000000000004E-2</v>
      </c>
      <c r="M10">
        <f>0.0105+0.041</f>
        <v>5.1500000000000004E-2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0.0105+0.041</f>
        <v>5.1500000000000004E-2</v>
      </c>
      <c r="M11">
        <f>0.0105+0.041</f>
        <v>5.1500000000000004E-2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0.0291+0.0462</f>
        <v>7.5300000000000006E-2</v>
      </c>
      <c r="M12">
        <f>0.0291+0.0462</f>
        <v>7.5300000000000006E-2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0.0105+0.041</f>
        <v>5.1500000000000004E-2</v>
      </c>
      <c r="M13">
        <f>0.0105+0.041</f>
        <v>5.1500000000000004E-2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0.0291+0.0462</f>
        <v>7.5300000000000006E-2</v>
      </c>
      <c r="M14">
        <f>0.0291+0.0462</f>
        <v>7.5300000000000006E-2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0.0105+0.041</f>
        <v>5.1500000000000004E-2</v>
      </c>
      <c r="M15">
        <f>0.0105+0.041</f>
        <v>5.1500000000000004E-2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0.0105+0.041</f>
        <v>5.1500000000000004E-2</v>
      </c>
      <c r="M16">
        <f>0.0105+0.041</f>
        <v>5.1500000000000004E-2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3.49</v>
      </c>
      <c r="M22">
        <v>3.49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3.0999999999999999E-3</v>
      </c>
      <c r="M3">
        <v>3.0999999999999999E-3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v>3.0999999999999999E-3</v>
      </c>
      <c r="M4">
        <v>3.0999999999999999E-3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v>4.4299999999999999E-2</v>
      </c>
      <c r="M5">
        <v>4.4299999999999999E-2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v>3.0999999999999999E-3</v>
      </c>
      <c r="M6">
        <v>3.0999999999999999E-3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v>3.0999999999999999E-3</v>
      </c>
      <c r="M7">
        <v>3.0999999999999999E-3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3.0999999999999999E-3</v>
      </c>
      <c r="M8">
        <v>3.0999999999999999E-3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7.1280000000000001</v>
      </c>
      <c r="M9">
        <v>7.1280000000000001</v>
      </c>
      <c r="N9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87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62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84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87</v>
      </c>
      <c r="O9" t="s">
        <v>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68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69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87</v>
      </c>
      <c r="O2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8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0.003154+0.000447+0.0004+0.001623</f>
        <v>5.6240000000000005E-3</v>
      </c>
      <c r="M3">
        <f>0.003154+0.000447+0.0004+0.001623</f>
        <v>5.6240000000000005E-3</v>
      </c>
      <c r="N3" t="s">
        <v>14</v>
      </c>
      <c r="O3" t="s">
        <v>92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2.255+1.1102</f>
        <v>3.3651999999999997</v>
      </c>
      <c r="M4">
        <f>2.255+1.1102</f>
        <v>3.3651999999999997</v>
      </c>
      <c r="N4" t="s">
        <v>17</v>
      </c>
      <c r="O4" t="s">
        <v>91</v>
      </c>
    </row>
    <row r="5" spans="1:15" x14ac:dyDescent="0.2">
      <c r="A5" t="s">
        <v>21</v>
      </c>
      <c r="B5" t="s">
        <v>11</v>
      </c>
      <c r="L5">
        <v>60</v>
      </c>
      <c r="M5">
        <v>60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(1.25+5.597)/10.37</f>
        <v>0.66027000964320159</v>
      </c>
      <c r="M6" s="6">
        <f>L6/2.83168</f>
        <v>0.23317253702508814</v>
      </c>
      <c r="N6" t="s">
        <v>87</v>
      </c>
      <c r="O6" t="s">
        <v>72</v>
      </c>
    </row>
    <row r="7" spans="1:15" x14ac:dyDescent="0.2">
      <c r="A7" t="s">
        <v>21</v>
      </c>
      <c r="B7" t="s">
        <v>13</v>
      </c>
      <c r="D7">
        <f>100*10.37</f>
        <v>1037</v>
      </c>
      <c r="E7" s="10">
        <f>D7*2.83168</f>
        <v>2936.4521599999998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(0.97+5.597)/10.37</f>
        <v>0.63326904532304729</v>
      </c>
      <c r="M7" s="6">
        <f>L7/2.83168</f>
        <v>0.22363722077460987</v>
      </c>
      <c r="N7" t="s">
        <v>87</v>
      </c>
    </row>
    <row r="8" spans="1:15" x14ac:dyDescent="0.2">
      <c r="A8" t="s">
        <v>21</v>
      </c>
      <c r="B8" t="s">
        <v>13</v>
      </c>
      <c r="D8">
        <f>500*10.37</f>
        <v>5185</v>
      </c>
      <c r="E8" s="10">
        <f>D8*2.83168</f>
        <v>14682.2608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f>(0.82+5.597)/10.37</f>
        <v>0.61880424300867898</v>
      </c>
      <c r="M8" s="6">
        <f>L8/2.83168</f>
        <v>0.21852901564042512</v>
      </c>
      <c r="N8" t="s">
        <v>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87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87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87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90</v>
      </c>
      <c r="E1" s="1" t="s">
        <v>89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86</v>
      </c>
      <c r="M1" s="1" t="s">
        <v>85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0.13490099999999999</v>
      </c>
      <c r="M3">
        <v>0.13490099999999999</v>
      </c>
      <c r="N3" t="s">
        <v>14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0.12234</v>
      </c>
      <c r="M4">
        <v>0.12234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0.10434499999999999</v>
      </c>
      <c r="M5">
        <v>0.10434499999999999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8.0448000000000006E-2</v>
      </c>
      <c r="M6">
        <v>8.0448000000000006E-2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1.3858000000000001E-2</v>
      </c>
      <c r="M7">
        <v>1.3858000000000001E-2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1.0449E-2</v>
      </c>
      <c r="M8">
        <v>1.0449E-2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7.8410000000000007E-3</v>
      </c>
      <c r="M9">
        <v>7.8410000000000007E-3</v>
      </c>
      <c r="N9" t="s">
        <v>14</v>
      </c>
      <c r="O9" s="1"/>
    </row>
    <row r="10" spans="1:15" x14ac:dyDescent="0.2">
      <c r="A10" t="s">
        <v>10</v>
      </c>
      <c r="B10" t="s">
        <v>15</v>
      </c>
      <c r="C10" t="s">
        <v>23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9.6999999999999993</v>
      </c>
      <c r="M10">
        <v>9.6999999999999993</v>
      </c>
      <c r="N10" t="s">
        <v>17</v>
      </c>
    </row>
    <row r="11" spans="1:15" x14ac:dyDescent="0.2">
      <c r="A11" t="s">
        <v>21</v>
      </c>
      <c r="B11" t="s">
        <v>11</v>
      </c>
      <c r="L11">
        <v>1263.96</v>
      </c>
      <c r="M11">
        <v>1263.96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1.1292</v>
      </c>
      <c r="M12" s="6">
        <f>L12/2.83168</f>
        <v>0.39877387275398352</v>
      </c>
      <c r="N12" t="s">
        <v>87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f>D9*2.83168</f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tabSelected="1" workbookViewId="0">
      <selection activeCell="K21" sqref="K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61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61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88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87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87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87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74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47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48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49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75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50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E30" sqref="E28:E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77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48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87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11"/>
  <sheetViews>
    <sheetView workbookViewId="0">
      <selection activeCell="D1" sqref="A1:O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93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87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87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79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87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87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87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87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87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87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87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87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87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87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87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80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80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76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87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87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87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87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11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87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2023-09-07T17:49:55Z</dcterms:modified>
</cp:coreProperties>
</file>