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29175" yWindow="-435" windowWidth="25605" windowHeight="20475" tabRatio="911" firstSheet="2" activeTab="1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5" l="1"/>
  <c r="B2" i="25"/>
  <c r="CD7" i="25"/>
  <c r="CE7" i="25"/>
  <c r="CA7" i="25"/>
  <c r="A7" i="25"/>
  <c r="B7"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43" i="25"/>
  <c r="D43" i="25"/>
  <c r="E43"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E94" i="2"/>
  <c r="O94" i="2"/>
  <c r="E93" i="2"/>
  <c r="O93" i="2"/>
  <c r="E65" i="2"/>
  <c r="O65" i="2"/>
  <c r="E64" i="2"/>
  <c r="O64" i="2"/>
  <c r="E63" i="2"/>
  <c r="O63" i="2"/>
  <c r="E112" i="2"/>
  <c r="O112" i="2"/>
  <c r="E111" i="2"/>
  <c r="O111" i="2"/>
  <c r="E110" i="2"/>
  <c r="O110" i="2"/>
  <c r="E109" i="2"/>
  <c r="O109" i="2"/>
  <c r="E108" i="2"/>
  <c r="O108" i="2"/>
  <c r="E73" i="2"/>
  <c r="O73" i="2"/>
  <c r="E47" i="2"/>
  <c r="O47" i="2"/>
  <c r="E53" i="2"/>
  <c r="O53" i="2"/>
  <c r="E50" i="2"/>
  <c r="O50" i="2"/>
  <c r="E101" i="2"/>
  <c r="O101" i="2"/>
  <c r="E98" i="2"/>
  <c r="O98"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E74" i="2"/>
  <c r="E75" i="2"/>
  <c r="E76" i="2"/>
  <c r="E77" i="2"/>
  <c r="E78" i="2"/>
  <c r="E79" i="2"/>
  <c r="E80" i="2"/>
  <c r="E81" i="2"/>
  <c r="E82" i="2"/>
  <c r="E83" i="2"/>
  <c r="E84" i="2"/>
  <c r="E85" i="2"/>
  <c r="E86" i="2"/>
  <c r="E87" i="2"/>
  <c r="E88" i="2"/>
  <c r="E89" i="2"/>
  <c r="E90" i="2"/>
  <c r="E91" i="2"/>
  <c r="E92" i="2"/>
  <c r="E95" i="2"/>
  <c r="E96" i="2"/>
  <c r="E97" i="2"/>
  <c r="E99" i="2"/>
  <c r="E100" i="2"/>
  <c r="E102" i="2"/>
  <c r="E103" i="2"/>
  <c r="E104" i="2"/>
  <c r="E105" i="2"/>
  <c r="E106" i="2"/>
  <c r="E107" i="2"/>
  <c r="E113" i="2"/>
  <c r="E114" i="2"/>
  <c r="E115" i="2"/>
  <c r="E116" i="2"/>
  <c r="E117" i="2"/>
  <c r="E118" i="2"/>
  <c r="E119" i="2"/>
  <c r="E120" i="2"/>
  <c r="E121" i="2"/>
  <c r="E122" i="2"/>
  <c r="E123" i="2"/>
  <c r="E124" i="2"/>
  <c r="E125" i="2"/>
  <c r="E126" i="2"/>
  <c r="E127"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B2" i="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I7" i="6"/>
  <c r="I8" i="6"/>
  <c r="A7" i="24"/>
  <c r="B7" i="24"/>
  <c r="CC7" i="24"/>
  <c r="CC7" i="26"/>
  <c r="A7" i="26"/>
  <c r="B7" i="26"/>
  <c r="CC7" i="27"/>
  <c r="A7" i="27"/>
  <c r="B7" i="27"/>
  <c r="CC7" i="5"/>
  <c r="A7" i="5"/>
  <c r="B7" i="5"/>
  <c r="AG10" i="6"/>
  <c r="AG9" i="6"/>
  <c r="AG11" i="6"/>
  <c r="CD8" i="26"/>
  <c r="I9" i="6"/>
  <c r="CD8" i="5"/>
  <c r="I11" i="6"/>
  <c r="CD8" i="27"/>
  <c r="CD8" i="24"/>
  <c r="I10" i="6"/>
  <c r="I12" i="6"/>
  <c r="CE8" i="24"/>
  <c r="CE8" i="5"/>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A8" i="5"/>
  <c r="CB8" i="5"/>
  <c r="CB8" i="24"/>
  <c r="CA8" i="24"/>
  <c r="CC8" i="5"/>
  <c r="A8" i="5"/>
  <c r="B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<sst xmlns="http://schemas.openxmlformats.org/spreadsheetml/2006/main" count="573" uniqueCount="251">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</sst>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84">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4" tint="0.79998168889431442"/>
        </patternFill>
      </fill>
    </dxf>
    <dxf>
      <fill>
        <patternFill>
          <bgColor theme="4" tint="0.59996337778862885"/>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94652968"/>
        <c:axId val="194307112"/>
      </c:lineChart>
      <c:catAx>
        <c:axId val="194652968"/>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307112"/>
        <c:crosses val="autoZero"/>
        <c:auto val="1"/>
        <c:lblAlgn val="ctr"/>
        <c:lblOffset val="100"/>
        <c:noMultiLvlLbl val="0"/>
      </c:catAx>
      <c:valAx>
        <c:axId val="1943071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4652968"/>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45</c:v>
                </c:pt>
                <c:pt idx="1">
                  <c:v>42.631578947368425</c:v>
                </c:pt>
                <c:pt idx="2">
                  <c:v>40.26315789473685</c:v>
                </c:pt>
                <c:pt idx="3">
                  <c:v>37.894736842105274</c:v>
                </c:pt>
                <c:pt idx="4">
                  <c:v>35.526315789473699</c:v>
                </c:pt>
                <c:pt idx="5">
                  <c:v>33.157894736842124</c:v>
                </c:pt>
                <c:pt idx="6">
                  <c:v>30.789473684210545</c:v>
                </c:pt>
                <c:pt idx="7">
                  <c:v>28.421052631578966</c:v>
                </c:pt>
                <c:pt idx="8">
                  <c:v>26.052631578947388</c:v>
                </c:pt>
                <c:pt idx="9">
                  <c:v>23.684210526315809</c:v>
                </c:pt>
                <c:pt idx="10">
                  <c:v>21.31578947368423</c:v>
                </c:pt>
                <c:pt idx="11">
                  <c:v>18.947368421052651</c:v>
                </c:pt>
                <c:pt idx="12">
                  <c:v>16.578947368421073</c:v>
                </c:pt>
                <c:pt idx="13">
                  <c:v>14.210526315789494</c:v>
                </c:pt>
                <c:pt idx="14">
                  <c:v>11.842105263157915</c:v>
                </c:pt>
                <c:pt idx="15">
                  <c:v>9.4736842105263364</c:v>
                </c:pt>
                <c:pt idx="16">
                  <c:v>7.1052631578947576</c:v>
                </c:pt>
                <c:pt idx="17">
                  <c:v>4.7368421052631788</c:v>
                </c:pt>
                <c:pt idx="18">
                  <c:v>2.3684210526316001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94167320"/>
        <c:axId val="194626096"/>
      </c:lineChart>
      <c:dateAx>
        <c:axId val="19416732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626096"/>
        <c:crosses val="autoZero"/>
        <c:auto val="1"/>
        <c:lblOffset val="100"/>
        <c:baseTimeUnit val="days"/>
      </c:dateAx>
      <c:valAx>
        <c:axId val="19462609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416732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93909272"/>
        <c:axId val="194586032"/>
      </c:lineChart>
      <c:dateAx>
        <c:axId val="19390927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586032"/>
        <c:crosses val="autoZero"/>
        <c:auto val="1"/>
        <c:lblOffset val="100"/>
        <c:baseTimeUnit val="days"/>
      </c:dateAx>
      <c:valAx>
        <c:axId val="1945860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3909272"/>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5734784"/>
        <c:axId val="195977992"/>
      </c:lineChart>
      <c:dateAx>
        <c:axId val="19573478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977992"/>
        <c:crosses val="autoZero"/>
        <c:auto val="1"/>
        <c:lblOffset val="100"/>
        <c:baseTimeUnit val="days"/>
      </c:dateAx>
      <c:valAx>
        <c:axId val="19597799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573478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c:v>
                </c:pt>
                <c:pt idx="1">
                  <c:v>54.94736842105263</c:v>
                </c:pt>
                <c:pt idx="2">
                  <c:v>51.89473684210526</c:v>
                </c:pt>
                <c:pt idx="3">
                  <c:v>48.84210526315789</c:v>
                </c:pt>
                <c:pt idx="4">
                  <c:v>45.78947368421052</c:v>
                </c:pt>
                <c:pt idx="5">
                  <c:v>42.73684210526315</c:v>
                </c:pt>
                <c:pt idx="6">
                  <c:v>39.68421052631578</c:v>
                </c:pt>
                <c:pt idx="7">
                  <c:v>36.631578947368411</c:v>
                </c:pt>
                <c:pt idx="8">
                  <c:v>33.578947368421041</c:v>
                </c:pt>
                <c:pt idx="9">
                  <c:v>30.526315789473671</c:v>
                </c:pt>
                <c:pt idx="10">
                  <c:v>27.473684210526301</c:v>
                </c:pt>
                <c:pt idx="11">
                  <c:v>24.421052631578931</c:v>
                </c:pt>
                <c:pt idx="12">
                  <c:v>21.368421052631561</c:v>
                </c:pt>
                <c:pt idx="13">
                  <c:v>18.315789473684191</c:v>
                </c:pt>
                <c:pt idx="14">
                  <c:v>15.263157894736823</c:v>
                </c:pt>
                <c:pt idx="15">
                  <c:v>12.210526315789455</c:v>
                </c:pt>
                <c:pt idx="16">
                  <c:v>9.1578947368420867</c:v>
                </c:pt>
                <c:pt idx="17">
                  <c:v>6.1052631578947185</c:v>
                </c:pt>
                <c:pt idx="18">
                  <c:v>3.0526315789473499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7656240"/>
        <c:axId val="197468240"/>
      </c:lineChart>
      <c:dateAx>
        <c:axId val="19765624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7468240"/>
        <c:crosses val="autoZero"/>
        <c:auto val="1"/>
        <c:lblOffset val="100"/>
        <c:baseTimeUnit val="days"/>
      </c:dateAx>
      <c:valAx>
        <c:axId val="19746824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765624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245</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246</v>
      </c>
      <c r="F16" s="160"/>
      <c r="G16" s="160"/>
      <c r="H16" s="160" t="s">
        <v>247</v>
      </c>
      <c r="I16" s="160"/>
      <c r="J16" s="163" t="s">
        <v>248</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83"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152</v>
      </c>
      <c r="CC7" s="21" t="str">
        <f t="shared" ref="CC7:CC42" ca="1" si="8">"Backlog!" &amp; ADDRESS(CA7,$CC$4) &amp; ":" &amp; ADDRESS(CB7,$CC$4)</f>
        <v>Backlog!$F$23:$F$152</v>
      </c>
      <c r="CD7" s="21">
        <f t="shared" ref="CD7:CD42" ca="1" si="9">IF(CC6="","",MATCH($B$2,INDIRECT(CC6),0))</f>
        <v>22</v>
      </c>
      <c r="CE7" s="21">
        <f ca="1">IF(ISNA($CD7),"",CE6+CD7)</f>
        <v>23</v>
      </c>
    </row>
    <row r="8" spans="1:83" x14ac:dyDescent="0.2">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152</v>
      </c>
      <c r="CC8" s="21" t="str">
        <f t="shared" ca="1" si="8"/>
        <v>Backlog!$F$24:$F$152</v>
      </c>
      <c r="CD8" s="21">
        <f t="shared" ca="1" si="9"/>
        <v>1</v>
      </c>
      <c r="CE8" s="21">
        <f ca="1">IF(ISNA($CD8),"",CE7+CD8)</f>
        <v>24</v>
      </c>
    </row>
    <row r="9" spans="1:83" x14ac:dyDescent="0.2">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152</v>
      </c>
      <c r="CC9" s="21" t="str">
        <f t="shared" ca="1" si="8"/>
        <v>Backlog!$F$25:$F$152</v>
      </c>
      <c r="CD9" s="21">
        <f t="shared" ca="1" si="9"/>
        <v>1</v>
      </c>
      <c r="CE9" s="21">
        <f ca="1">IF(ISNA($CD9),"",CE8+CD9)</f>
        <v>25</v>
      </c>
    </row>
    <row r="10" spans="1:83" x14ac:dyDescent="0.2">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152</v>
      </c>
      <c r="CC10" s="21" t="str">
        <f t="shared" ca="1" si="8"/>
        <v>Backlog!$F$26:$F$152</v>
      </c>
      <c r="CD10" s="21">
        <f t="shared" ca="1" si="9"/>
        <v>1</v>
      </c>
      <c r="CE10" s="21">
        <f ca="1">IF(ISNA($CD10),"",CE9+CD10)</f>
        <v>26</v>
      </c>
    </row>
    <row r="11" spans="1:83" x14ac:dyDescent="0.2">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152</v>
      </c>
      <c r="CC11" s="21" t="str">
        <f t="shared" ca="1" si="8"/>
        <v>Backlog!$F$27:$F$152</v>
      </c>
      <c r="CD11" s="21">
        <f t="shared" ca="1" si="9"/>
        <v>1</v>
      </c>
      <c r="CE11" s="21">
        <f t="shared" ref="CE11:CE42" ca="1" si="12">IF(ISNA($CD11),"",CE10+CD11)</f>
        <v>27</v>
      </c>
    </row>
    <row r="12" spans="1:83" x14ac:dyDescent="0.2">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152</v>
      </c>
      <c r="CC12" s="21" t="str">
        <f t="shared" ca="1" si="8"/>
        <v>Backlog!$F$28:$F$152</v>
      </c>
      <c r="CD12" s="21">
        <f t="shared" ca="1" si="9"/>
        <v>1</v>
      </c>
      <c r="CE12" s="21">
        <f t="shared" ca="1" si="12"/>
        <v>28</v>
      </c>
    </row>
    <row r="13" spans="1:83" x14ac:dyDescent="0.2">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152</v>
      </c>
      <c r="CC13" s="21" t="str">
        <f t="shared" ca="1" si="8"/>
        <v>Backlog!$F$46:$F$152</v>
      </c>
      <c r="CD13" s="21">
        <f t="shared" ca="1" si="9"/>
        <v>18</v>
      </c>
      <c r="CE13" s="21">
        <f t="shared" ca="1" si="12"/>
        <v>46</v>
      </c>
    </row>
    <row r="14" spans="1:83" x14ac:dyDescent="0.2">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152</v>
      </c>
      <c r="CC14" s="21" t="str">
        <f t="shared" ca="1" si="8"/>
        <v>Backlog!$F$47:$F$152</v>
      </c>
      <c r="CD14" s="21">
        <f t="shared" ca="1" si="9"/>
        <v>1</v>
      </c>
      <c r="CE14" s="21">
        <f t="shared" ca="1" si="12"/>
        <v>47</v>
      </c>
    </row>
    <row r="15" spans="1:83" x14ac:dyDescent="0.2">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152</v>
      </c>
      <c r="CC15" s="21" t="str">
        <f t="shared" ca="1" si="8"/>
        <v>Backlog!$F$48:$F$152</v>
      </c>
      <c r="CD15" s="21">
        <f t="shared" ca="1" si="9"/>
        <v>1</v>
      </c>
      <c r="CE15" s="21">
        <f t="shared" ca="1" si="12"/>
        <v>48</v>
      </c>
    </row>
    <row r="16" spans="1:83" x14ac:dyDescent="0.2">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152</v>
      </c>
      <c r="CC16" s="21" t="str">
        <f t="shared" ca="1" si="8"/>
        <v>Backlog!$F$51:$F$152</v>
      </c>
      <c r="CD16" s="21">
        <f t="shared" ca="1" si="9"/>
        <v>3</v>
      </c>
      <c r="CE16" s="21">
        <f t="shared" ca="1" si="12"/>
        <v>51</v>
      </c>
    </row>
    <row r="17" spans="1:83" x14ac:dyDescent="0.2">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152</v>
      </c>
      <c r="CC17" s="21" t="str">
        <f t="shared" ca="1" si="8"/>
        <v>Backlog!$F$52:$F$152</v>
      </c>
      <c r="CD17" s="21">
        <f t="shared" ca="1" si="9"/>
        <v>1</v>
      </c>
      <c r="CE17" s="21">
        <f t="shared" ca="1" si="12"/>
        <v>52</v>
      </c>
    </row>
    <row r="18" spans="1:83" x14ac:dyDescent="0.2">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152</v>
      </c>
      <c r="CC18" s="21" t="str">
        <f t="shared" ca="1" si="8"/>
        <v>Backlog!$F$53:$F$152</v>
      </c>
      <c r="CD18" s="21">
        <f t="shared" ca="1" si="9"/>
        <v>1</v>
      </c>
      <c r="CE18" s="21">
        <f t="shared" ca="1" si="12"/>
        <v>53</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1</v>
      </c>
      <c r="CE19" s="21">
        <f t="shared" ca="1" si="12"/>
        <v>54</v>
      </c>
    </row>
    <row r="20" spans="1:83" x14ac:dyDescent="0.2">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152</v>
      </c>
      <c r="CC20" s="21" t="str">
        <f t="shared" ca="1" si="8"/>
        <v>Backlog!$F$66:$F$152</v>
      </c>
      <c r="CD20" s="21">
        <f t="shared" ca="1" si="9"/>
        <v>12</v>
      </c>
      <c r="CE20" s="21">
        <f t="shared" ca="1" si="12"/>
        <v>66</v>
      </c>
    </row>
    <row r="21" spans="1:83" x14ac:dyDescent="0.2">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152</v>
      </c>
      <c r="CC21" s="21" t="str">
        <f t="shared" ca="1" si="8"/>
        <v>Backlog!$F$74:$F$152</v>
      </c>
      <c r="CD21" s="21">
        <f t="shared" ca="1" si="9"/>
        <v>8</v>
      </c>
      <c r="CE21" s="21">
        <f t="shared" ca="1" si="12"/>
        <v>74</v>
      </c>
    </row>
    <row r="22" spans="1:83" x14ac:dyDescent="0.2">
      <c r="A22" s="90">
        <f t="shared" ca="1" si="10"/>
        <v>93</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94</v>
      </c>
      <c r="CB22" s="21">
        <f t="shared" ca="1" si="7"/>
        <v>152</v>
      </c>
      <c r="CC22" s="21" t="str">
        <f t="shared" ca="1" si="8"/>
        <v>Backlog!$F$94:$F$152</v>
      </c>
      <c r="CD22" s="21">
        <f t="shared" ca="1" si="9"/>
        <v>20</v>
      </c>
      <c r="CE22" s="21">
        <f t="shared" ca="1" si="12"/>
        <v>94</v>
      </c>
    </row>
    <row r="23" spans="1:83" x14ac:dyDescent="0.2">
      <c r="A23" s="90">
        <f t="shared" ca="1" si="10"/>
        <v>98</v>
      </c>
      <c r="B23" s="18" t="str">
        <f ca="1">IF(ISNUMBER(A23),INDEX(Backlog!$A:$M,$A23,B$5),"")</f>
        <v>6.4.4</v>
      </c>
      <c r="C23" s="73" t="str">
        <f ca="1">IF($B23="","",INDEX(Backlog!$A:$M,$A23,C$5))</f>
        <v>Android</v>
      </c>
      <c r="D23" s="73" t="str">
        <f ca="1">IF($B23="","",INDEX(Backlog!$A:$M,$A23,D$5))</f>
        <v>Général</v>
      </c>
      <c r="E23" s="73" t="str">
        <f ca="1">IF($B23="","",INDEX(Backlog!$A:$M,$A23,E$5))</f>
        <v>Interface parametrage</v>
      </c>
      <c r="F23" s="48">
        <f ca="1">IF($B23="","",INDEX(Backlog!$A:$M,$A23,F$5))</f>
        <v>3</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152</v>
      </c>
      <c r="CC23" s="21" t="str">
        <f t="shared" ca="1" si="8"/>
        <v>Backlog!$F$99:$F$152</v>
      </c>
      <c r="CD23" s="21">
        <f t="shared" ca="1" si="9"/>
        <v>5</v>
      </c>
      <c r="CE23" s="21">
        <f t="shared" ca="1" si="12"/>
        <v>99</v>
      </c>
    </row>
    <row r="24" spans="1:83" x14ac:dyDescent="0.2">
      <c r="A24" s="90">
        <f t="shared" ca="1" si="10"/>
        <v>101</v>
      </c>
      <c r="B24" s="18" t="str">
        <f ca="1">IF(ISNUMBER(A24),INDEX(Backlog!$A:$M,$A24,B$5),"")</f>
        <v>7.1.3</v>
      </c>
      <c r="C24" s="73" t="str">
        <f ca="1">IF($B24="","",INDEX(Backlog!$A:$M,$A24,C$5))</f>
        <v>Android Admin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102</v>
      </c>
      <c r="CB24" s="21">
        <f t="shared" ca="1" si="7"/>
        <v>152</v>
      </c>
      <c r="CC24" s="21" t="str">
        <f t="shared" ca="1" si="8"/>
        <v>Backlog!$F$102:$F$152</v>
      </c>
      <c r="CD24" s="21">
        <f t="shared" ca="1" si="9"/>
        <v>3</v>
      </c>
      <c r="CE24" s="21">
        <f t="shared" ca="1" si="12"/>
        <v>102</v>
      </c>
    </row>
    <row r="25" spans="1:83" x14ac:dyDescent="0.2">
      <c r="A25" s="90">
        <f t="shared" ca="1" si="10"/>
        <v>103</v>
      </c>
      <c r="B25" s="18" t="str">
        <f ca="1">IF(ISNUMBER(A25),INDEX(Backlog!$A:$M,$A25,B$5),"")</f>
        <v>7.2.2</v>
      </c>
      <c r="C25" s="73" t="str">
        <f ca="1">IF($B25="","",INDEX(Backlog!$A:$M,$A25,C$5))</f>
        <v>Android Admin</v>
      </c>
      <c r="D25" s="73" t="str">
        <f ca="1">IF($B25="","",INDEX(Backlog!$A:$M,$A25,D$5))</f>
        <v xml:space="preserve">Contribution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104</v>
      </c>
      <c r="CB25" s="21">
        <f t="shared" ca="1" si="7"/>
        <v>152</v>
      </c>
      <c r="CC25" s="21" t="str">
        <f t="shared" ca="1" si="8"/>
        <v>Backlog!$F$104:$F$152</v>
      </c>
      <c r="CD25" s="21">
        <f t="shared" ca="1" si="9"/>
        <v>2</v>
      </c>
      <c r="CE25" s="21">
        <f t="shared" ca="1" si="12"/>
        <v>104</v>
      </c>
    </row>
    <row r="26" spans="1:83" x14ac:dyDescent="0.2">
      <c r="A26" s="90">
        <f t="shared" ca="1" si="10"/>
        <v>111</v>
      </c>
      <c r="B26" s="18" t="str">
        <f ca="1">IF(ISNUMBER(A26),INDEX(Backlog!$A:$M,$A26,B$5),"")</f>
        <v>7.3.4</v>
      </c>
      <c r="C26" s="73" t="str">
        <f ca="1">IF($B26="","",INDEX(Backlog!$A:$M,$A26,C$5))</f>
        <v>Android Admin</v>
      </c>
      <c r="D26" s="73" t="str">
        <f ca="1">IF($B26="","",INDEX(Backlog!$A:$M,$A26,D$5))</f>
        <v>IHM</v>
      </c>
      <c r="E26" s="73" t="str">
        <f ca="1">IF($B26="","",INDEX(Backlog!$A:$M,$A26,E$5))</f>
        <v>Lier un Point GPS à une scène (V2 : polygon)</v>
      </c>
      <c r="F26" s="48">
        <f ca="1">IF($B26="","",INDEX(Backlog!$A:$M,$A26,F$5))</f>
        <v>7</v>
      </c>
      <c r="G26" s="66">
        <f ca="1">IF($B26="","",INDEX(Backlog!$A:$M,$A26,G$5))</f>
        <v>7</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112</v>
      </c>
      <c r="CB26" s="21">
        <f t="shared" ca="1" si="7"/>
        <v>152</v>
      </c>
      <c r="CC26" s="21" t="str">
        <f t="shared" ca="1" si="8"/>
        <v>Backlog!$F$112:$F$152</v>
      </c>
      <c r="CD26" s="21">
        <f t="shared" ca="1" si="9"/>
        <v>8</v>
      </c>
      <c r="CE26" s="21">
        <f t="shared" ca="1" si="12"/>
        <v>112</v>
      </c>
    </row>
    <row r="27" spans="1:83" x14ac:dyDescent="0.2">
      <c r="A27" s="90">
        <f t="shared" ca="1" si="10"/>
        <v>112</v>
      </c>
      <c r="B27" s="18" t="str">
        <f ca="1">IF(ISNUMBER(A27),INDEX(Backlog!$A:$M,$A27,B$5),"")</f>
        <v>7.3.5</v>
      </c>
      <c r="C27" s="73" t="str">
        <f ca="1">IF($B27="","",INDEX(Backlog!$A:$M,$A27,C$5))</f>
        <v>Android Admin</v>
      </c>
      <c r="D27" s="73" t="str">
        <f ca="1">IF($B27="","",INDEX(Backlog!$A:$M,$A27,D$5))</f>
        <v>IHM</v>
      </c>
      <c r="E27" s="73" t="str">
        <f ca="1">IF($B27="","",INDEX(Backlog!$A:$M,$A27,E$5))</f>
        <v>Consulter historique Contribution</v>
      </c>
      <c r="F27" s="48">
        <f ca="1">IF($B27="","",INDEX(Backlog!$A:$M,$A27,F$5))</f>
        <v>7</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113</v>
      </c>
      <c r="CB27" s="21">
        <f t="shared" ca="1" si="7"/>
        <v>152</v>
      </c>
      <c r="CC27" s="21" t="str">
        <f t="shared" ca="1" si="8"/>
        <v>Backlog!$F$113:$F$152</v>
      </c>
      <c r="CD27" s="21">
        <f t="shared" ca="1" si="9"/>
        <v>1</v>
      </c>
      <c r="CE27" s="21">
        <f t="shared" ca="1" si="12"/>
        <v>113</v>
      </c>
    </row>
    <row r="28" spans="1:83" x14ac:dyDescent="0.2">
      <c r="A28" s="90">
        <f t="shared" ca="1" si="10"/>
        <v>116</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117</v>
      </c>
      <c r="CB28" s="21">
        <f t="shared" ca="1" si="7"/>
        <v>152</v>
      </c>
      <c r="CC28" s="21" t="str">
        <f t="shared" ca="1" si="8"/>
        <v>Backlog!$F$117:$F$152</v>
      </c>
      <c r="CD28" s="21">
        <f t="shared" ca="1" si="9"/>
        <v>4</v>
      </c>
      <c r="CE28" s="21">
        <f t="shared" ca="1" si="12"/>
        <v>117</v>
      </c>
    </row>
    <row r="29" spans="1:83" x14ac:dyDescent="0.2">
      <c r="A29" s="90">
        <f t="shared" ca="1" si="10"/>
        <v>122</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123</v>
      </c>
      <c r="CB29" s="21">
        <f t="shared" ca="1" si="7"/>
        <v>152</v>
      </c>
      <c r="CC29" s="21" t="str">
        <f t="shared" ca="1" si="8"/>
        <v>Backlog!$F$123:$F$152</v>
      </c>
      <c r="CD29" s="21">
        <f t="shared" ca="1" si="9"/>
        <v>6</v>
      </c>
      <c r="CE29" s="21">
        <f t="shared" ca="1" si="12"/>
        <v>123</v>
      </c>
    </row>
    <row r="30" spans="1:83" x14ac:dyDescent="0.2">
      <c r="A30" s="90">
        <f t="shared" ca="1" si="10"/>
        <v>127</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128</v>
      </c>
      <c r="CB30" s="21">
        <f t="shared" ca="1" si="7"/>
        <v>152</v>
      </c>
      <c r="CC30" s="21" t="str">
        <f t="shared" ca="1" si="8"/>
        <v>Backlog!$F$128:$F$152</v>
      </c>
      <c r="CD30" s="21">
        <f t="shared" ca="1" si="9"/>
        <v>5</v>
      </c>
      <c r="CE30" s="21">
        <f t="shared" ca="1" si="12"/>
        <v>128</v>
      </c>
    </row>
    <row r="31" spans="1:83" x14ac:dyDescent="0.2">
      <c r="A31" s="90">
        <f t="shared" ca="1" si="10"/>
        <v>142</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143</v>
      </c>
      <c r="CB31" s="21">
        <f t="shared" ca="1" si="7"/>
        <v>152</v>
      </c>
      <c r="CC31" s="21" t="str">
        <f t="shared" ca="1" si="8"/>
        <v>Backlog!$F$143:$F$152</v>
      </c>
      <c r="CD31" s="21">
        <f t="shared" ca="1" si="9"/>
        <v>15</v>
      </c>
      <c r="CE31" s="21">
        <f t="shared" ca="1" si="12"/>
        <v>143</v>
      </c>
    </row>
    <row r="32" spans="1:83" x14ac:dyDescent="0.2">
      <c r="A32" s="90">
        <f t="shared" ca="1" si="10"/>
        <v>147</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148</v>
      </c>
      <c r="CB32" s="21">
        <f t="shared" ca="1" si="7"/>
        <v>152</v>
      </c>
      <c r="CC32" s="21" t="str">
        <f t="shared" ca="1" si="8"/>
        <v>Backlog!$F$148:$F$152</v>
      </c>
      <c r="CD32" s="21">
        <f t="shared" ca="1" si="9"/>
        <v>5</v>
      </c>
      <c r="CE32" s="21">
        <f t="shared" ca="1" si="12"/>
        <v>148</v>
      </c>
    </row>
    <row r="33" spans="1:83" x14ac:dyDescent="0.2">
      <c r="A33" s="90">
        <f t="shared" ca="1" si="10"/>
        <v>152</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153</v>
      </c>
      <c r="CB33" s="21">
        <f t="shared" ca="1" si="7"/>
        <v>152</v>
      </c>
      <c r="CC33" s="21" t="str">
        <f t="shared" ca="1" si="8"/>
        <v>Backlog!$F$153:$F$152</v>
      </c>
      <c r="CD33" s="21">
        <f t="shared" ca="1" si="9"/>
        <v>5</v>
      </c>
      <c r="CE33" s="21">
        <f t="shared" ca="1" si="12"/>
        <v>153</v>
      </c>
    </row>
    <row r="34" spans="1:83" x14ac:dyDescent="0.2">
      <c r="A34" s="90">
        <f t="shared" ca="1" si="10"/>
        <v>153</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154</v>
      </c>
      <c r="CB34" s="21">
        <f t="shared" ca="1" si="7"/>
        <v>152</v>
      </c>
      <c r="CC34" s="21" t="str">
        <f t="shared" ca="1" si="8"/>
        <v>Backlog!$F$154:$F$152</v>
      </c>
      <c r="CD34" s="21">
        <f t="shared" ca="1" si="9"/>
        <v>1</v>
      </c>
      <c r="CE34" s="21">
        <f t="shared" ca="1" si="12"/>
        <v>154</v>
      </c>
    </row>
    <row r="35" spans="1:83" x14ac:dyDescent="0.2">
      <c r="A35" s="90">
        <f t="shared" ca="1" si="10"/>
        <v>154</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155</v>
      </c>
      <c r="CB35" s="21">
        <f t="shared" ca="1" si="7"/>
        <v>152</v>
      </c>
      <c r="CC35" s="21" t="str">
        <f t="shared" ca="1" si="8"/>
        <v>Backlog!$F$155:$F$152</v>
      </c>
      <c r="CD35" s="21">
        <f t="shared" ca="1" si="9"/>
        <v>1</v>
      </c>
      <c r="CE35" s="21">
        <f t="shared" ca="1" si="12"/>
        <v>155</v>
      </c>
    </row>
    <row r="36" spans="1:83" x14ac:dyDescent="0.2">
      <c r="A36" s="90">
        <f t="shared" ca="1" si="10"/>
        <v>155</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156</v>
      </c>
      <c r="CB36" s="21">
        <f t="shared" ca="1" si="7"/>
        <v>152</v>
      </c>
      <c r="CC36" s="21" t="str">
        <f t="shared" ca="1" si="8"/>
        <v>Backlog!$F$156:$F$152</v>
      </c>
      <c r="CD36" s="21">
        <f t="shared" ca="1" si="9"/>
        <v>1</v>
      </c>
      <c r="CE36" s="21">
        <f t="shared" ca="1" si="12"/>
        <v>156</v>
      </c>
    </row>
    <row r="37" spans="1:83" x14ac:dyDescent="0.2">
      <c r="A37" s="90">
        <f t="shared" ca="1" si="10"/>
        <v>156</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157</v>
      </c>
      <c r="CB37" s="21">
        <f t="shared" ca="1" si="7"/>
        <v>152</v>
      </c>
      <c r="CC37" s="21" t="str">
        <f t="shared" ca="1" si="8"/>
        <v>Backlog!$F$157:$F$152</v>
      </c>
      <c r="CD37" s="21">
        <f t="shared" ca="1" si="9"/>
        <v>1</v>
      </c>
      <c r="CE37" s="21">
        <f t="shared" ca="1" si="12"/>
        <v>157</v>
      </c>
    </row>
    <row r="38" spans="1:83" x14ac:dyDescent="0.2">
      <c r="A38" s="90">
        <f t="shared" ca="1" si="10"/>
        <v>157</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158</v>
      </c>
      <c r="CB38" s="21">
        <f t="shared" ca="1" si="7"/>
        <v>152</v>
      </c>
      <c r="CC38" s="21" t="str">
        <f t="shared" ca="1" si="8"/>
        <v>Backlog!$F$158:$F$152</v>
      </c>
      <c r="CD38" s="21">
        <f t="shared" ca="1" si="9"/>
        <v>1</v>
      </c>
      <c r="CE38" s="21">
        <f t="shared" ca="1" si="12"/>
        <v>158</v>
      </c>
    </row>
    <row r="39" spans="1:83" x14ac:dyDescent="0.2">
      <c r="A39" s="90">
        <f t="shared" ca="1" si="10"/>
        <v>158</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159</v>
      </c>
      <c r="CB39" s="21">
        <f t="shared" ca="1" si="7"/>
        <v>152</v>
      </c>
      <c r="CC39" s="21" t="str">
        <f t="shared" ca="1" si="8"/>
        <v>Backlog!$F$159:$F$152</v>
      </c>
      <c r="CD39" s="21">
        <f t="shared" ca="1" si="9"/>
        <v>1</v>
      </c>
      <c r="CE39" s="21">
        <f t="shared" ca="1" si="12"/>
        <v>159</v>
      </c>
    </row>
    <row r="40" spans="1:83" x14ac:dyDescent="0.2">
      <c r="A40" s="90">
        <f t="shared" ca="1" si="10"/>
        <v>159</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160</v>
      </c>
      <c r="CB40" s="21">
        <f t="shared" ca="1" si="7"/>
        <v>152</v>
      </c>
      <c r="CC40" s="21" t="str">
        <f t="shared" ca="1" si="8"/>
        <v>Backlog!$F$160:$F$152</v>
      </c>
      <c r="CD40" s="21">
        <f t="shared" ca="1" si="9"/>
        <v>1</v>
      </c>
      <c r="CE40" s="21">
        <f t="shared" ca="1" si="12"/>
        <v>160</v>
      </c>
    </row>
    <row r="41" spans="1:83" x14ac:dyDescent="0.2">
      <c r="A41" s="90">
        <f t="shared" ca="1" si="10"/>
        <v>160</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161</v>
      </c>
      <c r="CB41" s="21">
        <f t="shared" ca="1" si="7"/>
        <v>152</v>
      </c>
      <c r="CC41" s="21" t="str">
        <f t="shared" ca="1" si="8"/>
        <v>Backlog!$F$161:$F$152</v>
      </c>
      <c r="CD41" s="21">
        <f t="shared" ca="1" si="9"/>
        <v>1</v>
      </c>
      <c r="CE41" s="21">
        <f t="shared" ca="1" si="12"/>
        <v>161</v>
      </c>
    </row>
    <row r="42" spans="1:83" x14ac:dyDescent="0.2">
      <c r="A42" s="90">
        <f t="shared" ca="1" si="10"/>
        <v>161</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162</v>
      </c>
      <c r="CB42" s="21">
        <f t="shared" ca="1" si="7"/>
        <v>152</v>
      </c>
      <c r="CC42" s="21" t="str">
        <f t="shared" ca="1" si="8"/>
        <v>Backlog!$F$162:$F$152</v>
      </c>
      <c r="CD42" s="21">
        <f t="shared" ca="1" si="9"/>
        <v>1</v>
      </c>
      <c r="CE42" s="21">
        <f t="shared" ca="1" si="12"/>
        <v>162</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8" priority="7">
      <formula>AND(MOD(ROW(),2)=0,H$2=TRUE)</formula>
    </cfRule>
  </conditionalFormatting>
  <conditionalFormatting sqref="A7:A42">
    <cfRule type="expression" dxfId="27" priority="6">
      <formula>MOD(ROW(),2)=0</formula>
    </cfRule>
  </conditionalFormatting>
  <conditionalFormatting sqref="B7:G42">
    <cfRule type="expression" dxfId="26" priority="5">
      <formula>MOD(ROW(),2)=0</formula>
    </cfRule>
  </conditionalFormatting>
  <conditionalFormatting sqref="H6:BZ42 H3:BZ4">
    <cfRule type="expression" dxfId="25" priority="2">
      <formula>OR(WEEKDAY(H$3,2)=1,WEEKDAY(H$3,2)=6)</formula>
    </cfRule>
    <cfRule type="expression" dxfId="24" priority="3">
      <formula>H$1</formula>
    </cfRule>
    <cfRule type="expression" dxfId="23" priority="4">
      <formula>H$2</formula>
    </cfRule>
  </conditionalFormatting>
  <conditionalFormatting sqref="H6:BZ6">
    <cfRule type="expression" dxfId="22"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21"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tabSelected="1"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166</v>
      </c>
      <c r="B8" s="145" t="s">
        <v>161</v>
      </c>
      <c r="C8" s="145" t="s">
        <v>99</v>
      </c>
      <c r="D8" s="145" t="s">
        <v>154</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164</v>
      </c>
      <c r="B10" s="145" t="s">
        <v>166</v>
      </c>
      <c r="C10" s="145" t="s">
        <v>99</v>
      </c>
      <c r="D10" s="145" t="s">
        <v>154</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165</v>
      </c>
      <c r="B11" s="145" t="s">
        <v>166</v>
      </c>
      <c r="C11" s="145" t="s">
        <v>99</v>
      </c>
      <c r="D11" s="145" t="s">
        <v>154</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0" priority="143">
      <formula>WEEKDAY(E$5,2)=1</formula>
    </cfRule>
    <cfRule type="expression" dxfId="19" priority="165">
      <formula>E$2</formula>
    </cfRule>
    <cfRule type="expression" dxfId="18" priority="166">
      <formula>E$1</formula>
    </cfRule>
  </conditionalFormatting>
  <conditionalFormatting sqref="E12:IV12 F11:BG12 E17:IV17 E10:AH17 E13:IV14 E14:IV16 F16:BG17 AI7:IV17 E7:IV11">
    <cfRule type="expression" dxfId="17" priority="142">
      <formula>WEEKDAY(E$5,2)=1</formula>
    </cfRule>
    <cfRule type="expression" dxfId="16" priority="156">
      <formula>E$1</formula>
    </cfRule>
    <cfRule type="expression" dxfId="15" priority="158">
      <formula>AND(MOD(ROW(),2)=0,E$2=TRUE)</formula>
    </cfRule>
  </conditionalFormatting>
  <conditionalFormatting sqref="E12:IV12 F11:BG12 E17:IV17 E10:AH17 E13:IV14 E14:IV16 F16:BG17 AI7:IV17 E7:IV11">
    <cfRule type="expression" dxfId="14"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3"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2" priority="6">
      <formula>WEEKDAY(N$5,2)=1</formula>
    </cfRule>
    <cfRule type="expression" dxfId="11" priority="7">
      <formula>N$2</formula>
    </cfRule>
    <cfRule type="expression" dxfId="10"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9"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8" priority="2">
      <formula>WEEKDAY(N$5,2)=1</formula>
    </cfRule>
    <cfRule type="expression" dxfId="7" priority="3">
      <formula>N$2</formula>
    </cfRule>
    <cfRule type="expression" dxfId="6"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5"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I12" sqref="I12"/>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45</v>
      </c>
      <c r="H8" s="15">
        <f ca="1">IF($AD8,INDIRECT($AC8 &amp; "D4"),"")</f>
        <v>45</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83</v>
      </c>
      <c r="H9" s="15">
        <f ca="1">IF($AD9,INDIRECT($AC9 &amp; "D4"),"")</f>
        <v>83</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306</v>
      </c>
      <c r="H12" s="105">
        <f ca="1">SUM(H7:H11)</f>
        <v>306</v>
      </c>
      <c r="I12" s="108">
        <f ca="1">SUM(I7:I11)</f>
        <v>315</v>
      </c>
      <c r="J12" s="110">
        <f>AVERAGE(J7:J11)</f>
        <v>0</v>
      </c>
    </row>
    <row r="14" spans="1:33" ht="18.75" x14ac:dyDescent="0.3">
      <c r="B14" s="189" t="s">
        <v>49</v>
      </c>
      <c r="C14" s="190"/>
      <c r="D14" s="190"/>
      <c r="E14" s="190"/>
      <c r="F14" s="191"/>
      <c r="G14" s="192">
        <f>SUM(Backlog!H:H)</f>
        <v>449</v>
      </c>
      <c r="H14" s="192"/>
      <c r="I14" s="192"/>
      <c r="J14" s="192"/>
    </row>
    <row r="16" spans="1:33" ht="15.75" thickBot="1" x14ac:dyDescent="0.3"/>
    <row r="17" spans="2:10" ht="15" customHeight="1" thickTop="1" x14ac:dyDescent="0.25">
      <c r="B17" s="193" t="s">
        <v>159</v>
      </c>
      <c r="C17" s="194"/>
      <c r="D17" s="201" t="s">
        <v>53</v>
      </c>
      <c r="E17" s="201"/>
      <c r="F17" s="201"/>
      <c r="G17" s="201"/>
      <c r="H17" s="201"/>
      <c r="I17" s="197" t="s">
        <v>158</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155</v>
      </c>
      <c r="E23" s="178"/>
      <c r="F23" s="178"/>
      <c r="G23" s="178"/>
      <c r="H23" s="178"/>
      <c r="I23" s="178"/>
      <c r="J23" s="155" t="s">
        <v>149</v>
      </c>
    </row>
    <row r="24" spans="2:10" ht="15" customHeight="1" x14ac:dyDescent="0.25">
      <c r="B24" s="148"/>
      <c r="C24" s="154">
        <v>5</v>
      </c>
      <c r="D24" s="178" t="s">
        <v>156</v>
      </c>
      <c r="E24" s="178"/>
      <c r="F24" s="178"/>
      <c r="G24" s="178"/>
      <c r="H24" s="178"/>
      <c r="I24" s="178"/>
      <c r="J24" s="155" t="s">
        <v>157</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249</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82" priority="6">
      <formula>MOD(ROW(),2)=0</formula>
    </cfRule>
  </conditionalFormatting>
  <conditionalFormatting sqref="G7:G11 I7:I11">
    <cfRule type="expression" dxfId="81"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opLeftCell="E1" zoomScale="74" zoomScaleNormal="74" zoomScalePageLayoutView="125" workbookViewId="0">
      <pane ySplit="5" topLeftCell="A81" activePane="bottomLeft" state="frozen"/>
      <selection pane="bottomLeft" activeCell="F103" sqref="F103"/>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5703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3</v>
      </c>
      <c r="G8" s="32">
        <v>1</v>
      </c>
      <c r="H8" s="76">
        <v>1</v>
      </c>
      <c r="I8" s="142" t="s">
        <v>171</v>
      </c>
      <c r="J8" s="40" t="s">
        <v>173</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171</v>
      </c>
      <c r="J9" s="40" t="s">
        <v>173</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171</v>
      </c>
      <c r="J11" s="40" t="s">
        <v>173</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171</v>
      </c>
      <c r="J13" s="40" t="s">
        <v>173</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171</v>
      </c>
      <c r="J14" s="40" t="s">
        <v>173</v>
      </c>
      <c r="K14" s="142" t="s">
        <v>160</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6</v>
      </c>
      <c r="G18" s="143">
        <v>7</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6</v>
      </c>
      <c r="G19" s="143">
        <v>7</v>
      </c>
      <c r="H19" s="141">
        <v>13</v>
      </c>
      <c r="I19" s="142" t="s">
        <v>62</v>
      </c>
      <c r="J19" s="142" t="s">
        <v>177</v>
      </c>
      <c r="K19" s="159" t="s">
        <v>179</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6</v>
      </c>
      <c r="G20" s="143">
        <v>7</v>
      </c>
      <c r="H20" s="141">
        <v>8</v>
      </c>
      <c r="I20" s="142" t="s">
        <v>62</v>
      </c>
      <c r="J20" s="142" t="s">
        <v>177</v>
      </c>
      <c r="K20" s="142" t="s">
        <v>180</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6</v>
      </c>
      <c r="G21" s="143">
        <v>7</v>
      </c>
      <c r="H21" s="141">
        <v>2</v>
      </c>
      <c r="I21" s="142" t="s">
        <v>62</v>
      </c>
      <c r="J21" s="142" t="s">
        <v>177</v>
      </c>
      <c r="K21" s="142" t="s">
        <v>182</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5</v>
      </c>
      <c r="G22" s="143">
        <v>4</v>
      </c>
      <c r="H22" s="141">
        <v>1</v>
      </c>
      <c r="I22" s="142" t="s">
        <v>62</v>
      </c>
      <c r="J22" s="142" t="s">
        <v>181</v>
      </c>
      <c r="K22" s="142" t="s">
        <v>178</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5</v>
      </c>
      <c r="G23" s="143">
        <v>4</v>
      </c>
      <c r="H23" s="141">
        <v>1</v>
      </c>
      <c r="I23" s="142" t="s">
        <v>62</v>
      </c>
      <c r="J23" s="142" t="s">
        <v>181</v>
      </c>
      <c r="K23" s="142" t="s">
        <v>182</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5</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183</v>
      </c>
      <c r="K25" s="142" t="s">
        <v>250</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6</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6</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3</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5</v>
      </c>
      <c r="G45" s="143">
        <v>3</v>
      </c>
      <c r="H45" s="141">
        <v>1</v>
      </c>
      <c r="I45" s="142" t="s">
        <v>211</v>
      </c>
      <c r="J45" s="142" t="s">
        <v>90</v>
      </c>
      <c r="K45" s="142" t="s">
        <v>202</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5</v>
      </c>
      <c r="G46" s="143">
        <v>3</v>
      </c>
      <c r="H46" s="141">
        <v>4</v>
      </c>
      <c r="I46" s="142" t="s">
        <v>211</v>
      </c>
      <c r="J46" s="142" t="s">
        <v>90</v>
      </c>
      <c r="K46" s="142" t="s">
        <v>232</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233</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3</v>
      </c>
      <c r="G48" s="143">
        <v>2</v>
      </c>
      <c r="H48" s="141">
        <v>1</v>
      </c>
      <c r="I48" s="142" t="s">
        <v>211</v>
      </c>
      <c r="J48" s="142" t="s">
        <v>173</v>
      </c>
      <c r="K48" s="142" t="s">
        <v>203</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228</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230</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5</v>
      </c>
      <c r="G51" s="143">
        <v>4</v>
      </c>
      <c r="H51" s="141">
        <v>1</v>
      </c>
      <c r="I51" s="142" t="s">
        <v>211</v>
      </c>
      <c r="J51" s="142" t="s">
        <v>174</v>
      </c>
      <c r="K51" s="142" t="s">
        <v>205</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5</v>
      </c>
      <c r="G52" s="143">
        <v>4</v>
      </c>
      <c r="H52" s="141">
        <v>1</v>
      </c>
      <c r="I52" s="142" t="s">
        <v>211</v>
      </c>
      <c r="J52" s="142" t="s">
        <v>174</v>
      </c>
      <c r="K52" s="142" t="s">
        <v>227</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231</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3</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3</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3</v>
      </c>
      <c r="G58" s="143">
        <v>2</v>
      </c>
      <c r="H58" s="141">
        <v>1</v>
      </c>
      <c r="I58" s="142" t="s">
        <v>206</v>
      </c>
      <c r="J58" s="142" t="s">
        <v>208</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3</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3</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3</v>
      </c>
      <c r="G62" s="143">
        <v>2</v>
      </c>
      <c r="H62" s="141">
        <v>1</v>
      </c>
      <c r="I62" s="142" t="s">
        <v>206</v>
      </c>
      <c r="J62" s="142" t="s">
        <v>208</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243</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6</v>
      </c>
      <c r="G64" s="143">
        <v>7</v>
      </c>
      <c r="H64" s="141">
        <v>1</v>
      </c>
      <c r="I64" s="142" t="s">
        <v>206</v>
      </c>
      <c r="J64" s="142" t="s">
        <v>208</v>
      </c>
      <c r="K64" s="142" t="s">
        <v>242</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244</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3</v>
      </c>
      <c r="G68" s="143">
        <v>2</v>
      </c>
      <c r="H68" s="141">
        <v>2</v>
      </c>
      <c r="I68" s="142" t="s">
        <v>210</v>
      </c>
      <c r="J68" s="142" t="s">
        <v>210</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3</v>
      </c>
      <c r="G69" s="143">
        <v>2</v>
      </c>
      <c r="H69" s="141">
        <v>1</v>
      </c>
      <c r="I69" s="142" t="s">
        <v>210</v>
      </c>
      <c r="J69" s="142" t="s">
        <v>212</v>
      </c>
      <c r="K69" s="142" t="s">
        <v>203</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3</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229</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234</v>
      </c>
      <c r="L73" s="142"/>
      <c r="M73" s="32"/>
      <c r="N73" s="96"/>
      <c r="O73" s="41" t="str">
        <f t="shared" si="7"/>
        <v>5.3.3 : API Java LS \ API Java LS : Post \ Fonction postLinkGPSCoordScene  (V2 : polygon)</v>
      </c>
    </row>
    <row r="74" spans="1:15" s="41" customFormat="1" ht="15" x14ac:dyDescent="0.2">
      <c r="A74" s="50" t="str">
        <f>IF($N74="","??",INDEX('Liste SFD'!$A:$A,MATCH($N74,'Liste SFD'!$B:$B,0),1))</f>
        <v>??</v>
      </c>
      <c r="B74" s="50">
        <v>6</v>
      </c>
      <c r="C74" s="50">
        <v>1</v>
      </c>
      <c r="D74" s="50">
        <f t="shared" si="8"/>
        <v>1</v>
      </c>
      <c r="E74" s="143" t="str">
        <f t="shared" ref="E74:E113" si="9">TEXT(B74,"#") &amp; "." &amp; TEXT(C74,"#") &amp; "." &amp; TEXT(D74,"#")</f>
        <v>6.1.1</v>
      </c>
      <c r="F74" s="143">
        <v>3</v>
      </c>
      <c r="G74" s="143">
        <v>5</v>
      </c>
      <c r="H74" s="141">
        <v>2</v>
      </c>
      <c r="I74" s="142" t="s">
        <v>74</v>
      </c>
      <c r="J74" s="142" t="s">
        <v>75</v>
      </c>
      <c r="K74" s="142" t="s">
        <v>76</v>
      </c>
      <c r="L74" s="142"/>
      <c r="M74" s="32"/>
      <c r="N74" s="96"/>
      <c r="O74" s="41" t="str">
        <f t="shared" si="7"/>
        <v>6.1.1 : Android \ Capteurs \ Lire un QRCode</v>
      </c>
    </row>
    <row r="75" spans="1:15" s="41" customFormat="1" ht="15" x14ac:dyDescent="0.2">
      <c r="A75" s="50" t="str">
        <f>IF($N75="","??",INDEX('Liste SFD'!$A:$A,MATCH($N75,'Liste SFD'!$B:$B,0),1))</f>
        <v>??</v>
      </c>
      <c r="B75" s="50">
        <v>6</v>
      </c>
      <c r="C75" s="50">
        <v>1</v>
      </c>
      <c r="D75" s="50">
        <f t="shared" si="8"/>
        <v>2</v>
      </c>
      <c r="E75" s="143" t="str">
        <f t="shared" si="9"/>
        <v>6.1.2</v>
      </c>
      <c r="F75" s="143">
        <v>3</v>
      </c>
      <c r="G75" s="143">
        <v>5</v>
      </c>
      <c r="H75" s="141">
        <v>3</v>
      </c>
      <c r="I75" s="142" t="s">
        <v>74</v>
      </c>
      <c r="J75" s="142" t="s">
        <v>75</v>
      </c>
      <c r="K75" s="142" t="s">
        <v>77</v>
      </c>
      <c r="L75" s="142"/>
      <c r="M75" s="32"/>
      <c r="N75" s="96"/>
      <c r="O75" s="41" t="str">
        <f t="shared" si="7"/>
        <v>6.1.2 : Android \ Capteurs \ Lire un NFC</v>
      </c>
    </row>
    <row r="76" spans="1:15" s="41" customFormat="1" ht="15" x14ac:dyDescent="0.2">
      <c r="A76" s="50" t="str">
        <f>IF($N76="","??",INDEX('Liste SFD'!$A:$A,MATCH($N76,'Liste SFD'!$B:$B,0),1))</f>
        <v>??</v>
      </c>
      <c r="B76" s="50">
        <v>6</v>
      </c>
      <c r="C76" s="50">
        <v>1</v>
      </c>
      <c r="D76" s="50">
        <f t="shared" si="8"/>
        <v>3</v>
      </c>
      <c r="E76" s="143" t="str">
        <f t="shared" si="9"/>
        <v>6.1.3</v>
      </c>
      <c r="F76" s="143">
        <v>3</v>
      </c>
      <c r="G76" s="143">
        <v>5</v>
      </c>
      <c r="H76" s="141">
        <v>3</v>
      </c>
      <c r="I76" s="142" t="s">
        <v>74</v>
      </c>
      <c r="J76" s="142" t="s">
        <v>75</v>
      </c>
      <c r="K76" s="142" t="s">
        <v>78</v>
      </c>
      <c r="L76" s="142"/>
      <c r="M76" s="32"/>
      <c r="N76" s="96"/>
      <c r="O76" s="41" t="str">
        <f t="shared" si="7"/>
        <v>6.1.3 : Android \ Capteurs \ Lire les coordonnées GPS</v>
      </c>
    </row>
    <row r="77" spans="1:15" s="41" customFormat="1" ht="15" x14ac:dyDescent="0.2">
      <c r="A77" s="50" t="str">
        <f>IF($N77="","??",INDEX('Liste SFD'!$A:$A,MATCH($N77,'Liste SFD'!$B:$B,0),1))</f>
        <v>??</v>
      </c>
      <c r="B77" s="50">
        <v>6</v>
      </c>
      <c r="C77" s="50">
        <v>1</v>
      </c>
      <c r="D77" s="50">
        <f t="shared" si="8"/>
        <v>4</v>
      </c>
      <c r="E77" s="143" t="str">
        <f t="shared" si="9"/>
        <v>6.1.4</v>
      </c>
      <c r="F77" s="143">
        <v>3</v>
      </c>
      <c r="G77" s="143">
        <v>5</v>
      </c>
      <c r="H77" s="141">
        <v>2</v>
      </c>
      <c r="I77" s="142" t="s">
        <v>74</v>
      </c>
      <c r="J77" s="142" t="s">
        <v>75</v>
      </c>
      <c r="K77" s="142" t="s">
        <v>79</v>
      </c>
      <c r="L77" s="142"/>
      <c r="M77" s="32"/>
      <c r="N77" s="96"/>
      <c r="O77" s="41" t="str">
        <f t="shared" si="7"/>
        <v>6.1.4 : Android \ Capteurs \ Gestion de modes</v>
      </c>
    </row>
    <row r="78" spans="1:15" s="41" customFormat="1" ht="15" x14ac:dyDescent="0.2">
      <c r="A78" s="50" t="str">
        <f>IF($N78="","??",INDEX('Liste SFD'!$A:$A,MATCH($N78,'Liste SFD'!$B:$B,0),1))</f>
        <v>??</v>
      </c>
      <c r="B78" s="50">
        <v>6</v>
      </c>
      <c r="C78" s="50">
        <v>1</v>
      </c>
      <c r="D78" s="50">
        <f t="shared" si="8"/>
        <v>5</v>
      </c>
      <c r="E78" s="143" t="str">
        <f t="shared" si="9"/>
        <v>6.1.5</v>
      </c>
      <c r="F78" s="143">
        <v>3</v>
      </c>
      <c r="G78" s="143">
        <v>5</v>
      </c>
      <c r="H78" s="141">
        <v>2</v>
      </c>
      <c r="I78" s="142" t="s">
        <v>74</v>
      </c>
      <c r="J78" s="142" t="s">
        <v>75</v>
      </c>
      <c r="K78" s="142" t="s">
        <v>80</v>
      </c>
      <c r="L78" s="142"/>
      <c r="M78" s="32"/>
      <c r="N78" s="96"/>
      <c r="O78" s="41" t="str">
        <f t="shared" si="7"/>
        <v>6.1.5 : Android \ Capteurs \ Mode intérieur</v>
      </c>
    </row>
    <row r="79" spans="1:15" s="41" customFormat="1" ht="15" x14ac:dyDescent="0.2">
      <c r="A79" s="50" t="str">
        <f>IF($N79="","??",INDEX('Liste SFD'!$A:$A,MATCH($N79,'Liste SFD'!$B:$B,0),1))</f>
        <v>??</v>
      </c>
      <c r="B79" s="50">
        <v>6</v>
      </c>
      <c r="C79" s="50">
        <v>1</v>
      </c>
      <c r="D79" s="50">
        <f t="shared" si="8"/>
        <v>6</v>
      </c>
      <c r="E79" s="143" t="str">
        <f t="shared" si="9"/>
        <v>6.1.6</v>
      </c>
      <c r="F79" s="143">
        <v>3</v>
      </c>
      <c r="G79" s="143">
        <v>5</v>
      </c>
      <c r="H79" s="141">
        <v>2</v>
      </c>
      <c r="I79" s="142" t="s">
        <v>74</v>
      </c>
      <c r="J79" s="142" t="s">
        <v>75</v>
      </c>
      <c r="K79" s="142" t="s">
        <v>81</v>
      </c>
      <c r="L79" s="142"/>
      <c r="M79" s="32"/>
      <c r="N79" s="96"/>
      <c r="O79" s="41" t="str">
        <f>TEXT(E79,"#") &amp; " : " &amp; TEXT(I79,"#") &amp; " \ " &amp; TEXT(J79,"#") &amp; " \ " &amp; TEXT(K79,"#")</f>
        <v>6.1.6 : Android \ Capteurs \ Mode extérieur</v>
      </c>
    </row>
    <row r="80" spans="1:15" s="41" customFormat="1" ht="15" x14ac:dyDescent="0.2">
      <c r="A80" s="50" t="str">
        <f>IF($N80="","??",INDEX('Liste SFD'!$A:$A,MATCH($N80,'Liste SFD'!$B:$B,0),1))</f>
        <v>??</v>
      </c>
      <c r="B80" s="50">
        <v>6</v>
      </c>
      <c r="C80" s="50">
        <v>1</v>
      </c>
      <c r="D80" s="50">
        <f t="shared" si="8"/>
        <v>7</v>
      </c>
      <c r="E80" s="143" t="str">
        <f t="shared" si="9"/>
        <v>6.1.7</v>
      </c>
      <c r="F80" s="143">
        <v>3</v>
      </c>
      <c r="G80" s="143">
        <v>6</v>
      </c>
      <c r="H80" s="141">
        <v>4</v>
      </c>
      <c r="I80" s="142" t="s">
        <v>74</v>
      </c>
      <c r="J80" s="142" t="s">
        <v>75</v>
      </c>
      <c r="K80" s="142" t="s">
        <v>82</v>
      </c>
      <c r="L80" s="142"/>
      <c r="M80" s="32"/>
      <c r="N80" s="96"/>
      <c r="O80" s="41" t="str">
        <f t="shared" si="7"/>
        <v>6.1.7 : Android \ Capteurs \ Lire un Ibeacon</v>
      </c>
    </row>
    <row r="81" spans="1:15" s="41" customFormat="1" ht="15" x14ac:dyDescent="0.2">
      <c r="A81" s="50" t="str">
        <f>IF($N81="","??",INDEX('Liste SFD'!$A:$A,MATCH($N81,'Liste SFD'!$B:$B,0),1))</f>
        <v>??</v>
      </c>
      <c r="B81" s="50">
        <v>6</v>
      </c>
      <c r="C81" s="50">
        <v>2</v>
      </c>
      <c r="D81" s="50">
        <f t="shared" si="8"/>
        <v>1</v>
      </c>
      <c r="E81" s="143" t="str">
        <f t="shared" si="9"/>
        <v>6.2.1</v>
      </c>
      <c r="F81" s="143">
        <v>4</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ht="15" x14ac:dyDescent="0.2">
      <c r="A82" s="50" t="str">
        <f>IF($N82="","??",INDEX('Liste SFD'!$A:$A,MATCH($N82,'Liste SFD'!$B:$B,0),1))</f>
        <v>??</v>
      </c>
      <c r="B82" s="50">
        <v>6</v>
      </c>
      <c r="C82" s="50">
        <v>2</v>
      </c>
      <c r="D82" s="50">
        <f t="shared" si="8"/>
        <v>2</v>
      </c>
      <c r="E82" s="143" t="str">
        <f t="shared" si="9"/>
        <v>6.2.2</v>
      </c>
      <c r="F82" s="143">
        <v>4</v>
      </c>
      <c r="G82" s="143">
        <v>5</v>
      </c>
      <c r="H82" s="141">
        <v>2</v>
      </c>
      <c r="I82" s="142" t="s">
        <v>74</v>
      </c>
      <c r="J82" s="142" t="s">
        <v>83</v>
      </c>
      <c r="K82" s="142" t="s">
        <v>85</v>
      </c>
      <c r="L82" s="142"/>
      <c r="M82" s="32"/>
      <c r="N82" s="96"/>
      <c r="O82" s="41" t="str">
        <f t="shared" si="7"/>
        <v>6.2.2 : Android \ Media \ Afficher un PDF</v>
      </c>
    </row>
    <row r="83" spans="1:15" s="41" customFormat="1" ht="15" x14ac:dyDescent="0.2">
      <c r="A83" s="50" t="str">
        <f>IF($N83="","??",INDEX('Liste SFD'!$A:$A,MATCH($N83,'Liste SFD'!$B:$B,0),1))</f>
        <v>??</v>
      </c>
      <c r="B83" s="50">
        <v>6</v>
      </c>
      <c r="C83" s="50">
        <v>2</v>
      </c>
      <c r="D83" s="50">
        <f t="shared" si="8"/>
        <v>3</v>
      </c>
      <c r="E83" s="143" t="str">
        <f t="shared" si="9"/>
        <v>6.2.3</v>
      </c>
      <c r="F83" s="143">
        <v>4</v>
      </c>
      <c r="G83" s="143">
        <v>5</v>
      </c>
      <c r="H83" s="141">
        <v>2</v>
      </c>
      <c r="I83" s="142" t="s">
        <v>74</v>
      </c>
      <c r="J83" s="142" t="s">
        <v>83</v>
      </c>
      <c r="K83" s="142" t="s">
        <v>86</v>
      </c>
      <c r="L83" s="142"/>
      <c r="M83" s="51"/>
      <c r="N83" s="96"/>
      <c r="O83" s="41" t="str">
        <f t="shared" si="7"/>
        <v>6.2.3 : Android \ Media \ Jouer un MP3 ( streaming)</v>
      </c>
    </row>
    <row r="84" spans="1:15" s="41" customFormat="1" x14ac:dyDescent="0.2">
      <c r="A84" s="50" t="str">
        <f>IF($N84="","??",INDEX('Liste SFD'!$A:$A,MATCH($N84,'Liste SFD'!$B:$B,0),1))</f>
        <v>??</v>
      </c>
      <c r="B84" s="50">
        <v>6</v>
      </c>
      <c r="C84" s="50">
        <v>2</v>
      </c>
      <c r="D84" s="50">
        <f t="shared" si="8"/>
        <v>4</v>
      </c>
      <c r="E84" s="143" t="str">
        <f t="shared" si="9"/>
        <v>6.2.4</v>
      </c>
      <c r="F84" s="143">
        <v>4</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x14ac:dyDescent="0.2">
      <c r="A85" s="50" t="str">
        <f>IF($N85="","??",INDEX('Liste SFD'!$A:$A,MATCH($N85,'Liste SFD'!$B:$B,0),1))</f>
        <v>??</v>
      </c>
      <c r="B85" s="50">
        <v>6</v>
      </c>
      <c r="C85" s="50">
        <v>2</v>
      </c>
      <c r="D85" s="50">
        <f t="shared" si="8"/>
        <v>5</v>
      </c>
      <c r="E85" s="143" t="str">
        <f t="shared" si="9"/>
        <v>6.2.5</v>
      </c>
      <c r="F85" s="143">
        <v>4</v>
      </c>
      <c r="G85" s="143">
        <v>5</v>
      </c>
      <c r="H85" s="141">
        <v>2</v>
      </c>
      <c r="I85" s="142" t="s">
        <v>74</v>
      </c>
      <c r="J85" s="142" t="s">
        <v>83</v>
      </c>
      <c r="K85" s="142" t="s">
        <v>88</v>
      </c>
      <c r="L85" s="142"/>
      <c r="M85" s="51"/>
      <c r="N85" s="59"/>
      <c r="O85" s="41" t="str">
        <f t="shared" si="7"/>
        <v>6.2.5 : Android \ Media \ Afficher une vidéo Dailymotion</v>
      </c>
    </row>
    <row r="86" spans="1:15" s="41" customFormat="1" x14ac:dyDescent="0.2">
      <c r="A86" s="50" t="str">
        <f>IF($N86="","??",INDEX('Liste SFD'!$A:$A,MATCH($N86,'Liste SFD'!$B:$B,0),1))</f>
        <v>??</v>
      </c>
      <c r="B86" s="50">
        <v>6</v>
      </c>
      <c r="C86" s="50">
        <v>2</v>
      </c>
      <c r="D86" s="50">
        <f t="shared" si="8"/>
        <v>6</v>
      </c>
      <c r="E86" s="143" t="str">
        <f t="shared" si="9"/>
        <v>6.2.6</v>
      </c>
      <c r="F86" s="143">
        <v>4</v>
      </c>
      <c r="G86" s="143">
        <v>5</v>
      </c>
      <c r="H86" s="141">
        <v>3</v>
      </c>
      <c r="I86" s="142" t="s">
        <v>74</v>
      </c>
      <c r="J86" s="142" t="s">
        <v>83</v>
      </c>
      <c r="K86" s="142" t="s">
        <v>89</v>
      </c>
      <c r="L86" s="142"/>
      <c r="M86" s="51"/>
      <c r="N86" s="59"/>
      <c r="O86" s="41" t="str">
        <f t="shared" si="7"/>
        <v>6.2.6 : Android \ Media \ Afficher une page Web</v>
      </c>
    </row>
    <row r="87" spans="1:15" s="41" customFormat="1" x14ac:dyDescent="0.2">
      <c r="A87" s="50" t="str">
        <f>IF($N87="","??",INDEX('Liste SFD'!$A:$A,MATCH($N87,'Liste SFD'!$B:$B,0),1))</f>
        <v>??</v>
      </c>
      <c r="B87" s="50">
        <v>6</v>
      </c>
      <c r="C87" s="50">
        <v>2</v>
      </c>
      <c r="D87" s="50">
        <f t="shared" si="8"/>
        <v>7</v>
      </c>
      <c r="E87" s="143" t="str">
        <f t="shared" si="9"/>
        <v>6.2.7</v>
      </c>
      <c r="F87" s="143">
        <v>4</v>
      </c>
      <c r="G87" s="143">
        <v>5</v>
      </c>
      <c r="H87" s="141">
        <v>6</v>
      </c>
      <c r="I87" s="142" t="s">
        <v>74</v>
      </c>
      <c r="J87" s="142" t="s">
        <v>83</v>
      </c>
      <c r="K87" s="142" t="s">
        <v>91</v>
      </c>
      <c r="L87" s="142"/>
      <c r="M87" s="51"/>
      <c r="N87" s="59"/>
      <c r="O87" s="41" t="str">
        <f t="shared" si="7"/>
        <v>6.2.7 : Android \ Media \ Afficher un média du BO</v>
      </c>
    </row>
    <row r="88" spans="1:15" s="41" customFormat="1" x14ac:dyDescent="0.2">
      <c r="A88" s="50" t="str">
        <f>IF($N88="","??",INDEX('Liste SFD'!$A:$A,MATCH($N88,'Liste SFD'!$B:$B,0),1))</f>
        <v>??</v>
      </c>
      <c r="B88" s="50">
        <v>6</v>
      </c>
      <c r="C88" s="50">
        <v>3</v>
      </c>
      <c r="D88" s="50">
        <f t="shared" si="8"/>
        <v>1</v>
      </c>
      <c r="E88" s="143" t="str">
        <f t="shared" si="9"/>
        <v>6.3.1</v>
      </c>
      <c r="F88" s="143">
        <v>2</v>
      </c>
      <c r="G88" s="143">
        <v>4</v>
      </c>
      <c r="H88" s="141">
        <v>4</v>
      </c>
      <c r="I88" s="142" t="s">
        <v>74</v>
      </c>
      <c r="J88" s="142" t="s">
        <v>90</v>
      </c>
      <c r="K88" s="142" t="s">
        <v>92</v>
      </c>
      <c r="L88" s="142"/>
      <c r="M88" s="51"/>
      <c r="N88" s="59"/>
      <c r="O88" s="41" t="str">
        <f t="shared" si="7"/>
        <v>6.3.1 : Android \ IHM \ Afficher une scène (simple) du BO</v>
      </c>
    </row>
    <row r="89" spans="1:15" s="41" customFormat="1" x14ac:dyDescent="0.2">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x14ac:dyDescent="0.2">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x14ac:dyDescent="0.2">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x14ac:dyDescent="0.2">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x14ac:dyDescent="0.2">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239</v>
      </c>
      <c r="L93" s="142"/>
      <c r="M93" s="51"/>
      <c r="N93" s="59"/>
      <c r="O93" s="41" t="str">
        <f t="shared" si="10"/>
        <v>6.3.6 : Android \ IHM \ Consultation Historique</v>
      </c>
    </row>
    <row r="94" spans="1:15" s="41" customFormat="1" x14ac:dyDescent="0.2">
      <c r="A94" s="50" t="str">
        <f>IF($N94="","??",INDEX('Liste SFD'!$A:$A,MATCH($N94,'Liste SFD'!$B:$B,0),1))</f>
        <v>??</v>
      </c>
      <c r="B94" s="50">
        <v>6</v>
      </c>
      <c r="C94" s="50">
        <v>3</v>
      </c>
      <c r="D94" s="50">
        <f t="shared" si="8"/>
        <v>7</v>
      </c>
      <c r="E94" s="143" t="str">
        <f t="shared" si="9"/>
        <v>6.3.7</v>
      </c>
      <c r="F94" s="143">
        <v>6</v>
      </c>
      <c r="G94" s="143">
        <v>7</v>
      </c>
      <c r="H94" s="141">
        <v>2</v>
      </c>
      <c r="I94" s="142" t="s">
        <v>74</v>
      </c>
      <c r="J94" s="142" t="s">
        <v>90</v>
      </c>
      <c r="K94" s="142" t="s">
        <v>240</v>
      </c>
      <c r="L94" s="142"/>
      <c r="M94" s="51"/>
      <c r="N94" s="59"/>
      <c r="O94" s="41" t="str">
        <f t="shared" si="10"/>
        <v>6.3.7 : Android \ IHM \ Consulation Recommandations</v>
      </c>
    </row>
    <row r="95" spans="1:15" s="41" customFormat="1" x14ac:dyDescent="0.2">
      <c r="A95" s="50" t="str">
        <f>IF($N95="","??",INDEX('Liste SFD'!$A:$A,MATCH($N95,'Liste SFD'!$B:$B,0),1))</f>
        <v>??</v>
      </c>
      <c r="B95" s="50">
        <v>6</v>
      </c>
      <c r="C95" s="50">
        <v>4</v>
      </c>
      <c r="D95" s="50">
        <f t="shared" si="8"/>
        <v>1</v>
      </c>
      <c r="E95" s="143" t="str">
        <f t="shared" si="9"/>
        <v>6.4.1</v>
      </c>
      <c r="F95" s="143">
        <v>2</v>
      </c>
      <c r="G95" s="143">
        <v>3</v>
      </c>
      <c r="H95" s="141">
        <v>8</v>
      </c>
      <c r="I95" s="142" t="s">
        <v>74</v>
      </c>
      <c r="J95" s="142" t="s">
        <v>71</v>
      </c>
      <c r="K95" s="142" t="s">
        <v>214</v>
      </c>
      <c r="L95" s="142"/>
      <c r="M95" s="51"/>
      <c r="N95" s="59"/>
      <c r="O95" s="41" t="str">
        <f t="shared" si="10"/>
        <v>6.4.1 : Android \ Général \ Architecture</v>
      </c>
    </row>
    <row r="96" spans="1:15" s="41" customFormat="1" ht="15" x14ac:dyDescent="0.2">
      <c r="A96" s="50" t="str">
        <f>IF($N96="","??",INDEX('Liste SFD'!$A:$A,MATCH($N96,'Liste SFD'!$B:$B,0),1))</f>
        <v>??</v>
      </c>
      <c r="B96" s="50">
        <v>6</v>
      </c>
      <c r="C96" s="50">
        <v>4</v>
      </c>
      <c r="D96" s="50">
        <f t="shared" si="8"/>
        <v>2</v>
      </c>
      <c r="E96" s="143" t="str">
        <f t="shared" si="9"/>
        <v>6.4.2</v>
      </c>
      <c r="F96" s="143">
        <v>2</v>
      </c>
      <c r="G96" s="143">
        <v>3</v>
      </c>
      <c r="H96" s="141">
        <v>2</v>
      </c>
      <c r="I96" s="142" t="s">
        <v>74</v>
      </c>
      <c r="J96" s="142" t="s">
        <v>71</v>
      </c>
      <c r="K96" s="142" t="s">
        <v>215</v>
      </c>
      <c r="L96" s="142"/>
      <c r="M96" s="51"/>
      <c r="N96" s="96"/>
      <c r="O96" s="41" t="str">
        <f t="shared" si="10"/>
        <v xml:space="preserve">6.4.2 : Android \ Général \ Intégration API </v>
      </c>
    </row>
    <row r="97" spans="1:15" s="41" customFormat="1" ht="15" x14ac:dyDescent="0.2">
      <c r="A97" s="50" t="str">
        <f>IF($N97="","??",INDEX('Liste SFD'!$A:$A,MATCH($N97,'Liste SFD'!$B:$B,0),1))</f>
        <v>??</v>
      </c>
      <c r="B97" s="50">
        <v>6</v>
      </c>
      <c r="C97" s="50">
        <v>4</v>
      </c>
      <c r="D97" s="50">
        <f t="shared" si="8"/>
        <v>3</v>
      </c>
      <c r="E97" s="143" t="str">
        <f t="shared" si="9"/>
        <v>6.4.3</v>
      </c>
      <c r="F97" s="143">
        <v>2</v>
      </c>
      <c r="G97" s="143">
        <v>3</v>
      </c>
      <c r="H97" s="141">
        <v>5</v>
      </c>
      <c r="I97" s="142" t="s">
        <v>74</v>
      </c>
      <c r="J97" s="142" t="s">
        <v>71</v>
      </c>
      <c r="K97" s="142" t="s">
        <v>98</v>
      </c>
      <c r="L97" s="142"/>
      <c r="M97" s="51"/>
      <c r="N97" s="96"/>
      <c r="O97" s="41" t="str">
        <f t="shared" si="10"/>
        <v>6.4.3 : Android \ Général \ Connexion/Deconnexion via API</v>
      </c>
    </row>
    <row r="98" spans="1:15" s="41" customFormat="1" ht="15" x14ac:dyDescent="0.2">
      <c r="A98" s="50" t="str">
        <f>IF($N98="","??",INDEX('Liste SFD'!$A:$A,MATCH($N98,'Liste SFD'!$B:$B,0),1))</f>
        <v>??</v>
      </c>
      <c r="B98" s="50">
        <v>6</v>
      </c>
      <c r="C98" s="50">
        <v>4</v>
      </c>
      <c r="D98" s="50">
        <f t="shared" si="8"/>
        <v>4</v>
      </c>
      <c r="E98" s="143" t="str">
        <f t="shared" si="9"/>
        <v>6.4.4</v>
      </c>
      <c r="F98" s="143">
        <v>5</v>
      </c>
      <c r="G98" s="143">
        <v>3</v>
      </c>
      <c r="H98" s="141">
        <v>3</v>
      </c>
      <c r="I98" s="142" t="s">
        <v>74</v>
      </c>
      <c r="J98" s="142" t="s">
        <v>71</v>
      </c>
      <c r="K98" s="142" t="s">
        <v>225</v>
      </c>
      <c r="L98" s="142"/>
      <c r="M98" s="51"/>
      <c r="N98" s="96"/>
      <c r="O98" s="41" t="str">
        <f t="shared" si="10"/>
        <v>6.4.4 : Android \ Général \ Interface parametrage</v>
      </c>
    </row>
    <row r="99" spans="1:15" s="41" customFormat="1" ht="15" x14ac:dyDescent="0.2">
      <c r="A99" s="50" t="str">
        <f>IF($N99="","??",INDEX('Liste SFD'!$A:$A,MATCH($N99,'Liste SFD'!$B:$B,0),1))</f>
        <v>??</v>
      </c>
      <c r="B99" s="50">
        <v>7</v>
      </c>
      <c r="C99" s="50">
        <v>1</v>
      </c>
      <c r="D99" s="50">
        <f t="shared" si="8"/>
        <v>1</v>
      </c>
      <c r="E99" s="143" t="str">
        <f t="shared" si="9"/>
        <v>7.1.1</v>
      </c>
      <c r="F99" s="143">
        <v>4</v>
      </c>
      <c r="G99" s="143">
        <v>6</v>
      </c>
      <c r="H99" s="141">
        <v>7</v>
      </c>
      <c r="I99" s="142" t="s">
        <v>216</v>
      </c>
      <c r="J99" s="142" t="s">
        <v>71</v>
      </c>
      <c r="K99" s="142" t="s">
        <v>214</v>
      </c>
      <c r="L99" s="142"/>
      <c r="M99" s="51"/>
      <c r="N99" s="96"/>
      <c r="O99" s="41" t="str">
        <f t="shared" si="10"/>
        <v>7.1.1 : Android Admin \ Général \ Architecture</v>
      </c>
    </row>
    <row r="100" spans="1:15" s="41" customFormat="1" ht="15" x14ac:dyDescent="0.2">
      <c r="A100" s="50" t="str">
        <f>IF($N100="","??",INDEX('Liste SFD'!$A:$A,MATCH($N100,'Liste SFD'!$B:$B,0),1))</f>
        <v>??</v>
      </c>
      <c r="B100" s="50">
        <v>7</v>
      </c>
      <c r="C100" s="50">
        <v>1</v>
      </c>
      <c r="D100" s="50">
        <f t="shared" si="8"/>
        <v>2</v>
      </c>
      <c r="E100" s="143" t="str">
        <f t="shared" si="9"/>
        <v>7.1.2</v>
      </c>
      <c r="F100" s="143">
        <v>4</v>
      </c>
      <c r="G100" s="143">
        <v>6</v>
      </c>
      <c r="H100" s="141">
        <v>2</v>
      </c>
      <c r="I100" s="142" t="s">
        <v>216</v>
      </c>
      <c r="J100" s="142" t="s">
        <v>71</v>
      </c>
      <c r="K100" s="142" t="s">
        <v>217</v>
      </c>
      <c r="L100" s="142"/>
      <c r="M100" s="51"/>
      <c r="N100" s="96"/>
      <c r="O100" s="41" t="str">
        <f t="shared" si="10"/>
        <v>7.1.2 : Android Admin \ Général \ Intégration API Post</v>
      </c>
    </row>
    <row r="101" spans="1:15" s="41" customFormat="1" ht="15" x14ac:dyDescent="0.2">
      <c r="A101" s="50" t="str">
        <f>IF($N101="","??",INDEX('Liste SFD'!$A:$A,MATCH($N101,'Liste SFD'!$B:$B,0),1))</f>
        <v>??</v>
      </c>
      <c r="B101" s="50">
        <v>7</v>
      </c>
      <c r="C101" s="50">
        <v>1</v>
      </c>
      <c r="D101" s="50">
        <f t="shared" si="8"/>
        <v>3</v>
      </c>
      <c r="E101" s="143" t="str">
        <f t="shared" si="9"/>
        <v>7.1.3</v>
      </c>
      <c r="F101" s="143">
        <v>5</v>
      </c>
      <c r="G101" s="143">
        <v>6</v>
      </c>
      <c r="H101" s="141">
        <v>2</v>
      </c>
      <c r="I101" s="142" t="s">
        <v>216</v>
      </c>
      <c r="J101" s="142" t="s">
        <v>71</v>
      </c>
      <c r="K101" s="142" t="s">
        <v>226</v>
      </c>
      <c r="L101" s="142"/>
      <c r="M101" s="51"/>
      <c r="N101" s="96"/>
      <c r="O101" s="41" t="str">
        <f t="shared" si="10"/>
        <v>7.1.3 : Android Admin \ Général \ Interface parametrage (admin)</v>
      </c>
    </row>
    <row r="102" spans="1:15" s="41" customFormat="1" ht="15" x14ac:dyDescent="0.2">
      <c r="A102" s="50" t="str">
        <f>IF($N102="","??",INDEX('Liste SFD'!$A:$A,MATCH($N102,'Liste SFD'!$B:$B,0),1))</f>
        <v>??</v>
      </c>
      <c r="B102" s="50">
        <v>7</v>
      </c>
      <c r="C102" s="50">
        <v>2</v>
      </c>
      <c r="D102" s="50">
        <f t="shared" si="8"/>
        <v>1</v>
      </c>
      <c r="E102" s="143" t="str">
        <f t="shared" si="9"/>
        <v>7.2.1</v>
      </c>
      <c r="F102" s="143">
        <v>4</v>
      </c>
      <c r="G102" s="143">
        <v>7</v>
      </c>
      <c r="H102" s="141">
        <v>1</v>
      </c>
      <c r="I102" s="142" t="s">
        <v>216</v>
      </c>
      <c r="J102" s="142" t="s">
        <v>218</v>
      </c>
      <c r="K102" s="142" t="s">
        <v>222</v>
      </c>
      <c r="L102" s="142"/>
      <c r="M102" s="51"/>
      <c r="N102" s="96"/>
      <c r="O102" s="41" t="str">
        <f t="shared" si="10"/>
        <v>7.2.1 : Android Admin \ Contribution  \ Ajout de photo Serveur de fichier</v>
      </c>
    </row>
    <row r="103" spans="1:15" s="41" customFormat="1" ht="15" x14ac:dyDescent="0.2">
      <c r="A103" s="50" t="str">
        <f>IF($N103="","??",INDEX('Liste SFD'!$A:$A,MATCH($N103,'Liste SFD'!$B:$B,0),1))</f>
        <v>??</v>
      </c>
      <c r="B103" s="50">
        <v>7</v>
      </c>
      <c r="C103" s="50">
        <v>2</v>
      </c>
      <c r="D103" s="50">
        <f t="shared" si="8"/>
        <v>2</v>
      </c>
      <c r="E103" s="143" t="str">
        <f t="shared" si="9"/>
        <v>7.2.2</v>
      </c>
      <c r="F103" s="143">
        <v>5</v>
      </c>
      <c r="G103" s="143">
        <v>7</v>
      </c>
      <c r="H103" s="141">
        <v>3</v>
      </c>
      <c r="I103" s="142" t="s">
        <v>216</v>
      </c>
      <c r="J103" s="142" t="s">
        <v>218</v>
      </c>
      <c r="K103" s="142" t="s">
        <v>219</v>
      </c>
      <c r="L103" s="142"/>
      <c r="M103" s="51"/>
      <c r="N103" s="96"/>
      <c r="O103" s="41" t="str">
        <f t="shared" si="10"/>
        <v>7.2.2 : Android Admin \ Contribution  \ Ajout de vidéo Youtube</v>
      </c>
    </row>
    <row r="104" spans="1:15" s="41" customFormat="1" ht="15" x14ac:dyDescent="0.2">
      <c r="A104" s="50" t="str">
        <f>IF($N104="","??",INDEX('Liste SFD'!$A:$A,MATCH($N104,'Liste SFD'!$B:$B,0),1))</f>
        <v>??</v>
      </c>
      <c r="B104" s="50">
        <v>7</v>
      </c>
      <c r="C104" s="50">
        <v>2</v>
      </c>
      <c r="D104" s="50">
        <f t="shared" si="8"/>
        <v>3</v>
      </c>
      <c r="E104" s="143" t="str">
        <f t="shared" si="9"/>
        <v>7.2.3</v>
      </c>
      <c r="F104" s="143">
        <v>6</v>
      </c>
      <c r="G104" s="143">
        <v>7</v>
      </c>
      <c r="H104" s="141">
        <v>2</v>
      </c>
      <c r="I104" s="142" t="s">
        <v>216</v>
      </c>
      <c r="J104" s="142" t="s">
        <v>218</v>
      </c>
      <c r="K104" s="142" t="s">
        <v>220</v>
      </c>
      <c r="L104" s="142"/>
      <c r="M104" s="51"/>
      <c r="N104" s="96"/>
      <c r="O104" s="41" t="str">
        <f t="shared" si="10"/>
        <v>7.2.3 : Android Admin \ Contribution  \ Ajout de vidéo Daylimotion</v>
      </c>
    </row>
    <row r="105" spans="1:15" s="41" customFormat="1" ht="15" x14ac:dyDescent="0.2">
      <c r="A105" s="50" t="str">
        <f>IF($N105="","??",INDEX('Liste SFD'!$A:$A,MATCH($N105,'Liste SFD'!$B:$B,0),1))</f>
        <v>??</v>
      </c>
      <c r="B105" s="50">
        <v>7</v>
      </c>
      <c r="C105" s="50">
        <v>2</v>
      </c>
      <c r="D105" s="50">
        <f t="shared" si="8"/>
        <v>4</v>
      </c>
      <c r="E105" s="143" t="str">
        <f t="shared" si="9"/>
        <v>7.2.4</v>
      </c>
      <c r="F105" s="143">
        <v>4</v>
      </c>
      <c r="G105" s="143">
        <v>7</v>
      </c>
      <c r="H105" s="141">
        <v>1</v>
      </c>
      <c r="I105" s="142" t="s">
        <v>216</v>
      </c>
      <c r="J105" s="142" t="s">
        <v>218</v>
      </c>
      <c r="K105" s="142" t="s">
        <v>221</v>
      </c>
      <c r="L105" s="142"/>
      <c r="M105" s="51"/>
      <c r="N105" s="96"/>
      <c r="O105" s="41" t="str">
        <f t="shared" si="10"/>
        <v>7.2.4 : Android Admin \ Contribution  \ Ajout de vidéo Serveur de fichier</v>
      </c>
    </row>
    <row r="106" spans="1:15" s="41" customFormat="1" ht="15.95" customHeight="1" x14ac:dyDescent="0.2">
      <c r="A106" s="50" t="str">
        <f>IF($N106="","??",INDEX('Liste SFD'!$A:$A,MATCH($N106,'Liste SFD'!$B:$B,0),1))</f>
        <v>??</v>
      </c>
      <c r="B106" s="50">
        <v>7</v>
      </c>
      <c r="C106" s="50">
        <v>2</v>
      </c>
      <c r="D106" s="50">
        <f t="shared" si="8"/>
        <v>5</v>
      </c>
      <c r="E106" s="143" t="str">
        <f t="shared" si="9"/>
        <v>7.2.5</v>
      </c>
      <c r="F106" s="143">
        <v>4</v>
      </c>
      <c r="G106" s="143">
        <v>7</v>
      </c>
      <c r="H106" s="141">
        <v>1</v>
      </c>
      <c r="I106" s="142" t="s">
        <v>216</v>
      </c>
      <c r="J106" s="142" t="s">
        <v>218</v>
      </c>
      <c r="K106" s="142" t="s">
        <v>223</v>
      </c>
      <c r="L106" s="142"/>
      <c r="M106" s="51"/>
      <c r="N106" s="96"/>
      <c r="O106" s="41" t="str">
        <f t="shared" si="10"/>
        <v>7.2.5 : Android Admin \ Contribution  \ Ajout de MP3</v>
      </c>
    </row>
    <row r="107" spans="1:15" s="41" customFormat="1" ht="17.100000000000001" customHeight="1" x14ac:dyDescent="0.2">
      <c r="A107" s="50" t="str">
        <f>IF($N107="","??",INDEX('Liste SFD'!$A:$A,MATCH($N107,'Liste SFD'!$B:$B,0),1))</f>
        <v>??</v>
      </c>
      <c r="B107" s="50">
        <v>7</v>
      </c>
      <c r="C107" s="50">
        <v>2</v>
      </c>
      <c r="D107" s="50">
        <f t="shared" si="8"/>
        <v>6</v>
      </c>
      <c r="E107" s="143" t="str">
        <f t="shared" si="9"/>
        <v>7.2.6</v>
      </c>
      <c r="F107" s="143">
        <v>4</v>
      </c>
      <c r="G107" s="143">
        <v>7</v>
      </c>
      <c r="H107" s="141">
        <v>1</v>
      </c>
      <c r="I107" s="142" t="s">
        <v>216</v>
      </c>
      <c r="J107" s="142" t="s">
        <v>218</v>
      </c>
      <c r="K107" s="142" t="s">
        <v>224</v>
      </c>
      <c r="L107" s="142"/>
      <c r="M107" s="51"/>
      <c r="N107" s="96"/>
      <c r="O107" s="41" t="str">
        <f t="shared" si="10"/>
        <v>7.2.6 : Android Admin \ Contribution  \ Ajout autre fichier</v>
      </c>
    </row>
    <row r="108" spans="1:15" s="41" customFormat="1" ht="17.100000000000001" customHeight="1" x14ac:dyDescent="0.2">
      <c r="A108" s="50" t="str">
        <f>IF($N108="","??",INDEX('Liste SFD'!$A:$A,MATCH($N108,'Liste SFD'!$B:$B,0),1))</f>
        <v>??</v>
      </c>
      <c r="B108" s="50">
        <v>7</v>
      </c>
      <c r="C108" s="50">
        <v>3</v>
      </c>
      <c r="D108" s="50">
        <f t="shared" si="8"/>
        <v>1</v>
      </c>
      <c r="E108" s="143" t="str">
        <f t="shared" si="9"/>
        <v>7.3.1</v>
      </c>
      <c r="F108" s="143">
        <v>4</v>
      </c>
      <c r="G108" s="143">
        <v>6</v>
      </c>
      <c r="H108" s="141">
        <v>4</v>
      </c>
      <c r="I108" s="142" t="s">
        <v>216</v>
      </c>
      <c r="J108" s="142" t="s">
        <v>90</v>
      </c>
      <c r="K108" s="142" t="s">
        <v>235</v>
      </c>
      <c r="L108" s="142"/>
      <c r="M108" s="51"/>
      <c r="N108" s="96"/>
      <c r="O108" s="41" t="str">
        <f t="shared" si="10"/>
        <v>7.3.1 : Android Admin \ IHM \ Poster un media</v>
      </c>
    </row>
    <row r="109" spans="1:15" s="41" customFormat="1" ht="17.100000000000001" customHeight="1" x14ac:dyDescent="0.2">
      <c r="A109" s="50" t="str">
        <f>IF($N109="","??",INDEX('Liste SFD'!$A:$A,MATCH($N109,'Liste SFD'!$B:$B,0),1))</f>
        <v>??</v>
      </c>
      <c r="B109" s="50">
        <v>7</v>
      </c>
      <c r="C109" s="50">
        <v>3</v>
      </c>
      <c r="D109" s="50">
        <f t="shared" si="8"/>
        <v>2</v>
      </c>
      <c r="E109" s="143" t="str">
        <f t="shared" si="9"/>
        <v>7.3.2</v>
      </c>
      <c r="F109" s="143">
        <v>4</v>
      </c>
      <c r="G109" s="143">
        <v>6</v>
      </c>
      <c r="H109" s="141">
        <v>3</v>
      </c>
      <c r="I109" s="142" t="s">
        <v>216</v>
      </c>
      <c r="J109" s="142" t="s">
        <v>90</v>
      </c>
      <c r="K109" s="142" t="s">
        <v>236</v>
      </c>
      <c r="L109" s="142"/>
      <c r="M109" s="51"/>
      <c r="N109" s="96"/>
      <c r="O109" s="41" t="str">
        <f t="shared" si="10"/>
        <v>7.3.2 : Android Admin \ IHM \ Lier un Tag à une scène</v>
      </c>
    </row>
    <row r="110" spans="1:15" s="41" customFormat="1" ht="17.100000000000001" customHeight="1" x14ac:dyDescent="0.2">
      <c r="A110" s="50" t="str">
        <f>IF($N110="","??",INDEX('Liste SFD'!$A:$A,MATCH($N110,'Liste SFD'!$B:$B,0),1))</f>
        <v>??</v>
      </c>
      <c r="B110" s="50">
        <v>7</v>
      </c>
      <c r="C110" s="50">
        <v>3</v>
      </c>
      <c r="D110" s="50">
        <f t="shared" si="8"/>
        <v>3</v>
      </c>
      <c r="E110" s="143" t="str">
        <f t="shared" si="9"/>
        <v>7.3.3</v>
      </c>
      <c r="F110" s="143">
        <v>4</v>
      </c>
      <c r="G110" s="143">
        <v>6</v>
      </c>
      <c r="H110" s="141">
        <v>3</v>
      </c>
      <c r="I110" s="142" t="s">
        <v>216</v>
      </c>
      <c r="J110" s="142" t="s">
        <v>90</v>
      </c>
      <c r="K110" s="142" t="s">
        <v>237</v>
      </c>
      <c r="L110" s="142"/>
      <c r="M110" s="51"/>
      <c r="N110" s="96"/>
      <c r="O110" s="41" t="str">
        <f t="shared" si="10"/>
        <v>7.3.3 : Android Admin \ IHM \ Lier un Point GPS à une scène (V1 : pts central + rayon)</v>
      </c>
    </row>
    <row r="111" spans="1:15" s="41" customFormat="1" ht="17.100000000000001" customHeight="1" x14ac:dyDescent="0.2">
      <c r="A111" s="50" t="str">
        <f>IF($N111="","??",INDEX('Liste SFD'!$A:$A,MATCH($N111,'Liste SFD'!$B:$B,0),1))</f>
        <v>??</v>
      </c>
      <c r="B111" s="50">
        <v>7</v>
      </c>
      <c r="C111" s="50">
        <v>3</v>
      </c>
      <c r="D111" s="50">
        <f t="shared" si="8"/>
        <v>4</v>
      </c>
      <c r="E111" s="143" t="str">
        <f t="shared" si="9"/>
        <v>7.3.4</v>
      </c>
      <c r="F111" s="143">
        <v>5</v>
      </c>
      <c r="G111" s="143">
        <v>7</v>
      </c>
      <c r="H111" s="141">
        <v>7</v>
      </c>
      <c r="I111" s="142" t="s">
        <v>216</v>
      </c>
      <c r="J111" s="142" t="s">
        <v>90</v>
      </c>
      <c r="K111" s="142" t="s">
        <v>238</v>
      </c>
      <c r="L111" s="142"/>
      <c r="M111" s="51"/>
      <c r="N111" s="96"/>
      <c r="O111" s="41" t="str">
        <f t="shared" si="10"/>
        <v>7.3.4 : Android Admin \ IHM \ Lier un Point GPS à une scène (V2 : polygon)</v>
      </c>
    </row>
    <row r="112" spans="1:15" s="41" customFormat="1" ht="17.100000000000001" customHeight="1" x14ac:dyDescent="0.2">
      <c r="A112" s="50" t="str">
        <f>IF($N112="","??",INDEX('Liste SFD'!$A:$A,MATCH($N112,'Liste SFD'!$B:$B,0),1))</f>
        <v>??</v>
      </c>
      <c r="B112" s="50">
        <v>7</v>
      </c>
      <c r="C112" s="50">
        <v>3</v>
      </c>
      <c r="D112" s="50">
        <f t="shared" si="8"/>
        <v>5</v>
      </c>
      <c r="E112" s="143" t="str">
        <f t="shared" si="9"/>
        <v>7.3.5</v>
      </c>
      <c r="F112" s="143">
        <v>5</v>
      </c>
      <c r="G112" s="143">
        <v>7</v>
      </c>
      <c r="H112" s="141">
        <v>2</v>
      </c>
      <c r="I112" s="142" t="s">
        <v>216</v>
      </c>
      <c r="J112" s="142" t="s">
        <v>90</v>
      </c>
      <c r="K112" s="142" t="s">
        <v>241</v>
      </c>
      <c r="L112" s="142"/>
      <c r="M112" s="51"/>
      <c r="N112" s="96"/>
      <c r="O112" s="41" t="str">
        <f t="shared" si="10"/>
        <v>7.3.5 : Android Admin \ IHM \ Consulter historique Contribution</v>
      </c>
    </row>
    <row r="113" spans="1:15" s="41" customFormat="1" ht="17.100000000000001" customHeight="1" x14ac:dyDescent="0.2">
      <c r="A113" s="50" t="str">
        <f>IF($N113="","??",INDEX('Liste SFD'!$A:$A,MATCH($N113,'Liste SFD'!$B:$B,0),1))</f>
        <v>??</v>
      </c>
      <c r="B113" s="50">
        <v>8</v>
      </c>
      <c r="C113" s="50">
        <v>1</v>
      </c>
      <c r="D113" s="50">
        <f t="shared" si="8"/>
        <v>1</v>
      </c>
      <c r="E113" s="143" t="str">
        <f t="shared" si="9"/>
        <v>8.1.1</v>
      </c>
      <c r="F113" s="143">
        <v>2</v>
      </c>
      <c r="G113" s="143">
        <v>1</v>
      </c>
      <c r="H113" s="141">
        <v>6</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100000000000001" customHeight="1" x14ac:dyDescent="0.2">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6</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100000000000001" customHeight="1" x14ac:dyDescent="0.2">
      <c r="A115" s="50" t="str">
        <f>IF($N115="","??",INDEX('Liste SFD'!$A:$A,MATCH($N115,'Liste SFD'!$B:$B,0),1))</f>
        <v>??</v>
      </c>
      <c r="B115" s="50">
        <v>8</v>
      </c>
      <c r="C115" s="50">
        <v>1</v>
      </c>
      <c r="D115" s="50">
        <f t="shared" si="8"/>
        <v>3</v>
      </c>
      <c r="E115" s="143" t="str">
        <f t="shared" si="11"/>
        <v>8.1.3</v>
      </c>
      <c r="F115" s="143">
        <v>4</v>
      </c>
      <c r="G115" s="143">
        <v>1</v>
      </c>
      <c r="H115" s="141">
        <v>6</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100000000000001" customHeight="1" x14ac:dyDescent="0.2">
      <c r="A116" s="50" t="str">
        <f>IF($N116="","??",INDEX('Liste SFD'!$A:$A,MATCH($N116,'Liste SFD'!$B:$B,0),1))</f>
        <v>??</v>
      </c>
      <c r="B116" s="50">
        <v>8</v>
      </c>
      <c r="C116" s="50">
        <v>1</v>
      </c>
      <c r="D116" s="50">
        <f t="shared" si="8"/>
        <v>4</v>
      </c>
      <c r="E116" s="143" t="str">
        <f t="shared" si="11"/>
        <v>8.1.4</v>
      </c>
      <c r="F116" s="143">
        <v>5</v>
      </c>
      <c r="G116" s="143">
        <v>1</v>
      </c>
      <c r="H116" s="141">
        <v>6</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100000000000001" customHeight="1" x14ac:dyDescent="0.2">
      <c r="A117" s="50" t="str">
        <f>IF($N117="","??",INDEX('Liste SFD'!$A:$A,MATCH($N117,'Liste SFD'!$B:$B,0),1))</f>
        <v>??</v>
      </c>
      <c r="B117" s="50">
        <v>8</v>
      </c>
      <c r="C117" s="50">
        <v>1</v>
      </c>
      <c r="D117" s="50">
        <f t="shared" si="8"/>
        <v>5</v>
      </c>
      <c r="E117" s="143" t="str">
        <f t="shared" si="11"/>
        <v>8.1.5</v>
      </c>
      <c r="F117" s="143">
        <v>6</v>
      </c>
      <c r="G117" s="143">
        <v>1</v>
      </c>
      <c r="H117" s="141">
        <v>6</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100000000000001" customHeight="1" x14ac:dyDescent="0.2">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ht="15" x14ac:dyDescent="0.2">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ht="15" x14ac:dyDescent="0.2">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ht="15" x14ac:dyDescent="0.2">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ht="15" x14ac:dyDescent="0.2">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ht="15" x14ac:dyDescent="0.2">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ht="15" x14ac:dyDescent="0.2">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ht="15" x14ac:dyDescent="0.2">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x14ac:dyDescent="0.2">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x14ac:dyDescent="0.2">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x14ac:dyDescent="0.2">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x14ac:dyDescent="0.2">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x14ac:dyDescent="0.2">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x14ac:dyDescent="0.2">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x14ac:dyDescent="0.2">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x14ac:dyDescent="0.2">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x14ac:dyDescent="0.2">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x14ac:dyDescent="0.2">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x14ac:dyDescent="0.2">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x14ac:dyDescent="0.2">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x14ac:dyDescent="0.2">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x14ac:dyDescent="0.2">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x14ac:dyDescent="0.2">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x14ac:dyDescent="0.2">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x14ac:dyDescent="0.2">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x14ac:dyDescent="0.2">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x14ac:dyDescent="0.2">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x14ac:dyDescent="0.2">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x14ac:dyDescent="0.2">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x14ac:dyDescent="0.2">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x14ac:dyDescent="0.2">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x14ac:dyDescent="0.2">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x14ac:dyDescent="0.2">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x14ac:dyDescent="0.2">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x14ac:dyDescent="0.2">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x14ac:dyDescent="0.2">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x14ac:dyDescent="0.2">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x14ac:dyDescent="0.2">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x14ac:dyDescent="0.2">
      <c r="A156" s="50" t="str">
        <f>IF($N156="","??",INDEX('Liste SFD'!$A:$A,MATCH($N156,'Liste SFD'!$B:$B,0),1))</f>
        <v>??</v>
      </c>
      <c r="I156" s="40"/>
      <c r="J156" s="40"/>
      <c r="K156" s="40"/>
      <c r="O156" s="41" t="str">
        <f t="shared" si="12"/>
        <v xml:space="preserve"> :  \  \ </v>
      </c>
    </row>
    <row r="157" spans="1:15" x14ac:dyDescent="0.2">
      <c r="A157" s="50" t="str">
        <f>IF($N157="","??",INDEX('Liste SFD'!$A:$A,MATCH($N157,'Liste SFD'!$B:$B,0),1))</f>
        <v>??</v>
      </c>
      <c r="I157" s="40"/>
      <c r="J157" s="40"/>
      <c r="K157" s="40"/>
      <c r="O157" s="41" t="str">
        <f t="shared" si="12"/>
        <v xml:space="preserve"> :  \  \ </v>
      </c>
    </row>
    <row r="158" spans="1:15" x14ac:dyDescent="0.2">
      <c r="A158" s="50" t="str">
        <f>IF($N158="","??",INDEX('Liste SFD'!$A:$A,MATCH($N158,'Liste SFD'!$B:$B,0),1))</f>
        <v>??</v>
      </c>
      <c r="O158" s="41" t="str">
        <f t="shared" si="12"/>
        <v xml:space="preserve"> :  \  \ </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row r="167" spans="1:1" x14ac:dyDescent="0.2">
      <c r="A167" s="50" t="str">
        <f>IF($N167="","??",INDEX('Liste SFD'!$A:$A,MATCH($N167,'Liste SFD'!$B:$B,0),1))</f>
        <v>??</v>
      </c>
    </row>
    <row r="168" spans="1:1" x14ac:dyDescent="0.2">
      <c r="A168" s="50" t="str">
        <f>IF($N168="","??",INDEX('Liste SFD'!$A:$A,MATCH($N168,'Liste SFD'!$B:$B,0),1))</f>
        <v>??</v>
      </c>
    </row>
  </sheetData>
  <autoFilter ref="E5:N140"/>
  <mergeCells count="1">
    <mergeCell ref="E1:N3"/>
  </mergeCells>
  <conditionalFormatting sqref="E1 E4:E65550">
    <cfRule type="expression" dxfId="80" priority="28">
      <formula>ISERR(FIND("?",$E1,1))=FALSE</formula>
    </cfRule>
  </conditionalFormatting>
  <conditionalFormatting sqref="L19:N19 J18:N18 K20:N20 J19:J21 E68:N68 J69 J71 L69:N98 K100:N101 J102:N110 J99:N99 E153:H155 L56:N67 E74:G98 E113:E152 J6:J15 L6:N17 K8:K15 E39:N55 E69:I73 L111:N155 E99:H112 I99:I110 E56:J67 E6:I38 J21:N38">
    <cfRule type="expression" dxfId="79" priority="29">
      <formula>MOD(ROW(),2)&lt;&gt;0</formula>
    </cfRule>
  </conditionalFormatting>
  <conditionalFormatting sqref="M60:M61">
    <cfRule type="expression" dxfId="78" priority="25">
      <formula>AND(#REF!=#REF!,#REF!=#REF!,#REF!=#REF!,#REF!=#REF!)</formula>
    </cfRule>
  </conditionalFormatting>
  <conditionalFormatting sqref="M60:M61">
    <cfRule type="expression" dxfId="77" priority="24">
      <formula>AND(#REF!=#REF!,#REF!=#REF!,#REF!=#REF!,#REF!=#REF!)</formula>
    </cfRule>
  </conditionalFormatting>
  <conditionalFormatting sqref="K6:K7">
    <cfRule type="expression" dxfId="76" priority="20">
      <formula>MOD(ROW(),2)&lt;&gt;0</formula>
    </cfRule>
  </conditionalFormatting>
  <conditionalFormatting sqref="J17:K17 K16">
    <cfRule type="expression" dxfId="75" priority="18">
      <formula>MOD(ROW(),2)&lt;&gt;0</formula>
    </cfRule>
  </conditionalFormatting>
  <conditionalFormatting sqref="J16">
    <cfRule type="expression" dxfId="74" priority="17">
      <formula>MOD(ROW(),2)&lt;&gt;0</formula>
    </cfRule>
  </conditionalFormatting>
  <conditionalFormatting sqref="K56:K65">
    <cfRule type="expression" dxfId="73" priority="16">
      <formula>MOD(ROW(),2)&lt;&gt;0</formula>
    </cfRule>
  </conditionalFormatting>
  <conditionalFormatting sqref="K66:K67">
    <cfRule type="expression" dxfId="72" priority="15">
      <formula>MOD(ROW(),2)&lt;&gt;0</formula>
    </cfRule>
  </conditionalFormatting>
  <conditionalFormatting sqref="J70">
    <cfRule type="expression" dxfId="71" priority="14">
      <formula>MOD(ROW(),2)&lt;&gt;0</formula>
    </cfRule>
  </conditionalFormatting>
  <conditionalFormatting sqref="K69:K73">
    <cfRule type="expression" dxfId="70" priority="13">
      <formula>MOD(ROW(),2)&lt;&gt;0</formula>
    </cfRule>
  </conditionalFormatting>
  <conditionalFormatting sqref="I74:K98">
    <cfRule type="expression" dxfId="69" priority="12">
      <formula>MOD(ROW(),2)&lt;&gt;0</formula>
    </cfRule>
  </conditionalFormatting>
  <conditionalFormatting sqref="I113:K157">
    <cfRule type="expression" dxfId="68" priority="10">
      <formula>MOD(ROW(),2)&lt;&gt;0</formula>
    </cfRule>
  </conditionalFormatting>
  <conditionalFormatting sqref="F113:H152">
    <cfRule type="expression" dxfId="67" priority="9">
      <formula>MOD(ROW(),2)&lt;&gt;0</formula>
    </cfRule>
  </conditionalFormatting>
  <conditionalFormatting sqref="H74:H98">
    <cfRule type="expression" dxfId="66" priority="8">
      <formula>MOD(ROW(),2)&lt;&gt;0</formula>
    </cfRule>
  </conditionalFormatting>
  <conditionalFormatting sqref="J111:K112">
    <cfRule type="expression" dxfId="65" priority="7">
      <formula>MOD(ROW(),2)&lt;&gt;0</formula>
    </cfRule>
  </conditionalFormatting>
  <conditionalFormatting sqref="I111:I112">
    <cfRule type="expression" dxfId="64" priority="6">
      <formula>MOD(ROW(),2)&lt;&gt;0</formula>
    </cfRule>
  </conditionalFormatting>
  <conditionalFormatting sqref="F1:F1048576">
    <cfRule type="cellIs" dxfId="63" priority="1" stopIfTrue="1" operator="equal">
      <formula>5</formula>
    </cfRule>
    <cfRule type="cellIs" dxfId="62" priority="2" stopIfTrue="1" operator="equal">
      <formula>4</formula>
    </cfRule>
    <cfRule type="cellIs" dxfId="61" priority="3" stopIfTrue="1" operator="equal">
      <formula>3</formula>
    </cfRule>
    <cfRule type="cellIs" dxfId="60" priority="4" stopIfTrue="1" operator="equal">
      <formula>2</formula>
    </cfRule>
    <cfRule type="cellIs" dxfId="59" priority="5" stopIfTrue="1" operator="equal">
      <formula>1</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152</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C3" zoomScale="70" zoomScaleNormal="80" zoomScalePageLayoutView="80" workbookViewId="0">
      <selection activeCell="E14" sqref="E14"/>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x14ac:dyDescent="0.2">
      <c r="A14" s="90">
        <f t="shared" ca="1" si="17"/>
        <v>118</v>
      </c>
      <c r="B14" s="18" t="str">
        <f ca="1">IF(ISNUMBER(A14),INDEX(Backlog!$A:$M,$A14,B$5),"")</f>
        <v>8.2.1</v>
      </c>
      <c r="C14" s="73" t="str">
        <f ca="1">IF($B14="","",INDEX(Backlog!$A:$M,$A14,C$5))</f>
        <v>Contrôle &amp; Tests</v>
      </c>
      <c r="D14" s="73" t="str">
        <f ca="1">IF($B14="","",INDEX(Backlog!$A:$M,$A14,D$5))</f>
        <v>Tests Fonctionnels</v>
      </c>
      <c r="E14" s="73" t="str">
        <f ca="1">IF($B14="","",INDEX(Backlog!$A:$M,$A14,E$5))</f>
        <v>Tests Fonctionnels itération 1</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119</v>
      </c>
      <c r="CB14" s="21">
        <f t="shared" ca="1" si="14"/>
        <v>152</v>
      </c>
      <c r="CC14" s="21" t="str">
        <f t="shared" ca="1" si="15"/>
        <v>Backlog!$F$119:$F$152</v>
      </c>
      <c r="CD14" s="21">
        <f t="shared" ca="1" si="16"/>
        <v>58</v>
      </c>
      <c r="CE14" s="21">
        <f t="shared" ca="1" si="19"/>
        <v>119</v>
      </c>
    </row>
    <row r="15" spans="1:83" x14ac:dyDescent="0.2">
      <c r="A15" s="90">
        <f t="shared" ca="1" si="17"/>
        <v>123</v>
      </c>
      <c r="B15" s="18" t="str">
        <f ca="1">IF(ISNUMBER(A15),INDEX(Backlog!$A:$M,$A15,B$5),"")</f>
        <v>8.3.1</v>
      </c>
      <c r="C15" s="73" t="str">
        <f ca="1">IF($B15="","",INDEX(Backlog!$A:$M,$A15,C$5))</f>
        <v>Contrôle &amp; Tests</v>
      </c>
      <c r="D15" s="73" t="str">
        <f ca="1">IF($B15="","",INDEX(Backlog!$A:$M,$A15,D$5))</f>
        <v>Livraison &amp; Packaging</v>
      </c>
      <c r="E15" s="73" t="str">
        <f ca="1">IF($B15="","",INDEX(Backlog!$A:$M,$A15,E$5))</f>
        <v>Livraison &amp; Packaging itération 1</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124</v>
      </c>
      <c r="CB15" s="21">
        <f t="shared" ca="1" si="14"/>
        <v>152</v>
      </c>
      <c r="CC15" s="21" t="str">
        <f t="shared" ca="1" si="15"/>
        <v>Backlog!$F$124:$F$152</v>
      </c>
      <c r="CD15" s="21">
        <f t="shared" ca="1" si="16"/>
        <v>5</v>
      </c>
      <c r="CE15" s="21">
        <f t="shared" ca="1" si="19"/>
        <v>124</v>
      </c>
    </row>
    <row r="16" spans="1:83" x14ac:dyDescent="0.2">
      <c r="A16" s="90">
        <f t="shared" ca="1" si="17"/>
        <v>129</v>
      </c>
      <c r="B16" s="18" t="str">
        <f ca="1">IF(ISNUMBER(A16),INDEX(Backlog!$A:$M,$A16,B$5),"")</f>
        <v>9.1.2</v>
      </c>
      <c r="C16" s="73" t="str">
        <f ca="1">IF($B16="","",INDEX(Backlog!$A:$M,$A16,C$5))</f>
        <v>Conception &amp; Spec</v>
      </c>
      <c r="D16" s="73" t="str">
        <f ca="1">IF($B16="","",INDEX(Backlog!$A:$M,$A16,D$5))</f>
        <v>Conception</v>
      </c>
      <c r="E16" s="73" t="str">
        <f ca="1">IF($B16="","",INDEX(Backlog!$A:$M,$A16,E$5))</f>
        <v>Conception pré-itération 2</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130</v>
      </c>
      <c r="CB16" s="21">
        <f t="shared" ca="1" si="14"/>
        <v>152</v>
      </c>
      <c r="CC16" s="21" t="str">
        <f t="shared" ca="1" si="15"/>
        <v>Backlog!$F$130:$F$152</v>
      </c>
      <c r="CD16" s="21">
        <f t="shared" ca="1" si="16"/>
        <v>6</v>
      </c>
      <c r="CE16" s="21">
        <f t="shared" ca="1" si="19"/>
        <v>130</v>
      </c>
    </row>
    <row r="17" spans="1:83" x14ac:dyDescent="0.2">
      <c r="A17" s="90">
        <f t="shared" ca="1" si="17"/>
        <v>134</v>
      </c>
      <c r="B17" s="18" t="str">
        <f ca="1">IF(ISNUMBER(A17),INDEX(Backlog!$A:$M,$A17,B$5),"")</f>
        <v>9.2.2</v>
      </c>
      <c r="C17" s="73" t="str">
        <f ca="1">IF($B17="","",INDEX(Backlog!$A:$M,$A17,C$5))</f>
        <v>Conception &amp; Spec</v>
      </c>
      <c r="D17" s="73" t="str">
        <f ca="1">IF($B17="","",INDEX(Backlog!$A:$M,$A17,D$5))</f>
        <v>Spécification</v>
      </c>
      <c r="E17" s="73" t="str">
        <f ca="1">IF($B17="","",INDEX(Backlog!$A:$M,$A17,E$5))</f>
        <v>Spécification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135</v>
      </c>
      <c r="CB17" s="21">
        <f t="shared" ca="1" si="14"/>
        <v>152</v>
      </c>
      <c r="CC17" s="21" t="str">
        <f t="shared" ca="1" si="15"/>
        <v>Backlog!$F$135:$F$152</v>
      </c>
      <c r="CD17" s="21">
        <f t="shared" ca="1" si="16"/>
        <v>5</v>
      </c>
      <c r="CE17" s="21">
        <f t="shared" ca="1" si="19"/>
        <v>135</v>
      </c>
    </row>
    <row r="18" spans="1:83" x14ac:dyDescent="0.2">
      <c r="A18" s="90">
        <f t="shared" ca="1" si="17"/>
        <v>138</v>
      </c>
      <c r="B18" s="18" t="str">
        <f ca="1">IF(ISNUMBER(A18),INDEX(Backlog!$A:$M,$A18,B$5),"")</f>
        <v>10.1.1</v>
      </c>
      <c r="C18" s="73" t="str">
        <f ca="1">IF($B18="","",INDEX(Backlog!$A:$M,$A18,C$5))</f>
        <v>Gestion de projet</v>
      </c>
      <c r="D18" s="73" t="str">
        <f ca="1">IF($B18="","",INDEX(Backlog!$A:$M,$A18,D$5))</f>
        <v>Réunions</v>
      </c>
      <c r="E18" s="73" t="str">
        <f ca="1">IF($B18="","",INDEX(Backlog!$A:$M,$A18,E$5))</f>
        <v>Réunions itération 1</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139</v>
      </c>
      <c r="CB18" s="21">
        <f t="shared" ca="1" si="14"/>
        <v>152</v>
      </c>
      <c r="CC18" s="21" t="str">
        <f t="shared" ca="1" si="15"/>
        <v>Backlog!$F$139:$F$152</v>
      </c>
      <c r="CD18" s="21">
        <f t="shared" ca="1" si="16"/>
        <v>4</v>
      </c>
      <c r="CE18" s="21">
        <f t="shared" ca="1" si="19"/>
        <v>139</v>
      </c>
    </row>
    <row r="19" spans="1:83" x14ac:dyDescent="0.2">
      <c r="A19" s="90">
        <f t="shared" ca="1" si="17"/>
        <v>143</v>
      </c>
      <c r="B19" s="18" t="str">
        <f ca="1">IF(ISNUMBER(A19),INDEX(Backlog!$A:$M,$A19,B$5),"")</f>
        <v>10.2.1</v>
      </c>
      <c r="C19" s="73" t="str">
        <f ca="1">IF($B19="","",INDEX(Backlog!$A:$M,$A19,C$5))</f>
        <v>Gestion de projet</v>
      </c>
      <c r="D19" s="73" t="str">
        <f ca="1">IF($B19="","",INDEX(Backlog!$A:$M,$A19,D$5))</f>
        <v>Backlog</v>
      </c>
      <c r="E19" s="73" t="str">
        <f ca="1">IF($B19="","",INDEX(Backlog!$A:$M,$A19,E$5))</f>
        <v>Mise à jour Backlog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144</v>
      </c>
      <c r="CB19" s="21">
        <f t="shared" ca="1" si="14"/>
        <v>152</v>
      </c>
      <c r="CC19" s="21" t="str">
        <f t="shared" ca="1" si="15"/>
        <v>Backlog!$F$144:$F$152</v>
      </c>
      <c r="CD19" s="21">
        <f t="shared" ca="1" si="16"/>
        <v>5</v>
      </c>
      <c r="CE19" s="21">
        <f t="shared" ca="1" si="19"/>
        <v>144</v>
      </c>
    </row>
    <row r="20" spans="1:83" x14ac:dyDescent="0.2">
      <c r="A20" s="90">
        <f t="shared" ca="1" si="17"/>
        <v>148</v>
      </c>
      <c r="B20" s="18" t="str">
        <f ca="1">IF(ISNUMBER(A20),INDEX(Backlog!$A:$M,$A20,B$5),"")</f>
        <v>11.1.1</v>
      </c>
      <c r="C20" s="73" t="str">
        <f ca="1">IF($B20="","",INDEX(Backlog!$A:$M,$A20,C$5))</f>
        <v>Documentation</v>
      </c>
      <c r="D20" s="73" t="str">
        <f ca="1">IF($B20="","",INDEX(Backlog!$A:$M,$A20,D$5))</f>
        <v>Documentation</v>
      </c>
      <c r="E20" s="73" t="str">
        <f ca="1">IF($B20="","",INDEX(Backlog!$A:$M,$A20,E$5))</f>
        <v>Documentation itération 1</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149</v>
      </c>
      <c r="CB20" s="21">
        <f t="shared" ca="1" si="14"/>
        <v>152</v>
      </c>
      <c r="CC20" s="21" t="str">
        <f t="shared" ca="1" si="15"/>
        <v>Backlog!$F$149:$F$152</v>
      </c>
      <c r="CD20" s="21">
        <f t="shared" ca="1" si="16"/>
        <v>5</v>
      </c>
      <c r="CE20" s="21">
        <f t="shared" ca="1" si="19"/>
        <v>149</v>
      </c>
    </row>
    <row r="21" spans="1:83" x14ac:dyDescent="0.2">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4"/>
        <v/>
      </c>
      <c r="CC21" s="21" t="e">
        <f t="shared" ca="1" si="15"/>
        <v>#VALUE!</v>
      </c>
      <c r="CD21" s="21" t="e">
        <f t="shared" ca="1" si="16"/>
        <v>#N/A</v>
      </c>
      <c r="CE21" s="21" t="str">
        <f t="shared" ca="1" si="19"/>
        <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4"/>
        <v>#VALUE!</v>
      </c>
      <c r="CC22" s="21" t="e">
        <f t="shared" ca="1" si="15"/>
        <v>#VALUE!</v>
      </c>
      <c r="CD22" s="21" t="e">
        <f t="shared" ca="1" si="16"/>
        <v>#VALUE!</v>
      </c>
      <c r="CE22" s="21" t="e">
        <f t="shared" ca="1" si="19"/>
        <v>#VALUE!</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8" priority="12">
      <formula>AND(MOD(ROW(),2)=0,H$2=TRUE)</formula>
    </cfRule>
  </conditionalFormatting>
  <conditionalFormatting sqref="A7:A42">
    <cfRule type="expression" dxfId="57" priority="8">
      <formula>MOD(ROW(),2)=0</formula>
    </cfRule>
  </conditionalFormatting>
  <conditionalFormatting sqref="B7:G42">
    <cfRule type="expression" dxfId="56" priority="7">
      <formula>MOD(ROW(),2)=0</formula>
    </cfRule>
  </conditionalFormatting>
  <conditionalFormatting sqref="H3:BZ4 H6:BZ42">
    <cfRule type="expression" dxfId="55" priority="3">
      <formula>OR(WEEKDAY(H$3,2)=1,WEEKDAY(H$3,2)=6)</formula>
    </cfRule>
    <cfRule type="expression" dxfId="54" priority="4">
      <formula>H$1</formula>
    </cfRule>
    <cfRule type="expression" dxfId="53" priority="6">
      <formula>H$2</formula>
    </cfRule>
  </conditionalFormatting>
  <conditionalFormatting sqref="H6:BZ6">
    <cfRule type="expression" dxfId="52" priority="5">
      <formula>H$2</formula>
    </cfRule>
  </conditionalFormatting>
  <conditionalFormatting sqref="B7:G29">
    <cfRule type="expression" dxfId="51" priority="2">
      <formula>MOD(ROW(),2)=0</formula>
    </cfRule>
  </conditionalFormatting>
  <conditionalFormatting sqref="B7:G29">
    <cfRule type="expression" dxfId="50"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45</v>
      </c>
      <c r="E4" s="86" t="s">
        <v>10</v>
      </c>
      <c r="F4" s="46">
        <v>41831</v>
      </c>
      <c r="G4" s="63">
        <f ca="1">SUM(G7:G42)</f>
        <v>45</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45</v>
      </c>
      <c r="I5" s="82">
        <f ca="1">IF(I2,H5-$H$5/$F$2,"")</f>
        <v>42.631578947368425</v>
      </c>
      <c r="J5" s="82">
        <f t="shared" ref="J5:BU5" ca="1" si="5">IF(J2,I5-$H$5/$F$2,"")</f>
        <v>40.26315789473685</v>
      </c>
      <c r="K5" s="82">
        <f t="shared" ca="1" si="5"/>
        <v>37.894736842105274</v>
      </c>
      <c r="L5" s="82">
        <f t="shared" ca="1" si="5"/>
        <v>35.526315789473699</v>
      </c>
      <c r="M5" s="82">
        <f t="shared" ca="1" si="5"/>
        <v>33.157894736842124</v>
      </c>
      <c r="N5" s="82">
        <f t="shared" ca="1" si="5"/>
        <v>30.789473684210545</v>
      </c>
      <c r="O5" s="82">
        <f t="shared" ca="1" si="5"/>
        <v>28.421052631578966</v>
      </c>
      <c r="P5" s="82">
        <f t="shared" ca="1" si="5"/>
        <v>26.052631578947388</v>
      </c>
      <c r="Q5" s="82">
        <f t="shared" ca="1" si="5"/>
        <v>23.684210526315809</v>
      </c>
      <c r="R5" s="82">
        <f t="shared" ca="1" si="5"/>
        <v>21.31578947368423</v>
      </c>
      <c r="S5" s="82">
        <f t="shared" ca="1" si="5"/>
        <v>18.947368421052651</v>
      </c>
      <c r="T5" s="82">
        <f t="shared" ca="1" si="5"/>
        <v>16.578947368421073</v>
      </c>
      <c r="U5" s="82">
        <f t="shared" ca="1" si="5"/>
        <v>14.210526315789494</v>
      </c>
      <c r="V5" s="82">
        <f t="shared" ca="1" si="5"/>
        <v>11.842105263157915</v>
      </c>
      <c r="W5" s="82">
        <f t="shared" ca="1" si="5"/>
        <v>9.4736842105263364</v>
      </c>
      <c r="X5" s="82">
        <f t="shared" ca="1" si="5"/>
        <v>7.1052631578947576</v>
      </c>
      <c r="Y5" s="82">
        <f t="shared" ca="1" si="5"/>
        <v>4.7368421052631788</v>
      </c>
      <c r="Z5" s="82">
        <f t="shared" ca="1" si="5"/>
        <v>2.3684210526316001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88</v>
      </c>
      <c r="B7" s="18" t="str">
        <f ca="1">IF(ISNUMBER(A7),INDEX(Backlog!$A:$M,$A7,B$5),"")</f>
        <v>6.3.1</v>
      </c>
      <c r="C7" s="73" t="str">
        <f ca="1">IF($B7="","",INDEX(Backlog!$A:$M,$A7,C$5))</f>
        <v>Android</v>
      </c>
      <c r="D7" s="73" t="str">
        <f ca="1">IF($B7="","",INDEX(Backlog!$A:$M,$A7,D$5))</f>
        <v>IHM</v>
      </c>
      <c r="E7" s="73" t="str">
        <f ca="1">IF($B7="","",INDEX(Backlog!$A:$M,$A7,E$5))</f>
        <v>Afficher une scène (simple) du BO</v>
      </c>
      <c r="F7" s="48">
        <f ca="1">IF($B7="","",INDEX(Backlog!$A:$M,$A7,F$5))</f>
        <v>4</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152</v>
      </c>
      <c r="CC7" s="21" t="str">
        <f t="shared" ref="CC7:CC42" ca="1" si="8">"Backlog!" &amp; ADDRESS(CA7,$CC$4) &amp; ":" &amp; ADDRESS(CB7,$CC$4)</f>
        <v>Backlog!$F$89:$F$152</v>
      </c>
      <c r="CD7" s="21">
        <f t="shared" ref="CD7:CD42" ca="1" si="9">IF(CC6="","",MATCH($B$2,INDIRECT(CC6),0))</f>
        <v>88</v>
      </c>
      <c r="CE7" s="21">
        <f ca="1">IF(ISNA($CD7),"",CE6+CD7)</f>
        <v>89</v>
      </c>
    </row>
    <row r="8" spans="1:83" ht="25.5" x14ac:dyDescent="0.2">
      <c r="A8" s="90">
        <f t="shared" ref="A8:A42" ca="1" si="10">CA8-1</f>
        <v>91</v>
      </c>
      <c r="B8" s="18" t="str">
        <f ca="1">IF(ISNUMBER(A8),INDEX(Backlog!$A:$M,$A8,B$5),"")</f>
        <v>6.3.4</v>
      </c>
      <c r="C8" s="73" t="str">
        <f ca="1">IF($B8="","",INDEX(Backlog!$A:$M,$A8,C$5))</f>
        <v>Android</v>
      </c>
      <c r="D8" s="73" t="str">
        <f ca="1">IF($B8="","",INDEX(Backlog!$A:$M,$A8,D$5))</f>
        <v>IHM</v>
      </c>
      <c r="E8" s="73" t="str">
        <f ca="1">IF($B8="","",INDEX(Backlog!$A:$M,$A8,E$5))</f>
        <v>Navigation Simple</v>
      </c>
      <c r="F8" s="48">
        <f ca="1">IF($B8="","",INDEX(Backlog!$A:$M,$A8,F$5))</f>
        <v>4</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92</v>
      </c>
      <c r="CB8" s="21">
        <f t="shared" ca="1" si="7"/>
        <v>152</v>
      </c>
      <c r="CC8" s="21" t="str">
        <f t="shared" ca="1" si="8"/>
        <v>Backlog!$F$92:$F$152</v>
      </c>
      <c r="CD8" s="21">
        <f t="shared" ca="1" si="9"/>
        <v>3</v>
      </c>
      <c r="CE8" s="21">
        <f ca="1">IF(ISNA($CD8),"",CE7+CD8)</f>
        <v>92</v>
      </c>
    </row>
    <row r="9" spans="1:83" ht="25.5" x14ac:dyDescent="0.2">
      <c r="A9" s="90">
        <f t="shared" ca="1" si="10"/>
        <v>95</v>
      </c>
      <c r="B9" s="18" t="str">
        <f ca="1">IF(ISNUMBER(A9),INDEX(Backlog!$A:$M,$A9,B$5),"")</f>
        <v>6.4.1</v>
      </c>
      <c r="C9" s="73" t="str">
        <f ca="1">IF($B9="","",INDEX(Backlog!$A:$M,$A9,C$5))</f>
        <v>Android</v>
      </c>
      <c r="D9" s="73" t="str">
        <f ca="1">IF($B9="","",INDEX(Backlog!$A:$M,$A9,D$5))</f>
        <v>Général</v>
      </c>
      <c r="E9" s="73" t="str">
        <f ca="1">IF($B9="","",INDEX(Backlog!$A:$M,$A9,E$5))</f>
        <v>Architecture</v>
      </c>
      <c r="F9" s="48">
        <f ca="1">IF($B9="","",INDEX(Backlog!$A:$M,$A9,F$5))</f>
        <v>3</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96</v>
      </c>
      <c r="CB9" s="21">
        <f t="shared" ca="1" si="7"/>
        <v>152</v>
      </c>
      <c r="CC9" s="21" t="str">
        <f t="shared" ca="1" si="8"/>
        <v>Backlog!$F$96:$F$152</v>
      </c>
      <c r="CD9" s="21">
        <f t="shared" ca="1" si="9"/>
        <v>4</v>
      </c>
      <c r="CE9" s="21">
        <f ca="1">IF(ISNA($CD9),"",CE8+CD9)</f>
        <v>96</v>
      </c>
    </row>
    <row r="10" spans="1:83" ht="25.5" x14ac:dyDescent="0.2">
      <c r="A10" s="90">
        <f t="shared" ca="1" si="10"/>
        <v>96</v>
      </c>
      <c r="B10" s="18" t="str">
        <f ca="1">IF(ISNUMBER(A10),INDEX(Backlog!$A:$M,$A10,B$5),"")</f>
        <v>6.4.2</v>
      </c>
      <c r="C10" s="73" t="str">
        <f ca="1">IF($B10="","",INDEX(Backlog!$A:$M,$A10,C$5))</f>
        <v>Android</v>
      </c>
      <c r="D10" s="73" t="str">
        <f ca="1">IF($B10="","",INDEX(Backlog!$A:$M,$A10,D$5))</f>
        <v>Général</v>
      </c>
      <c r="E10" s="73" t="str">
        <f ca="1">IF($B10="","",INDEX(Backlog!$A:$M,$A10,E$5))</f>
        <v xml:space="preserve">Intégration API </v>
      </c>
      <c r="F10" s="48">
        <f ca="1">IF($B10="","",INDEX(Backlog!$A:$M,$A10,F$5))</f>
        <v>3</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97</v>
      </c>
      <c r="CB10" s="21">
        <f t="shared" ca="1" si="7"/>
        <v>152</v>
      </c>
      <c r="CC10" s="21" t="str">
        <f t="shared" ca="1" si="8"/>
        <v>Backlog!$F$97:$F$152</v>
      </c>
      <c r="CD10" s="21">
        <f t="shared" ca="1" si="9"/>
        <v>1</v>
      </c>
      <c r="CE10" s="21">
        <f ca="1">IF(ISNA($CD10),"",CE9+CD10)</f>
        <v>97</v>
      </c>
    </row>
    <row r="11" spans="1:83" ht="25.5" x14ac:dyDescent="0.2">
      <c r="A11" s="90">
        <f t="shared" ca="1" si="10"/>
        <v>97</v>
      </c>
      <c r="B11" s="18" t="str">
        <f ca="1">IF(ISNUMBER(A11),INDEX(Backlog!$A:$M,$A11,B$5),"")</f>
        <v>6.4.3</v>
      </c>
      <c r="C11" s="73" t="str">
        <f ca="1">IF($B11="","",INDEX(Backlog!$A:$M,$A11,C$5))</f>
        <v>Android</v>
      </c>
      <c r="D11" s="73" t="str">
        <f ca="1">IF($B11="","",INDEX(Backlog!$A:$M,$A11,D$5))</f>
        <v>Général</v>
      </c>
      <c r="E11" s="73" t="str">
        <f ca="1">IF($B11="","",INDEX(Backlog!$A:$M,$A11,E$5))</f>
        <v>Connexion/Deconnexion via API</v>
      </c>
      <c r="F11" s="48">
        <f ca="1">IF($B11="","",INDEX(Backlog!$A:$M,$A11,F$5))</f>
        <v>3</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98</v>
      </c>
      <c r="CB11" s="21">
        <f t="shared" ca="1" si="7"/>
        <v>152</v>
      </c>
      <c r="CC11" s="21" t="str">
        <f t="shared" ca="1" si="8"/>
        <v>Backlog!$F$98:$F$152</v>
      </c>
      <c r="CD11" s="21">
        <f t="shared" ca="1" si="9"/>
        <v>1</v>
      </c>
      <c r="CE11" s="21">
        <f t="shared" ref="CE11:CE42" ca="1" si="12">IF(ISNA($CD11),"",CE10+CD11)</f>
        <v>98</v>
      </c>
    </row>
    <row r="12" spans="1:83" ht="25.5" x14ac:dyDescent="0.2">
      <c r="A12" s="90">
        <f t="shared" ca="1" si="10"/>
        <v>113</v>
      </c>
      <c r="B12" s="18" t="str">
        <f ca="1">IF(ISNUMBER(A12),INDEX(Backlog!$A:$M,$A12,B$5),"")</f>
        <v>8.1.1</v>
      </c>
      <c r="C12" s="73" t="str">
        <f ca="1">IF($B12="","",INDEX(Backlog!$A:$M,$A12,C$5))</f>
        <v>Contrôle &amp; Tests</v>
      </c>
      <c r="D12" s="73" t="str">
        <f ca="1">IF($B12="","",INDEX(Backlog!$A:$M,$A12,D$5))</f>
        <v>Retours sur itération précédente</v>
      </c>
      <c r="E12" s="73" t="str">
        <f ca="1">IF($B12="","",INDEX(Backlog!$A:$M,$A12,E$5))</f>
        <v>Retours sur itération 1</v>
      </c>
      <c r="F12" s="48">
        <f ca="1">IF($B12="","",INDEX(Backlog!$A:$M,$A12,F$5))</f>
        <v>1</v>
      </c>
      <c r="G12" s="66">
        <f ca="1">IF($B12="","",INDEX(Backlog!$A:$M,$A12,G$5))</f>
        <v>6</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114</v>
      </c>
      <c r="CB12" s="21">
        <f t="shared" ca="1" si="7"/>
        <v>152</v>
      </c>
      <c r="CC12" s="21" t="str">
        <f t="shared" ca="1" si="8"/>
        <v>Backlog!$F$114:$F$152</v>
      </c>
      <c r="CD12" s="21">
        <f t="shared" ca="1" si="9"/>
        <v>16</v>
      </c>
      <c r="CE12" s="21">
        <f t="shared" ca="1" si="12"/>
        <v>114</v>
      </c>
    </row>
    <row r="13" spans="1:83" x14ac:dyDescent="0.2">
      <c r="A13" s="90">
        <f t="shared" ca="1" si="10"/>
        <v>119</v>
      </c>
      <c r="B13" s="18" t="str">
        <f ca="1">IF(ISNUMBER(A13),INDEX(Backlog!$A:$M,$A13,B$5),"")</f>
        <v>8.2.2</v>
      </c>
      <c r="C13" s="73" t="str">
        <f ca="1">IF($B13="","",INDEX(Backlog!$A:$M,$A13,C$5))</f>
        <v>Contrôle &amp; Tests</v>
      </c>
      <c r="D13" s="73" t="str">
        <f ca="1">IF($B13="","",INDEX(Backlog!$A:$M,$A13,D$5))</f>
        <v>Tests Fonctionnels</v>
      </c>
      <c r="E13" s="73" t="str">
        <f ca="1">IF($B13="","",INDEX(Backlog!$A:$M,$A13,E$5))</f>
        <v>Tests Fonctionnels itération 2</v>
      </c>
      <c r="F13" s="48">
        <f ca="1">IF($B13="","",INDEX(Backlog!$A:$M,$A13,F$5))</f>
        <v>4</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120</v>
      </c>
      <c r="CB13" s="21">
        <f t="shared" ca="1" si="7"/>
        <v>152</v>
      </c>
      <c r="CC13" s="21" t="str">
        <f t="shared" ca="1" si="8"/>
        <v>Backlog!$F$120:$F$152</v>
      </c>
      <c r="CD13" s="21">
        <f t="shared" ca="1" si="9"/>
        <v>6</v>
      </c>
      <c r="CE13" s="21">
        <f t="shared" ca="1" si="12"/>
        <v>120</v>
      </c>
    </row>
    <row r="14" spans="1:83" x14ac:dyDescent="0.2">
      <c r="A14" s="90">
        <f t="shared" ca="1" si="10"/>
        <v>124</v>
      </c>
      <c r="B14" s="18" t="str">
        <f ca="1">IF(ISNUMBER(A14),INDEX(Backlog!$A:$M,$A14,B$5),"")</f>
        <v>8.3.2</v>
      </c>
      <c r="C14" s="73" t="str">
        <f ca="1">IF($B14="","",INDEX(Backlog!$A:$M,$A14,C$5))</f>
        <v>Contrôle &amp; Tests</v>
      </c>
      <c r="D14" s="73" t="str">
        <f ca="1">IF($B14="","",INDEX(Backlog!$A:$M,$A14,D$5))</f>
        <v>Livraison &amp; Packaging</v>
      </c>
      <c r="E14" s="73" t="str">
        <f ca="1">IF($B14="","",INDEX(Backlog!$A:$M,$A14,E$5))</f>
        <v>Livraison &amp; Packaging itération 2</v>
      </c>
      <c r="F14" s="48">
        <f ca="1">IF($B14="","",INDEX(Backlog!$A:$M,$A14,F$5))</f>
        <v>4</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125</v>
      </c>
      <c r="CB14" s="21">
        <f t="shared" ca="1" si="7"/>
        <v>152</v>
      </c>
      <c r="CC14" s="21" t="str">
        <f t="shared" ca="1" si="8"/>
        <v>Backlog!$F$125:$F$152</v>
      </c>
      <c r="CD14" s="21">
        <f t="shared" ca="1" si="9"/>
        <v>5</v>
      </c>
      <c r="CE14" s="21">
        <f t="shared" ca="1" si="12"/>
        <v>125</v>
      </c>
    </row>
    <row r="15" spans="1:83" x14ac:dyDescent="0.2">
      <c r="A15" s="90">
        <f t="shared" ca="1" si="10"/>
        <v>130</v>
      </c>
      <c r="B15" s="18" t="str">
        <f ca="1">IF(ISNUMBER(A15),INDEX(Backlog!$A:$M,$A15,B$5),"")</f>
        <v>9.1.3</v>
      </c>
      <c r="C15" s="73" t="str">
        <f ca="1">IF($B15="","",INDEX(Backlog!$A:$M,$A15,C$5))</f>
        <v>Conception &amp; Spec</v>
      </c>
      <c r="D15" s="73" t="str">
        <f ca="1">IF($B15="","",INDEX(Backlog!$A:$M,$A15,D$5))</f>
        <v>Conception</v>
      </c>
      <c r="E15" s="73" t="str">
        <f ca="1">IF($B15="","",INDEX(Backlog!$A:$M,$A15,E$5))</f>
        <v>Conception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131</v>
      </c>
      <c r="CB15" s="21">
        <f t="shared" ca="1" si="7"/>
        <v>152</v>
      </c>
      <c r="CC15" s="21" t="str">
        <f t="shared" ca="1" si="8"/>
        <v>Backlog!$F$131:$F$152</v>
      </c>
      <c r="CD15" s="21">
        <f t="shared" ca="1" si="9"/>
        <v>6</v>
      </c>
      <c r="CE15" s="21">
        <f t="shared" ca="1" si="12"/>
        <v>131</v>
      </c>
    </row>
    <row r="16" spans="1:83" x14ac:dyDescent="0.2">
      <c r="A16" s="90">
        <f t="shared" ca="1" si="10"/>
        <v>135</v>
      </c>
      <c r="B16" s="18" t="str">
        <f ca="1">IF(ISNUMBER(A16),INDEX(Backlog!$A:$M,$A16,B$5),"")</f>
        <v>9.2.3</v>
      </c>
      <c r="C16" s="73" t="str">
        <f ca="1">IF($B16="","",INDEX(Backlog!$A:$M,$A16,C$5))</f>
        <v>Conception &amp; Spec</v>
      </c>
      <c r="D16" s="73" t="str">
        <f ca="1">IF($B16="","",INDEX(Backlog!$A:$M,$A16,D$5))</f>
        <v>Spécification</v>
      </c>
      <c r="E16" s="73" t="str">
        <f ca="1">IF($B16="","",INDEX(Backlog!$A:$M,$A16,E$5))</f>
        <v>Spécification pré-itération 3</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136</v>
      </c>
      <c r="CB16" s="21">
        <f t="shared" ca="1" si="7"/>
        <v>152</v>
      </c>
      <c r="CC16" s="21" t="str">
        <f t="shared" ca="1" si="8"/>
        <v>Backlog!$F$136:$F$152</v>
      </c>
      <c r="CD16" s="21">
        <f t="shared" ca="1" si="9"/>
        <v>5</v>
      </c>
      <c r="CE16" s="21">
        <f t="shared" ca="1" si="12"/>
        <v>136</v>
      </c>
    </row>
    <row r="17" spans="1:83" x14ac:dyDescent="0.2">
      <c r="A17" s="90">
        <f t="shared" ca="1" si="10"/>
        <v>139</v>
      </c>
      <c r="B17" s="18" t="str">
        <f ca="1">IF(ISNUMBER(A17),INDEX(Backlog!$A:$M,$A17,B$5),"")</f>
        <v>10.1.2</v>
      </c>
      <c r="C17" s="73" t="str">
        <f ca="1">IF($B17="","",INDEX(Backlog!$A:$M,$A17,C$5))</f>
        <v>Gestion de projet</v>
      </c>
      <c r="D17" s="73" t="str">
        <f ca="1">IF($B17="","",INDEX(Backlog!$A:$M,$A17,D$5))</f>
        <v>Réunions</v>
      </c>
      <c r="E17" s="73" t="str">
        <f ca="1">IF($B17="","",INDEX(Backlog!$A:$M,$A17,E$5))</f>
        <v>Réunions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140</v>
      </c>
      <c r="CB17" s="21">
        <f t="shared" ca="1" si="7"/>
        <v>152</v>
      </c>
      <c r="CC17" s="21" t="str">
        <f t="shared" ca="1" si="8"/>
        <v>Backlog!$F$140:$F$152</v>
      </c>
      <c r="CD17" s="21">
        <f t="shared" ca="1" si="9"/>
        <v>4</v>
      </c>
      <c r="CE17" s="21">
        <f t="shared" ca="1" si="12"/>
        <v>140</v>
      </c>
    </row>
    <row r="18" spans="1:83" x14ac:dyDescent="0.2">
      <c r="A18" s="90">
        <f t="shared" ca="1" si="10"/>
        <v>144</v>
      </c>
      <c r="B18" s="18" t="str">
        <f ca="1">IF(ISNUMBER(A18),INDEX(Backlog!$A:$M,$A18,B$5),"")</f>
        <v>10.2.2</v>
      </c>
      <c r="C18" s="73" t="str">
        <f ca="1">IF($B18="","",INDEX(Backlog!$A:$M,$A18,C$5))</f>
        <v>Gestion de projet</v>
      </c>
      <c r="D18" s="73" t="str">
        <f ca="1">IF($B18="","",INDEX(Backlog!$A:$M,$A18,D$5))</f>
        <v>Backlog</v>
      </c>
      <c r="E18" s="73" t="str">
        <f ca="1">IF($B18="","",INDEX(Backlog!$A:$M,$A18,E$5))</f>
        <v>Mise à jour Backlog itération 2</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145</v>
      </c>
      <c r="CB18" s="21">
        <f t="shared" ca="1" si="7"/>
        <v>152</v>
      </c>
      <c r="CC18" s="21" t="str">
        <f t="shared" ca="1" si="8"/>
        <v>Backlog!$F$145:$F$152</v>
      </c>
      <c r="CD18" s="21">
        <f t="shared" ca="1" si="9"/>
        <v>5</v>
      </c>
      <c r="CE18" s="21">
        <f t="shared" ca="1" si="12"/>
        <v>145</v>
      </c>
    </row>
    <row r="19" spans="1:83" x14ac:dyDescent="0.2">
      <c r="A19" s="90">
        <f t="shared" ca="1" si="10"/>
        <v>149</v>
      </c>
      <c r="B19" s="18" t="str">
        <f ca="1">IF(ISNUMBER(A19),INDEX(Backlog!$A:$M,$A19,B$5),"")</f>
        <v>11.1.2</v>
      </c>
      <c r="C19" s="73" t="str">
        <f ca="1">IF($B19="","",INDEX(Backlog!$A:$M,$A19,C$5))</f>
        <v>Documentation</v>
      </c>
      <c r="D19" s="73" t="str">
        <f ca="1">IF($B19="","",INDEX(Backlog!$A:$M,$A19,D$5))</f>
        <v>Documentation</v>
      </c>
      <c r="E19" s="73" t="str">
        <f ca="1">IF($B19="","",INDEX(Backlog!$A:$M,$A19,E$5))</f>
        <v>Documentation itération 2</v>
      </c>
      <c r="F19" s="48">
        <f ca="1">IF($B19="","",INDEX(Backlog!$A:$M,$A19,F$5))</f>
        <v>1</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150</v>
      </c>
      <c r="CB19" s="21">
        <f t="shared" ca="1" si="7"/>
        <v>152</v>
      </c>
      <c r="CC19" s="21" t="str">
        <f t="shared" ca="1" si="8"/>
        <v>Backlog!$F$150:$F$152</v>
      </c>
      <c r="CD19" s="21">
        <f t="shared" ca="1" si="9"/>
        <v>5</v>
      </c>
      <c r="CE19" s="21">
        <f t="shared" ca="1" si="12"/>
        <v>150</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str">
        <f t="shared" ca="1" si="11"/>
        <v/>
      </c>
      <c r="CB20" s="21" t="str">
        <f t="shared" ca="1" si="7"/>
        <v/>
      </c>
      <c r="CC20" s="21" t="e">
        <f t="shared" ca="1" si="8"/>
        <v>#VALUE!</v>
      </c>
      <c r="CD20" s="21" t="e">
        <f t="shared" ca="1" si="9"/>
        <v>#N/A</v>
      </c>
      <c r="CE20" s="21" t="str">
        <f t="shared" ca="1" si="12"/>
        <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9" priority="7">
      <formula>AND(MOD(ROW(),2)=0,H$2=TRUE)</formula>
    </cfRule>
  </conditionalFormatting>
  <conditionalFormatting sqref="A7:A42">
    <cfRule type="expression" dxfId="48" priority="6">
      <formula>MOD(ROW(),2)=0</formula>
    </cfRule>
  </conditionalFormatting>
  <conditionalFormatting sqref="B7:G42">
    <cfRule type="expression" dxfId="47" priority="5">
      <formula>MOD(ROW(),2)=0</formula>
    </cfRule>
  </conditionalFormatting>
  <conditionalFormatting sqref="H6:BZ42 H3:BZ4">
    <cfRule type="expression" dxfId="46" priority="2">
      <formula>OR(WEEKDAY(H$3,2)=1,WEEKDAY(H$3,2)=6)</formula>
    </cfRule>
    <cfRule type="expression" dxfId="45" priority="3">
      <formula>H$1</formula>
    </cfRule>
    <cfRule type="expression" dxfId="44" priority="4">
      <formula>H$2</formula>
    </cfRule>
  </conditionalFormatting>
  <conditionalFormatting sqref="H6:BZ6">
    <cfRule type="expression" dxfId="43"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41852</v>
      </c>
      <c r="G4" s="63">
        <f ca="1">SUM(G7:G99969)</f>
        <v>83</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152</v>
      </c>
      <c r="CC7" s="21" t="str">
        <f t="shared" ref="CC7:CC42" ca="1" si="8">"Backlog!" &amp; ADDRESS(CA7,$CC$4) &amp; ":" &amp; ADDRESS(CB7,$CC$4)</f>
        <v>Backlog!$F$9:$F$152</v>
      </c>
      <c r="CD7" s="21">
        <f t="shared" ref="CD7:CD42" ca="1" si="9">IF(CC6="","",MATCH($B$2,INDIRECT(CC6),0))</f>
        <v>8</v>
      </c>
      <c r="CE7" s="21">
        <f ca="1">IF(ISNA($CD7),"",CE6+CD7)</f>
        <v>9</v>
      </c>
    </row>
    <row r="8" spans="1:83"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x14ac:dyDescent="0.2">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152</v>
      </c>
      <c r="CC13" s="21" t="str">
        <f t="shared" ca="1" si="8"/>
        <v>Backlog!$F$17:$F$152</v>
      </c>
      <c r="CD13" s="21">
        <f t="shared" ca="1" si="9"/>
        <v>2</v>
      </c>
      <c r="CE13" s="21">
        <f t="shared" ca="1" si="12"/>
        <v>17</v>
      </c>
    </row>
    <row r="14" spans="1:83" ht="25.5"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28</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x14ac:dyDescent="0.2">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152</v>
      </c>
      <c r="CC16" s="21" t="str">
        <f t="shared" ca="1" si="8"/>
        <v>Backlog!$F$50:$F$152</v>
      </c>
      <c r="CD16" s="21">
        <f t="shared" ca="1" si="9"/>
        <v>1</v>
      </c>
      <c r="CE16" s="21">
        <f t="shared" ca="1" si="12"/>
        <v>50</v>
      </c>
    </row>
    <row r="17" spans="1:83" x14ac:dyDescent="0.2">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152</v>
      </c>
      <c r="CC17" s="21" t="str">
        <f t="shared" ca="1" si="8"/>
        <v>Backlog!$F$57:$F$152</v>
      </c>
      <c r="CD17" s="21">
        <f t="shared" ca="1" si="9"/>
        <v>7</v>
      </c>
      <c r="CE17" s="21">
        <f t="shared" ca="1" si="12"/>
        <v>57</v>
      </c>
    </row>
    <row r="18" spans="1:83" x14ac:dyDescent="0.2">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152</v>
      </c>
      <c r="CC18" s="21" t="str">
        <f t="shared" ca="1" si="8"/>
        <v>Backlog!$F$58:$F$152</v>
      </c>
      <c r="CD18" s="21">
        <f t="shared" ca="1" si="9"/>
        <v>1</v>
      </c>
      <c r="CE18" s="21">
        <f t="shared" ca="1" si="12"/>
        <v>58</v>
      </c>
    </row>
    <row r="19" spans="1:83" x14ac:dyDescent="0.2">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152</v>
      </c>
      <c r="CC19" s="21" t="str">
        <f t="shared" ca="1" si="8"/>
        <v>Backlog!$F$59:$F$152</v>
      </c>
      <c r="CD19" s="21">
        <f t="shared" ca="1" si="9"/>
        <v>1</v>
      </c>
      <c r="CE19" s="21">
        <f t="shared" ca="1" si="12"/>
        <v>59</v>
      </c>
    </row>
    <row r="20" spans="1:83" x14ac:dyDescent="0.2">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152</v>
      </c>
      <c r="CC20" s="21" t="str">
        <f t="shared" ca="1" si="8"/>
        <v>Backlog!$F$60:$F$152</v>
      </c>
      <c r="CD20" s="21">
        <f t="shared" ca="1" si="9"/>
        <v>1</v>
      </c>
      <c r="CE20" s="21">
        <f t="shared" ca="1" si="12"/>
        <v>60</v>
      </c>
    </row>
    <row r="21" spans="1:83" x14ac:dyDescent="0.2">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152</v>
      </c>
      <c r="CC21" s="21" t="str">
        <f t="shared" ca="1" si="8"/>
        <v>Backlog!$F$62:$F$152</v>
      </c>
      <c r="CD21" s="21">
        <f t="shared" ca="1" si="9"/>
        <v>2</v>
      </c>
      <c r="CE21" s="21">
        <f t="shared" ca="1" si="12"/>
        <v>62</v>
      </c>
    </row>
    <row r="22" spans="1:83" x14ac:dyDescent="0.2">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152</v>
      </c>
      <c r="CC22" s="21" t="str">
        <f t="shared" ca="1" si="8"/>
        <v>Backlog!$F$63:$F$152</v>
      </c>
      <c r="CD22" s="21">
        <f t="shared" ca="1" si="9"/>
        <v>1</v>
      </c>
      <c r="CE22" s="21">
        <f t="shared" ca="1" si="12"/>
        <v>63</v>
      </c>
    </row>
    <row r="23" spans="1:83" x14ac:dyDescent="0.2">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152</v>
      </c>
      <c r="CC23" s="21" t="str">
        <f t="shared" ca="1" si="8"/>
        <v>Backlog!$F$64:$F$152</v>
      </c>
      <c r="CD23" s="21">
        <f t="shared" ca="1" si="9"/>
        <v>1</v>
      </c>
      <c r="CE23" s="21">
        <f t="shared" ca="1" si="12"/>
        <v>64</v>
      </c>
    </row>
    <row r="24" spans="1:83" x14ac:dyDescent="0.2">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152</v>
      </c>
      <c r="CC24" s="21" t="str">
        <f t="shared" ca="1" si="8"/>
        <v>Backlog!$F$67:$F$152</v>
      </c>
      <c r="CD24" s="21">
        <f t="shared" ca="1" si="9"/>
        <v>3</v>
      </c>
      <c r="CE24" s="21">
        <f t="shared" ca="1" si="12"/>
        <v>67</v>
      </c>
    </row>
    <row r="25" spans="1:83" x14ac:dyDescent="0.2">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152</v>
      </c>
      <c r="CC25" s="21" t="str">
        <f t="shared" ca="1" si="8"/>
        <v>Backlog!$F$69:$F$152</v>
      </c>
      <c r="CD25" s="21">
        <f t="shared" ca="1" si="9"/>
        <v>2</v>
      </c>
      <c r="CE25" s="21">
        <f t="shared" ca="1" si="12"/>
        <v>69</v>
      </c>
    </row>
    <row r="26" spans="1:83" x14ac:dyDescent="0.2">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152</v>
      </c>
      <c r="CC26" s="21" t="str">
        <f t="shared" ca="1" si="8"/>
        <v>Backlog!$F$70:$F$152</v>
      </c>
      <c r="CD26" s="21">
        <f t="shared" ca="1" si="9"/>
        <v>1</v>
      </c>
      <c r="CE26" s="21">
        <f t="shared" ca="1" si="12"/>
        <v>70</v>
      </c>
    </row>
    <row r="27" spans="1:83" x14ac:dyDescent="0.2">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152</v>
      </c>
      <c r="CC27" s="21" t="str">
        <f t="shared" ca="1" si="8"/>
        <v>Backlog!$F$71:$F$152</v>
      </c>
      <c r="CD27" s="21">
        <f t="shared" ca="1" si="9"/>
        <v>1</v>
      </c>
      <c r="CE27" s="21">
        <f t="shared" ca="1" si="12"/>
        <v>71</v>
      </c>
    </row>
    <row r="28" spans="1:83" x14ac:dyDescent="0.2">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152</v>
      </c>
      <c r="CC28" s="21" t="str">
        <f t="shared" ca="1" si="8"/>
        <v>Backlog!$F$72:$F$152</v>
      </c>
      <c r="CD28" s="21">
        <f t="shared" ca="1" si="9"/>
        <v>1</v>
      </c>
      <c r="CE28" s="21">
        <f t="shared" ca="1" si="12"/>
        <v>72</v>
      </c>
    </row>
    <row r="29" spans="1:83" x14ac:dyDescent="0.2">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152</v>
      </c>
      <c r="CC29" s="21" t="str">
        <f t="shared" ca="1" si="8"/>
        <v>Backlog!$F$73:$F$152</v>
      </c>
      <c r="CD29" s="21">
        <f t="shared" ca="1" si="9"/>
        <v>1</v>
      </c>
      <c r="CE29" s="21">
        <f t="shared" ca="1" si="12"/>
        <v>73</v>
      </c>
    </row>
    <row r="30" spans="1:83" x14ac:dyDescent="0.2">
      <c r="A30" s="90">
        <f t="shared" ca="1" si="10"/>
        <v>74</v>
      </c>
      <c r="B30" s="18" t="str">
        <f ca="1">IF(ISNUMBER(A30),INDEX(Backlog!$A:$M,$A30,B$5),"")</f>
        <v>6.1.1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75</v>
      </c>
      <c r="CB30" s="21">
        <f t="shared" ca="1" si="7"/>
        <v>152</v>
      </c>
      <c r="CC30" s="21" t="str">
        <f t="shared" ca="1" si="8"/>
        <v>Backlog!$F$75:$F$152</v>
      </c>
      <c r="CD30" s="21">
        <f t="shared" ca="1" si="9"/>
        <v>2</v>
      </c>
      <c r="CE30" s="21">
        <f t="shared" ca="1" si="12"/>
        <v>75</v>
      </c>
    </row>
    <row r="31" spans="1:83" x14ac:dyDescent="0.2">
      <c r="A31" s="90">
        <f t="shared" ca="1" si="10"/>
        <v>75</v>
      </c>
      <c r="B31" s="18" t="str">
        <f ca="1">IF(ISNUMBER(A31),INDEX(Backlog!$A:$M,$A31,B$5),"")</f>
        <v>6.1.2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76</v>
      </c>
      <c r="CB31" s="21">
        <f t="shared" ca="1" si="7"/>
        <v>152</v>
      </c>
      <c r="CC31" s="21" t="str">
        <f t="shared" ca="1" si="8"/>
        <v>Backlog!$F$76:$F$152</v>
      </c>
      <c r="CD31" s="21">
        <f t="shared" ca="1" si="9"/>
        <v>1</v>
      </c>
      <c r="CE31" s="21">
        <f t="shared" ca="1" si="12"/>
        <v>76</v>
      </c>
    </row>
    <row r="32" spans="1:83" x14ac:dyDescent="0.2">
      <c r="A32" s="90">
        <f t="shared" ca="1" si="10"/>
        <v>76</v>
      </c>
      <c r="B32" s="18" t="str">
        <f ca="1">IF(ISNUMBER(A32),INDEX(Backlog!$A:$M,$A32,B$5),"")</f>
        <v>6.1.3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77</v>
      </c>
      <c r="CB32" s="21">
        <f t="shared" ca="1" si="7"/>
        <v>152</v>
      </c>
      <c r="CC32" s="21" t="str">
        <f t="shared" ca="1" si="8"/>
        <v>Backlog!$F$77:$F$152</v>
      </c>
      <c r="CD32" s="21">
        <f t="shared" ca="1" si="9"/>
        <v>1</v>
      </c>
      <c r="CE32" s="21">
        <f t="shared" ca="1" si="12"/>
        <v>77</v>
      </c>
    </row>
    <row r="33" spans="1:83" x14ac:dyDescent="0.2">
      <c r="A33" s="90">
        <f t="shared" ca="1" si="10"/>
        <v>77</v>
      </c>
      <c r="B33" s="18" t="str">
        <f ca="1">IF(ISNUMBER(A33),INDEX(Backlog!$A:$M,$A33,B$5),"")</f>
        <v>6.1.4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78</v>
      </c>
      <c r="CB33" s="21">
        <f t="shared" ca="1" si="7"/>
        <v>152</v>
      </c>
      <c r="CC33" s="21" t="str">
        <f t="shared" ca="1" si="8"/>
        <v>Backlog!$F$78:$F$152</v>
      </c>
      <c r="CD33" s="21">
        <f t="shared" ca="1" si="9"/>
        <v>1</v>
      </c>
      <c r="CE33" s="21">
        <f t="shared" ca="1" si="12"/>
        <v>78</v>
      </c>
    </row>
    <row r="34" spans="1:83" x14ac:dyDescent="0.2">
      <c r="A34" s="90">
        <f t="shared" ca="1" si="10"/>
        <v>78</v>
      </c>
      <c r="B34" s="18" t="str">
        <f ca="1">IF(ISNUMBER(A34),INDEX(Backlog!$A:$M,$A34,B$5),"")</f>
        <v>6.1.5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79</v>
      </c>
      <c r="CB34" s="21">
        <f t="shared" ca="1" si="7"/>
        <v>152</v>
      </c>
      <c r="CC34" s="21" t="str">
        <f t="shared" ca="1" si="8"/>
        <v>Backlog!$F$79:$F$152</v>
      </c>
      <c r="CD34" s="21">
        <f t="shared" ca="1" si="9"/>
        <v>1</v>
      </c>
      <c r="CE34" s="21">
        <f t="shared" ca="1" si="12"/>
        <v>79</v>
      </c>
    </row>
    <row r="35" spans="1:83" x14ac:dyDescent="0.2">
      <c r="A35" s="90">
        <f t="shared" ca="1" si="10"/>
        <v>79</v>
      </c>
      <c r="B35" s="18" t="str">
        <f ca="1">IF(ISNUMBER(A35),INDEX(Backlog!$A:$M,$A35,B$5),"")</f>
        <v>6.1.6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80</v>
      </c>
      <c r="CB35" s="21">
        <f t="shared" ca="1" si="7"/>
        <v>152</v>
      </c>
      <c r="CC35" s="21" t="str">
        <f t="shared" ca="1" si="8"/>
        <v>Backlog!$F$80:$F$152</v>
      </c>
      <c r="CD35" s="21">
        <f t="shared" ca="1" si="9"/>
        <v>1</v>
      </c>
      <c r="CE35" s="21">
        <f t="shared" ca="1" si="12"/>
        <v>80</v>
      </c>
    </row>
    <row r="36" spans="1:83" x14ac:dyDescent="0.2">
      <c r="A36" s="90">
        <f t="shared" ca="1" si="10"/>
        <v>80</v>
      </c>
      <c r="B36" s="18" t="str">
        <f ca="1">IF(ISNUMBER(A36),INDEX(Backlog!$A:$M,$A36,B$5),"")</f>
        <v>6.1.7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81</v>
      </c>
      <c r="CB36" s="21">
        <f t="shared" ca="1" si="7"/>
        <v>152</v>
      </c>
      <c r="CC36" s="21" t="str">
        <f t="shared" ca="1" si="8"/>
        <v>Backlog!$F$81:$F$152</v>
      </c>
      <c r="CD36" s="21">
        <f t="shared" ca="1" si="9"/>
        <v>1</v>
      </c>
      <c r="CE36" s="21">
        <f t="shared" ca="1" si="12"/>
        <v>81</v>
      </c>
    </row>
    <row r="37" spans="1:83" x14ac:dyDescent="0.2">
      <c r="A37" s="90">
        <f t="shared" ca="1" si="10"/>
        <v>92</v>
      </c>
      <c r="B37" s="18" t="str">
        <f ca="1">IF(ISNUMBER(A37),INDEX(Backlog!$A:$M,$A37,B$5),"")</f>
        <v>6.3.5</v>
      </c>
      <c r="C37" s="73" t="str">
        <f ca="1">IF($B37="","",INDEX(Backlog!$A:$M,$A37,C$5))</f>
        <v>Android</v>
      </c>
      <c r="D37" s="73" t="str">
        <f ca="1">IF($B37="","",INDEX(Backlog!$A:$M,$A37,D$5))</f>
        <v>IHM</v>
      </c>
      <c r="E37" s="73" t="str">
        <f ca="1">IF($B37="","",INDEX(Backlog!$A:$M,$A37,E$5))</f>
        <v>Navigation Avancée</v>
      </c>
      <c r="F37" s="48">
        <f ca="1">IF($B37="","",INDEX(Backlog!$A:$M,$A37,F$5))</f>
        <v>4</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93</v>
      </c>
      <c r="CB37" s="21">
        <f t="shared" ca="1" si="7"/>
        <v>152</v>
      </c>
      <c r="CC37" s="21" t="str">
        <f t="shared" ca="1" si="8"/>
        <v>Backlog!$F$93:$F$152</v>
      </c>
      <c r="CD37" s="21">
        <f t="shared" ca="1" si="9"/>
        <v>12</v>
      </c>
      <c r="CE37" s="21">
        <f t="shared" ca="1" si="12"/>
        <v>93</v>
      </c>
    </row>
    <row r="38" spans="1:83" x14ac:dyDescent="0.2">
      <c r="A38" s="90">
        <f t="shared" ca="1" si="10"/>
        <v>114</v>
      </c>
      <c r="B38" s="18" t="str">
        <f ca="1">IF(ISNUMBER(A38),INDEX(Backlog!$A:$M,$A38,B$5),"")</f>
        <v>8.1.2</v>
      </c>
      <c r="C38" s="73" t="str">
        <f ca="1">IF($B38="","",INDEX(Backlog!$A:$M,$A38,C$5))</f>
        <v>Contrôle &amp; Tests</v>
      </c>
      <c r="D38" s="73" t="str">
        <f ca="1">IF($B38="","",INDEX(Backlog!$A:$M,$A38,D$5))</f>
        <v>Retours sur itération précédente</v>
      </c>
      <c r="E38" s="73" t="str">
        <f ca="1">IF($B38="","",INDEX(Backlog!$A:$M,$A38,E$5))</f>
        <v>Retours sur itération 2</v>
      </c>
      <c r="F38" s="48">
        <f ca="1">IF($B38="","",INDEX(Backlog!$A:$M,$A38,F$5))</f>
        <v>1</v>
      </c>
      <c r="G38" s="66">
        <f ca="1">IF($B38="","",INDEX(Backlog!$A:$M,$A38,G$5))</f>
        <v>6</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115</v>
      </c>
      <c r="CB38" s="21">
        <f t="shared" ca="1" si="7"/>
        <v>152</v>
      </c>
      <c r="CC38" s="21" t="str">
        <f t="shared" ca="1" si="8"/>
        <v>Backlog!$F$115:$F$152</v>
      </c>
      <c r="CD38" s="21">
        <f t="shared" ca="1" si="9"/>
        <v>22</v>
      </c>
      <c r="CE38" s="21">
        <f t="shared" ca="1" si="12"/>
        <v>115</v>
      </c>
    </row>
    <row r="39" spans="1:83" x14ac:dyDescent="0.2">
      <c r="A39" s="90">
        <f t="shared" ca="1" si="10"/>
        <v>120</v>
      </c>
      <c r="B39" s="18" t="str">
        <f ca="1">IF(ISNUMBER(A39),INDEX(Backlog!$A:$M,$A39,B$5),"")</f>
        <v>8.2.3</v>
      </c>
      <c r="C39" s="73" t="str">
        <f ca="1">IF($B39="","",INDEX(Backlog!$A:$M,$A39,C$5))</f>
        <v>Contrôle &amp; Tests</v>
      </c>
      <c r="D39" s="73" t="str">
        <f ca="1">IF($B39="","",INDEX(Backlog!$A:$M,$A39,D$5))</f>
        <v>Tests Fonctionnels</v>
      </c>
      <c r="E39" s="73" t="str">
        <f ca="1">IF($B39="","",INDEX(Backlog!$A:$M,$A39,E$5))</f>
        <v>Tests Fonctionnels itération 3</v>
      </c>
      <c r="F39" s="48">
        <f ca="1">IF($B39="","",INDEX(Backlog!$A:$M,$A39,F$5))</f>
        <v>4</v>
      </c>
      <c r="G39" s="66">
        <f ca="1">IF($B39="","",INDEX(Backlog!$A:$M,$A39,G$5))</f>
        <v>2</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121</v>
      </c>
      <c r="CB39" s="21">
        <f t="shared" ca="1" si="7"/>
        <v>152</v>
      </c>
      <c r="CC39" s="21" t="str">
        <f t="shared" ca="1" si="8"/>
        <v>Backlog!$F$121:$F$152</v>
      </c>
      <c r="CD39" s="21">
        <f t="shared" ca="1" si="9"/>
        <v>6</v>
      </c>
      <c r="CE39" s="21">
        <f t="shared" ca="1" si="12"/>
        <v>121</v>
      </c>
    </row>
    <row r="40" spans="1:83" x14ac:dyDescent="0.2">
      <c r="A40" s="90">
        <f t="shared" ca="1" si="10"/>
        <v>125</v>
      </c>
      <c r="B40" s="18" t="str">
        <f ca="1">IF(ISNUMBER(A40),INDEX(Backlog!$A:$M,$A40,B$5),"")</f>
        <v>8.3.3</v>
      </c>
      <c r="C40" s="73" t="str">
        <f ca="1">IF($B40="","",INDEX(Backlog!$A:$M,$A40,C$5))</f>
        <v>Contrôle &amp; Tests</v>
      </c>
      <c r="D40" s="73" t="str">
        <f ca="1">IF($B40="","",INDEX(Backlog!$A:$M,$A40,D$5))</f>
        <v>Livraison &amp; Packaging</v>
      </c>
      <c r="E40" s="73" t="str">
        <f ca="1">IF($B40="","",INDEX(Backlog!$A:$M,$A40,E$5))</f>
        <v>Livraison &amp; Packaging itération 3</v>
      </c>
      <c r="F40" s="48">
        <f ca="1">IF($B40="","",INDEX(Backlog!$A:$M,$A40,F$5))</f>
        <v>4</v>
      </c>
      <c r="G40" s="66">
        <f ca="1">IF($B40="","",INDEX(Backlog!$A:$M,$A40,G$5))</f>
        <v>1</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126</v>
      </c>
      <c r="CB40" s="21">
        <f t="shared" ca="1" si="7"/>
        <v>152</v>
      </c>
      <c r="CC40" s="21" t="str">
        <f t="shared" ca="1" si="8"/>
        <v>Backlog!$F$126:$F$152</v>
      </c>
      <c r="CD40" s="21">
        <f t="shared" ca="1" si="9"/>
        <v>5</v>
      </c>
      <c r="CE40" s="21">
        <f t="shared" ca="1" si="12"/>
        <v>126</v>
      </c>
    </row>
    <row r="41" spans="1:83" x14ac:dyDescent="0.2">
      <c r="A41" s="90">
        <f t="shared" ca="1" si="10"/>
        <v>131</v>
      </c>
      <c r="B41" s="18" t="str">
        <f ca="1">IF(ISNUMBER(A41),INDEX(Backlog!$A:$M,$A41,B$5),"")</f>
        <v>9.1.4</v>
      </c>
      <c r="C41" s="73" t="str">
        <f ca="1">IF($B41="","",INDEX(Backlog!$A:$M,$A41,C$5))</f>
        <v>Conception &amp; Spec</v>
      </c>
      <c r="D41" s="73" t="str">
        <f ca="1">IF($B41="","",INDEX(Backlog!$A:$M,$A41,D$5))</f>
        <v>Conception</v>
      </c>
      <c r="E41" s="73" t="str">
        <f ca="1">IF($B41="","",INDEX(Backlog!$A:$M,$A41,E$5))</f>
        <v>Conception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132</v>
      </c>
      <c r="CB41" s="21">
        <f t="shared" ca="1" si="7"/>
        <v>152</v>
      </c>
      <c r="CC41" s="21" t="str">
        <f t="shared" ca="1" si="8"/>
        <v>Backlog!$F$132:$F$152</v>
      </c>
      <c r="CD41" s="21">
        <f t="shared" ca="1" si="9"/>
        <v>6</v>
      </c>
      <c r="CE41" s="21">
        <f t="shared" ca="1" si="12"/>
        <v>132</v>
      </c>
    </row>
    <row r="42" spans="1:83" x14ac:dyDescent="0.2">
      <c r="A42" s="90">
        <f t="shared" ca="1" si="10"/>
        <v>136</v>
      </c>
      <c r="B42" s="18" t="str">
        <f ca="1">IF(ISNUMBER(A42),INDEX(Backlog!$A:$M,$A42,B$5),"")</f>
        <v>9.2.4</v>
      </c>
      <c r="C42" s="73" t="str">
        <f ca="1">IF($B42="","",INDEX(Backlog!$A:$M,$A42,C$5))</f>
        <v>Conception &amp; Spec</v>
      </c>
      <c r="D42" s="73" t="str">
        <f ca="1">IF($B42="","",INDEX(Backlog!$A:$M,$A42,D$5))</f>
        <v>Spécification</v>
      </c>
      <c r="E42" s="73" t="str">
        <f ca="1">IF($B42="","",INDEX(Backlog!$A:$M,$A42,E$5))</f>
        <v>Spécification pré-itération 4</v>
      </c>
      <c r="F42" s="48">
        <f ca="1">IF($B42="","",INDEX(Backlog!$A:$M,$A42,F$5))</f>
        <v>1</v>
      </c>
      <c r="G42" s="66">
        <f ca="1">IF($B42="","",INDEX(Backlog!$A:$M,$A42,G$5))</f>
        <v>3</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137</v>
      </c>
      <c r="CB42" s="21">
        <f t="shared" ca="1" si="7"/>
        <v>152</v>
      </c>
      <c r="CC42" s="21" t="str">
        <f t="shared" ca="1" si="8"/>
        <v>Backlog!$F$137:$F$152</v>
      </c>
      <c r="CD42" s="21">
        <f t="shared" ca="1" si="9"/>
        <v>5</v>
      </c>
      <c r="CE42" s="21">
        <f t="shared" ca="1" si="12"/>
        <v>137</v>
      </c>
    </row>
    <row r="43" spans="1:83" x14ac:dyDescent="0.2">
      <c r="A43" s="90">
        <f t="shared" ref="A43:A106" ca="1" si="13">CA43-1</f>
        <v>140</v>
      </c>
      <c r="B43" s="18" t="str">
        <f ca="1">IF(ISNUMBER(A43),INDEX(Backlog!$A:$M,$A43,B$5),"")</f>
        <v>10.1.3</v>
      </c>
      <c r="C43" s="73" t="str">
        <f ca="1">IF($B43="","",INDEX(Backlog!$A:$M,$A43,C$5))</f>
        <v>Gestion de projet</v>
      </c>
      <c r="D43" s="73" t="str">
        <f ca="1">IF($B43="","",INDEX(Backlog!$A:$M,$A43,D$5))</f>
        <v>Réunions</v>
      </c>
      <c r="E43" s="73" t="str">
        <f ca="1">IF($B43="","",INDEX(Backlog!$A:$M,$A43,E$5))</f>
        <v>Réunions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141</v>
      </c>
      <c r="CB43" s="21">
        <f t="shared" ca="1" si="7"/>
        <v>152</v>
      </c>
      <c r="CC43" s="21" t="str">
        <f t="shared" ref="CC43:CC106" ca="1" si="15">"Backlog!" &amp; ADDRESS(CA43,$CC$4) &amp; ":" &amp; ADDRESS(CB43,$CC$4)</f>
        <v>Backlog!$F$141:$F$152</v>
      </c>
      <c r="CD43" s="21">
        <f t="shared" ref="CD43:CD106" ca="1" si="16">IF(CC42="","",MATCH($B$2,INDIRECT(CC42),0))</f>
        <v>4</v>
      </c>
      <c r="CE43" s="21">
        <f t="shared" ref="CE43:CE106" ca="1" si="17">IF(ISNA($CD43),"",CE42+CD43)</f>
        <v>141</v>
      </c>
    </row>
    <row r="44" spans="1:83" x14ac:dyDescent="0.2">
      <c r="A44" s="90">
        <f t="shared" ca="1" si="13"/>
        <v>145</v>
      </c>
      <c r="B44" s="18" t="str">
        <f ca="1">IF(ISNUMBER(A44),INDEX(Backlog!$A:$M,$A44,B$5),"")</f>
        <v>10.2.3</v>
      </c>
      <c r="C44" s="73" t="str">
        <f ca="1">IF($B44="","",INDEX(Backlog!$A:$M,$A44,C$5))</f>
        <v>Gestion de projet</v>
      </c>
      <c r="D44" s="73" t="str">
        <f ca="1">IF($B44="","",INDEX(Backlog!$A:$M,$A44,D$5))</f>
        <v>Backlog</v>
      </c>
      <c r="E44" s="73" t="str">
        <f ca="1">IF($B44="","",INDEX(Backlog!$A:$M,$A44,E$5))</f>
        <v>Mise à jour Backlog itération 3</v>
      </c>
      <c r="F44" s="48">
        <f ca="1">IF($B44="","",INDEX(Backlog!$A:$M,$A44,F$5))</f>
        <v>1</v>
      </c>
      <c r="G44" s="66">
        <f ca="1">IF($B44="","",INDEX(Backlog!$A:$M,$A44,G$5))</f>
        <v>2</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146</v>
      </c>
      <c r="CB44" s="21">
        <f t="shared" ca="1" si="7"/>
        <v>152</v>
      </c>
      <c r="CC44" s="21" t="str">
        <f t="shared" ca="1" si="15"/>
        <v>Backlog!$F$146:$F$152</v>
      </c>
      <c r="CD44" s="21">
        <f t="shared" ca="1" si="16"/>
        <v>5</v>
      </c>
      <c r="CE44" s="21">
        <f t="shared" ca="1" si="17"/>
        <v>146</v>
      </c>
    </row>
    <row r="45" spans="1:83" x14ac:dyDescent="0.2">
      <c r="A45" s="90">
        <f t="shared" ca="1" si="13"/>
        <v>150</v>
      </c>
      <c r="B45" s="18" t="str">
        <f ca="1">IF(ISNUMBER(A45),INDEX(Backlog!$A:$M,$A45,B$5),"")</f>
        <v>11.1.3</v>
      </c>
      <c r="C45" s="73" t="str">
        <f ca="1">IF($B45="","",INDEX(Backlog!$A:$M,$A45,C$5))</f>
        <v>Documentation</v>
      </c>
      <c r="D45" s="73" t="str">
        <f ca="1">IF($B45="","",INDEX(Backlog!$A:$M,$A45,D$5))</f>
        <v>Documentation</v>
      </c>
      <c r="E45" s="73" t="str">
        <f ca="1">IF($B45="","",INDEX(Backlog!$A:$M,$A45,E$5))</f>
        <v>Documentation itération 3</v>
      </c>
      <c r="F45" s="48">
        <f ca="1">IF($B45="","",INDEX(Backlog!$A:$M,$A45,F$5))</f>
        <v>1</v>
      </c>
      <c r="G45" s="66">
        <f ca="1">IF($B45="","",INDEX(Backlog!$A:$M,$A45,G$5))</f>
        <v>4</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f t="shared" ca="1" si="14"/>
        <v>151</v>
      </c>
      <c r="CB45" s="21">
        <f t="shared" ca="1" si="7"/>
        <v>152</v>
      </c>
      <c r="CC45" s="21" t="str">
        <f t="shared" ca="1" si="15"/>
        <v>Backlog!$F$151:$F$152</v>
      </c>
      <c r="CD45" s="21">
        <f t="shared" ca="1" si="16"/>
        <v>5</v>
      </c>
      <c r="CE45" s="21">
        <f t="shared" ca="1" si="17"/>
        <v>151</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str">
        <f t="shared" ca="1" si="14"/>
        <v/>
      </c>
      <c r="CB46" s="21" t="str">
        <f t="shared" ca="1" si="7"/>
        <v/>
      </c>
      <c r="CC46" s="21" t="e">
        <f t="shared" ca="1" si="15"/>
        <v>#VALUE!</v>
      </c>
      <c r="CD46" s="21" t="e">
        <f t="shared" ca="1" si="16"/>
        <v>#N/A</v>
      </c>
      <c r="CE46" s="21" t="str">
        <f t="shared" ca="1" si="17"/>
        <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42" priority="7">
      <formula>AND(MOD(ROW(),2)=0,H$2=TRUE)</formula>
    </cfRule>
  </conditionalFormatting>
  <conditionalFormatting sqref="A7:A207">
    <cfRule type="expression" dxfId="41" priority="6">
      <formula>MOD(ROW(),2)=0</formula>
    </cfRule>
  </conditionalFormatting>
  <conditionalFormatting sqref="B7:G207">
    <cfRule type="expression" dxfId="40" priority="5">
      <formula>MOD(ROW(),2)=0</formula>
    </cfRule>
  </conditionalFormatting>
  <conditionalFormatting sqref="H3:BZ4 H6:BZ207">
    <cfRule type="expression" dxfId="39" priority="2">
      <formula>OR(WEEKDAY(H$3,2)=1,WEEKDAY(H$3,2)=6)</formula>
    </cfRule>
    <cfRule type="expression" dxfId="38" priority="3">
      <formula>H$1</formula>
    </cfRule>
    <cfRule type="expression" dxfId="37" priority="4">
      <formula>H$2</formula>
    </cfRule>
  </conditionalFormatting>
  <conditionalFormatting sqref="H6:BZ6">
    <cfRule type="expression" dxfId="36"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81</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82</v>
      </c>
      <c r="CB7" s="21">
        <f t="shared" ref="CB7:CB42" ca="1" si="7">IF($CE7="","",Nb_Items)</f>
        <v>152</v>
      </c>
      <c r="CC7" s="21" t="str">
        <f t="shared" ref="CC7:CC42" ca="1" si="8">"Backlog!" &amp; ADDRESS(CA7,$CC$4) &amp; ":" &amp; ADDRESS(CB7,$CC$4)</f>
        <v>Backlog!$F$82:$F$152</v>
      </c>
      <c r="CD7" s="21">
        <f t="shared" ref="CD7:CD42" ca="1" si="9">IF(CC6="","",MATCH($B$2,INDIRECT(CC6),0))</f>
        <v>81</v>
      </c>
      <c r="CE7" s="21">
        <f ca="1">IF(ISNA($CD7),"",CE6+CD7)</f>
        <v>82</v>
      </c>
    </row>
    <row r="8" spans="1:83" x14ac:dyDescent="0.2">
      <c r="A8" s="90">
        <f t="shared" ref="A8:A42" ca="1" si="10">CA8-1</f>
        <v>82</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83</v>
      </c>
      <c r="CB8" s="21">
        <f t="shared" ca="1" si="7"/>
        <v>152</v>
      </c>
      <c r="CC8" s="21" t="str">
        <f t="shared" ca="1" si="8"/>
        <v>Backlog!$F$83:$F$152</v>
      </c>
      <c r="CD8" s="21">
        <f t="shared" ca="1" si="9"/>
        <v>1</v>
      </c>
      <c r="CE8" s="21">
        <f ca="1">IF(ISNA($CD8),"",CE7+CD8)</f>
        <v>83</v>
      </c>
    </row>
    <row r="9" spans="1:83" x14ac:dyDescent="0.2">
      <c r="A9" s="90">
        <f t="shared" ca="1" si="10"/>
        <v>83</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84</v>
      </c>
      <c r="CB9" s="21">
        <f t="shared" ca="1" si="7"/>
        <v>152</v>
      </c>
      <c r="CC9" s="21" t="str">
        <f t="shared" ca="1" si="8"/>
        <v>Backlog!$F$84:$F$152</v>
      </c>
      <c r="CD9" s="21">
        <f t="shared" ca="1" si="9"/>
        <v>1</v>
      </c>
      <c r="CE9" s="21">
        <f ca="1">IF(ISNA($CD9),"",CE8+CD9)</f>
        <v>84</v>
      </c>
    </row>
    <row r="10" spans="1:83" x14ac:dyDescent="0.2">
      <c r="A10" s="90">
        <f t="shared" ca="1" si="10"/>
        <v>84</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85</v>
      </c>
      <c r="CB10" s="21">
        <f t="shared" ca="1" si="7"/>
        <v>152</v>
      </c>
      <c r="CC10" s="21" t="str">
        <f t="shared" ca="1" si="8"/>
        <v>Backlog!$F$85:$F$152</v>
      </c>
      <c r="CD10" s="21">
        <f t="shared" ca="1" si="9"/>
        <v>1</v>
      </c>
      <c r="CE10" s="21">
        <f ca="1">IF(ISNA($CD10),"",CE9+CD10)</f>
        <v>85</v>
      </c>
    </row>
    <row r="11" spans="1:83" x14ac:dyDescent="0.2">
      <c r="A11" s="90">
        <f t="shared" ca="1" si="10"/>
        <v>85</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86</v>
      </c>
      <c r="CB11" s="21">
        <f t="shared" ca="1" si="7"/>
        <v>152</v>
      </c>
      <c r="CC11" s="21" t="str">
        <f t="shared" ca="1" si="8"/>
        <v>Backlog!$F$86:$F$152</v>
      </c>
      <c r="CD11" s="21">
        <f t="shared" ca="1" si="9"/>
        <v>1</v>
      </c>
      <c r="CE11" s="21">
        <f t="shared" ref="CE11:CE42" ca="1" si="12">IF(ISNA($CD11),"",CE10+CD11)</f>
        <v>86</v>
      </c>
    </row>
    <row r="12" spans="1:83" x14ac:dyDescent="0.2">
      <c r="A12" s="90">
        <f t="shared" ca="1" si="10"/>
        <v>86</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87</v>
      </c>
      <c r="CB12" s="21">
        <f t="shared" ca="1" si="7"/>
        <v>152</v>
      </c>
      <c r="CC12" s="21" t="str">
        <f t="shared" ca="1" si="8"/>
        <v>Backlog!$F$87:$F$152</v>
      </c>
      <c r="CD12" s="21">
        <f t="shared" ca="1" si="9"/>
        <v>1</v>
      </c>
      <c r="CE12" s="21">
        <f t="shared" ca="1" si="12"/>
        <v>87</v>
      </c>
    </row>
    <row r="13" spans="1:83" x14ac:dyDescent="0.2">
      <c r="A13" s="90">
        <f t="shared" ca="1" si="10"/>
        <v>87</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88</v>
      </c>
      <c r="CB13" s="21">
        <f t="shared" ca="1" si="7"/>
        <v>152</v>
      </c>
      <c r="CC13" s="21" t="str">
        <f t="shared" ca="1" si="8"/>
        <v>Backlog!$F$88:$F$152</v>
      </c>
      <c r="CD13" s="21">
        <f t="shared" ca="1" si="9"/>
        <v>1</v>
      </c>
      <c r="CE13" s="21">
        <f t="shared" ca="1" si="12"/>
        <v>88</v>
      </c>
    </row>
    <row r="14" spans="1:83" x14ac:dyDescent="0.2">
      <c r="A14" s="90">
        <f t="shared" ca="1" si="10"/>
        <v>89</v>
      </c>
      <c r="B14" s="18" t="str">
        <f ca="1">IF(ISNUMBER(A14),INDEX(Backlog!$A:$M,$A14,B$5),"")</f>
        <v>6.3.2</v>
      </c>
      <c r="C14" s="73" t="str">
        <f ca="1">IF($B14="","",INDEX(Backlog!$A:$M,$A14,C$5))</f>
        <v>Android</v>
      </c>
      <c r="D14" s="73" t="str">
        <f ca="1">IF($B14="","",INDEX(Backlog!$A:$M,$A14,D$5))</f>
        <v>IHM</v>
      </c>
      <c r="E14" s="73" t="str">
        <f ca="1">IF($B14="","",INDEX(Backlog!$A:$M,$A14,E$5))</f>
        <v>Afficher une scène (avancée) du BO</v>
      </c>
      <c r="F14" s="48">
        <f ca="1">IF($B14="","",INDEX(Backlog!$A:$M,$A14,F$5))</f>
        <v>4</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90</v>
      </c>
      <c r="CB14" s="21">
        <f t="shared" ca="1" si="7"/>
        <v>152</v>
      </c>
      <c r="CC14" s="21" t="str">
        <f t="shared" ca="1" si="8"/>
        <v>Backlog!$F$90:$F$152</v>
      </c>
      <c r="CD14" s="21">
        <f t="shared" ca="1" si="9"/>
        <v>2</v>
      </c>
      <c r="CE14" s="21">
        <f t="shared" ca="1" si="12"/>
        <v>90</v>
      </c>
    </row>
    <row r="15" spans="1:83" x14ac:dyDescent="0.2">
      <c r="A15" s="90">
        <f t="shared" ca="1" si="10"/>
        <v>90</v>
      </c>
      <c r="B15" s="18" t="str">
        <f ca="1">IF(ISNUMBER(A15),INDEX(Backlog!$A:$M,$A15,B$5),"")</f>
        <v>6.3.3</v>
      </c>
      <c r="C15" s="73" t="str">
        <f ca="1">IF($B15="","",INDEX(Backlog!$A:$M,$A15,C$5))</f>
        <v>Android</v>
      </c>
      <c r="D15" s="73" t="str">
        <f ca="1">IF($B15="","",INDEX(Backlog!$A:$M,$A15,D$5))</f>
        <v>IHM</v>
      </c>
      <c r="E15" s="73" t="str">
        <f ca="1">IF($B15="","",INDEX(Backlog!$A:$M,$A15,E$5))</f>
        <v>Afficher un parcours du BO</v>
      </c>
      <c r="F15" s="48">
        <f ca="1">IF($B15="","",INDEX(Backlog!$A:$M,$A15,F$5))</f>
        <v>5</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91</v>
      </c>
      <c r="CB15" s="21">
        <f t="shared" ca="1" si="7"/>
        <v>152</v>
      </c>
      <c r="CC15" s="21" t="str">
        <f t="shared" ca="1" si="8"/>
        <v>Backlog!$F$91:$F$152</v>
      </c>
      <c r="CD15" s="21">
        <f t="shared" ca="1" si="9"/>
        <v>1</v>
      </c>
      <c r="CE15" s="21">
        <f t="shared" ca="1" si="12"/>
        <v>91</v>
      </c>
    </row>
    <row r="16" spans="1:83" x14ac:dyDescent="0.2">
      <c r="A16" s="90">
        <f t="shared" ca="1" si="10"/>
        <v>99</v>
      </c>
      <c r="B16" s="18" t="str">
        <f ca="1">IF(ISNUMBER(A16),INDEX(Backlog!$A:$M,$A16,B$5),"")</f>
        <v>7.1.1</v>
      </c>
      <c r="C16" s="73" t="str">
        <f ca="1">IF($B16="","",INDEX(Backlog!$A:$M,$A16,C$5))</f>
        <v>Android Admin</v>
      </c>
      <c r="D16" s="73" t="str">
        <f ca="1">IF($B16="","",INDEX(Backlog!$A:$M,$A16,D$5))</f>
        <v>Général</v>
      </c>
      <c r="E16" s="73" t="str">
        <f ca="1">IF($B16="","",INDEX(Backlog!$A:$M,$A16,E$5))</f>
        <v>Architecture</v>
      </c>
      <c r="F16" s="48">
        <f ca="1">IF($B16="","",INDEX(Backlog!$A:$M,$A16,F$5))</f>
        <v>6</v>
      </c>
      <c r="G16" s="66">
        <f ca="1">IF($B16="","",INDEX(Backlog!$A:$M,$A16,G$5))</f>
        <v>7</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100</v>
      </c>
      <c r="CB16" s="21">
        <f t="shared" ca="1" si="7"/>
        <v>152</v>
      </c>
      <c r="CC16" s="21" t="str">
        <f t="shared" ca="1" si="8"/>
        <v>Backlog!$F$100:$F$152</v>
      </c>
      <c r="CD16" s="21">
        <f t="shared" ca="1" si="9"/>
        <v>9</v>
      </c>
      <c r="CE16" s="21">
        <f t="shared" ca="1" si="12"/>
        <v>100</v>
      </c>
    </row>
    <row r="17" spans="1:83" x14ac:dyDescent="0.2">
      <c r="A17" s="90">
        <f t="shared" ca="1" si="10"/>
        <v>100</v>
      </c>
      <c r="B17" s="18" t="str">
        <f ca="1">IF(ISNUMBER(A17),INDEX(Backlog!$A:$M,$A17,B$5),"")</f>
        <v>7.1.2</v>
      </c>
      <c r="C17" s="73" t="str">
        <f ca="1">IF($B17="","",INDEX(Backlog!$A:$M,$A17,C$5))</f>
        <v>Android Admin</v>
      </c>
      <c r="D17" s="73" t="str">
        <f ca="1">IF($B17="","",INDEX(Backlog!$A:$M,$A17,D$5))</f>
        <v>Général</v>
      </c>
      <c r="E17" s="73" t="str">
        <f ca="1">IF($B17="","",INDEX(Backlog!$A:$M,$A17,E$5))</f>
        <v>Intégration API Post</v>
      </c>
      <c r="F17" s="48">
        <f ca="1">IF($B17="","",INDEX(Backlog!$A:$M,$A17,F$5))</f>
        <v>6</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101</v>
      </c>
      <c r="CB17" s="21">
        <f t="shared" ca="1" si="7"/>
        <v>152</v>
      </c>
      <c r="CC17" s="21" t="str">
        <f t="shared" ca="1" si="8"/>
        <v>Backlog!$F$101:$F$152</v>
      </c>
      <c r="CD17" s="21">
        <f t="shared" ca="1" si="9"/>
        <v>1</v>
      </c>
      <c r="CE17" s="21">
        <f t="shared" ca="1" si="12"/>
        <v>101</v>
      </c>
    </row>
    <row r="18" spans="1:83" x14ac:dyDescent="0.2">
      <c r="A18" s="90">
        <f t="shared" ca="1" si="10"/>
        <v>102</v>
      </c>
      <c r="B18" s="18" t="str">
        <f ca="1">IF(ISNUMBER(A18),INDEX(Backlog!$A:$M,$A18,B$5),"")</f>
        <v>7.2.1</v>
      </c>
      <c r="C18" s="73" t="str">
        <f ca="1">IF($B18="","",INDEX(Backlog!$A:$M,$A18,C$5))</f>
        <v>Android Admin</v>
      </c>
      <c r="D18" s="73" t="str">
        <f ca="1">IF($B18="","",INDEX(Backlog!$A:$M,$A18,D$5))</f>
        <v xml:space="preserve">Contribution </v>
      </c>
      <c r="E18" s="73" t="str">
        <f ca="1">IF($B18="","",INDEX(Backlog!$A:$M,$A18,E$5))</f>
        <v>Ajout de photo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152</v>
      </c>
      <c r="CC18" s="21" t="str">
        <f t="shared" ca="1" si="8"/>
        <v>Backlog!$F$103:$F$152</v>
      </c>
      <c r="CD18" s="21">
        <f t="shared" ca="1" si="9"/>
        <v>2</v>
      </c>
      <c r="CE18" s="21">
        <f t="shared" ca="1" si="12"/>
        <v>103</v>
      </c>
    </row>
    <row r="19" spans="1:83" x14ac:dyDescent="0.2">
      <c r="A19" s="90">
        <f t="shared" ca="1" si="10"/>
        <v>105</v>
      </c>
      <c r="B19" s="18" t="str">
        <f ca="1">IF(ISNUMBER(A19),INDEX(Backlog!$A:$M,$A19,B$5),"")</f>
        <v>7.2.4</v>
      </c>
      <c r="C19" s="73" t="str">
        <f ca="1">IF($B19="","",INDEX(Backlog!$A:$M,$A19,C$5))</f>
        <v>Android Admin</v>
      </c>
      <c r="D19" s="73" t="str">
        <f ca="1">IF($B19="","",INDEX(Backlog!$A:$M,$A19,D$5))</f>
        <v xml:space="preserve">Contribution </v>
      </c>
      <c r="E19" s="73" t="str">
        <f ca="1">IF($B19="","",INDEX(Backlog!$A:$M,$A19,E$5))</f>
        <v>Ajout de vidéo Serveur de fichier</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106</v>
      </c>
      <c r="CB19" s="21">
        <f t="shared" ca="1" si="7"/>
        <v>152</v>
      </c>
      <c r="CC19" s="21" t="str">
        <f t="shared" ca="1" si="8"/>
        <v>Backlog!$F$106:$F$152</v>
      </c>
      <c r="CD19" s="21">
        <f t="shared" ca="1" si="9"/>
        <v>3</v>
      </c>
      <c r="CE19" s="21">
        <f t="shared" ca="1" si="12"/>
        <v>106</v>
      </c>
    </row>
    <row r="20" spans="1:83" x14ac:dyDescent="0.2">
      <c r="A20" s="90">
        <f t="shared" ca="1" si="10"/>
        <v>106</v>
      </c>
      <c r="B20" s="18" t="str">
        <f ca="1">IF(ISNUMBER(A20),INDEX(Backlog!$A:$M,$A20,B$5),"")</f>
        <v>7.2.5</v>
      </c>
      <c r="C20" s="73" t="str">
        <f ca="1">IF($B20="","",INDEX(Backlog!$A:$M,$A20,C$5))</f>
        <v>Android Admin</v>
      </c>
      <c r="D20" s="73" t="str">
        <f ca="1">IF($B20="","",INDEX(Backlog!$A:$M,$A20,D$5))</f>
        <v xml:space="preserve">Contribution </v>
      </c>
      <c r="E20" s="73" t="str">
        <f ca="1">IF($B20="","",INDEX(Backlog!$A:$M,$A20,E$5))</f>
        <v>Ajout de MP3</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107</v>
      </c>
      <c r="CB20" s="21">
        <f t="shared" ca="1" si="7"/>
        <v>152</v>
      </c>
      <c r="CC20" s="21" t="str">
        <f t="shared" ca="1" si="8"/>
        <v>Backlog!$F$107:$F$152</v>
      </c>
      <c r="CD20" s="21">
        <f t="shared" ca="1" si="9"/>
        <v>1</v>
      </c>
      <c r="CE20" s="21">
        <f t="shared" ca="1" si="12"/>
        <v>107</v>
      </c>
    </row>
    <row r="21" spans="1:83" x14ac:dyDescent="0.2">
      <c r="A21" s="90">
        <f t="shared" ca="1" si="10"/>
        <v>107</v>
      </c>
      <c r="B21" s="18" t="str">
        <f ca="1">IF(ISNUMBER(A21),INDEX(Backlog!$A:$M,$A21,B$5),"")</f>
        <v>7.2.6</v>
      </c>
      <c r="C21" s="73" t="str">
        <f ca="1">IF($B21="","",INDEX(Backlog!$A:$M,$A21,C$5))</f>
        <v>Android Admin</v>
      </c>
      <c r="D21" s="73" t="str">
        <f ca="1">IF($B21="","",INDEX(Backlog!$A:$M,$A21,D$5))</f>
        <v xml:space="preserve">Contribution </v>
      </c>
      <c r="E21" s="73" t="str">
        <f ca="1">IF($B21="","",INDEX(Backlog!$A:$M,$A21,E$5))</f>
        <v>Ajout autre fichier</v>
      </c>
      <c r="F21" s="48">
        <f ca="1">IF($B21="","",INDEX(Backlog!$A:$M,$A21,F$5))</f>
        <v>7</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108</v>
      </c>
      <c r="CB21" s="21">
        <f t="shared" ca="1" si="7"/>
        <v>152</v>
      </c>
      <c r="CC21" s="21" t="str">
        <f t="shared" ca="1" si="8"/>
        <v>Backlog!$F$108:$F$152</v>
      </c>
      <c r="CD21" s="21">
        <f t="shared" ca="1" si="9"/>
        <v>1</v>
      </c>
      <c r="CE21" s="21">
        <f t="shared" ca="1" si="12"/>
        <v>108</v>
      </c>
    </row>
    <row r="22" spans="1:83" x14ac:dyDescent="0.2">
      <c r="A22" s="90">
        <f t="shared" ca="1" si="10"/>
        <v>108</v>
      </c>
      <c r="B22" s="18" t="str">
        <f ca="1">IF(ISNUMBER(A22),INDEX(Backlog!$A:$M,$A22,B$5),"")</f>
        <v>7.3.1</v>
      </c>
      <c r="C22" s="73" t="str">
        <f ca="1">IF($B22="","",INDEX(Backlog!$A:$M,$A22,C$5))</f>
        <v>Android Admin</v>
      </c>
      <c r="D22" s="73" t="str">
        <f ca="1">IF($B22="","",INDEX(Backlog!$A:$M,$A22,D$5))</f>
        <v>IHM</v>
      </c>
      <c r="E22" s="73" t="str">
        <f ca="1">IF($B22="","",INDEX(Backlog!$A:$M,$A22,E$5))</f>
        <v>Poster un media</v>
      </c>
      <c r="F22" s="48">
        <f ca="1">IF($B22="","",INDEX(Backlog!$A:$M,$A22,F$5))</f>
        <v>6</v>
      </c>
      <c r="G22" s="66">
        <f ca="1">IF($B22="","",INDEX(Backlog!$A:$M,$A22,G$5))</f>
        <v>4</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109</v>
      </c>
      <c r="CB22" s="21">
        <f t="shared" ca="1" si="7"/>
        <v>152</v>
      </c>
      <c r="CC22" s="21" t="str">
        <f t="shared" ca="1" si="8"/>
        <v>Backlog!$F$109:$F$152</v>
      </c>
      <c r="CD22" s="21">
        <f t="shared" ca="1" si="9"/>
        <v>1</v>
      </c>
      <c r="CE22" s="21">
        <f t="shared" ca="1" si="12"/>
        <v>109</v>
      </c>
    </row>
    <row r="23" spans="1:83" ht="25.5" x14ac:dyDescent="0.2">
      <c r="A23" s="90">
        <f t="shared" ca="1" si="10"/>
        <v>109</v>
      </c>
      <c r="B23" s="18" t="str">
        <f ca="1">IF(ISNUMBER(A23),INDEX(Backlog!$A:$M,$A23,B$5),"")</f>
        <v>7.3.2</v>
      </c>
      <c r="C23" s="73" t="str">
        <f ca="1">IF($B23="","",INDEX(Backlog!$A:$M,$A23,C$5))</f>
        <v>Android Admin</v>
      </c>
      <c r="D23" s="73" t="str">
        <f ca="1">IF($B23="","",INDEX(Backlog!$A:$M,$A23,D$5))</f>
        <v>IHM</v>
      </c>
      <c r="E23" s="73" t="str">
        <f ca="1">IF($B23="","",INDEX(Backlog!$A:$M,$A23,E$5))</f>
        <v>Lier un Tag à une scène</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110</v>
      </c>
      <c r="CB23" s="21">
        <f t="shared" ca="1" si="7"/>
        <v>152</v>
      </c>
      <c r="CC23" s="21" t="str">
        <f t="shared" ca="1" si="8"/>
        <v>Backlog!$F$110:$F$152</v>
      </c>
      <c r="CD23" s="21">
        <f t="shared" ca="1" si="9"/>
        <v>1</v>
      </c>
      <c r="CE23" s="21">
        <f t="shared" ca="1" si="12"/>
        <v>110</v>
      </c>
    </row>
    <row r="24" spans="1:83" x14ac:dyDescent="0.2">
      <c r="A24" s="90">
        <f t="shared" ca="1" si="10"/>
        <v>110</v>
      </c>
      <c r="B24" s="18" t="str">
        <f ca="1">IF(ISNUMBER(A24),INDEX(Backlog!$A:$M,$A24,B$5),"")</f>
        <v>7.3.3</v>
      </c>
      <c r="C24" s="73" t="str">
        <f ca="1">IF($B24="","",INDEX(Backlog!$A:$M,$A24,C$5))</f>
        <v>Android Admin</v>
      </c>
      <c r="D24" s="73" t="str">
        <f ca="1">IF($B24="","",INDEX(Backlog!$A:$M,$A24,D$5))</f>
        <v>IHM</v>
      </c>
      <c r="E24" s="73" t="str">
        <f ca="1">IF($B24="","",INDEX(Backlog!$A:$M,$A24,E$5))</f>
        <v>Lier un Point GPS à une scène (V1 : pts central + rayon)</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152</v>
      </c>
      <c r="CC24" s="21" t="str">
        <f t="shared" ca="1" si="8"/>
        <v>Backlog!$F$111:$F$152</v>
      </c>
      <c r="CD24" s="21">
        <f t="shared" ca="1" si="9"/>
        <v>1</v>
      </c>
      <c r="CE24" s="21">
        <f t="shared" ca="1" si="12"/>
        <v>111</v>
      </c>
    </row>
    <row r="25" spans="1:83" x14ac:dyDescent="0.2">
      <c r="A25" s="90">
        <f t="shared" ca="1" si="10"/>
        <v>115</v>
      </c>
      <c r="B25" s="18" t="str">
        <f ca="1">IF(ISNUMBER(A25),INDEX(Backlog!$A:$M,$A25,B$5),"")</f>
        <v>8.1.3</v>
      </c>
      <c r="C25" s="73" t="str">
        <f ca="1">IF($B25="","",INDEX(Backlog!$A:$M,$A25,C$5))</f>
        <v>Contrôle &amp; Tests</v>
      </c>
      <c r="D25" s="73" t="str">
        <f ca="1">IF($B25="","",INDEX(Backlog!$A:$M,$A25,D$5))</f>
        <v>Retours sur itération précédente</v>
      </c>
      <c r="E25" s="73" t="str">
        <f ca="1">IF($B25="","",INDEX(Backlog!$A:$M,$A25,E$5))</f>
        <v>Retours sur itération 3</v>
      </c>
      <c r="F25" s="48">
        <f ca="1">IF($B25="","",INDEX(Backlog!$A:$M,$A25,F$5))</f>
        <v>1</v>
      </c>
      <c r="G25" s="66">
        <f ca="1">IF($B25="","",INDEX(Backlog!$A:$M,$A25,G$5))</f>
        <v>6</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116</v>
      </c>
      <c r="CB25" s="21">
        <f t="shared" ca="1" si="7"/>
        <v>152</v>
      </c>
      <c r="CC25" s="21" t="str">
        <f t="shared" ca="1" si="8"/>
        <v>Backlog!$F$116:$F$152</v>
      </c>
      <c r="CD25" s="21">
        <f t="shared" ca="1" si="9"/>
        <v>5</v>
      </c>
      <c r="CE25" s="21">
        <f t="shared" ca="1" si="12"/>
        <v>116</v>
      </c>
    </row>
    <row r="26" spans="1:83" x14ac:dyDescent="0.2">
      <c r="A26" s="90">
        <f t="shared" ca="1" si="10"/>
        <v>121</v>
      </c>
      <c r="B26" s="18" t="str">
        <f ca="1">IF(ISNUMBER(A26),INDEX(Backlog!$A:$M,$A26,B$5),"")</f>
        <v>8.2.4</v>
      </c>
      <c r="C26" s="73" t="str">
        <f ca="1">IF($B26="","",INDEX(Backlog!$A:$M,$A26,C$5))</f>
        <v>Contrôle &amp; Tests</v>
      </c>
      <c r="D26" s="73" t="str">
        <f ca="1">IF($B26="","",INDEX(Backlog!$A:$M,$A26,D$5))</f>
        <v>Tests Fonctionnels</v>
      </c>
      <c r="E26" s="73" t="str">
        <f ca="1">IF($B26="","",INDEX(Backlog!$A:$M,$A26,E$5))</f>
        <v>Tests Fonctionnels itération 4</v>
      </c>
      <c r="F26" s="48">
        <f ca="1">IF($B26="","",INDEX(Backlog!$A:$M,$A26,F$5))</f>
        <v>4</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122</v>
      </c>
      <c r="CB26" s="21">
        <f t="shared" ca="1" si="7"/>
        <v>152</v>
      </c>
      <c r="CC26" s="21" t="str">
        <f t="shared" ca="1" si="8"/>
        <v>Backlog!$F$122:$F$152</v>
      </c>
      <c r="CD26" s="21">
        <f t="shared" ca="1" si="9"/>
        <v>6</v>
      </c>
      <c r="CE26" s="21">
        <f t="shared" ca="1" si="12"/>
        <v>122</v>
      </c>
    </row>
    <row r="27" spans="1:83" x14ac:dyDescent="0.2">
      <c r="A27" s="90">
        <f t="shared" ca="1" si="10"/>
        <v>126</v>
      </c>
      <c r="B27" s="18" t="str">
        <f ca="1">IF(ISNUMBER(A27),INDEX(Backlog!$A:$M,$A27,B$5),"")</f>
        <v>8.3.4</v>
      </c>
      <c r="C27" s="73" t="str">
        <f ca="1">IF($B27="","",INDEX(Backlog!$A:$M,$A27,C$5))</f>
        <v>Contrôle &amp; Tests</v>
      </c>
      <c r="D27" s="73" t="str">
        <f ca="1">IF($B27="","",INDEX(Backlog!$A:$M,$A27,D$5))</f>
        <v>Livraison &amp; Packaging</v>
      </c>
      <c r="E27" s="73" t="str">
        <f ca="1">IF($B27="","",INDEX(Backlog!$A:$M,$A27,E$5))</f>
        <v>Livraison &amp; Packaging itération 4</v>
      </c>
      <c r="F27" s="48">
        <f ca="1">IF($B27="","",INDEX(Backlog!$A:$M,$A27,F$5))</f>
        <v>4</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127</v>
      </c>
      <c r="CB27" s="21">
        <f t="shared" ca="1" si="7"/>
        <v>152</v>
      </c>
      <c r="CC27" s="21" t="str">
        <f t="shared" ca="1" si="8"/>
        <v>Backlog!$F$127:$F$152</v>
      </c>
      <c r="CD27" s="21">
        <f t="shared" ca="1" si="9"/>
        <v>5</v>
      </c>
      <c r="CE27" s="21">
        <f t="shared" ca="1" si="12"/>
        <v>127</v>
      </c>
    </row>
    <row r="28" spans="1:83" x14ac:dyDescent="0.2">
      <c r="A28" s="90">
        <f t="shared" ca="1" si="10"/>
        <v>132</v>
      </c>
      <c r="B28" s="18" t="str">
        <f ca="1">IF(ISNUMBER(A28),INDEX(Backlog!$A:$M,$A28,B$5),"")</f>
        <v>9.1.5</v>
      </c>
      <c r="C28" s="73" t="str">
        <f ca="1">IF($B28="","",INDEX(Backlog!$A:$M,$A28,C$5))</f>
        <v>Conception &amp; Spec</v>
      </c>
      <c r="D28" s="73" t="str">
        <f ca="1">IF($B28="","",INDEX(Backlog!$A:$M,$A28,D$5))</f>
        <v>Conception</v>
      </c>
      <c r="E28" s="73" t="str">
        <f ca="1">IF($B28="","",INDEX(Backlog!$A:$M,$A28,E$5))</f>
        <v>Conception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133</v>
      </c>
      <c r="CB28" s="21">
        <f t="shared" ca="1" si="7"/>
        <v>152</v>
      </c>
      <c r="CC28" s="21" t="str">
        <f t="shared" ca="1" si="8"/>
        <v>Backlog!$F$133:$F$152</v>
      </c>
      <c r="CD28" s="21">
        <f t="shared" ca="1" si="9"/>
        <v>6</v>
      </c>
      <c r="CE28" s="21">
        <f t="shared" ca="1" si="12"/>
        <v>133</v>
      </c>
    </row>
    <row r="29" spans="1:83" x14ac:dyDescent="0.2">
      <c r="A29" s="90">
        <f t="shared" ca="1" si="10"/>
        <v>137</v>
      </c>
      <c r="B29" s="18" t="str">
        <f ca="1">IF(ISNUMBER(A29),INDEX(Backlog!$A:$M,$A29,B$5),"")</f>
        <v>9.2.5</v>
      </c>
      <c r="C29" s="73" t="str">
        <f ca="1">IF($B29="","",INDEX(Backlog!$A:$M,$A29,C$5))</f>
        <v>Conception &amp; Spec</v>
      </c>
      <c r="D29" s="73" t="str">
        <f ca="1">IF($B29="","",INDEX(Backlog!$A:$M,$A29,D$5))</f>
        <v>Spécification</v>
      </c>
      <c r="E29" s="73" t="str">
        <f ca="1">IF($B29="","",INDEX(Backlog!$A:$M,$A29,E$5))</f>
        <v>Spécification pré-itération 5</v>
      </c>
      <c r="F29" s="48">
        <f ca="1">IF($B29="","",INDEX(Backlog!$A:$M,$A29,F$5))</f>
        <v>1</v>
      </c>
      <c r="G29" s="66">
        <f ca="1">IF($B29="","",INDEX(Backlog!$A:$M,$A29,G$5))</f>
        <v>3</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138</v>
      </c>
      <c r="CB29" s="21">
        <f t="shared" ca="1" si="7"/>
        <v>152</v>
      </c>
      <c r="CC29" s="21" t="str">
        <f t="shared" ca="1" si="8"/>
        <v>Backlog!$F$138:$F$152</v>
      </c>
      <c r="CD29" s="21">
        <f t="shared" ca="1" si="9"/>
        <v>5</v>
      </c>
      <c r="CE29" s="21">
        <f t="shared" ca="1" si="12"/>
        <v>138</v>
      </c>
    </row>
    <row r="30" spans="1:83" x14ac:dyDescent="0.2">
      <c r="A30" s="90">
        <f t="shared" ca="1" si="10"/>
        <v>141</v>
      </c>
      <c r="B30" s="18" t="str">
        <f ca="1">IF(ISNUMBER(A30),INDEX(Backlog!$A:$M,$A30,B$5),"")</f>
        <v>10.1.4</v>
      </c>
      <c r="C30" s="73" t="str">
        <f ca="1">IF($B30="","",INDEX(Backlog!$A:$M,$A30,C$5))</f>
        <v>Gestion de projet</v>
      </c>
      <c r="D30" s="73" t="str">
        <f ca="1">IF($B30="","",INDEX(Backlog!$A:$M,$A30,D$5))</f>
        <v>Réunions</v>
      </c>
      <c r="E30" s="73" t="str">
        <f ca="1">IF($B30="","",INDEX(Backlog!$A:$M,$A30,E$5))</f>
        <v>Réunions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142</v>
      </c>
      <c r="CB30" s="21">
        <f t="shared" ca="1" si="7"/>
        <v>152</v>
      </c>
      <c r="CC30" s="21" t="str">
        <f t="shared" ca="1" si="8"/>
        <v>Backlog!$F$142:$F$152</v>
      </c>
      <c r="CD30" s="21">
        <f t="shared" ca="1" si="9"/>
        <v>4</v>
      </c>
      <c r="CE30" s="21">
        <f t="shared" ca="1" si="12"/>
        <v>142</v>
      </c>
    </row>
    <row r="31" spans="1:83" x14ac:dyDescent="0.2">
      <c r="A31" s="90">
        <f t="shared" ca="1" si="10"/>
        <v>146</v>
      </c>
      <c r="B31" s="18" t="str">
        <f ca="1">IF(ISNUMBER(A31),INDEX(Backlog!$A:$M,$A31,B$5),"")</f>
        <v>10.2.4</v>
      </c>
      <c r="C31" s="73" t="str">
        <f ca="1">IF($B31="","",INDEX(Backlog!$A:$M,$A31,C$5))</f>
        <v>Gestion de projet</v>
      </c>
      <c r="D31" s="73" t="str">
        <f ca="1">IF($B31="","",INDEX(Backlog!$A:$M,$A31,D$5))</f>
        <v>Backlog</v>
      </c>
      <c r="E31" s="73" t="str">
        <f ca="1">IF($B31="","",INDEX(Backlog!$A:$M,$A31,E$5))</f>
        <v>Mise à jour Backlog itération 4</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147</v>
      </c>
      <c r="CB31" s="21">
        <f t="shared" ca="1" si="7"/>
        <v>152</v>
      </c>
      <c r="CC31" s="21" t="str">
        <f t="shared" ca="1" si="8"/>
        <v>Backlog!$F$147:$F$152</v>
      </c>
      <c r="CD31" s="21">
        <f t="shared" ca="1" si="9"/>
        <v>5</v>
      </c>
      <c r="CE31" s="21">
        <f t="shared" ca="1" si="12"/>
        <v>147</v>
      </c>
    </row>
    <row r="32" spans="1:83" x14ac:dyDescent="0.2">
      <c r="A32" s="90">
        <f t="shared" ca="1" si="10"/>
        <v>151</v>
      </c>
      <c r="B32" s="18" t="str">
        <f ca="1">IF(ISNUMBER(A32),INDEX(Backlog!$A:$M,$A32,B$5),"")</f>
        <v>11.1.4</v>
      </c>
      <c r="C32" s="73" t="str">
        <f ca="1">IF($B32="","",INDEX(Backlog!$A:$M,$A32,C$5))</f>
        <v>Documentation</v>
      </c>
      <c r="D32" s="73" t="str">
        <f ca="1">IF($B32="","",INDEX(Backlog!$A:$M,$A32,D$5))</f>
        <v>Documentation</v>
      </c>
      <c r="E32" s="73" t="str">
        <f ca="1">IF($B32="","",INDEX(Backlog!$A:$M,$A32,E$5))</f>
        <v>Documentation itération 4</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152</v>
      </c>
      <c r="CB32" s="21">
        <f t="shared" ca="1" si="7"/>
        <v>152</v>
      </c>
      <c r="CC32" s="21" t="str">
        <f t="shared" ca="1" si="8"/>
        <v>Backlog!$F$152:$F$152</v>
      </c>
      <c r="CD32" s="21">
        <f t="shared" ca="1" si="9"/>
        <v>5</v>
      </c>
      <c r="CE32" s="21">
        <f t="shared" ca="1" si="12"/>
        <v>152</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str">
        <f t="shared" ca="1" si="11"/>
        <v/>
      </c>
      <c r="CB33" s="21" t="str">
        <f t="shared" ca="1" si="7"/>
        <v/>
      </c>
      <c r="CC33" s="21" t="e">
        <f t="shared" ca="1" si="8"/>
        <v>#VALUE!</v>
      </c>
      <c r="CD33" s="21" t="e">
        <f t="shared" ca="1" si="9"/>
        <v>#N/A</v>
      </c>
      <c r="CE33" s="21" t="str">
        <f t="shared" ca="1" si="12"/>
        <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5" priority="7">
      <formula>AND(MOD(ROW(),2)=0,H$2=TRUE)</formula>
    </cfRule>
  </conditionalFormatting>
  <conditionalFormatting sqref="A7:A42">
    <cfRule type="expression" dxfId="34" priority="6">
      <formula>MOD(ROW(),2)=0</formula>
    </cfRule>
  </conditionalFormatting>
  <conditionalFormatting sqref="B7:G42">
    <cfRule type="expression" dxfId="33" priority="5">
      <formula>MOD(ROW(),2)=0</formula>
    </cfRule>
  </conditionalFormatting>
  <conditionalFormatting sqref="H6:BZ42 H3:BZ4">
    <cfRule type="expression" dxfId="32" priority="2">
      <formula>OR(WEEKDAY(H$3,2)=1,WEEKDAY(H$3,2)=6)</formula>
    </cfRule>
    <cfRule type="expression" dxfId="31" priority="3">
      <formula>H$1</formula>
    </cfRule>
    <cfRule type="expression" dxfId="30" priority="4">
      <formula>H$2</formula>
    </cfRule>
  </conditionalFormatting>
  <conditionalFormatting sqref="H6:BZ6">
    <cfRule type="expression" dxfId="29"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2014-05-26T13:47:17Z</dcterms:modified>
</cp:coreProperties>
</file>