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480" yWindow="300" windowWidth="13935" windowHeight="8370" tabRatio="824" firstSheet="1" activeTab="5"/>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Backlog!$E$5:$N$130</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A20" i="2"/>
  <c r="A21"/>
  <c r="A22"/>
  <c r="A23"/>
  <c r="A24"/>
  <c r="CQ5" i="8"/>
  <c r="CR5" s="1"/>
  <c r="CQ6"/>
  <c r="F5"/>
  <c r="F6" s="1"/>
  <c r="E6"/>
  <c r="O139" i="2"/>
  <c r="O140"/>
  <c r="O141"/>
  <c r="O142"/>
  <c r="O143"/>
  <c r="O144"/>
  <c r="O145"/>
  <c r="O146"/>
  <c r="O147"/>
  <c r="O148"/>
  <c r="O107"/>
  <c r="O108"/>
  <c r="O109"/>
  <c r="O110"/>
  <c r="O111"/>
  <c r="O112"/>
  <c r="O113"/>
  <c r="O114"/>
  <c r="O115"/>
  <c r="O116"/>
  <c r="O117"/>
  <c r="O118"/>
  <c r="O119"/>
  <c r="O120"/>
  <c r="O121"/>
  <c r="O122"/>
  <c r="O123"/>
  <c r="O124"/>
  <c r="O125"/>
  <c r="O126"/>
  <c r="O127"/>
  <c r="O128"/>
  <c r="O129"/>
  <c r="O130"/>
  <c r="O131"/>
  <c r="O132"/>
  <c r="O133"/>
  <c r="O134"/>
  <c r="O135"/>
  <c r="O136"/>
  <c r="O137"/>
  <c r="O138"/>
  <c r="CS5" i="8" l="1"/>
  <c r="CR6"/>
  <c r="CT5" l="1"/>
  <c r="CS6"/>
  <c r="CU5" l="1"/>
  <c r="CT6"/>
  <c r="CV5" l="1"/>
  <c r="CU6"/>
  <c r="A131" i="2"/>
  <c r="A132"/>
  <c r="A133"/>
  <c r="A134"/>
  <c r="A135"/>
  <c r="A136"/>
  <c r="A137"/>
  <c r="A138"/>
  <c r="A139"/>
  <c r="A140"/>
  <c r="A141"/>
  <c r="A142"/>
  <c r="A143"/>
  <c r="A144"/>
  <c r="A145"/>
  <c r="A146"/>
  <c r="A147"/>
  <c r="A148"/>
  <c r="A149"/>
  <c r="A150"/>
  <c r="A151"/>
  <c r="A152"/>
  <c r="A153"/>
  <c r="A154"/>
  <c r="A155"/>
  <c r="A156"/>
  <c r="A157"/>
  <c r="A158"/>
  <c r="A113"/>
  <c r="E117"/>
  <c r="E116"/>
  <c r="E115"/>
  <c r="E114"/>
  <c r="E113"/>
  <c r="E112"/>
  <c r="E111"/>
  <c r="E110"/>
  <c r="E109"/>
  <c r="E108"/>
  <c r="E107"/>
  <c r="E106"/>
  <c r="E105"/>
  <c r="O105" s="1"/>
  <c r="E104"/>
  <c r="O104" s="1"/>
  <c r="E103"/>
  <c r="O103" s="1"/>
  <c r="E102"/>
  <c r="O102" s="1"/>
  <c r="E101"/>
  <c r="O101" s="1"/>
  <c r="E100"/>
  <c r="E99"/>
  <c r="E98"/>
  <c r="E97"/>
  <c r="E96"/>
  <c r="E95"/>
  <c r="E94"/>
  <c r="E93"/>
  <c r="E92"/>
  <c r="E91"/>
  <c r="E90"/>
  <c r="E89"/>
  <c r="E88"/>
  <c r="E87"/>
  <c r="E86"/>
  <c r="E85"/>
  <c r="O85" s="1"/>
  <c r="E84"/>
  <c r="O84" s="1"/>
  <c r="E83"/>
  <c r="O83" s="1"/>
  <c r="E82"/>
  <c r="O82" s="1"/>
  <c r="E81"/>
  <c r="O81" s="1"/>
  <c r="E80"/>
  <c r="O80" s="1"/>
  <c r="E79"/>
  <c r="O79" s="1"/>
  <c r="E78"/>
  <c r="O78" s="1"/>
  <c r="E77"/>
  <c r="O77" s="1"/>
  <c r="E76"/>
  <c r="O76" s="1"/>
  <c r="E23"/>
  <c r="E75"/>
  <c r="E74"/>
  <c r="E73"/>
  <c r="E72"/>
  <c r="E71"/>
  <c r="E70"/>
  <c r="E69"/>
  <c r="E68"/>
  <c r="E67"/>
  <c r="E66"/>
  <c r="E65"/>
  <c r="E64"/>
  <c r="E63"/>
  <c r="E62"/>
  <c r="O62" s="1"/>
  <c r="E61"/>
  <c r="E9"/>
  <c r="E10"/>
  <c r="E11"/>
  <c r="E12"/>
  <c r="E13"/>
  <c r="E14"/>
  <c r="E15"/>
  <c r="E16"/>
  <c r="E17"/>
  <c r="E18"/>
  <c r="E19"/>
  <c r="E20"/>
  <c r="E21"/>
  <c r="E22"/>
  <c r="E24"/>
  <c r="E25"/>
  <c r="O25" s="1"/>
  <c r="E26"/>
  <c r="E27"/>
  <c r="E28"/>
  <c r="O28" s="1"/>
  <c r="E29"/>
  <c r="E30"/>
  <c r="E31"/>
  <c r="E32"/>
  <c r="E33"/>
  <c r="O33" s="1"/>
  <c r="E34"/>
  <c r="E35"/>
  <c r="E36"/>
  <c r="E37"/>
  <c r="E38"/>
  <c r="E39"/>
  <c r="E40"/>
  <c r="E41"/>
  <c r="E42"/>
  <c r="E43"/>
  <c r="E44"/>
  <c r="E45"/>
  <c r="E46"/>
  <c r="E47"/>
  <c r="E48"/>
  <c r="O48" s="1"/>
  <c r="E49"/>
  <c r="O49" s="1"/>
  <c r="E50"/>
  <c r="O50" s="1"/>
  <c r="E51"/>
  <c r="O51" s="1"/>
  <c r="E52"/>
  <c r="O52" s="1"/>
  <c r="E53"/>
  <c r="O53" s="1"/>
  <c r="E54"/>
  <c r="O54" s="1"/>
  <c r="E55"/>
  <c r="O55" s="1"/>
  <c r="E56"/>
  <c r="O56" s="1"/>
  <c r="E57"/>
  <c r="O57" s="1"/>
  <c r="E58"/>
  <c r="O58" s="1"/>
  <c r="E59"/>
  <c r="O59" s="1"/>
  <c r="E60"/>
  <c r="O60" s="1"/>
  <c r="E7"/>
  <c r="O7" s="1"/>
  <c r="E8"/>
  <c r="O8" s="1"/>
  <c r="E6"/>
  <c r="CW5" i="8" l="1"/>
  <c r="CV6"/>
  <c r="O44" i="2"/>
  <c r="O42"/>
  <c r="O40"/>
  <c r="O38"/>
  <c r="O46"/>
  <c r="O64"/>
  <c r="O66"/>
  <c r="O68"/>
  <c r="O70"/>
  <c r="O72"/>
  <c r="O74"/>
  <c r="O23"/>
  <c r="O87"/>
  <c r="O89"/>
  <c r="O91"/>
  <c r="O93"/>
  <c r="O95"/>
  <c r="O97"/>
  <c r="O99"/>
  <c r="O47"/>
  <c r="O45"/>
  <c r="O43"/>
  <c r="O41"/>
  <c r="O39"/>
  <c r="O37"/>
  <c r="O61"/>
  <c r="O63"/>
  <c r="O65"/>
  <c r="O67"/>
  <c r="O69"/>
  <c r="O71"/>
  <c r="O73"/>
  <c r="O75"/>
  <c r="O86"/>
  <c r="O88"/>
  <c r="O90"/>
  <c r="O92"/>
  <c r="O94"/>
  <c r="O96"/>
  <c r="O98"/>
  <c r="O100"/>
  <c r="O106"/>
  <c r="O6"/>
  <c r="O36"/>
  <c r="O34"/>
  <c r="O26"/>
  <c r="O24"/>
  <c r="O21"/>
  <c r="O19"/>
  <c r="O17"/>
  <c r="O15"/>
  <c r="O13"/>
  <c r="O11"/>
  <c r="O9"/>
  <c r="O29"/>
  <c r="O31"/>
  <c r="O22"/>
  <c r="O20"/>
  <c r="O18"/>
  <c r="O16"/>
  <c r="O14"/>
  <c r="O12"/>
  <c r="O10"/>
  <c r="O27"/>
  <c r="O30"/>
  <c r="O32"/>
  <c r="O35"/>
  <c r="A111"/>
  <c r="A112"/>
  <c r="A110"/>
  <c r="A109"/>
  <c r="A108"/>
  <c r="A59"/>
  <c r="A49"/>
  <c r="A50"/>
  <c r="A58"/>
  <c r="A57"/>
  <c r="A56"/>
  <c r="A55"/>
  <c r="A54"/>
  <c r="A53"/>
  <c r="A52"/>
  <c r="A51"/>
  <c r="A45"/>
  <c r="A46"/>
  <c r="A44"/>
  <c r="A43"/>
  <c r="A47"/>
  <c r="A48"/>
  <c r="A60"/>
  <c r="A61"/>
  <c r="A10"/>
  <c r="A11"/>
  <c r="A12"/>
  <c r="A13"/>
  <c r="G14" i="6"/>
  <c r="A9" i="2"/>
  <c r="A104"/>
  <c r="A105"/>
  <c r="A106"/>
  <c r="A107"/>
  <c r="A114"/>
  <c r="A115"/>
  <c r="A116"/>
  <c r="A117"/>
  <c r="A118"/>
  <c r="A119"/>
  <c r="A120"/>
  <c r="A121"/>
  <c r="A122"/>
  <c r="A123"/>
  <c r="A124"/>
  <c r="A125"/>
  <c r="A126"/>
  <c r="A127"/>
  <c r="A128"/>
  <c r="A129"/>
  <c r="A130"/>
  <c r="CX5" i="8" l="1"/>
  <c r="CW6"/>
  <c r="A70" i="2"/>
  <c r="A71"/>
  <c r="A72"/>
  <c r="A73"/>
  <c r="A74"/>
  <c r="A75"/>
  <c r="A76"/>
  <c r="A77"/>
  <c r="A78"/>
  <c r="A79"/>
  <c r="A80"/>
  <c r="A81"/>
  <c r="A82"/>
  <c r="A83"/>
  <c r="A84"/>
  <c r="A85"/>
  <c r="A86"/>
  <c r="A87"/>
  <c r="A88"/>
  <c r="A89"/>
  <c r="A90"/>
  <c r="A91"/>
  <c r="A92"/>
  <c r="A93"/>
  <c r="A94"/>
  <c r="A95"/>
  <c r="A96"/>
  <c r="A97"/>
  <c r="A98"/>
  <c r="A99"/>
  <c r="A100"/>
  <c r="A101"/>
  <c r="A102"/>
  <c r="A103"/>
  <c r="A14"/>
  <c r="A15"/>
  <c r="A16"/>
  <c r="A17"/>
  <c r="A18"/>
  <c r="A19"/>
  <c r="A25"/>
  <c r="A26"/>
  <c r="A27"/>
  <c r="A28"/>
  <c r="A29"/>
  <c r="A30"/>
  <c r="A31"/>
  <c r="A32"/>
  <c r="A33"/>
  <c r="A34"/>
  <c r="A35"/>
  <c r="A36"/>
  <c r="A37"/>
  <c r="A38"/>
  <c r="A39"/>
  <c r="A40"/>
  <c r="A41"/>
  <c r="A42"/>
  <c r="A62"/>
  <c r="A63"/>
  <c r="A64"/>
  <c r="A65"/>
  <c r="A66"/>
  <c r="A67"/>
  <c r="A68"/>
  <c r="A69"/>
  <c r="CY5" i="8" l="1"/>
  <c r="CX6"/>
  <c r="H6" i="27"/>
  <c r="G6"/>
  <c r="G5" s="1"/>
  <c r="F6"/>
  <c r="F5" s="1"/>
  <c r="E6"/>
  <c r="E5" s="1"/>
  <c r="D6"/>
  <c r="D5" s="1"/>
  <c r="C6"/>
  <c r="C5" s="1"/>
  <c r="B6"/>
  <c r="B5" s="1"/>
  <c r="CC4"/>
  <c r="H3"/>
  <c r="H4" s="1"/>
  <c r="G3"/>
  <c r="B3"/>
  <c r="B2" s="1"/>
  <c r="H2"/>
  <c r="H6" i="26"/>
  <c r="G6"/>
  <c r="G5" s="1"/>
  <c r="F6"/>
  <c r="F5" s="1"/>
  <c r="E6"/>
  <c r="E5" s="1"/>
  <c r="D6"/>
  <c r="D5" s="1"/>
  <c r="C6"/>
  <c r="C5" s="1"/>
  <c r="B6"/>
  <c r="B5" s="1"/>
  <c r="CC4"/>
  <c r="H3"/>
  <c r="H4" s="1"/>
  <c r="G3"/>
  <c r="B3"/>
  <c r="B2" s="1"/>
  <c r="H2"/>
  <c r="H1" s="1"/>
  <c r="H6" i="25"/>
  <c r="G6"/>
  <c r="G5" s="1"/>
  <c r="F6"/>
  <c r="F5" s="1"/>
  <c r="E6"/>
  <c r="E5" s="1"/>
  <c r="D6"/>
  <c r="D5" s="1"/>
  <c r="C6"/>
  <c r="C5" s="1"/>
  <c r="B6"/>
  <c r="B5" s="1"/>
  <c r="CC4"/>
  <c r="H3"/>
  <c r="H4" s="1"/>
  <c r="G3"/>
  <c r="B3"/>
  <c r="B2" s="1"/>
  <c r="H2"/>
  <c r="H6" i="24"/>
  <c r="G6"/>
  <c r="G5" s="1"/>
  <c r="F6"/>
  <c r="F5" s="1"/>
  <c r="E6"/>
  <c r="E5" s="1"/>
  <c r="D6"/>
  <c r="D5" s="1"/>
  <c r="C6"/>
  <c r="C5" s="1"/>
  <c r="B6"/>
  <c r="B5" s="1"/>
  <c r="CC4"/>
  <c r="H3"/>
  <c r="H4" s="1"/>
  <c r="G3"/>
  <c r="B3"/>
  <c r="B2" s="1"/>
  <c r="H2"/>
  <c r="H1" s="1"/>
  <c r="CC4" i="5"/>
  <c r="CZ5" i="8" l="1"/>
  <c r="CY6"/>
  <c r="I2" i="26"/>
  <c r="I3" s="1"/>
  <c r="I2" i="25"/>
  <c r="I3" s="1"/>
  <c r="J2" s="1"/>
  <c r="H1"/>
  <c r="I2" i="24"/>
  <c r="I6" s="1"/>
  <c r="H1" i="27"/>
  <c r="I2"/>
  <c r="I3" s="1"/>
  <c r="I4" s="1"/>
  <c r="DA5" i="8" l="1"/>
  <c r="CZ6"/>
  <c r="I6" i="26"/>
  <c r="I4" i="25"/>
  <c r="I1"/>
  <c r="I3" i="24"/>
  <c r="I4" s="1"/>
  <c r="I6" i="25"/>
  <c r="J2" i="27"/>
  <c r="J6" s="1"/>
  <c r="I1"/>
  <c r="I6"/>
  <c r="J3"/>
  <c r="J1" s="1"/>
  <c r="J2" i="26"/>
  <c r="I4"/>
  <c r="I1"/>
  <c r="J6" i="25"/>
  <c r="J3"/>
  <c r="J1" s="1"/>
  <c r="J2" i="24"/>
  <c r="I1"/>
  <c r="DB5" i="8" l="1"/>
  <c r="DA6"/>
  <c r="K2" i="27"/>
  <c r="J4"/>
  <c r="J6" i="26"/>
  <c r="J3"/>
  <c r="J1" s="1"/>
  <c r="K2" i="25"/>
  <c r="J4"/>
  <c r="J6" i="24"/>
  <c r="J3"/>
  <c r="DC5" i="8" l="1"/>
  <c r="DB6"/>
  <c r="K3" i="27"/>
  <c r="K6"/>
  <c r="K2" i="26"/>
  <c r="J4"/>
  <c r="K3" i="25"/>
  <c r="K1" s="1"/>
  <c r="K6"/>
  <c r="K2" i="24"/>
  <c r="J4"/>
  <c r="J1"/>
  <c r="DD5" i="8" l="1"/>
  <c r="DC6"/>
  <c r="K4" i="27"/>
  <c r="L2"/>
  <c r="K1"/>
  <c r="K3" i="26"/>
  <c r="K1" s="1"/>
  <c r="K6"/>
  <c r="K4" i="25"/>
  <c r="L2"/>
  <c r="K3" i="24"/>
  <c r="K6"/>
  <c r="DE5" i="8" l="1"/>
  <c r="DD6"/>
  <c r="L3" i="27"/>
  <c r="L6"/>
  <c r="K4" i="26"/>
  <c r="L2"/>
  <c r="L3" i="25"/>
  <c r="L1" s="1"/>
  <c r="L6"/>
  <c r="K4" i="24"/>
  <c r="L2"/>
  <c r="K1"/>
  <c r="DF5" i="8" l="1"/>
  <c r="DE6"/>
  <c r="L4" i="27"/>
  <c r="M2"/>
  <c r="L1"/>
  <c r="L3" i="26"/>
  <c r="L1" s="1"/>
  <c r="L6"/>
  <c r="L4" i="25"/>
  <c r="M2"/>
  <c r="L3" i="24"/>
  <c r="L1" s="1"/>
  <c r="L6"/>
  <c r="DG5" i="8" l="1"/>
  <c r="DF6"/>
  <c r="M6" i="27"/>
  <c r="M3"/>
  <c r="L4" i="26"/>
  <c r="M2"/>
  <c r="M6" i="25"/>
  <c r="M3"/>
  <c r="M1" s="1"/>
  <c r="L4" i="24"/>
  <c r="M2"/>
  <c r="DH5" i="8" l="1"/>
  <c r="DG6"/>
  <c r="M4" i="27"/>
  <c r="N2"/>
  <c r="M1"/>
  <c r="M3" i="26"/>
  <c r="M1" s="1"/>
  <c r="M6"/>
  <c r="M4" i="25"/>
  <c r="N2"/>
  <c r="M3" i="24"/>
  <c r="M1" s="1"/>
  <c r="M6"/>
  <c r="DI5" i="8" l="1"/>
  <c r="DH6"/>
  <c r="N6" i="27"/>
  <c r="N3"/>
  <c r="M4" i="26"/>
  <c r="N2"/>
  <c r="N6" i="25"/>
  <c r="N3"/>
  <c r="N1" s="1"/>
  <c r="M4" i="24"/>
  <c r="N2"/>
  <c r="DJ5" i="8" l="1"/>
  <c r="DI6"/>
  <c r="O2" i="27"/>
  <c r="N4"/>
  <c r="N1"/>
  <c r="N6" i="26"/>
  <c r="N3"/>
  <c r="O2" i="25"/>
  <c r="N4"/>
  <c r="N6" i="24"/>
  <c r="N3"/>
  <c r="DK5" i="8" l="1"/>
  <c r="DJ6"/>
  <c r="O3" i="27"/>
  <c r="O6"/>
  <c r="O2" i="26"/>
  <c r="N4"/>
  <c r="N1"/>
  <c r="O3" i="25"/>
  <c r="O6"/>
  <c r="O2" i="24"/>
  <c r="N4"/>
  <c r="N1"/>
  <c r="DL5" i="8" l="1"/>
  <c r="DK6"/>
  <c r="O4" i="27"/>
  <c r="P2"/>
  <c r="O1"/>
  <c r="O3" i="26"/>
  <c r="O1" s="1"/>
  <c r="O6"/>
  <c r="O4" i="25"/>
  <c r="P2"/>
  <c r="O1"/>
  <c r="O3" i="24"/>
  <c r="O6"/>
  <c r="DM5" i="8" l="1"/>
  <c r="DL6"/>
  <c r="P6" i="27"/>
  <c r="P3"/>
  <c r="O4" i="26"/>
  <c r="P2"/>
  <c r="P3" i="25"/>
  <c r="P1" s="1"/>
  <c r="P6"/>
  <c r="O4" i="24"/>
  <c r="P2"/>
  <c r="O1"/>
  <c r="DN5" i="8" l="1"/>
  <c r="DM6"/>
  <c r="P4" i="27"/>
  <c r="Q2"/>
  <c r="P1"/>
  <c r="P3" i="26"/>
  <c r="P1" s="1"/>
  <c r="P6"/>
  <c r="Q2" i="25"/>
  <c r="P4"/>
  <c r="P3" i="24"/>
  <c r="P6"/>
  <c r="DO5" i="8" l="1"/>
  <c r="DN6"/>
  <c r="Q3" i="27"/>
  <c r="Q1" s="1"/>
  <c r="Q6"/>
  <c r="P4" i="26"/>
  <c r="Q2"/>
  <c r="Q6" i="25"/>
  <c r="Q3"/>
  <c r="Q1" s="1"/>
  <c r="P4" i="24"/>
  <c r="Q2"/>
  <c r="P1"/>
  <c r="DP5" i="8" l="1"/>
  <c r="DO6"/>
  <c r="Q4" i="27"/>
  <c r="R2"/>
  <c r="Q6" i="26"/>
  <c r="Q3"/>
  <c r="Q1" s="1"/>
  <c r="Q4" i="25"/>
  <c r="R2"/>
  <c r="Q6" i="24"/>
  <c r="Q3"/>
  <c r="DQ5" i="8" l="1"/>
  <c r="DP6"/>
  <c r="R6" i="27"/>
  <c r="R3"/>
  <c r="R2" i="26"/>
  <c r="Q4"/>
  <c r="R6" i="25"/>
  <c r="R3"/>
  <c r="Q4" i="24"/>
  <c r="R2"/>
  <c r="Q1"/>
  <c r="DR5" i="8" l="1"/>
  <c r="DQ6"/>
  <c r="S2" i="27"/>
  <c r="R4"/>
  <c r="R1"/>
  <c r="R6" i="26"/>
  <c r="R3"/>
  <c r="R1" s="1"/>
  <c r="S2" i="25"/>
  <c r="R4"/>
  <c r="R1"/>
  <c r="R6" i="24"/>
  <c r="R3"/>
  <c r="R1" s="1"/>
  <c r="DS5" i="8" l="1"/>
  <c r="DR6"/>
  <c r="S3" i="27"/>
  <c r="S1" s="1"/>
  <c r="S6"/>
  <c r="S2" i="26"/>
  <c r="R4"/>
  <c r="S3" i="25"/>
  <c r="S1" s="1"/>
  <c r="S6"/>
  <c r="S2" i="24"/>
  <c r="R4"/>
  <c r="DT5" i="8" l="1"/>
  <c r="DS6"/>
  <c r="S4" i="27"/>
  <c r="T2"/>
  <c r="S3" i="26"/>
  <c r="S6"/>
  <c r="S4" i="25"/>
  <c r="T2"/>
  <c r="S3" i="24"/>
  <c r="S6"/>
  <c r="DU5" i="8" l="1"/>
  <c r="DT6"/>
  <c r="T3" i="27"/>
  <c r="T1" s="1"/>
  <c r="T6"/>
  <c r="S4" i="26"/>
  <c r="T2"/>
  <c r="S1"/>
  <c r="T3" i="25"/>
  <c r="T6"/>
  <c r="S4" i="24"/>
  <c r="T2"/>
  <c r="S1"/>
  <c r="DV5" i="8" l="1"/>
  <c r="DU6"/>
  <c r="T4" i="27"/>
  <c r="U2"/>
  <c r="T3" i="26"/>
  <c r="T1" s="1"/>
  <c r="T6"/>
  <c r="T4" i="25"/>
  <c r="U2"/>
  <c r="T1"/>
  <c r="T3" i="24"/>
  <c r="T6"/>
  <c r="DW5" i="8" l="1"/>
  <c r="DV6"/>
  <c r="U6" i="27"/>
  <c r="U3"/>
  <c r="T4" i="26"/>
  <c r="U2"/>
  <c r="U6" i="25"/>
  <c r="U3"/>
  <c r="U2" i="24"/>
  <c r="T4"/>
  <c r="T1"/>
  <c r="DX5" i="8" l="1"/>
  <c r="DW6"/>
  <c r="U4" i="27"/>
  <c r="V2"/>
  <c r="U1"/>
  <c r="U3" i="26"/>
  <c r="U1" s="1"/>
  <c r="U6"/>
  <c r="U4" i="25"/>
  <c r="V2"/>
  <c r="U1"/>
  <c r="U3" i="24"/>
  <c r="U1" s="1"/>
  <c r="U6"/>
  <c r="DY5" i="8" l="1"/>
  <c r="DX6"/>
  <c r="V6" i="27"/>
  <c r="V3"/>
  <c r="U4" i="26"/>
  <c r="V2"/>
  <c r="V6" i="25"/>
  <c r="V3"/>
  <c r="U4" i="24"/>
  <c r="V2"/>
  <c r="DZ5" i="8" l="1"/>
  <c r="DY6"/>
  <c r="W2" i="27"/>
  <c r="V4"/>
  <c r="V1"/>
  <c r="V6" i="26"/>
  <c r="V3"/>
  <c r="W2" i="25"/>
  <c r="V4"/>
  <c r="V1"/>
  <c r="V6" i="24"/>
  <c r="V3"/>
  <c r="V1"/>
  <c r="EA5" i="8" l="1"/>
  <c r="DZ6"/>
  <c r="W3" i="27"/>
  <c r="W1" s="1"/>
  <c r="W6"/>
  <c r="W2" i="26"/>
  <c r="V4"/>
  <c r="V1"/>
  <c r="W3" i="25"/>
  <c r="W6"/>
  <c r="W2" i="24"/>
  <c r="V4"/>
  <c r="EB5" i="8" l="1"/>
  <c r="EA6"/>
  <c r="W4" i="27"/>
  <c r="X2"/>
  <c r="W3" i="26"/>
  <c r="W1" s="1"/>
  <c r="W6"/>
  <c r="W4" i="25"/>
  <c r="X2"/>
  <c r="W1"/>
  <c r="W3" i="24"/>
  <c r="W1" s="1"/>
  <c r="W6"/>
  <c r="EC5" i="8" l="1"/>
  <c r="EB6"/>
  <c r="X6" i="27"/>
  <c r="X3"/>
  <c r="W4" i="26"/>
  <c r="X2"/>
  <c r="X3" i="25"/>
  <c r="X6"/>
  <c r="W4" i="24"/>
  <c r="X2"/>
  <c r="ED5" i="8" l="1"/>
  <c r="EC6"/>
  <c r="X4" i="27"/>
  <c r="Y2"/>
  <c r="X1"/>
  <c r="X3" i="26"/>
  <c r="X1"/>
  <c r="X6"/>
  <c r="Y2" i="25"/>
  <c r="X4"/>
  <c r="X1"/>
  <c r="X6" i="24"/>
  <c r="X3"/>
  <c r="EE5" i="8" l="1"/>
  <c r="ED6"/>
  <c r="Y3" i="27"/>
  <c r="Y1" s="1"/>
  <c r="Y6"/>
  <c r="X4" i="26"/>
  <c r="Y2"/>
  <c r="Y6" i="25"/>
  <c r="Y3"/>
  <c r="X4" i="24"/>
  <c r="Y2"/>
  <c r="X1"/>
  <c r="EF5" i="8" l="1"/>
  <c r="EE6"/>
  <c r="Y4" i="27"/>
  <c r="Z2"/>
  <c r="Y6" i="26"/>
  <c r="Y3"/>
  <c r="Y1"/>
  <c r="Y4" i="25"/>
  <c r="Z2"/>
  <c r="Y1"/>
  <c r="Y6" i="24"/>
  <c r="Y3"/>
  <c r="Y1" s="1"/>
  <c r="EG5" i="8" l="1"/>
  <c r="EF6"/>
  <c r="Z6" i="27"/>
  <c r="Z3"/>
  <c r="Z1" s="1"/>
  <c r="Z2" i="26"/>
  <c r="Y4"/>
  <c r="Z6" i="25"/>
  <c r="Z3"/>
  <c r="Z1"/>
  <c r="Y4" i="24"/>
  <c r="Z2"/>
  <c r="EH5" i="8" l="1"/>
  <c r="EG6"/>
  <c r="AA2" i="27"/>
  <c r="Z4"/>
  <c r="Z6" i="26"/>
  <c r="Z3"/>
  <c r="AA2" i="25"/>
  <c r="Z4"/>
  <c r="Z6" i="24"/>
  <c r="Z3"/>
  <c r="Z1" s="1"/>
  <c r="EI5" i="8" l="1"/>
  <c r="EH6"/>
  <c r="AA3" i="27"/>
  <c r="AA1" s="1"/>
  <c r="AA6"/>
  <c r="AA2" i="26"/>
  <c r="Z4"/>
  <c r="Z1"/>
  <c r="AA3" i="25"/>
  <c r="AA6"/>
  <c r="AA2" i="24"/>
  <c r="Z4"/>
  <c r="EJ5" i="8" l="1"/>
  <c r="EI6"/>
  <c r="AA4" i="27"/>
  <c r="AB2"/>
  <c r="AA3" i="26"/>
  <c r="AA6"/>
  <c r="AA4" i="25"/>
  <c r="AB2"/>
  <c r="AA1"/>
  <c r="AA3" i="24"/>
  <c r="AA6"/>
  <c r="EK5" i="8" l="1"/>
  <c r="EJ6"/>
  <c r="AB3" i="27"/>
  <c r="AB1" s="1"/>
  <c r="AB6"/>
  <c r="AA4" i="26"/>
  <c r="AB2"/>
  <c r="AA1"/>
  <c r="AB3" i="25"/>
  <c r="AB1"/>
  <c r="AB6"/>
  <c r="AA4" i="24"/>
  <c r="AB2"/>
  <c r="AA1"/>
  <c r="EL5" i="8" l="1"/>
  <c r="EK6"/>
  <c r="AC2" i="27"/>
  <c r="AB4"/>
  <c r="AB3" i="26"/>
  <c r="AB6"/>
  <c r="AB4" i="25"/>
  <c r="AC2"/>
  <c r="AB3" i="24"/>
  <c r="AB6"/>
  <c r="EM5" i="8" l="1"/>
  <c r="EL6"/>
  <c r="AC6" i="27"/>
  <c r="AC3"/>
  <c r="AB4" i="26"/>
  <c r="AC2"/>
  <c r="AB1"/>
  <c r="AC6" i="25"/>
  <c r="AC3"/>
  <c r="AC1"/>
  <c r="AC2" i="24"/>
  <c r="AB4"/>
  <c r="AB1"/>
  <c r="EN5" i="8" l="1"/>
  <c r="EM6"/>
  <c r="AC4" i="27"/>
  <c r="AD2"/>
  <c r="AC1"/>
  <c r="AC3" i="26"/>
  <c r="AC1" s="1"/>
  <c r="AC6"/>
  <c r="AC4" i="25"/>
  <c r="AD2"/>
  <c r="AC3" i="24"/>
  <c r="AC1" s="1"/>
  <c r="AC6"/>
  <c r="EO5" i="8" l="1"/>
  <c r="EN6"/>
  <c r="AD6" i="27"/>
  <c r="AD3"/>
  <c r="AD1" s="1"/>
  <c r="AC4" i="26"/>
  <c r="AD2"/>
  <c r="AD6" i="25"/>
  <c r="AD3"/>
  <c r="AC4" i="24"/>
  <c r="AD2"/>
  <c r="EP5" i="8" l="1"/>
  <c r="EO6"/>
  <c r="AE2" i="27"/>
  <c r="AD4"/>
  <c r="AD6" i="26"/>
  <c r="AD3"/>
  <c r="AD1" s="1"/>
  <c r="AE2" i="25"/>
  <c r="AD4"/>
  <c r="AD1"/>
  <c r="AD6" i="24"/>
  <c r="AD3"/>
  <c r="AD1" s="1"/>
  <c r="EQ5" i="8" l="1"/>
  <c r="EP6"/>
  <c r="AE3" i="27"/>
  <c r="AE1" s="1"/>
  <c r="AE6"/>
  <c r="AE2" i="26"/>
  <c r="AD4"/>
  <c r="AE3" i="25"/>
  <c r="AE1" s="1"/>
  <c r="AE6"/>
  <c r="AE2" i="24"/>
  <c r="AD4"/>
  <c r="ER5" i="8" l="1"/>
  <c r="EQ6"/>
  <c r="AE4" i="27"/>
  <c r="AF2"/>
  <c r="AE3" i="26"/>
  <c r="AE6"/>
  <c r="AE4" i="25"/>
  <c r="AF2"/>
  <c r="AE3" i="24"/>
  <c r="AE6"/>
  <c r="ES5" i="8" l="1"/>
  <c r="ER6"/>
  <c r="AF6" i="27"/>
  <c r="AF3"/>
  <c r="AE4" i="26"/>
  <c r="AF2"/>
  <c r="AE1"/>
  <c r="AF3" i="25"/>
  <c r="AF1" s="1"/>
  <c r="AF6"/>
  <c r="AE4" i="24"/>
  <c r="AF2"/>
  <c r="AE1"/>
  <c r="ET5" i="8" l="1"/>
  <c r="ES6"/>
  <c r="AF4" i="27"/>
  <c r="AG2"/>
  <c r="AF1"/>
  <c r="AF3" i="26"/>
  <c r="AF1" s="1"/>
  <c r="AF6"/>
  <c r="AG2" i="25"/>
  <c r="AF4"/>
  <c r="AF6" i="24"/>
  <c r="AF3"/>
  <c r="AF1"/>
  <c r="EU5" i="8" l="1"/>
  <c r="ET6"/>
  <c r="AG3" i="27"/>
  <c r="AG6"/>
  <c r="AF4" i="26"/>
  <c r="AG2"/>
  <c r="AG6" i="25"/>
  <c r="AG3"/>
  <c r="AG1" s="1"/>
  <c r="AF4" i="24"/>
  <c r="AG2"/>
  <c r="EV5" i="8" l="1"/>
  <c r="EU6"/>
  <c r="AG4" i="27"/>
  <c r="AH2"/>
  <c r="AG1"/>
  <c r="AG6" i="26"/>
  <c r="AG3"/>
  <c r="AG1" s="1"/>
  <c r="AG4" i="25"/>
  <c r="AH2"/>
  <c r="AG6" i="24"/>
  <c r="AG3"/>
  <c r="AG1" s="1"/>
  <c r="EW5" i="8" l="1"/>
  <c r="EV6"/>
  <c r="AH6" i="27"/>
  <c r="AH3"/>
  <c r="AH1" s="1"/>
  <c r="AH2" i="26"/>
  <c r="AG4"/>
  <c r="AH6" i="25"/>
  <c r="AH3"/>
  <c r="AH1" s="1"/>
  <c r="AG4" i="24"/>
  <c r="AH2"/>
  <c r="EX5" i="8" l="1"/>
  <c r="EW6"/>
  <c r="AI2" i="27"/>
  <c r="AH4"/>
  <c r="AH6" i="26"/>
  <c r="AH3"/>
  <c r="AI2" i="25"/>
  <c r="AH4"/>
  <c r="AH6" i="24"/>
  <c r="AH3"/>
  <c r="AH1"/>
  <c r="EY5" i="8" l="1"/>
  <c r="EX6"/>
  <c r="AI3" i="27"/>
  <c r="AI1" s="1"/>
  <c r="AI6"/>
  <c r="AI2" i="26"/>
  <c r="AH4"/>
  <c r="AH1"/>
  <c r="AI3" i="25"/>
  <c r="AI1"/>
  <c r="AI6"/>
  <c r="AI2" i="24"/>
  <c r="AH4"/>
  <c r="EZ5" i="8" l="1"/>
  <c r="EY6"/>
  <c r="AI4" i="27"/>
  <c r="AJ2"/>
  <c r="AI3" i="26"/>
  <c r="AI1" s="1"/>
  <c r="AI6"/>
  <c r="AI4" i="25"/>
  <c r="AJ2"/>
  <c r="AI3" i="24"/>
  <c r="AI1"/>
  <c r="AI6"/>
  <c r="FA5" i="8" l="1"/>
  <c r="EZ6"/>
  <c r="AJ3" i="27"/>
  <c r="AJ1" s="1"/>
  <c r="AJ6"/>
  <c r="AI4" i="26"/>
  <c r="AJ2"/>
  <c r="AJ3" i="25"/>
  <c r="AJ1"/>
  <c r="AJ6"/>
  <c r="AI4" i="24"/>
  <c r="AJ2"/>
  <c r="FB5" i="8" l="1"/>
  <c r="FA6"/>
  <c r="AK2" i="27"/>
  <c r="AJ4"/>
  <c r="AJ3" i="26"/>
  <c r="AJ6"/>
  <c r="AJ4" i="25"/>
  <c r="AK2"/>
  <c r="AJ3" i="24"/>
  <c r="AJ1"/>
  <c r="AJ6"/>
  <c r="FC5" i="8" l="1"/>
  <c r="FB6"/>
  <c r="AK6" i="27"/>
  <c r="AK3"/>
  <c r="AJ4" i="26"/>
  <c r="AK2"/>
  <c r="AJ1"/>
  <c r="AK3" i="25"/>
  <c r="AK6"/>
  <c r="AK1"/>
  <c r="AK2" i="24"/>
  <c r="AJ4"/>
  <c r="FD5" i="8" l="1"/>
  <c r="FC6"/>
  <c r="AK4" i="27"/>
  <c r="AL2"/>
  <c r="AK1"/>
  <c r="AK3" i="26"/>
  <c r="AK1" s="1"/>
  <c r="AK6"/>
  <c r="AK4" i="25"/>
  <c r="AL2"/>
  <c r="AK3" i="24"/>
  <c r="AK1" s="1"/>
  <c r="AK6"/>
  <c r="FE5" i="8" l="1"/>
  <c r="FD6"/>
  <c r="AL6" i="27"/>
  <c r="AL3"/>
  <c r="AK4" i="26"/>
  <c r="AL2"/>
  <c r="AL6" i="25"/>
  <c r="AL3"/>
  <c r="AL1" s="1"/>
  <c r="AK4" i="24"/>
  <c r="AL2"/>
  <c r="FF5" i="8" l="1"/>
  <c r="FE6"/>
  <c r="AM2" i="27"/>
  <c r="AL4"/>
  <c r="AL1"/>
  <c r="AL6" i="26"/>
  <c r="AL3"/>
  <c r="AM2" i="25"/>
  <c r="AL4"/>
  <c r="AL6" i="24"/>
  <c r="AL3"/>
  <c r="AL1"/>
  <c r="FG5" i="8" l="1"/>
  <c r="FF6"/>
  <c r="AM3" i="27"/>
  <c r="AM6"/>
  <c r="AM2" i="26"/>
  <c r="AL4"/>
  <c r="AL1"/>
  <c r="AM3" i="25"/>
  <c r="AM1"/>
  <c r="AM6"/>
  <c r="AM2" i="24"/>
  <c r="AL4"/>
  <c r="FH5" i="8" l="1"/>
  <c r="FG6"/>
  <c r="AM4" i="27"/>
  <c r="AN2"/>
  <c r="AM1"/>
  <c r="AM3" i="26"/>
  <c r="AM6"/>
  <c r="AM4" i="25"/>
  <c r="AN2"/>
  <c r="AM3" i="24"/>
  <c r="AM1" s="1"/>
  <c r="AM6"/>
  <c r="FI5" i="8" l="1"/>
  <c r="FH6"/>
  <c r="AN6" i="27"/>
  <c r="AN3"/>
  <c r="AM4" i="26"/>
  <c r="AN2"/>
  <c r="AM1"/>
  <c r="AN3" i="25"/>
  <c r="AN1"/>
  <c r="AN6"/>
  <c r="AM4" i="24"/>
  <c r="AN2"/>
  <c r="FJ5" i="8" l="1"/>
  <c r="FI6"/>
  <c r="AN4" i="27"/>
  <c r="AO2"/>
  <c r="AN1"/>
  <c r="AN3" i="26"/>
  <c r="AN6"/>
  <c r="AO2" i="25"/>
  <c r="AN4"/>
  <c r="AN3" i="24"/>
  <c r="AN1" s="1"/>
  <c r="AN6"/>
  <c r="FK5" i="8" l="1"/>
  <c r="FJ6"/>
  <c r="AO3" i="27"/>
  <c r="AO1" s="1"/>
  <c r="AO6"/>
  <c r="AN4" i="26"/>
  <c r="AO2"/>
  <c r="AN1"/>
  <c r="AO1" i="25"/>
  <c r="AO6"/>
  <c r="AO5"/>
  <c r="AO3"/>
  <c r="AN4" i="24"/>
  <c r="AO2"/>
  <c r="FL5" i="8" l="1"/>
  <c r="FK6"/>
  <c r="AO4" i="27"/>
  <c r="AP2"/>
  <c r="AO6" i="26"/>
  <c r="AO3"/>
  <c r="AO1"/>
  <c r="AO4" i="25"/>
  <c r="AP2"/>
  <c r="AO1" i="24"/>
  <c r="AO6"/>
  <c r="AO3"/>
  <c r="FM5" i="8" l="1"/>
  <c r="FL6"/>
  <c r="AP6" i="27"/>
  <c r="AP3"/>
  <c r="AP1" s="1"/>
  <c r="AP2" i="26"/>
  <c r="AO4"/>
  <c r="AP6" i="25"/>
  <c r="AP5"/>
  <c r="AP3"/>
  <c r="AP1"/>
  <c r="AO4" i="24"/>
  <c r="AP2"/>
  <c r="FN5" i="8" l="1"/>
  <c r="FM6"/>
  <c r="AQ2" i="27"/>
  <c r="AP4"/>
  <c r="AP6" i="26"/>
  <c r="AP3"/>
  <c r="AP1" s="1"/>
  <c r="AQ2" i="25"/>
  <c r="AP4"/>
  <c r="AP6" i="24"/>
  <c r="AP3"/>
  <c r="AP1"/>
  <c r="FO5" i="8" l="1"/>
  <c r="FN6"/>
  <c r="AQ3" i="27"/>
  <c r="AQ1" s="1"/>
  <c r="AQ6"/>
  <c r="AQ2" i="26"/>
  <c r="AP4"/>
  <c r="AQ3" i="25"/>
  <c r="AQ1"/>
  <c r="AQ6"/>
  <c r="AQ5"/>
  <c r="AQ2" i="24"/>
  <c r="AP4"/>
  <c r="FP5" i="8" l="1"/>
  <c r="FO6"/>
  <c r="AQ4" i="27"/>
  <c r="AR2"/>
  <c r="AQ3" i="26"/>
  <c r="AQ1"/>
  <c r="AQ6"/>
  <c r="AQ4" i="25"/>
  <c r="AR2"/>
  <c r="AQ3" i="24"/>
  <c r="AQ1"/>
  <c r="AQ6"/>
  <c r="FQ5" i="8" l="1"/>
  <c r="FP6"/>
  <c r="AR3" i="27"/>
  <c r="AR1"/>
  <c r="AR6"/>
  <c r="AQ4" i="26"/>
  <c r="AR2"/>
  <c r="AR3" i="25"/>
  <c r="AR1"/>
  <c r="AR6"/>
  <c r="AR5"/>
  <c r="AQ4" i="24"/>
  <c r="AR2"/>
  <c r="FR5" i="8" l="1"/>
  <c r="FQ6"/>
  <c r="AS2" i="27"/>
  <c r="AR4"/>
  <c r="AR3" i="26"/>
  <c r="AR6"/>
  <c r="AR1"/>
  <c r="AR4" i="25"/>
  <c r="AS2"/>
  <c r="AR3" i="24"/>
  <c r="AR1" s="1"/>
  <c r="AR6"/>
  <c r="FS5" i="8" l="1"/>
  <c r="FR6"/>
  <c r="AS1" i="27"/>
  <c r="AS6"/>
  <c r="AS3"/>
  <c r="AR4" i="26"/>
  <c r="AS2"/>
  <c r="AS6" i="25"/>
  <c r="AS5"/>
  <c r="AS3"/>
  <c r="AS1"/>
  <c r="AR4" i="24"/>
  <c r="AS2"/>
  <c r="FT5" i="8" l="1"/>
  <c r="FS6"/>
  <c r="AS4" i="27"/>
  <c r="AT2"/>
  <c r="AS3" i="26"/>
  <c r="AS6"/>
  <c r="AS1"/>
  <c r="AS4" i="25"/>
  <c r="AT2"/>
  <c r="AS3" i="24"/>
  <c r="AS6"/>
  <c r="AS1"/>
  <c r="FU5" i="8" l="1"/>
  <c r="FT6"/>
  <c r="AT6" i="27"/>
  <c r="AT3"/>
  <c r="AT1" s="1"/>
  <c r="AS4" i="26"/>
  <c r="AT2"/>
  <c r="AT6" i="25"/>
  <c r="AT5"/>
  <c r="AT3"/>
  <c r="AT1"/>
  <c r="AS4" i="24"/>
  <c r="AT2"/>
  <c r="FV5" i="8" l="1"/>
  <c r="FU6"/>
  <c r="AU2" i="27"/>
  <c r="AT4"/>
  <c r="AT6" i="26"/>
  <c r="AT3"/>
  <c r="AT1" s="1"/>
  <c r="AU2" i="25"/>
  <c r="AT4"/>
  <c r="AT6" i="24"/>
  <c r="AT3"/>
  <c r="AT1"/>
  <c r="FW5" i="8" l="1"/>
  <c r="FV6"/>
  <c r="AU3" i="27"/>
  <c r="AU1" s="1"/>
  <c r="AU6"/>
  <c r="AU2" i="26"/>
  <c r="AT4"/>
  <c r="AU3" i="25"/>
  <c r="AU1"/>
  <c r="AU6"/>
  <c r="AU5"/>
  <c r="AU2" i="24"/>
  <c r="AT4"/>
  <c r="FX5" i="8" l="1"/>
  <c r="FW6"/>
  <c r="AU4" i="27"/>
  <c r="AV2"/>
  <c r="AU3" i="26"/>
  <c r="AU1" s="1"/>
  <c r="AU6"/>
  <c r="AU4" i="25"/>
  <c r="AV2"/>
  <c r="AU3" i="24"/>
  <c r="AU1" s="1"/>
  <c r="AU6"/>
  <c r="FY5" i="8" l="1"/>
  <c r="FX6"/>
  <c r="AV6" i="27"/>
  <c r="AV3"/>
  <c r="AV1" s="1"/>
  <c r="AU4" i="26"/>
  <c r="AV2"/>
  <c r="AV3" i="25"/>
  <c r="AV1"/>
  <c r="AV6"/>
  <c r="AV5"/>
  <c r="AU4" i="24"/>
  <c r="AV2"/>
  <c r="FZ5" i="8" l="1"/>
  <c r="FY6"/>
  <c r="AV4" i="27"/>
  <c r="AW2"/>
  <c r="AV3" i="26"/>
  <c r="AV1" s="1"/>
  <c r="AV6"/>
  <c r="AW2" i="25"/>
  <c r="AV4"/>
  <c r="AV3" i="24"/>
  <c r="AV6"/>
  <c r="AV1"/>
  <c r="GA5" i="8" l="1"/>
  <c r="FZ6"/>
  <c r="AW3" i="27"/>
  <c r="AW6"/>
  <c r="AW1"/>
  <c r="AV4" i="26"/>
  <c r="AW2"/>
  <c r="AW1" i="25"/>
  <c r="AW6"/>
  <c r="AW5"/>
  <c r="AW3"/>
  <c r="AV4" i="24"/>
  <c r="AW2"/>
  <c r="GB5" i="8" l="1"/>
  <c r="GA6"/>
  <c r="AW4" i="27"/>
  <c r="AX2"/>
  <c r="AW6" i="26"/>
  <c r="AW3"/>
  <c r="AW1"/>
  <c r="AW4" i="25"/>
  <c r="AX2"/>
  <c r="AW1" i="24"/>
  <c r="AW6"/>
  <c r="AW3"/>
  <c r="GC5" i="8" l="1"/>
  <c r="GB6"/>
  <c r="AX6" i="27"/>
  <c r="AX3"/>
  <c r="AX1" s="1"/>
  <c r="AX2" i="26"/>
  <c r="AW4"/>
  <c r="AX6" i="25"/>
  <c r="AX5"/>
  <c r="AX3"/>
  <c r="AX1"/>
  <c r="AW4" i="24"/>
  <c r="AX2"/>
  <c r="GD5" i="8" l="1"/>
  <c r="GC6"/>
  <c r="AY2" i="27"/>
  <c r="AX4"/>
  <c r="AX6" i="26"/>
  <c r="AX3"/>
  <c r="AX1" s="1"/>
  <c r="AY2" i="25"/>
  <c r="AX4"/>
  <c r="AX6" i="24"/>
  <c r="AX3"/>
  <c r="AX1"/>
  <c r="GE5" i="8" l="1"/>
  <c r="GD6"/>
  <c r="AY3" i="27"/>
  <c r="AY1" s="1"/>
  <c r="AY6"/>
  <c r="AY2" i="26"/>
  <c r="AX4"/>
  <c r="AY3" i="25"/>
  <c r="AY1"/>
  <c r="AY6"/>
  <c r="AY5"/>
  <c r="AY2" i="24"/>
  <c r="AX4"/>
  <c r="GF5" i="8" l="1"/>
  <c r="GE6"/>
  <c r="AY4" i="27"/>
  <c r="AZ2"/>
  <c r="AY3" i="26"/>
  <c r="AY1"/>
  <c r="AY6"/>
  <c r="AY4" i="25"/>
  <c r="AZ2"/>
  <c r="AY3" i="24"/>
  <c r="AY1" s="1"/>
  <c r="AY6"/>
  <c r="GG5" i="8" l="1"/>
  <c r="GF6"/>
  <c r="AZ3" i="27"/>
  <c r="AZ6"/>
  <c r="AZ1"/>
  <c r="AY4" i="26"/>
  <c r="AZ2"/>
  <c r="AZ3" i="25"/>
  <c r="AZ1"/>
  <c r="AZ6"/>
  <c r="AZ5"/>
  <c r="AY4" i="24"/>
  <c r="AZ2"/>
  <c r="GH5" i="8" l="1"/>
  <c r="GG6"/>
  <c r="AZ4" i="27"/>
  <c r="BA2"/>
  <c r="AZ3" i="26"/>
  <c r="AZ6"/>
  <c r="AZ1"/>
  <c r="AZ4" i="25"/>
  <c r="BA2"/>
  <c r="AZ3" i="24"/>
  <c r="AZ1" s="1"/>
  <c r="AZ6"/>
  <c r="GI5" i="8" l="1"/>
  <c r="GH6"/>
  <c r="BA6" i="27"/>
  <c r="BA3"/>
  <c r="BA1" s="1"/>
  <c r="AZ4" i="26"/>
  <c r="BA2"/>
  <c r="BA6" i="25"/>
  <c r="BA5"/>
  <c r="BA3"/>
  <c r="BA1"/>
  <c r="BA2" i="24"/>
  <c r="AZ4"/>
  <c r="GJ5" i="8" l="1"/>
  <c r="GI6"/>
  <c r="BA4" i="27"/>
  <c r="BB2"/>
  <c r="BA3" i="26"/>
  <c r="BA1" s="1"/>
  <c r="BA6"/>
  <c r="BA4" i="25"/>
  <c r="BB2"/>
  <c r="BA3" i="24"/>
  <c r="BA6"/>
  <c r="BA1"/>
  <c r="GK5" i="8" l="1"/>
  <c r="GJ6"/>
  <c r="BB6" i="27"/>
  <c r="BB3"/>
  <c r="BB1"/>
  <c r="BA4" i="26"/>
  <c r="BB2"/>
  <c r="BB6" i="25"/>
  <c r="BB5"/>
  <c r="BB3"/>
  <c r="BB1"/>
  <c r="BA4" i="24"/>
  <c r="BB2"/>
  <c r="GL5" i="8" l="1"/>
  <c r="GK6"/>
  <c r="BC2" i="27"/>
  <c r="BB4"/>
  <c r="BB6" i="26"/>
  <c r="BB3"/>
  <c r="BB1" s="1"/>
  <c r="BC2" i="25"/>
  <c r="BB4"/>
  <c r="BB6" i="24"/>
  <c r="BB3"/>
  <c r="BB1"/>
  <c r="GM5" i="8" l="1"/>
  <c r="GL6"/>
  <c r="BC3" i="27"/>
  <c r="BC1"/>
  <c r="BC6"/>
  <c r="BC2" i="26"/>
  <c r="BB4"/>
  <c r="BC3" i="25"/>
  <c r="BC1"/>
  <c r="BC6"/>
  <c r="BC5"/>
  <c r="BC2" i="24"/>
  <c r="BB4"/>
  <c r="GN5" i="8" l="1"/>
  <c r="GM6"/>
  <c r="BC4" i="27"/>
  <c r="BD2"/>
  <c r="BC3" i="26"/>
  <c r="BC1"/>
  <c r="BC6"/>
  <c r="BC4" i="25"/>
  <c r="BD2"/>
  <c r="BC3" i="24"/>
  <c r="BC1"/>
  <c r="BC6"/>
  <c r="GO5" i="8" l="1"/>
  <c r="GN6"/>
  <c r="BD3" i="27"/>
  <c r="BD1" s="1"/>
  <c r="BD6"/>
  <c r="BC4" i="26"/>
  <c r="BD2"/>
  <c r="BD3" i="25"/>
  <c r="BD1"/>
  <c r="BD6"/>
  <c r="BD5"/>
  <c r="BC4" i="24"/>
  <c r="BD2"/>
  <c r="GP5" i="8" l="1"/>
  <c r="GO6"/>
  <c r="BD4" i="27"/>
  <c r="BE2"/>
  <c r="BD3" i="26"/>
  <c r="BD1"/>
  <c r="BD6"/>
  <c r="BE2" i="25"/>
  <c r="BD4"/>
  <c r="BD3" i="24"/>
  <c r="BD1" s="1"/>
  <c r="BD6"/>
  <c r="GQ5" i="8" l="1"/>
  <c r="GP6"/>
  <c r="BE3" i="27"/>
  <c r="BE1" s="1"/>
  <c r="BE6"/>
  <c r="BD4" i="26"/>
  <c r="BE2"/>
  <c r="BE1" i="25"/>
  <c r="BE6"/>
  <c r="BE5"/>
  <c r="BE3"/>
  <c r="BD4" i="24"/>
  <c r="BE2"/>
  <c r="GR5" i="8" l="1"/>
  <c r="GQ6"/>
  <c r="BE4" i="27"/>
  <c r="BF2"/>
  <c r="BE6" i="26"/>
  <c r="BE3"/>
  <c r="BE1" s="1"/>
  <c r="BE4" i="25"/>
  <c r="BF2"/>
  <c r="BE1" i="24"/>
  <c r="BE6"/>
  <c r="BE5"/>
  <c r="BE3"/>
  <c r="GS5" i="8" l="1"/>
  <c r="GR6"/>
  <c r="BF6" i="27"/>
  <c r="BF3"/>
  <c r="BF1" s="1"/>
  <c r="BE4" i="26"/>
  <c r="BF2"/>
  <c r="BF6" i="25"/>
  <c r="BF5"/>
  <c r="BF3"/>
  <c r="BF1"/>
  <c r="BE4" i="24"/>
  <c r="BF2"/>
  <c r="GT5" i="8" l="1"/>
  <c r="GS6"/>
  <c r="BG2" i="27"/>
  <c r="BF4"/>
  <c r="BF6" i="26"/>
  <c r="BF3"/>
  <c r="BF1" s="1"/>
  <c r="BG2" i="25"/>
  <c r="BF4"/>
  <c r="BF6" i="24"/>
  <c r="BF5"/>
  <c r="BF3"/>
  <c r="BF1"/>
  <c r="GU5" i="8" l="1"/>
  <c r="GT6"/>
  <c r="BG3" i="27"/>
  <c r="BG1"/>
  <c r="BG6"/>
  <c r="BG2" i="26"/>
  <c r="BF4"/>
  <c r="BG3" i="25"/>
  <c r="BG1"/>
  <c r="BG6"/>
  <c r="BG5"/>
  <c r="BG2" i="24"/>
  <c r="BF4"/>
  <c r="GV5" i="8" l="1"/>
  <c r="GU6"/>
  <c r="BG4" i="27"/>
  <c r="BH2"/>
  <c r="BG3" i="26"/>
  <c r="BG1"/>
  <c r="BG6"/>
  <c r="BG4" i="25"/>
  <c r="BH2"/>
  <c r="BG3" i="24"/>
  <c r="BG1"/>
  <c r="BG6"/>
  <c r="BG5"/>
  <c r="GW5" i="8" l="1"/>
  <c r="GV6"/>
  <c r="BH3" i="27"/>
  <c r="BH1" s="1"/>
  <c r="BH6"/>
  <c r="BG4" i="26"/>
  <c r="BH2"/>
  <c r="BH3" i="25"/>
  <c r="BH1"/>
  <c r="BH6"/>
  <c r="BH5"/>
  <c r="BG4" i="24"/>
  <c r="BH2"/>
  <c r="GX5" i="8" l="1"/>
  <c r="GW6"/>
  <c r="BH4" i="27"/>
  <c r="BI2"/>
  <c r="BH3" i="26"/>
  <c r="BH6"/>
  <c r="BH1"/>
  <c r="BH4" i="25"/>
  <c r="BI2"/>
  <c r="BH1" i="24"/>
  <c r="BH3"/>
  <c r="BH6"/>
  <c r="BH5"/>
  <c r="GY5" i="8" l="1"/>
  <c r="GX6"/>
  <c r="BI1" i="27"/>
  <c r="BI6"/>
  <c r="BI3"/>
  <c r="BH4" i="26"/>
  <c r="BI2"/>
  <c r="BI6" i="25"/>
  <c r="BI5"/>
  <c r="BI3"/>
  <c r="BI1"/>
  <c r="BI2" i="24"/>
  <c r="BH4"/>
  <c r="GZ5" i="8" l="1"/>
  <c r="GY6"/>
  <c r="BI4" i="27"/>
  <c r="BJ2"/>
  <c r="BI3" i="26"/>
  <c r="BI6"/>
  <c r="BI1"/>
  <c r="BI4" i="25"/>
  <c r="BJ2"/>
  <c r="BI3" i="24"/>
  <c r="BI6"/>
  <c r="BI5"/>
  <c r="BI1"/>
  <c r="HA5" i="8" l="1"/>
  <c r="GZ6"/>
  <c r="BJ6" i="27"/>
  <c r="BJ3"/>
  <c r="BJ1"/>
  <c r="BJ2" i="26"/>
  <c r="BI4"/>
  <c r="BJ6" i="25"/>
  <c r="BJ5"/>
  <c r="BJ3"/>
  <c r="BJ1"/>
  <c r="BI4" i="24"/>
  <c r="BJ2"/>
  <c r="HB5" i="8" l="1"/>
  <c r="HA6"/>
  <c r="BK2" i="27"/>
  <c r="BJ4"/>
  <c r="BJ6" i="26"/>
  <c r="BJ3"/>
  <c r="BJ1"/>
  <c r="BK2" i="25"/>
  <c r="BJ4"/>
  <c r="BJ6" i="24"/>
  <c r="BJ5"/>
  <c r="BJ3"/>
  <c r="BJ1"/>
  <c r="HC5" i="8" l="1"/>
  <c r="HB6"/>
  <c r="BK3" i="27"/>
  <c r="BK1"/>
  <c r="BK6"/>
  <c r="BK2" i="26"/>
  <c r="BJ4"/>
  <c r="BK3" i="25"/>
  <c r="BK1"/>
  <c r="BK6"/>
  <c r="BK5"/>
  <c r="BK2" i="24"/>
  <c r="BJ4"/>
  <c r="HD5" i="8" l="1"/>
  <c r="HC6"/>
  <c r="BK4" i="27"/>
  <c r="BL2"/>
  <c r="BK3" i="26"/>
  <c r="BK1"/>
  <c r="BK6"/>
  <c r="BK4" i="25"/>
  <c r="BL2"/>
  <c r="BK3" i="24"/>
  <c r="BK1"/>
  <c r="BK6"/>
  <c r="BK5"/>
  <c r="HE5" i="8" l="1"/>
  <c r="HD6"/>
  <c r="BL1" i="27"/>
  <c r="BL6"/>
  <c r="BL3"/>
  <c r="BK4" i="26"/>
  <c r="BL2"/>
  <c r="BL3" i="25"/>
  <c r="BL1"/>
  <c r="BL6"/>
  <c r="BL5"/>
  <c r="BK4" i="24"/>
  <c r="BL2"/>
  <c r="HF5" i="8" l="1"/>
  <c r="HE6"/>
  <c r="BL4" i="27"/>
  <c r="BM2"/>
  <c r="BL3" i="26"/>
  <c r="BL1"/>
  <c r="BL6"/>
  <c r="BL4" i="25"/>
  <c r="BM2"/>
  <c r="BL3" i="24"/>
  <c r="BL6"/>
  <c r="BL1"/>
  <c r="BL5"/>
  <c r="HG5" i="8" l="1"/>
  <c r="HF6"/>
  <c r="BM3" i="27"/>
  <c r="BM1" s="1"/>
  <c r="BM6"/>
  <c r="BL4" i="26"/>
  <c r="BM2"/>
  <c r="BM1" i="25"/>
  <c r="BM6"/>
  <c r="BM5"/>
  <c r="BM3"/>
  <c r="BL4" i="24"/>
  <c r="BM2"/>
  <c r="HH5" i="8" l="1"/>
  <c r="HG6"/>
  <c r="BM4" i="27"/>
  <c r="BN2"/>
  <c r="BM6" i="26"/>
  <c r="BM3"/>
  <c r="BM1" s="1"/>
  <c r="BM4" i="25"/>
  <c r="BN2"/>
  <c r="BM1" i="24"/>
  <c r="BM6"/>
  <c r="BM5"/>
  <c r="BM3"/>
  <c r="HI5" i="8" l="1"/>
  <c r="HH6"/>
  <c r="BN6" i="27"/>
  <c r="BN3"/>
  <c r="BN1"/>
  <c r="BM4" i="26"/>
  <c r="BN2"/>
  <c r="BN6" i="25"/>
  <c r="BN5"/>
  <c r="BN3"/>
  <c r="BN1"/>
  <c r="BM4" i="24"/>
  <c r="BN2"/>
  <c r="HJ5" i="8" l="1"/>
  <c r="HI6"/>
  <c r="BO2" i="27"/>
  <c r="BN4"/>
  <c r="BN6" i="26"/>
  <c r="BN3"/>
  <c r="BN1" s="1"/>
  <c r="BO2" i="25"/>
  <c r="BN4"/>
  <c r="BN6" i="24"/>
  <c r="BN5"/>
  <c r="BN3"/>
  <c r="BN1"/>
  <c r="HK5" i="8" l="1"/>
  <c r="HJ6"/>
  <c r="BO3" i="27"/>
  <c r="BO1"/>
  <c r="BO6"/>
  <c r="BO2" i="26"/>
  <c r="BN4"/>
  <c r="BO3" i="25"/>
  <c r="BO1"/>
  <c r="BO6"/>
  <c r="BO5"/>
  <c r="BO2" i="24"/>
  <c r="BN4"/>
  <c r="HL5" i="8" l="1"/>
  <c r="HK6"/>
  <c r="BO4" i="27"/>
  <c r="BP2"/>
  <c r="BO3" i="26"/>
  <c r="BO1"/>
  <c r="BO6"/>
  <c r="BO4" i="25"/>
  <c r="BP2"/>
  <c r="BO3" i="24"/>
  <c r="BO1"/>
  <c r="BO6"/>
  <c r="BO5"/>
  <c r="HM5" i="8" l="1"/>
  <c r="HL6"/>
  <c r="BP3" i="27"/>
  <c r="BP1" s="1"/>
  <c r="BP6"/>
  <c r="BO4" i="26"/>
  <c r="BP2"/>
  <c r="BP3" i="25"/>
  <c r="BP1"/>
  <c r="BP6"/>
  <c r="BP5"/>
  <c r="BO4" i="24"/>
  <c r="BP2"/>
  <c r="HN5" i="8" l="1"/>
  <c r="HM6"/>
  <c r="BP4" i="27"/>
  <c r="BQ2"/>
  <c r="BP3" i="26"/>
  <c r="BP1"/>
  <c r="BP6"/>
  <c r="BQ2" i="25"/>
  <c r="BP4"/>
  <c r="BP1" i="24"/>
  <c r="BP3"/>
  <c r="BP6"/>
  <c r="BP5"/>
  <c r="HO5" i="8" l="1"/>
  <c r="HN6"/>
  <c r="BQ3" i="27"/>
  <c r="BQ6"/>
  <c r="BQ1"/>
  <c r="BP4" i="26"/>
  <c r="BQ2"/>
  <c r="BQ1" i="25"/>
  <c r="BQ6"/>
  <c r="BQ5"/>
  <c r="BQ3"/>
  <c r="BQ2" i="24"/>
  <c r="BP4"/>
  <c r="HP5" i="8" l="1"/>
  <c r="HO6"/>
  <c r="BQ4" i="27"/>
  <c r="BR2"/>
  <c r="BQ3" i="26"/>
  <c r="BQ6"/>
  <c r="BQ1"/>
  <c r="BQ4" i="25"/>
  <c r="BR2"/>
  <c r="BQ3" i="24"/>
  <c r="BQ1"/>
  <c r="BQ6"/>
  <c r="BQ5"/>
  <c r="HQ5" i="8" l="1"/>
  <c r="HP6"/>
  <c r="BR6" i="27"/>
  <c r="BR3"/>
  <c r="BR1" s="1"/>
  <c r="BQ4" i="26"/>
  <c r="BR2"/>
  <c r="BR6" i="25"/>
  <c r="BR5"/>
  <c r="BR3"/>
  <c r="BR1"/>
  <c r="BQ4" i="24"/>
  <c r="BR2"/>
  <c r="HR5" i="8" l="1"/>
  <c r="HQ6"/>
  <c r="BS2" i="27"/>
  <c r="BR4"/>
  <c r="BR6" i="26"/>
  <c r="BR3"/>
  <c r="BR1" s="1"/>
  <c r="BS2" i="25"/>
  <c r="BR4"/>
  <c r="BR6" i="24"/>
  <c r="BR5"/>
  <c r="BR3"/>
  <c r="BR1"/>
  <c r="HS5" i="8" l="1"/>
  <c r="HR6"/>
  <c r="BS3" i="27"/>
  <c r="BS1"/>
  <c r="BS6"/>
  <c r="BS2" i="26"/>
  <c r="BR4"/>
  <c r="BS3" i="25"/>
  <c r="BS1"/>
  <c r="BS6"/>
  <c r="BS5"/>
  <c r="BS2" i="24"/>
  <c r="BR4"/>
  <c r="HT5" i="8" l="1"/>
  <c r="HS6"/>
  <c r="BS4" i="27"/>
  <c r="BT2"/>
  <c r="BS3" i="26"/>
  <c r="BS1"/>
  <c r="BS6"/>
  <c r="BS4" i="25"/>
  <c r="BT2"/>
  <c r="BS3" i="24"/>
  <c r="BS1"/>
  <c r="BS6"/>
  <c r="BS5"/>
  <c r="HU5" i="8" l="1"/>
  <c r="HT6"/>
  <c r="BT6" i="27"/>
  <c r="BT3"/>
  <c r="BT1" s="1"/>
  <c r="BS4" i="26"/>
  <c r="BT2"/>
  <c r="BT3" i="25"/>
  <c r="BT1"/>
  <c r="BT6"/>
  <c r="BT5"/>
  <c r="BS4" i="24"/>
  <c r="BT2"/>
  <c r="HV5" i="8" l="1"/>
  <c r="HU6"/>
  <c r="BT4" i="27"/>
  <c r="BU2"/>
  <c r="BT3" i="26"/>
  <c r="BT6"/>
  <c r="BT1"/>
  <c r="BT4" i="25"/>
  <c r="BU2"/>
  <c r="BT6" i="24"/>
  <c r="BT3"/>
  <c r="BT1"/>
  <c r="BT5"/>
  <c r="HW5" i="8" l="1"/>
  <c r="HV6"/>
  <c r="BU6" i="27"/>
  <c r="BU3"/>
  <c r="BU1" s="1"/>
  <c r="BT4" i="26"/>
  <c r="BU2"/>
  <c r="BU1" i="25"/>
  <c r="BU6"/>
  <c r="BU5"/>
  <c r="BU3"/>
  <c r="BT4" i="24"/>
  <c r="BU2"/>
  <c r="HX5" i="8" l="1"/>
  <c r="HW6"/>
  <c r="BU4" i="27"/>
  <c r="BV2"/>
  <c r="BU6" i="26"/>
  <c r="BU3"/>
  <c r="BU1" s="1"/>
  <c r="BU4" i="25"/>
  <c r="BV2"/>
  <c r="BU3" i="24"/>
  <c r="BU1"/>
  <c r="BU6"/>
  <c r="BU5"/>
  <c r="HY5" i="8" l="1"/>
  <c r="HX6"/>
  <c r="BV6" i="27"/>
  <c r="BV3"/>
  <c r="BV1"/>
  <c r="BU4" i="26"/>
  <c r="BV2"/>
  <c r="BV6" i="25"/>
  <c r="BV5"/>
  <c r="BV3"/>
  <c r="BV1"/>
  <c r="BU4" i="24"/>
  <c r="BV2"/>
  <c r="HZ5" i="8" l="1"/>
  <c r="HY6"/>
  <c r="BW2" i="27"/>
  <c r="BV4"/>
  <c r="BV6" i="26"/>
  <c r="BV3"/>
  <c r="BV1" s="1"/>
  <c r="BW2" i="25"/>
  <c r="BV4"/>
  <c r="BV6" i="24"/>
  <c r="BV5"/>
  <c r="BV3"/>
  <c r="BV1"/>
  <c r="IA5" i="8" l="1"/>
  <c r="HZ6"/>
  <c r="BW3" i="27"/>
  <c r="BW1"/>
  <c r="BW6"/>
  <c r="BW2" i="26"/>
  <c r="BV4"/>
  <c r="BW3" i="25"/>
  <c r="BW1"/>
  <c r="BW6"/>
  <c r="BW5"/>
  <c r="BW2" i="24"/>
  <c r="BV4"/>
  <c r="IB5" i="8" l="1"/>
  <c r="IA6"/>
  <c r="BW4" i="27"/>
  <c r="BX2"/>
  <c r="BW3" i="26"/>
  <c r="BW1"/>
  <c r="BW6"/>
  <c r="BW4" i="25"/>
  <c r="BX2"/>
  <c r="BW3" i="24"/>
  <c r="BW1"/>
  <c r="BW6"/>
  <c r="BW5"/>
  <c r="IC5" i="8" l="1"/>
  <c r="IB6"/>
  <c r="BX3" i="27"/>
  <c r="BX1" s="1"/>
  <c r="BX6"/>
  <c r="BW4" i="26"/>
  <c r="BX2"/>
  <c r="BX3" i="25"/>
  <c r="BX1"/>
  <c r="BX6"/>
  <c r="BX5"/>
  <c r="BW4" i="24"/>
  <c r="BX2"/>
  <c r="ID5" i="8" l="1"/>
  <c r="IC6"/>
  <c r="BX4" i="27"/>
  <c r="BY2"/>
  <c r="BX3" i="26"/>
  <c r="BX1"/>
  <c r="BX6"/>
  <c r="BX5"/>
  <c r="BX4" i="25"/>
  <c r="BY2"/>
  <c r="BX3" i="24"/>
  <c r="BX1"/>
  <c r="BX6"/>
  <c r="BX5"/>
  <c r="IE5" i="8" l="1"/>
  <c r="ID6"/>
  <c r="BY3" i="27"/>
  <c r="BY4" s="1"/>
  <c r="BY6"/>
  <c r="BX4" i="26"/>
  <c r="BY2"/>
  <c r="BY1" i="25"/>
  <c r="F2" s="1"/>
  <c r="BY6"/>
  <c r="BY5"/>
  <c r="BY3"/>
  <c r="BY4" s="1"/>
  <c r="BY2" i="24"/>
  <c r="BX4"/>
  <c r="IF5" i="8" l="1"/>
  <c r="IE6"/>
  <c r="BY1" i="27"/>
  <c r="F2" s="1"/>
  <c r="BY3" i="26"/>
  <c r="BY4" s="1"/>
  <c r="BY6"/>
  <c r="BY5"/>
  <c r="BY1"/>
  <c r="F2" s="1"/>
  <c r="I47" i="25"/>
  <c r="BY3" i="24"/>
  <c r="BY4" s="1"/>
  <c r="BY1"/>
  <c r="F2" s="1"/>
  <c r="BY6"/>
  <c r="BY5"/>
  <c r="IG5" i="8" l="1"/>
  <c r="IF6"/>
  <c r="I47" i="27"/>
  <c r="I47" i="26"/>
  <c r="I47" i="24"/>
  <c r="IH5" i="8" l="1"/>
  <c r="IG6"/>
  <c r="A7" i="2"/>
  <c r="A8"/>
  <c r="E1" i="8"/>
  <c r="II5" l="1"/>
  <c r="IH6"/>
  <c r="G5"/>
  <c r="H5" s="1"/>
  <c r="H1" s="1"/>
  <c r="F1"/>
  <c r="A6" i="2"/>
  <c r="IJ5" i="8" l="1"/>
  <c r="II6"/>
  <c r="I5"/>
  <c r="J5" s="1"/>
  <c r="J6" s="1"/>
  <c r="G1"/>
  <c r="G6"/>
  <c r="H6"/>
  <c r="IK5" l="1"/>
  <c r="IJ6"/>
  <c r="K5"/>
  <c r="K1" s="1"/>
  <c r="J1"/>
  <c r="I6"/>
  <c r="I1"/>
  <c r="IL5" l="1"/>
  <c r="IK6"/>
  <c r="K6"/>
  <c r="L5"/>
  <c r="L1" s="1"/>
  <c r="IM5" l="1"/>
  <c r="IL6"/>
  <c r="L6"/>
  <c r="M5"/>
  <c r="M1" s="1"/>
  <c r="IN5" l="1"/>
  <c r="IM6"/>
  <c r="M6"/>
  <c r="N5"/>
  <c r="O5" s="1"/>
  <c r="IO5" l="1"/>
  <c r="IN6"/>
  <c r="N6"/>
  <c r="N1"/>
  <c r="O6"/>
  <c r="P5"/>
  <c r="Q5" s="1"/>
  <c r="R5" s="1"/>
  <c r="O1"/>
  <c r="IP5" l="1"/>
  <c r="IO6"/>
  <c r="P6"/>
  <c r="P1"/>
  <c r="S5"/>
  <c r="R6"/>
  <c r="R1"/>
  <c r="Q1"/>
  <c r="Q6"/>
  <c r="IQ5" l="1"/>
  <c r="IP6"/>
  <c r="S1"/>
  <c r="T5"/>
  <c r="S6"/>
  <c r="IR5" l="1"/>
  <c r="IQ6"/>
  <c r="U5"/>
  <c r="T1"/>
  <c r="T6"/>
  <c r="IS5" l="1"/>
  <c r="IR6"/>
  <c r="V5"/>
  <c r="U6"/>
  <c r="U1"/>
  <c r="IT5" l="1"/>
  <c r="IS6"/>
  <c r="V6"/>
  <c r="W5"/>
  <c r="V1"/>
  <c r="IU5" l="1"/>
  <c r="IT6"/>
  <c r="W6"/>
  <c r="W1"/>
  <c r="X5"/>
  <c r="IV5" l="1"/>
  <c r="IU6"/>
  <c r="Y5"/>
  <c r="X6"/>
  <c r="X1"/>
  <c r="IW5" l="1"/>
  <c r="IV6"/>
  <c r="Y1"/>
  <c r="Z5"/>
  <c r="Y6"/>
  <c r="H2" i="5"/>
  <c r="G6"/>
  <c r="G5" s="1"/>
  <c r="IX5" i="8" l="1"/>
  <c r="IW6"/>
  <c r="Z6"/>
  <c r="AA5"/>
  <c r="Z1"/>
  <c r="B3" i="5"/>
  <c r="H6"/>
  <c r="F6"/>
  <c r="F5" s="1"/>
  <c r="E6"/>
  <c r="E5" s="1"/>
  <c r="C6"/>
  <c r="C5" s="1"/>
  <c r="B6"/>
  <c r="B5" s="1"/>
  <c r="D6"/>
  <c r="D5" s="1"/>
  <c r="H3"/>
  <c r="G3"/>
  <c r="AC8" i="6"/>
  <c r="AD8"/>
  <c r="IY5" i="8" l="1"/>
  <c r="IX6"/>
  <c r="B2" i="5"/>
  <c r="AA1" i="8"/>
  <c r="AB5"/>
  <c r="AA6"/>
  <c r="H4" i="5"/>
  <c r="H1"/>
  <c r="I2"/>
  <c r="I3" s="1"/>
  <c r="AC9" i="6"/>
  <c r="AD9"/>
  <c r="D8"/>
  <c r="C8"/>
  <c r="IZ5" i="8" l="1"/>
  <c r="IY6"/>
  <c r="F8" i="6"/>
  <c r="E8"/>
  <c r="AB1" i="8"/>
  <c r="AB6"/>
  <c r="AC5"/>
  <c r="J2" i="5"/>
  <c r="J3" s="1"/>
  <c r="I6"/>
  <c r="AC10" i="6"/>
  <c r="D9"/>
  <c r="AD10"/>
  <c r="C9"/>
  <c r="JA5" i="8" l="1"/>
  <c r="IZ6"/>
  <c r="E9" i="6"/>
  <c r="F9"/>
  <c r="AC1" i="8"/>
  <c r="AD5"/>
  <c r="AC6"/>
  <c r="I1" i="5"/>
  <c r="J6"/>
  <c r="K2"/>
  <c r="K3" s="1"/>
  <c r="I4"/>
  <c r="AC11" i="6"/>
  <c r="AD11"/>
  <c r="D10"/>
  <c r="C10"/>
  <c r="JB5" i="8" l="1"/>
  <c r="JA6"/>
  <c r="E10" i="6"/>
  <c r="F10"/>
  <c r="K6" i="5"/>
  <c r="J4"/>
  <c r="AD6" i="8"/>
  <c r="AD1"/>
  <c r="AE5"/>
  <c r="J1" i="5"/>
  <c r="K1"/>
  <c r="L2"/>
  <c r="L3" s="1"/>
  <c r="K4"/>
  <c r="D11" i="6"/>
  <c r="C11"/>
  <c r="JC5" i="8" l="1"/>
  <c r="JB6"/>
  <c r="E11" i="6"/>
  <c r="F11"/>
  <c r="AE1" i="8"/>
  <c r="AF5"/>
  <c r="AE6"/>
  <c r="L4" i="5"/>
  <c r="L6"/>
  <c r="JD5" i="8" l="1"/>
  <c r="JC6"/>
  <c r="L1" i="5"/>
  <c r="AF1" i="8"/>
  <c r="AG5"/>
  <c r="AF6"/>
  <c r="M2" i="5"/>
  <c r="JE5" i="8" l="1"/>
  <c r="JD6"/>
  <c r="M3" i="5"/>
  <c r="M1" s="1"/>
  <c r="M6"/>
  <c r="AG6" i="8"/>
  <c r="AH5"/>
  <c r="AG1"/>
  <c r="AC7" i="6"/>
  <c r="AD7"/>
  <c r="JF5" i="8" l="1"/>
  <c r="JE6"/>
  <c r="AI5"/>
  <c r="AH1"/>
  <c r="AH6"/>
  <c r="N2" i="5"/>
  <c r="M4"/>
  <c r="C7" i="6"/>
  <c r="D7"/>
  <c r="JG5" i="8" l="1"/>
  <c r="JF6"/>
  <c r="N3" i="5"/>
  <c r="N1" s="1"/>
  <c r="N6"/>
  <c r="F7" i="6"/>
  <c r="E7"/>
  <c r="AJ5" i="8"/>
  <c r="AI1"/>
  <c r="AI6"/>
  <c r="JH5" l="1"/>
  <c r="JG6"/>
  <c r="AJ1"/>
  <c r="AJ6"/>
  <c r="AK5"/>
  <c r="O2" i="5"/>
  <c r="N4"/>
  <c r="JI5" i="8" l="1"/>
  <c r="JH6"/>
  <c r="O3" i="5"/>
  <c r="O1" s="1"/>
  <c r="O6"/>
  <c r="AL5" i="8"/>
  <c r="AK6"/>
  <c r="AK1"/>
  <c r="JJ5" l="1"/>
  <c r="JI6"/>
  <c r="AL1"/>
  <c r="AL6"/>
  <c r="AM5"/>
  <c r="P2" i="5"/>
  <c r="P3" s="1"/>
  <c r="O4"/>
  <c r="JK5" i="8" l="1"/>
  <c r="JJ6"/>
  <c r="AN5"/>
  <c r="AM6"/>
  <c r="J12" i="6" s="1"/>
  <c r="AM1" i="8"/>
  <c r="P1" i="5"/>
  <c r="P6"/>
  <c r="JL5" i="8" l="1"/>
  <c r="JK6"/>
  <c r="AN1"/>
  <c r="AN6"/>
  <c r="AO5"/>
  <c r="Q2" i="5"/>
  <c r="Q3" s="1"/>
  <c r="P4"/>
  <c r="JM5" i="8" l="1"/>
  <c r="JL6"/>
  <c r="AO6"/>
  <c r="AO1"/>
  <c r="AP5"/>
  <c r="Q1" i="5"/>
  <c r="Q6"/>
  <c r="JN5" i="8" l="1"/>
  <c r="JM6"/>
  <c r="AQ5"/>
  <c r="AP1"/>
  <c r="AP6"/>
  <c r="R2" i="5"/>
  <c r="R3" s="1"/>
  <c r="Q4"/>
  <c r="JO5" i="8" l="1"/>
  <c r="JN6"/>
  <c r="AQ6"/>
  <c r="AQ1"/>
  <c r="AR5"/>
  <c r="R1" i="5"/>
  <c r="R6"/>
  <c r="JP5" i="8" l="1"/>
  <c r="JO6"/>
  <c r="AS5"/>
  <c r="AR6"/>
  <c r="AR1"/>
  <c r="S2" i="5"/>
  <c r="S3" s="1"/>
  <c r="R4"/>
  <c r="JQ5" i="8" l="1"/>
  <c r="JP6"/>
  <c r="AS1"/>
  <c r="AT5"/>
  <c r="AS6"/>
  <c r="S1" i="5"/>
  <c r="S6"/>
  <c r="JR5" i="8" l="1"/>
  <c r="JQ6"/>
  <c r="AU5"/>
  <c r="AT6"/>
  <c r="AT1"/>
  <c r="T2" i="5"/>
  <c r="T3" s="1"/>
  <c r="S4"/>
  <c r="JS5" i="8" l="1"/>
  <c r="JR6"/>
  <c r="AV5"/>
  <c r="AU6"/>
  <c r="AU1"/>
  <c r="T1" i="5"/>
  <c r="T6"/>
  <c r="JT5" i="8" l="1"/>
  <c r="JS6"/>
  <c r="AW5"/>
  <c r="AV6"/>
  <c r="AV1"/>
  <c r="U2" i="5"/>
  <c r="U3" s="1"/>
  <c r="T4"/>
  <c r="JU5" i="8" l="1"/>
  <c r="JT6"/>
  <c r="AW1"/>
  <c r="AX5"/>
  <c r="AW6"/>
  <c r="U1" i="5"/>
  <c r="U6"/>
  <c r="JV5" i="8" l="1"/>
  <c r="JU6"/>
  <c r="AX6"/>
  <c r="AX1"/>
  <c r="AY5"/>
  <c r="V2" i="5"/>
  <c r="V3" s="1"/>
  <c r="U4"/>
  <c r="JW5" i="8" l="1"/>
  <c r="JV6"/>
  <c r="AY6"/>
  <c r="AY1"/>
  <c r="AZ5"/>
  <c r="V1" i="5"/>
  <c r="V6"/>
  <c r="JX5" i="8" l="1"/>
  <c r="JW6"/>
  <c r="BA5"/>
  <c r="AZ6"/>
  <c r="AZ1"/>
  <c r="V4" i="5"/>
  <c r="W2"/>
  <c r="W3" s="1"/>
  <c r="JY5" i="8" l="1"/>
  <c r="JX6"/>
  <c r="BA1"/>
  <c r="BB5"/>
  <c r="BA6"/>
  <c r="W1" i="5"/>
  <c r="W6"/>
  <c r="JZ5" i="8" l="1"/>
  <c r="JY6"/>
  <c r="BC5"/>
  <c r="BB6"/>
  <c r="BB1"/>
  <c r="W4" i="5"/>
  <c r="X2"/>
  <c r="X3" s="1"/>
  <c r="KA5" i="8" l="1"/>
  <c r="JZ6"/>
  <c r="BC1"/>
  <c r="BD5"/>
  <c r="BD1" s="1"/>
  <c r="BC6"/>
  <c r="X1" i="5"/>
  <c r="X6"/>
  <c r="KB5" i="8" l="1"/>
  <c r="KA6"/>
  <c r="BE5"/>
  <c r="BD6"/>
  <c r="X4" i="5"/>
  <c r="K44" s="1"/>
  <c r="F1" s="1"/>
  <c r="Y2"/>
  <c r="Y3" s="1"/>
  <c r="KC5" i="8" l="1"/>
  <c r="KB6"/>
  <c r="BE1"/>
  <c r="BF5"/>
  <c r="BE6"/>
  <c r="Y1" i="5"/>
  <c r="Y6"/>
  <c r="KD5" i="8" l="1"/>
  <c r="KC6"/>
  <c r="BF1"/>
  <c r="BF6"/>
  <c r="BG5"/>
  <c r="Z2" i="5"/>
  <c r="Z3" s="1"/>
  <c r="Y4"/>
  <c r="KE5" i="8" l="1"/>
  <c r="KD6"/>
  <c r="BG1"/>
  <c r="BG6"/>
  <c r="BH5"/>
  <c r="Z1" i="5"/>
  <c r="Z6"/>
  <c r="KF5" i="8" l="1"/>
  <c r="KE6"/>
  <c r="BI5"/>
  <c r="BH6"/>
  <c r="BH1"/>
  <c r="Z4" i="5"/>
  <c r="AA2"/>
  <c r="AA3" s="1"/>
  <c r="KG5" i="8" l="1"/>
  <c r="KF6"/>
  <c r="BI1"/>
  <c r="BJ5"/>
  <c r="BI6"/>
  <c r="AA1" i="5"/>
  <c r="AA6"/>
  <c r="KH5" i="8" l="1"/>
  <c r="KG6"/>
  <c r="BK5"/>
  <c r="BJ6"/>
  <c r="BJ1"/>
  <c r="AA4" i="5"/>
  <c r="AB2"/>
  <c r="AB3" s="1"/>
  <c r="KI5" i="8" l="1"/>
  <c r="KH6"/>
  <c r="BL5"/>
  <c r="BK6"/>
  <c r="BK1"/>
  <c r="AB1" i="5"/>
  <c r="AB6"/>
  <c r="KJ5" i="8" l="1"/>
  <c r="KI6"/>
  <c r="BM5"/>
  <c r="BL6"/>
  <c r="BL1"/>
  <c r="AB4" i="5"/>
  <c r="AC2"/>
  <c r="AC3" s="1"/>
  <c r="KK5" i="8" l="1"/>
  <c r="KJ6"/>
  <c r="BM6"/>
  <c r="BN5"/>
  <c r="BM1"/>
  <c r="AC1" i="5"/>
  <c r="AC6"/>
  <c r="KL5" i="8" l="1"/>
  <c r="KK6"/>
  <c r="BN6"/>
  <c r="BN1"/>
  <c r="BO5"/>
  <c r="AC4" i="5"/>
  <c r="AD2"/>
  <c r="AD3" s="1"/>
  <c r="KM5" i="8" l="1"/>
  <c r="KL6"/>
  <c r="BP5"/>
  <c r="BO6"/>
  <c r="BO1"/>
  <c r="AD1" i="5"/>
  <c r="AD6"/>
  <c r="KN5" i="8" l="1"/>
  <c r="KM6"/>
  <c r="BP1"/>
  <c r="BQ5"/>
  <c r="BP6"/>
  <c r="AD4" i="5"/>
  <c r="AE2"/>
  <c r="AE3" s="1"/>
  <c r="KO5" i="8" l="1"/>
  <c r="KN6"/>
  <c r="BQ6"/>
  <c r="BR5"/>
  <c r="BQ1"/>
  <c r="AE1" i="5"/>
  <c r="AE6"/>
  <c r="KP5" i="8" l="1"/>
  <c r="KO6"/>
  <c r="BR6"/>
  <c r="BR1"/>
  <c r="BS5"/>
  <c r="AE4" i="5"/>
  <c r="AF2"/>
  <c r="AF3" s="1"/>
  <c r="KQ5" i="8" l="1"/>
  <c r="KP6"/>
  <c r="BS1"/>
  <c r="BS6"/>
  <c r="BT5"/>
  <c r="AF1" i="5"/>
  <c r="AF6"/>
  <c r="KR5" i="8" l="1"/>
  <c r="KQ6"/>
  <c r="BT1"/>
  <c r="BU5"/>
  <c r="BT6"/>
  <c r="AG2" i="5"/>
  <c r="AG3" s="1"/>
  <c r="AF4"/>
  <c r="KS5" i="8" l="1"/>
  <c r="KR6"/>
  <c r="BU1"/>
  <c r="BV5"/>
  <c r="BU6"/>
  <c r="AG1" i="5"/>
  <c r="AG6"/>
  <c r="KT5" i="8" l="1"/>
  <c r="KS6"/>
  <c r="BW5"/>
  <c r="BV1"/>
  <c r="BV6"/>
  <c r="AG4" i="5"/>
  <c r="AH2"/>
  <c r="AH3" s="1"/>
  <c r="KU5" i="8" l="1"/>
  <c r="KT6"/>
  <c r="BX5"/>
  <c r="BW6"/>
  <c r="BW1"/>
  <c r="AH1" i="5"/>
  <c r="AH6"/>
  <c r="KV5" i="8" l="1"/>
  <c r="KU6"/>
  <c r="BX1"/>
  <c r="BY5"/>
  <c r="BX6"/>
  <c r="AI2" i="5"/>
  <c r="AI3" s="1"/>
  <c r="AH4"/>
  <c r="KW5" i="8" l="1"/>
  <c r="KV6"/>
  <c r="BY6"/>
  <c r="BY1"/>
  <c r="BZ5"/>
  <c r="AI1" i="5"/>
  <c r="AI6"/>
  <c r="KX5" i="8" l="1"/>
  <c r="KW6"/>
  <c r="BZ1"/>
  <c r="BZ6"/>
  <c r="CA5"/>
  <c r="AI4" i="5"/>
  <c r="AJ2"/>
  <c r="AJ3" s="1"/>
  <c r="KY5" i="8" l="1"/>
  <c r="KX6"/>
  <c r="CA1"/>
  <c r="CA6"/>
  <c r="CB5"/>
  <c r="AJ1" i="5"/>
  <c r="AJ6"/>
  <c r="KZ5" i="8" l="1"/>
  <c r="KY6"/>
  <c r="CB1"/>
  <c r="CC5"/>
  <c r="CB6"/>
  <c r="AJ4" i="5"/>
  <c r="AK2"/>
  <c r="AK3" s="1"/>
  <c r="LA5" i="8" l="1"/>
  <c r="KZ6"/>
  <c r="CC1"/>
  <c r="CD5"/>
  <c r="CC6"/>
  <c r="AK1" i="5"/>
  <c r="AK6"/>
  <c r="LB5" i="8" l="1"/>
  <c r="LA6"/>
  <c r="CD6"/>
  <c r="CD1"/>
  <c r="CE5"/>
  <c r="AK4" i="5"/>
  <c r="AL2"/>
  <c r="AL3" s="1"/>
  <c r="LC5" i="8" l="1"/>
  <c r="LB6"/>
  <c r="CE6"/>
  <c r="CE1"/>
  <c r="CF5"/>
  <c r="AL1" i="5"/>
  <c r="AL6"/>
  <c r="LD5" i="8" l="1"/>
  <c r="LC6"/>
  <c r="CG5"/>
  <c r="CF6"/>
  <c r="CF1"/>
  <c r="AM2" i="5"/>
  <c r="AM3" s="1"/>
  <c r="AL4"/>
  <c r="LE5" i="8" l="1"/>
  <c r="LD6"/>
  <c r="CG1"/>
  <c r="CH5"/>
  <c r="CG6"/>
  <c r="AM1" i="5"/>
  <c r="AM6"/>
  <c r="LF5" i="8" l="1"/>
  <c r="LE6"/>
  <c r="CI5"/>
  <c r="CH6"/>
  <c r="CH1"/>
  <c r="AN2" i="5"/>
  <c r="AN3" s="1"/>
  <c r="AM4"/>
  <c r="LG5" i="8" l="1"/>
  <c r="LF6"/>
  <c r="CJ5"/>
  <c r="CI6"/>
  <c r="CI1"/>
  <c r="AN1" i="5"/>
  <c r="AN6"/>
  <c r="LH5" i="8" l="1"/>
  <c r="LG6"/>
  <c r="CJ1"/>
  <c r="CJ6"/>
  <c r="CK5"/>
  <c r="AN4" i="5"/>
  <c r="AO2"/>
  <c r="AO3" s="1"/>
  <c r="LI5" i="8" l="1"/>
  <c r="LH6"/>
  <c r="CK6"/>
  <c r="CK1"/>
  <c r="CL5"/>
  <c r="AO1" i="5"/>
  <c r="AO6"/>
  <c r="LJ5" i="8" l="1"/>
  <c r="LI6"/>
  <c r="CM5"/>
  <c r="CL1"/>
  <c r="CL6"/>
  <c r="AO4" i="5"/>
  <c r="AP2"/>
  <c r="AP3" s="1"/>
  <c r="LK5" i="8" l="1"/>
  <c r="LJ6"/>
  <c r="CN5"/>
  <c r="CM1"/>
  <c r="CM6"/>
  <c r="AP1" i="5"/>
  <c r="AP6"/>
  <c r="LL5" i="8" l="1"/>
  <c r="LK6"/>
  <c r="CN1"/>
  <c r="CO5"/>
  <c r="CN6"/>
  <c r="AP4" i="5"/>
  <c r="AQ2"/>
  <c r="AQ3" s="1"/>
  <c r="LM5" i="8" l="1"/>
  <c r="LL6"/>
  <c r="CO6"/>
  <c r="CO1"/>
  <c r="CP5"/>
  <c r="AQ1" i="5"/>
  <c r="AQ6"/>
  <c r="LN5" i="8" l="1"/>
  <c r="LM6"/>
  <c r="CP1"/>
  <c r="CP6"/>
  <c r="AQ4" i="5"/>
  <c r="AR2"/>
  <c r="AR3" s="1"/>
  <c r="LO5" i="8" l="1"/>
  <c r="LN6"/>
  <c r="CQ1"/>
  <c r="AR1" i="5"/>
  <c r="AR6"/>
  <c r="LP5" i="8" l="1"/>
  <c r="LO6"/>
  <c r="CR1"/>
  <c r="AR4" i="5"/>
  <c r="AS2"/>
  <c r="AS3" s="1"/>
  <c r="LQ5" i="8" l="1"/>
  <c r="LP6"/>
  <c r="CS1"/>
  <c r="AS1" i="5"/>
  <c r="AS6"/>
  <c r="LR5" i="8" l="1"/>
  <c r="LQ6"/>
  <c r="CT1"/>
  <c r="AS4" i="5"/>
  <c r="AT2"/>
  <c r="AT3" s="1"/>
  <c r="LS5" i="8" l="1"/>
  <c r="LR6"/>
  <c r="CU1"/>
  <c r="AT1" i="5"/>
  <c r="AT6"/>
  <c r="LT5" i="8" l="1"/>
  <c r="LS6"/>
  <c r="CV1"/>
  <c r="AU2" i="5"/>
  <c r="AU3" s="1"/>
  <c r="AT4"/>
  <c r="LU5" i="8" l="1"/>
  <c r="LT6"/>
  <c r="CW1"/>
  <c r="AU1" i="5"/>
  <c r="AU6"/>
  <c r="LV5" i="8" l="1"/>
  <c r="LU6"/>
  <c r="CX1"/>
  <c r="AV2" i="5"/>
  <c r="AV3" s="1"/>
  <c r="AU4"/>
  <c r="LW5" i="8" l="1"/>
  <c r="LV6"/>
  <c r="CY1"/>
  <c r="AV1" i="5"/>
  <c r="AV6"/>
  <c r="LX5" i="8" l="1"/>
  <c r="LW6"/>
  <c r="CZ1"/>
  <c r="AV4" i="5"/>
  <c r="AW2"/>
  <c r="LY5" i="8" l="1"/>
  <c r="LX6"/>
  <c r="AW3" i="5"/>
  <c r="DA1" i="8"/>
  <c r="AW1" i="5"/>
  <c r="AW6"/>
  <c r="LZ5" i="8" l="1"/>
  <c r="LY6"/>
  <c r="DB1"/>
  <c r="AX2" i="5"/>
  <c r="AW4"/>
  <c r="MA5" i="8" l="1"/>
  <c r="LZ6"/>
  <c r="AX3" i="5"/>
  <c r="AY2" s="1"/>
  <c r="DC1" i="8"/>
  <c r="AX1" i="5"/>
  <c r="AX6"/>
  <c r="MB5" i="8" l="1"/>
  <c r="MA6"/>
  <c r="AY1" i="5"/>
  <c r="AY3"/>
  <c r="AY6"/>
  <c r="DD1" i="8"/>
  <c r="AX4" i="5"/>
  <c r="MC5" i="8" l="1"/>
  <c r="MB6"/>
  <c r="AZ2" i="5"/>
  <c r="AY4"/>
  <c r="DE1" i="8"/>
  <c r="MD5" l="1"/>
  <c r="MC6"/>
  <c r="AZ6" i="5"/>
  <c r="AZ3"/>
  <c r="DF1" i="8"/>
  <c r="ME5" l="1"/>
  <c r="MD6"/>
  <c r="BA2" i="5"/>
  <c r="AZ4"/>
  <c r="AZ1"/>
  <c r="DG1" i="8"/>
  <c r="MF5" l="1"/>
  <c r="ME6"/>
  <c r="BA6" i="5"/>
  <c r="BA3"/>
  <c r="BA1" s="1"/>
  <c r="DH1" i="8"/>
  <c r="C2" i="4"/>
  <c r="MG5" i="8" l="1"/>
  <c r="MF6"/>
  <c r="CB6" i="25"/>
  <c r="CC6" s="1"/>
  <c r="CB6" i="26"/>
  <c r="CC6" s="1"/>
  <c r="CB6" i="27"/>
  <c r="CC6" s="1"/>
  <c r="CB6" i="24"/>
  <c r="CC6" s="1"/>
  <c r="BA4" i="5"/>
  <c r="BB2"/>
  <c r="CB6"/>
  <c r="CC6" s="1"/>
  <c r="DI1" i="8"/>
  <c r="CD7" i="25"/>
  <c r="CD7" i="27"/>
  <c r="CD7" i="5"/>
  <c r="CD7" i="26"/>
  <c r="CD7" i="24"/>
  <c r="MH5" i="8" l="1"/>
  <c r="MG6"/>
  <c r="CE7" i="27"/>
  <c r="CE7" i="25"/>
  <c r="CE7" i="24"/>
  <c r="CE7" i="26"/>
  <c r="BB3" i="5"/>
  <c r="BB6"/>
  <c r="CE7"/>
  <c r="CA7" s="1"/>
  <c r="DJ1" i="8"/>
  <c r="MI5" l="1"/>
  <c r="MH6"/>
  <c r="CB7" i="25"/>
  <c r="CA7"/>
  <c r="CB7" i="24"/>
  <c r="CA7"/>
  <c r="CB7" i="26"/>
  <c r="CA7"/>
  <c r="CA7" i="27"/>
  <c r="CB7"/>
  <c r="A7" i="5"/>
  <c r="B7" s="1"/>
  <c r="BB4"/>
  <c r="BC2"/>
  <c r="BB1"/>
  <c r="CB7"/>
  <c r="CC7" s="1"/>
  <c r="DK1" i="8"/>
  <c r="CD8" i="5"/>
  <c r="MJ5" i="8" l="1"/>
  <c r="MI6"/>
  <c r="D7" i="5"/>
  <c r="E7"/>
  <c r="C7"/>
  <c r="F7"/>
  <c r="G7"/>
  <c r="CC7" i="24"/>
  <c r="A7"/>
  <c r="B7" s="1"/>
  <c r="CC7" i="26"/>
  <c r="A7"/>
  <c r="B7" s="1"/>
  <c r="CC7" i="27"/>
  <c r="A7"/>
  <c r="B7" s="1"/>
  <c r="A7" i="25"/>
  <c r="B7" s="1"/>
  <c r="CC7"/>
  <c r="BC3" i="5"/>
  <c r="BC1" s="1"/>
  <c r="BC6"/>
  <c r="CE8"/>
  <c r="CB8" s="1"/>
  <c r="DL1" i="8"/>
  <c r="CD8" i="27"/>
  <c r="CD8" i="26"/>
  <c r="CD8" i="24"/>
  <c r="CD8" i="25"/>
  <c r="MK5" i="8" l="1"/>
  <c r="MJ6"/>
  <c r="CE8" i="26"/>
  <c r="CE8" i="25"/>
  <c r="CE8" i="27"/>
  <c r="CE8" i="24"/>
  <c r="C7" i="27"/>
  <c r="G7"/>
  <c r="E7"/>
  <c r="F7"/>
  <c r="D7"/>
  <c r="E7" i="26"/>
  <c r="D7"/>
  <c r="G7"/>
  <c r="C7"/>
  <c r="F7"/>
  <c r="G7" i="24"/>
  <c r="E7"/>
  <c r="D7"/>
  <c r="C7"/>
  <c r="F7"/>
  <c r="G7" i="25"/>
  <c r="E7"/>
  <c r="C7"/>
  <c r="D7"/>
  <c r="F7"/>
  <c r="BD2" i="5"/>
  <c r="BC4"/>
  <c r="CA8"/>
  <c r="CC8" s="1"/>
  <c r="DM1" i="8"/>
  <c r="CD9" i="5"/>
  <c r="ML5" i="8" l="1"/>
  <c r="MK6"/>
  <c r="CB8" i="25"/>
  <c r="CA8"/>
  <c r="CA8" i="27"/>
  <c r="CB8"/>
  <c r="CA8" i="26"/>
  <c r="CB8"/>
  <c r="CB8" i="24"/>
  <c r="CA8"/>
  <c r="BD6" i="5"/>
  <c r="BD1"/>
  <c r="BD3"/>
  <c r="A8"/>
  <c r="B8" s="1"/>
  <c r="DN1" i="8"/>
  <c r="CE9" i="5"/>
  <c r="MM5" i="8" l="1"/>
  <c r="ML6"/>
  <c r="E8" i="5"/>
  <c r="D8"/>
  <c r="C8"/>
  <c r="G8"/>
  <c r="F8"/>
  <c r="CC8" i="27"/>
  <c r="A8"/>
  <c r="B8" s="1"/>
  <c r="A8" i="26"/>
  <c r="B8" s="1"/>
  <c r="CC8"/>
  <c r="CC8" i="24"/>
  <c r="A8"/>
  <c r="B8" s="1"/>
  <c r="A8" i="25"/>
  <c r="B8" s="1"/>
  <c r="CC8"/>
  <c r="BD4" i="5"/>
  <c r="BE2"/>
  <c r="DO1" i="8"/>
  <c r="CB9" i="5"/>
  <c r="CA9"/>
  <c r="CD9" i="24"/>
  <c r="CD9" i="27"/>
  <c r="CD9" i="25"/>
  <c r="CD9" i="26"/>
  <c r="MN5" i="8" l="1"/>
  <c r="MM6"/>
  <c r="CE9" i="27"/>
  <c r="CE9" i="26"/>
  <c r="CE9" i="25"/>
  <c r="CE9" i="24"/>
  <c r="C8" i="25"/>
  <c r="G8"/>
  <c r="D8"/>
  <c r="E8"/>
  <c r="F8"/>
  <c r="G8" i="26"/>
  <c r="F8"/>
  <c r="C8"/>
  <c r="E8"/>
  <c r="D8"/>
  <c r="C8" i="27"/>
  <c r="G8"/>
  <c r="F8"/>
  <c r="D8"/>
  <c r="E8"/>
  <c r="D8" i="24"/>
  <c r="E8"/>
  <c r="C8"/>
  <c r="F8"/>
  <c r="G8"/>
  <c r="CC9" i="5"/>
  <c r="BE6"/>
  <c r="BE3"/>
  <c r="DP1" i="8"/>
  <c r="A9" i="5"/>
  <c r="B9" s="1"/>
  <c r="G9" s="1"/>
  <c r="CD10"/>
  <c r="MO5" i="8" l="1"/>
  <c r="MN6"/>
  <c r="F9" i="5"/>
  <c r="E9"/>
  <c r="D9"/>
  <c r="C9"/>
  <c r="CA9" i="27"/>
  <c r="CB9"/>
  <c r="CA9" i="24"/>
  <c r="CB9"/>
  <c r="CA9" i="26"/>
  <c r="CB9"/>
  <c r="CA9" i="25"/>
  <c r="A9" s="1"/>
  <c r="B9" s="1"/>
  <c r="CB9"/>
  <c r="BF2" i="5"/>
  <c r="BE4"/>
  <c r="BE1"/>
  <c r="DQ1" i="8"/>
  <c r="CE10" i="5"/>
  <c r="MP5" i="8" l="1"/>
  <c r="MO6"/>
  <c r="A9" i="24"/>
  <c r="B9" s="1"/>
  <c r="CC9"/>
  <c r="CC9" i="25"/>
  <c r="CC9" i="26"/>
  <c r="A9"/>
  <c r="B9" s="1"/>
  <c r="A9" i="27"/>
  <c r="B9" s="1"/>
  <c r="CC9"/>
  <c r="C9" i="25"/>
  <c r="F9"/>
  <c r="G9"/>
  <c r="E9"/>
  <c r="D9"/>
  <c r="BF3" i="5"/>
  <c r="BF6"/>
  <c r="DR1" i="8"/>
  <c r="CA10" i="5"/>
  <c r="CB10"/>
  <c r="CD10" i="27"/>
  <c r="CD10" i="26"/>
  <c r="CD10" i="24"/>
  <c r="CD10" i="25"/>
  <c r="MQ5" i="8" l="1"/>
  <c r="MP6"/>
  <c r="CE10" i="27"/>
  <c r="CE10" i="25"/>
  <c r="CE10" i="26"/>
  <c r="CE10" i="24"/>
  <c r="G9"/>
  <c r="E9"/>
  <c r="F9"/>
  <c r="C9"/>
  <c r="D9"/>
  <c r="G9" i="26"/>
  <c r="F9"/>
  <c r="C9"/>
  <c r="E9"/>
  <c r="D9"/>
  <c r="G9" i="27"/>
  <c r="F9"/>
  <c r="C9"/>
  <c r="E9"/>
  <c r="D9"/>
  <c r="CC10" i="5"/>
  <c r="BG2"/>
  <c r="BF4"/>
  <c r="BF1"/>
  <c r="DS1" i="8"/>
  <c r="A10" i="5"/>
  <c r="B10" s="1"/>
  <c r="CD11"/>
  <c r="MR5" i="8" l="1"/>
  <c r="MQ6"/>
  <c r="E10" i="5"/>
  <c r="D10"/>
  <c r="C10"/>
  <c r="G10"/>
  <c r="F10"/>
  <c r="CA10" i="24"/>
  <c r="CB10"/>
  <c r="CB10" i="25"/>
  <c r="CA10"/>
  <c r="CA10" i="27"/>
  <c r="CB10"/>
  <c r="CB10" i="26"/>
  <c r="CA10"/>
  <c r="BG1" i="5"/>
  <c r="BG3"/>
  <c r="BG6"/>
  <c r="DT1" i="8"/>
  <c r="CE11" i="5"/>
  <c r="MS5" i="8" l="1"/>
  <c r="MR6"/>
  <c r="CC10" i="27"/>
  <c r="A10"/>
  <c r="B10" s="1"/>
  <c r="A10" i="24"/>
  <c r="B10" s="1"/>
  <c r="CC10"/>
  <c r="A10" i="26"/>
  <c r="B10" s="1"/>
  <c r="CC10"/>
  <c r="CC10" i="25"/>
  <c r="A10"/>
  <c r="B10" s="1"/>
  <c r="BH2" i="5"/>
  <c r="BG4"/>
  <c r="DU1" i="8"/>
  <c r="CA11" i="5"/>
  <c r="CB11"/>
  <c r="CD11" i="27"/>
  <c r="CD11" i="25"/>
  <c r="CD11" i="26"/>
  <c r="CD11" i="24"/>
  <c r="MT5" i="8" l="1"/>
  <c r="MS6"/>
  <c r="CE11" i="27"/>
  <c r="CE11" i="25"/>
  <c r="CE11" i="26"/>
  <c r="CE11" i="24"/>
  <c r="D10" i="26"/>
  <c r="C10"/>
  <c r="G10"/>
  <c r="F10"/>
  <c r="E10"/>
  <c r="D10" i="24"/>
  <c r="G10"/>
  <c r="C10"/>
  <c r="E10"/>
  <c r="F10"/>
  <c r="E10" i="27"/>
  <c r="F10"/>
  <c r="D10"/>
  <c r="G10"/>
  <c r="C10"/>
  <c r="G10" i="25"/>
  <c r="E10"/>
  <c r="D10"/>
  <c r="C10"/>
  <c r="F10"/>
  <c r="CC11" i="5"/>
  <c r="BH1"/>
  <c r="BH6"/>
  <c r="BH3"/>
  <c r="DV1" i="8"/>
  <c r="A11" i="5"/>
  <c r="B11" s="1"/>
  <c r="CD12"/>
  <c r="MU5" i="8" l="1"/>
  <c r="MT6"/>
  <c r="C11" i="5"/>
  <c r="F11"/>
  <c r="E11"/>
  <c r="D11"/>
  <c r="G11"/>
  <c r="CA11" i="24"/>
  <c r="CB11"/>
  <c r="CA11" i="25"/>
  <c r="CB11"/>
  <c r="CB11" i="27"/>
  <c r="CA11"/>
  <c r="CB11" i="26"/>
  <c r="CA11"/>
  <c r="BI2" i="5"/>
  <c r="BH4"/>
  <c r="CE12"/>
  <c r="CB12" s="1"/>
  <c r="DW1" i="8"/>
  <c r="MV5" l="1"/>
  <c r="MU6"/>
  <c r="CC11" i="25"/>
  <c r="A11"/>
  <c r="B11" s="1"/>
  <c r="A11" i="24"/>
  <c r="B11" s="1"/>
  <c r="CC11"/>
  <c r="CC11" i="26"/>
  <c r="A11"/>
  <c r="B11" s="1"/>
  <c r="A11" i="27"/>
  <c r="B11" s="1"/>
  <c r="CC11"/>
  <c r="BI6" i="5"/>
  <c r="BI1"/>
  <c r="BI3"/>
  <c r="CA12"/>
  <c r="CC12" s="1"/>
  <c r="DX1" i="8"/>
  <c r="CD12" i="27"/>
  <c r="CD12" i="24"/>
  <c r="CD12" i="26"/>
  <c r="CD12" i="25"/>
  <c r="CD13" i="5"/>
  <c r="MW5" i="8" l="1"/>
  <c r="MV6"/>
  <c r="CE12" i="26"/>
  <c r="CE12" i="25"/>
  <c r="CE12" i="27"/>
  <c r="CE12" i="24"/>
  <c r="C11"/>
  <c r="D11"/>
  <c r="F11"/>
  <c r="G11"/>
  <c r="E11"/>
  <c r="E11" i="27"/>
  <c r="F11"/>
  <c r="D11"/>
  <c r="C11"/>
  <c r="G11"/>
  <c r="F11" i="26"/>
  <c r="D11"/>
  <c r="G11"/>
  <c r="C11"/>
  <c r="E11"/>
  <c r="D11" i="25"/>
  <c r="G11"/>
  <c r="F11"/>
  <c r="C11"/>
  <c r="E11"/>
  <c r="BJ2" i="5"/>
  <c r="BI4"/>
  <c r="A12"/>
  <c r="B12" s="1"/>
  <c r="CE13"/>
  <c r="CB13" s="1"/>
  <c r="DY1" i="8"/>
  <c r="MX5" l="1"/>
  <c r="MW6"/>
  <c r="E12" i="5"/>
  <c r="D12"/>
  <c r="G12"/>
  <c r="C12"/>
  <c r="F12"/>
  <c r="CB12" i="26"/>
  <c r="CA12"/>
  <c r="CB12" i="27"/>
  <c r="CA12"/>
  <c r="CA12" i="25"/>
  <c r="CB12"/>
  <c r="CB12" i="24"/>
  <c r="CA12"/>
  <c r="BJ6" i="5"/>
  <c r="BJ3"/>
  <c r="CA13"/>
  <c r="CC13" s="1"/>
  <c r="DZ1" i="8"/>
  <c r="CD14" i="5"/>
  <c r="MY5" i="8" l="1"/>
  <c r="MX6"/>
  <c r="CC12" i="25"/>
  <c r="A12"/>
  <c r="B12" s="1"/>
  <c r="CC12" i="24"/>
  <c r="A12"/>
  <c r="B12" s="1"/>
  <c r="CC12" i="27"/>
  <c r="A12"/>
  <c r="B12" s="1"/>
  <c r="CC12" i="26"/>
  <c r="A12"/>
  <c r="B12" s="1"/>
  <c r="BJ4" i="5"/>
  <c r="BK2"/>
  <c r="BJ1"/>
  <c r="CE14"/>
  <c r="CB14" s="1"/>
  <c r="A13"/>
  <c r="B13" s="1"/>
  <c r="EA1" i="8"/>
  <c r="CD13" i="24"/>
  <c r="CD13" i="27"/>
  <c r="CD13" i="25"/>
  <c r="CD13" i="26"/>
  <c r="MZ5" i="8" l="1"/>
  <c r="MY6"/>
  <c r="G13" i="5"/>
  <c r="F13"/>
  <c r="E13"/>
  <c r="D13"/>
  <c r="C13"/>
  <c r="CE13" i="27"/>
  <c r="CE13" i="24"/>
  <c r="CE13" i="25"/>
  <c r="CE13" i="26"/>
  <c r="G12"/>
  <c r="F12"/>
  <c r="E12"/>
  <c r="C12"/>
  <c r="D12"/>
  <c r="D12" i="27"/>
  <c r="G12"/>
  <c r="F12"/>
  <c r="C12"/>
  <c r="E12"/>
  <c r="D12" i="24"/>
  <c r="C12"/>
  <c r="G12"/>
  <c r="F12"/>
  <c r="E12"/>
  <c r="F12" i="25"/>
  <c r="D12"/>
  <c r="C12"/>
  <c r="G12"/>
  <c r="E12"/>
  <c r="BK6" i="5"/>
  <c r="BK3"/>
  <c r="BK1" s="1"/>
  <c r="CA14"/>
  <c r="EB1" i="8"/>
  <c r="NA5" l="1"/>
  <c r="MZ6"/>
  <c r="CA13" i="25"/>
  <c r="CB13"/>
  <c r="CB13" i="24"/>
  <c r="CA13"/>
  <c r="CB13" i="26"/>
  <c r="CA13"/>
  <c r="CA13" i="27"/>
  <c r="CB13"/>
  <c r="A14" i="5"/>
  <c r="B14" s="1"/>
  <c r="CC14"/>
  <c r="BL2"/>
  <c r="BK4"/>
  <c r="EC1" i="8"/>
  <c r="CD15" i="5"/>
  <c r="NB5" i="8" l="1"/>
  <c r="NA6"/>
  <c r="D14" i="5"/>
  <c r="C14"/>
  <c r="G14"/>
  <c r="F14"/>
  <c r="E14"/>
  <c r="CC13" i="25"/>
  <c r="A13"/>
  <c r="B13" s="1"/>
  <c r="CC13" i="24"/>
  <c r="A13"/>
  <c r="B13" s="1"/>
  <c r="CC13" i="27"/>
  <c r="A13"/>
  <c r="B13" s="1"/>
  <c r="CC13" i="26"/>
  <c r="A13"/>
  <c r="B13" s="1"/>
  <c r="CE15" i="5"/>
  <c r="CB15" s="1"/>
  <c r="BL1"/>
  <c r="BL6"/>
  <c r="BL3"/>
  <c r="ED1" i="8"/>
  <c r="CD14" i="25"/>
  <c r="CD14" i="24"/>
  <c r="CD14" i="26"/>
  <c r="CD14" i="27"/>
  <c r="NC5" i="8" l="1"/>
  <c r="NB6"/>
  <c r="CE14" i="25"/>
  <c r="CE14" i="27"/>
  <c r="CE14" i="26"/>
  <c r="CE14" i="24"/>
  <c r="E13" i="27"/>
  <c r="G13"/>
  <c r="D13"/>
  <c r="F13"/>
  <c r="C13"/>
  <c r="G13" i="25"/>
  <c r="E13"/>
  <c r="C13"/>
  <c r="D13"/>
  <c r="F13"/>
  <c r="D13" i="26"/>
  <c r="F13"/>
  <c r="C13"/>
  <c r="G13"/>
  <c r="E13"/>
  <c r="G13" i="24"/>
  <c r="E13"/>
  <c r="F13"/>
  <c r="D13"/>
  <c r="C13"/>
  <c r="CA15" i="5"/>
  <c r="CC15" s="1"/>
  <c r="BL4"/>
  <c r="BM2"/>
  <c r="EE1" i="8"/>
  <c r="CD16" i="5"/>
  <c r="ND5" i="8" l="1"/>
  <c r="NC6"/>
  <c r="CA14" i="24"/>
  <c r="CB14"/>
  <c r="CA14" i="25"/>
  <c r="CB14"/>
  <c r="CA14" i="27"/>
  <c r="CB14"/>
  <c r="CB14" i="26"/>
  <c r="CA14"/>
  <c r="A15" i="5"/>
  <c r="B15" s="1"/>
  <c r="CE16"/>
  <c r="CB16" s="1"/>
  <c r="BM6"/>
  <c r="BM3"/>
  <c r="BM1" s="1"/>
  <c r="EF1" i="8"/>
  <c r="NE5" l="1"/>
  <c r="NE6" s="1"/>
  <c r="ND6"/>
  <c r="G15" i="5"/>
  <c r="F15"/>
  <c r="E15"/>
  <c r="D15"/>
  <c r="C15"/>
  <c r="A14" i="27"/>
  <c r="B14" s="1"/>
  <c r="CC14"/>
  <c r="A14" i="24"/>
  <c r="B14" s="1"/>
  <c r="CC14"/>
  <c r="A14" i="25"/>
  <c r="B14" s="1"/>
  <c r="CC14"/>
  <c r="A14" i="26"/>
  <c r="B14" s="1"/>
  <c r="CC14"/>
  <c r="CA16" i="5"/>
  <c r="CC16" s="1"/>
  <c r="BN2"/>
  <c r="BN5" s="1"/>
  <c r="BM4"/>
  <c r="EG1" i="8"/>
  <c r="CD15" i="27"/>
  <c r="CD15" i="25"/>
  <c r="CD15" i="26"/>
  <c r="CD15" i="24"/>
  <c r="CE15" i="25" l="1"/>
  <c r="CE15" i="27"/>
  <c r="CE15" i="26"/>
  <c r="CE15" i="24"/>
  <c r="G14" i="25"/>
  <c r="E14"/>
  <c r="F14"/>
  <c r="C14"/>
  <c r="D14"/>
  <c r="E14" i="27"/>
  <c r="D14"/>
  <c r="C14"/>
  <c r="G14"/>
  <c r="F14"/>
  <c r="G14" i="26"/>
  <c r="F14"/>
  <c r="E14"/>
  <c r="D14"/>
  <c r="C14"/>
  <c r="D14" i="24"/>
  <c r="F14"/>
  <c r="G14"/>
  <c r="E14"/>
  <c r="C14"/>
  <c r="A16" i="5"/>
  <c r="B16" s="1"/>
  <c r="BN3"/>
  <c r="BN6"/>
  <c r="EH1" i="8"/>
  <c r="CD17" i="5"/>
  <c r="D16" l="1"/>
  <c r="C16"/>
  <c r="G16"/>
  <c r="F16"/>
  <c r="E16"/>
  <c r="CB15" i="26"/>
  <c r="CA15"/>
  <c r="CB15" i="25"/>
  <c r="CA15"/>
  <c r="CA15" i="24"/>
  <c r="CB15"/>
  <c r="CB15" i="27"/>
  <c r="CA15"/>
  <c r="CE17" i="5"/>
  <c r="BO2"/>
  <c r="BO5" s="1"/>
  <c r="BN4"/>
  <c r="BN1"/>
  <c r="EI1" i="8"/>
  <c r="CC15" i="27" l="1"/>
  <c r="A15"/>
  <c r="B15" s="1"/>
  <c r="A15" i="25"/>
  <c r="B15" s="1"/>
  <c r="CC15"/>
  <c r="A15" i="24"/>
  <c r="B15" s="1"/>
  <c r="CC15"/>
  <c r="A15" i="26"/>
  <c r="B15" s="1"/>
  <c r="CC15"/>
  <c r="CB17" i="5"/>
  <c r="CA17"/>
  <c r="BO1"/>
  <c r="BO3"/>
  <c r="BO6"/>
  <c r="EJ1" i="8"/>
  <c r="CD16" i="25"/>
  <c r="CD16" i="24"/>
  <c r="CD16" i="27"/>
  <c r="CD16" i="26"/>
  <c r="CE16" l="1"/>
  <c r="CE16" i="25"/>
  <c r="CE16" i="24"/>
  <c r="CE16" i="27"/>
  <c r="F15" i="25"/>
  <c r="C15"/>
  <c r="G15"/>
  <c r="E15"/>
  <c r="D15"/>
  <c r="D15" i="27"/>
  <c r="F15"/>
  <c r="E15"/>
  <c r="C15"/>
  <c r="G15"/>
  <c r="E15" i="26"/>
  <c r="F15"/>
  <c r="D15"/>
  <c r="C15"/>
  <c r="G15"/>
  <c r="D15" i="24"/>
  <c r="E15"/>
  <c r="C15"/>
  <c r="G15"/>
  <c r="F15"/>
  <c r="CC17" i="5"/>
  <c r="A17"/>
  <c r="B17" s="1"/>
  <c r="BO4"/>
  <c r="BP2"/>
  <c r="BP5" s="1"/>
  <c r="EK1" i="8"/>
  <c r="CD18" i="5"/>
  <c r="C17" l="1"/>
  <c r="F17"/>
  <c r="E17"/>
  <c r="D17"/>
  <c r="G17"/>
  <c r="CB16" i="24"/>
  <c r="CA16"/>
  <c r="CB16" i="27"/>
  <c r="CA16"/>
  <c r="CB16" i="26"/>
  <c r="CA16"/>
  <c r="CB16" i="25"/>
  <c r="CA16"/>
  <c r="CE18" i="5"/>
  <c r="BP6"/>
  <c r="BP1"/>
  <c r="BP3"/>
  <c r="EL1" i="8"/>
  <c r="A16" i="25" l="1"/>
  <c r="B16" s="1"/>
  <c r="CC16"/>
  <c r="A16" i="27"/>
  <c r="B16" s="1"/>
  <c r="CC16"/>
  <c r="A16" i="24"/>
  <c r="B16" s="1"/>
  <c r="CC16"/>
  <c r="A16" i="26"/>
  <c r="B16" s="1"/>
  <c r="CC16"/>
  <c r="CA18" i="5"/>
  <c r="CB18"/>
  <c r="BQ2"/>
  <c r="BQ5" s="1"/>
  <c r="BP4"/>
  <c r="EM1" i="8"/>
  <c r="CD17" i="25"/>
  <c r="CD17" i="27"/>
  <c r="CD17" i="26"/>
  <c r="CD17" i="24"/>
  <c r="CE17" i="26" l="1"/>
  <c r="CE17" i="25"/>
  <c r="CE17" i="27"/>
  <c r="CE17" i="24"/>
  <c r="E16" i="27"/>
  <c r="D16"/>
  <c r="G16"/>
  <c r="C16"/>
  <c r="F16"/>
  <c r="G16" i="26"/>
  <c r="F16"/>
  <c r="C16"/>
  <c r="E16"/>
  <c r="D16"/>
  <c r="C16" i="24"/>
  <c r="D16"/>
  <c r="F16"/>
  <c r="G16"/>
  <c r="E16"/>
  <c r="C16" i="25"/>
  <c r="G16"/>
  <c r="F16"/>
  <c r="D16"/>
  <c r="E16"/>
  <c r="A18" i="5"/>
  <c r="B18" s="1"/>
  <c r="CC18"/>
  <c r="BQ1"/>
  <c r="BQ3"/>
  <c r="BQ6"/>
  <c r="EN1" i="8"/>
  <c r="CD19" i="5"/>
  <c r="D18" l="1"/>
  <c r="C18"/>
  <c r="G18"/>
  <c r="F18"/>
  <c r="E18"/>
  <c r="CB17" i="25"/>
  <c r="CA17"/>
  <c r="CB17" i="27"/>
  <c r="CA17"/>
  <c r="CB17" i="26"/>
  <c r="CA17"/>
  <c r="CB17" i="24"/>
  <c r="CA17"/>
  <c r="CE19" i="5"/>
  <c r="BR2"/>
  <c r="BR5" s="1"/>
  <c r="BQ4"/>
  <c r="EO1" i="8"/>
  <c r="A17" i="24" l="1"/>
  <c r="B17" s="1"/>
  <c r="CC17"/>
  <c r="A17" i="25"/>
  <c r="B17" s="1"/>
  <c r="CC17"/>
  <c r="CC17" i="26"/>
  <c r="A17"/>
  <c r="B17" s="1"/>
  <c r="A17" i="27"/>
  <c r="B17" s="1"/>
  <c r="CC17"/>
  <c r="CB19" i="5"/>
  <c r="CA19"/>
  <c r="BR3"/>
  <c r="BR6"/>
  <c r="EP1" i="8"/>
  <c r="CD18" i="24"/>
  <c r="CD18" i="25"/>
  <c r="CD18" i="26"/>
  <c r="CD18" i="27"/>
  <c r="CE18" l="1"/>
  <c r="CE18" i="25"/>
  <c r="CE18" i="26"/>
  <c r="CE18" i="24"/>
  <c r="D17"/>
  <c r="E17"/>
  <c r="C17"/>
  <c r="F17"/>
  <c r="G17"/>
  <c r="F17" i="26"/>
  <c r="D17"/>
  <c r="C17"/>
  <c r="G17"/>
  <c r="E17"/>
  <c r="D17" i="27"/>
  <c r="C17"/>
  <c r="G17"/>
  <c r="F17"/>
  <c r="E17"/>
  <c r="G17" i="25"/>
  <c r="E17"/>
  <c r="D17"/>
  <c r="C17"/>
  <c r="F17"/>
  <c r="CC19" i="5"/>
  <c r="A19"/>
  <c r="B19" s="1"/>
  <c r="BR4"/>
  <c r="BS2"/>
  <c r="BS5" s="1"/>
  <c r="BR1"/>
  <c r="EQ1" i="8"/>
  <c r="CD20" i="5"/>
  <c r="C19" l="1"/>
  <c r="F19"/>
  <c r="E19"/>
  <c r="D19"/>
  <c r="G19"/>
  <c r="CB18" i="26"/>
  <c r="CA18"/>
  <c r="CB18" i="27"/>
  <c r="CA18"/>
  <c r="CA18" i="24"/>
  <c r="CB18"/>
  <c r="CA18" i="25"/>
  <c r="CB18"/>
  <c r="CE20" i="5"/>
  <c r="CA20" s="1"/>
  <c r="BS1"/>
  <c r="BS3"/>
  <c r="BS6"/>
  <c r="ER1" i="8"/>
  <c r="CC18" i="26" l="1"/>
  <c r="A18"/>
  <c r="B18" s="1"/>
  <c r="A18" i="25"/>
  <c r="B18" s="1"/>
  <c r="CC18"/>
  <c r="CC18" i="27"/>
  <c r="A18"/>
  <c r="B18" s="1"/>
  <c r="A18" i="24"/>
  <c r="B18" s="1"/>
  <c r="CC18"/>
  <c r="CB20" i="5"/>
  <c r="CC20" s="1"/>
  <c r="A20"/>
  <c r="B20" s="1"/>
  <c r="BT2"/>
  <c r="BT5" s="1"/>
  <c r="BS4"/>
  <c r="ES1" i="8"/>
  <c r="CD19" i="25"/>
  <c r="CD19" i="26"/>
  <c r="CD21" i="5"/>
  <c r="CD19" i="27"/>
  <c r="CD19" i="24"/>
  <c r="D20" i="5" l="1"/>
  <c r="C20"/>
  <c r="G20"/>
  <c r="F20"/>
  <c r="E20"/>
  <c r="CE19" i="24"/>
  <c r="CE19" i="25"/>
  <c r="CE19" i="27"/>
  <c r="CE19" i="26"/>
  <c r="G18" i="24"/>
  <c r="E18"/>
  <c r="D18"/>
  <c r="F18"/>
  <c r="C18"/>
  <c r="C18" i="25"/>
  <c r="E18"/>
  <c r="G18"/>
  <c r="F18"/>
  <c r="D18"/>
  <c r="C18" i="27"/>
  <c r="G18"/>
  <c r="F18"/>
  <c r="D18"/>
  <c r="E18"/>
  <c r="E18" i="26"/>
  <c r="G18"/>
  <c r="D18"/>
  <c r="C18"/>
  <c r="F18"/>
  <c r="CE21" i="5"/>
  <c r="CA21" s="1"/>
  <c r="BT1"/>
  <c r="BT6"/>
  <c r="BT3"/>
  <c r="ET1" i="8"/>
  <c r="CA19" i="25" l="1"/>
  <c r="CB19"/>
  <c r="CB19" i="27"/>
  <c r="CA19"/>
  <c r="CB19" i="26"/>
  <c r="CA19"/>
  <c r="CA19" i="24"/>
  <c r="CB19"/>
  <c r="CB21" i="5"/>
  <c r="CC21" s="1"/>
  <c r="A21"/>
  <c r="B21" s="1"/>
  <c r="BT4"/>
  <c r="BU2"/>
  <c r="BU5" s="1"/>
  <c r="EU1" i="8"/>
  <c r="CD22" i="5"/>
  <c r="C21" l="1"/>
  <c r="F21"/>
  <c r="E21"/>
  <c r="D21"/>
  <c r="G21"/>
  <c r="CC19" i="26"/>
  <c r="A19"/>
  <c r="B19" s="1"/>
  <c r="CC19" i="27"/>
  <c r="A19"/>
  <c r="B19" s="1"/>
  <c r="A19" i="24"/>
  <c r="B19" s="1"/>
  <c r="CC19"/>
  <c r="A19" i="25"/>
  <c r="B19" s="1"/>
  <c r="CC19"/>
  <c r="CE22" i="5"/>
  <c r="CA22" s="1"/>
  <c r="BU6"/>
  <c r="BU3"/>
  <c r="BU1"/>
  <c r="EV1" i="8"/>
  <c r="CD20" i="27"/>
  <c r="CD20" i="24"/>
  <c r="CD20" i="26"/>
  <c r="CD20" i="25"/>
  <c r="CE20" i="26" l="1"/>
  <c r="CE20" i="25"/>
  <c r="CE20" i="24"/>
  <c r="CE20" i="27"/>
  <c r="C19"/>
  <c r="G19"/>
  <c r="F19"/>
  <c r="E19"/>
  <c r="D19"/>
  <c r="G19" i="25"/>
  <c r="F19"/>
  <c r="E19"/>
  <c r="D19"/>
  <c r="C19"/>
  <c r="F19" i="24"/>
  <c r="G19"/>
  <c r="E19"/>
  <c r="C19"/>
  <c r="D19"/>
  <c r="E19" i="26"/>
  <c r="G19"/>
  <c r="D19"/>
  <c r="F19"/>
  <c r="C19"/>
  <c r="CB22" i="5"/>
  <c r="A22"/>
  <c r="B22" s="1"/>
  <c r="BV2"/>
  <c r="BV5" s="1"/>
  <c r="BU4"/>
  <c r="EW1" i="8"/>
  <c r="D22" i="5" l="1"/>
  <c r="C22"/>
  <c r="G22"/>
  <c r="F22"/>
  <c r="E22"/>
  <c r="CA20" i="25"/>
  <c r="CB20"/>
  <c r="CB20" i="26"/>
  <c r="CA20"/>
  <c r="CB20" i="24"/>
  <c r="CA20"/>
  <c r="CB20" i="27"/>
  <c r="CA20"/>
  <c r="CC22" i="5"/>
  <c r="BV3"/>
  <c r="BV6"/>
  <c r="EX1" i="8"/>
  <c r="CD23" i="5"/>
  <c r="CE23" l="1"/>
  <c r="CA23" s="1"/>
  <c r="A23" s="1"/>
  <c r="B23" s="1"/>
  <c r="A20" i="24"/>
  <c r="B20" s="1"/>
  <c r="CC20"/>
  <c r="CC20" i="27"/>
  <c r="A20"/>
  <c r="B20" s="1"/>
  <c r="A20" i="26"/>
  <c r="B20" s="1"/>
  <c r="CC20"/>
  <c r="A20" i="25"/>
  <c r="B20" s="1"/>
  <c r="CC20"/>
  <c r="BV4" i="5"/>
  <c r="BW2"/>
  <c r="BW5" s="1"/>
  <c r="BV1"/>
  <c r="EY1" i="8"/>
  <c r="CD21" i="27"/>
  <c r="CD21" i="24"/>
  <c r="CD21" i="26"/>
  <c r="CD21" i="25"/>
  <c r="C23" i="5" l="1"/>
  <c r="F23"/>
  <c r="E23"/>
  <c r="D23"/>
  <c r="G23"/>
  <c r="CB23"/>
  <c r="CC23" s="1"/>
  <c r="CE21" i="24"/>
  <c r="CE21" i="26"/>
  <c r="CE21" i="27"/>
  <c r="CE21" i="25"/>
  <c r="C20" i="24"/>
  <c r="F20"/>
  <c r="G20"/>
  <c r="E20"/>
  <c r="D20"/>
  <c r="C20" i="25"/>
  <c r="G20"/>
  <c r="E20"/>
  <c r="F20"/>
  <c r="D20"/>
  <c r="E20" i="27"/>
  <c r="D20"/>
  <c r="F20"/>
  <c r="C20"/>
  <c r="G20"/>
  <c r="C20" i="26"/>
  <c r="D20"/>
  <c r="G20"/>
  <c r="F20"/>
  <c r="E20"/>
  <c r="BW3" i="5"/>
  <c r="BW6"/>
  <c r="EZ1" i="8"/>
  <c r="CD24" i="5"/>
  <c r="CE24" l="1"/>
  <c r="CA24" s="1"/>
  <c r="A24" s="1"/>
  <c r="B24" s="1"/>
  <c r="CB21" i="26"/>
  <c r="CA21"/>
  <c r="CA21" i="27"/>
  <c r="CB21"/>
  <c r="CB21" i="25"/>
  <c r="CA21"/>
  <c r="CA21" i="24"/>
  <c r="CB21"/>
  <c r="BX2" i="5"/>
  <c r="BX5" s="1"/>
  <c r="BW4"/>
  <c r="BW1"/>
  <c r="FA1" i="8"/>
  <c r="D24" i="5" l="1"/>
  <c r="C24"/>
  <c r="G24"/>
  <c r="F24"/>
  <c r="E24"/>
  <c r="CB24"/>
  <c r="CC24" s="1"/>
  <c r="CC21" i="26"/>
  <c r="A21"/>
  <c r="B21" s="1"/>
  <c r="A21" i="25"/>
  <c r="B21" s="1"/>
  <c r="CC21"/>
  <c r="CC21" i="24"/>
  <c r="A21"/>
  <c r="B21" s="1"/>
  <c r="CC21" i="27"/>
  <c r="CD22" s="1"/>
  <c r="A21"/>
  <c r="B21" s="1"/>
  <c r="BX6" i="5"/>
  <c r="BX1"/>
  <c r="BX3"/>
  <c r="FB1" i="8"/>
  <c r="CD22" i="26"/>
  <c r="CD22" i="24"/>
  <c r="CD25" i="5"/>
  <c r="CD22" i="25"/>
  <c r="CE25" i="5" l="1"/>
  <c r="CA25" s="1"/>
  <c r="A25" s="1"/>
  <c r="B25" s="1"/>
  <c r="CE22" i="27"/>
  <c r="CE22" i="25"/>
  <c r="CE22" i="24"/>
  <c r="CE22" i="26"/>
  <c r="E21" i="27"/>
  <c r="D21"/>
  <c r="G21"/>
  <c r="C21"/>
  <c r="F21"/>
  <c r="C21" i="24"/>
  <c r="F21"/>
  <c r="G21"/>
  <c r="E21"/>
  <c r="D21"/>
  <c r="E21" i="26"/>
  <c r="G21"/>
  <c r="D21"/>
  <c r="F21"/>
  <c r="C21"/>
  <c r="F21" i="25"/>
  <c r="G21"/>
  <c r="E21"/>
  <c r="D21"/>
  <c r="C21"/>
  <c r="BY2" i="5"/>
  <c r="BY5" s="1"/>
  <c r="BX4"/>
  <c r="FC1" i="8"/>
  <c r="CB25" i="5" l="1"/>
  <c r="CC25" s="1"/>
  <c r="C25"/>
  <c r="F25"/>
  <c r="E25"/>
  <c r="D25"/>
  <c r="G25"/>
  <c r="CA22" i="27"/>
  <c r="CB22"/>
  <c r="CB22" i="26"/>
  <c r="CA22"/>
  <c r="CB22" i="24"/>
  <c r="CA22"/>
  <c r="CA22" i="25"/>
  <c r="CB22"/>
  <c r="BY1" i="5"/>
  <c r="F2" s="1"/>
  <c r="BY3"/>
  <c r="BY6"/>
  <c r="FD1" i="8"/>
  <c r="CD26" i="5"/>
  <c r="CE26" l="1"/>
  <c r="CB26" s="1"/>
  <c r="BY4"/>
  <c r="A22" i="25"/>
  <c r="B22" s="1"/>
  <c r="CC22"/>
  <c r="CC22" i="27"/>
  <c r="CD23" s="1"/>
  <c r="A22"/>
  <c r="B22" s="1"/>
  <c r="A22" i="24"/>
  <c r="B22" s="1"/>
  <c r="CC22"/>
  <c r="CC22" i="26"/>
  <c r="A22"/>
  <c r="B22" s="1"/>
  <c r="CA26" i="5"/>
  <c r="FE1" i="8"/>
  <c r="CD23" i="26"/>
  <c r="CD23" i="25"/>
  <c r="CD23" i="24"/>
  <c r="CE23" l="1"/>
  <c r="CE23" i="25"/>
  <c r="CE23" i="26"/>
  <c r="CE23" i="27"/>
  <c r="G22" i="26"/>
  <c r="C22"/>
  <c r="F22"/>
  <c r="E22"/>
  <c r="D22"/>
  <c r="E22" i="24"/>
  <c r="D22"/>
  <c r="G22"/>
  <c r="C22"/>
  <c r="F22"/>
  <c r="D22" i="25"/>
  <c r="C22"/>
  <c r="E22"/>
  <c r="G22"/>
  <c r="F22"/>
  <c r="E22" i="27"/>
  <c r="F22"/>
  <c r="D22"/>
  <c r="C22"/>
  <c r="G22"/>
  <c r="A26" i="5"/>
  <c r="B26" s="1"/>
  <c r="CC26"/>
  <c r="FF1" i="8"/>
  <c r="CD27" i="5"/>
  <c r="CE27" l="1"/>
  <c r="CB27" s="1"/>
  <c r="D26"/>
  <c r="G26"/>
  <c r="C26"/>
  <c r="F26"/>
  <c r="E26"/>
  <c r="CB23" i="24"/>
  <c r="CA23"/>
  <c r="CB23" i="26"/>
  <c r="CA23"/>
  <c r="CA23" i="27"/>
  <c r="CB23"/>
  <c r="CA23" i="25"/>
  <c r="CB23"/>
  <c r="CA27" i="5"/>
  <c r="FG1" i="8"/>
  <c r="A23" i="26" l="1"/>
  <c r="B23" s="1"/>
  <c r="CC23"/>
  <c r="CC23" i="25"/>
  <c r="A23"/>
  <c r="B23" s="1"/>
  <c r="CC23" i="24"/>
  <c r="A23"/>
  <c r="B23" s="1"/>
  <c r="CC23" i="27"/>
  <c r="A23"/>
  <c r="B23" s="1"/>
  <c r="A27" i="5"/>
  <c r="B27" s="1"/>
  <c r="CC27"/>
  <c r="FH1" i="8"/>
  <c r="CD24" i="26"/>
  <c r="CD24" i="27"/>
  <c r="CD24" i="25"/>
  <c r="CD24" i="24"/>
  <c r="CD28" i="5"/>
  <c r="CE24" i="25" l="1"/>
  <c r="CA24" s="1"/>
  <c r="CE28" i="5"/>
  <c r="CA28" s="1"/>
  <c r="A28" s="1"/>
  <c r="B28" s="1"/>
  <c r="C27"/>
  <c r="F27"/>
  <c r="E27"/>
  <c r="D27"/>
  <c r="G27"/>
  <c r="CE24" i="27"/>
  <c r="CA24" s="1"/>
  <c r="CE24" i="24"/>
  <c r="CB24" s="1"/>
  <c r="CE24" i="26"/>
  <c r="CA24" s="1"/>
  <c r="D23" i="27"/>
  <c r="E23"/>
  <c r="C23"/>
  <c r="G23"/>
  <c r="F23"/>
  <c r="G23" i="26"/>
  <c r="F23"/>
  <c r="C23"/>
  <c r="E23"/>
  <c r="D23"/>
  <c r="CB24" i="25"/>
  <c r="G23"/>
  <c r="E23"/>
  <c r="C23"/>
  <c r="F23"/>
  <c r="D23"/>
  <c r="C23" i="24"/>
  <c r="F23"/>
  <c r="G23"/>
  <c r="E23"/>
  <c r="D23"/>
  <c r="FI1" i="8"/>
  <c r="CB28" i="5" l="1"/>
  <c r="CC28" s="1"/>
  <c r="E28"/>
  <c r="D28"/>
  <c r="G28"/>
  <c r="C28"/>
  <c r="F28"/>
  <c r="CB24" i="27"/>
  <c r="CC24" s="1"/>
  <c r="CD25" s="1"/>
  <c r="CA24" i="24"/>
  <c r="A24" s="1"/>
  <c r="B24" s="1"/>
  <c r="CB24" i="26"/>
  <c r="CC24" s="1"/>
  <c r="CD25" s="1"/>
  <c r="CC24" i="25"/>
  <c r="A24"/>
  <c r="B24" s="1"/>
  <c r="A24" i="26"/>
  <c r="B24" s="1"/>
  <c r="A24" i="27"/>
  <c r="B24" s="1"/>
  <c r="FJ1" i="8"/>
  <c r="CD25" i="25"/>
  <c r="CD29" i="5"/>
  <c r="CE25" i="25" l="1"/>
  <c r="CE29" i="5"/>
  <c r="CA29" s="1"/>
  <c r="CE25" i="27"/>
  <c r="CB25" s="1"/>
  <c r="CC24" i="24"/>
  <c r="CE25" i="26"/>
  <c r="CB25" s="1"/>
  <c r="E24" i="27"/>
  <c r="G24"/>
  <c r="F24"/>
  <c r="D24"/>
  <c r="C24"/>
  <c r="G24" i="26"/>
  <c r="F24"/>
  <c r="E24"/>
  <c r="C24"/>
  <c r="D24"/>
  <c r="CA25" i="25"/>
  <c r="CB25"/>
  <c r="E24"/>
  <c r="F24"/>
  <c r="D24"/>
  <c r="C24"/>
  <c r="G24"/>
  <c r="E24" i="24"/>
  <c r="D24"/>
  <c r="C24"/>
  <c r="G24"/>
  <c r="F24"/>
  <c r="CB29" i="5"/>
  <c r="FK1" i="8"/>
  <c r="CD25" i="24"/>
  <c r="CE25" l="1"/>
  <c r="CB25" s="1"/>
  <c r="CA25" i="27"/>
  <c r="CC25" s="1"/>
  <c r="CA25" i="26"/>
  <c r="A25" s="1"/>
  <c r="B25" s="1"/>
  <c r="CC25" i="25"/>
  <c r="A25"/>
  <c r="B25" s="1"/>
  <c r="CC29" i="5"/>
  <c r="A29"/>
  <c r="B29" s="1"/>
  <c r="FL1" i="8"/>
  <c r="CD26" i="25"/>
  <c r="CD26" i="27"/>
  <c r="CD30" i="5"/>
  <c r="CE26" i="25" l="1"/>
  <c r="CB26" s="1"/>
  <c r="CE30" i="5"/>
  <c r="CA30" s="1"/>
  <c r="A30" s="1"/>
  <c r="B30" s="1"/>
  <c r="F29"/>
  <c r="E29"/>
  <c r="D29"/>
  <c r="C29"/>
  <c r="G29"/>
  <c r="CA25" i="24"/>
  <c r="A25" s="1"/>
  <c r="B25" s="1"/>
  <c r="E25" s="1"/>
  <c r="A25" i="27"/>
  <c r="B25" s="1"/>
  <c r="C25" s="1"/>
  <c r="CE26"/>
  <c r="CB26" s="1"/>
  <c r="CC25" i="26"/>
  <c r="E25"/>
  <c r="D25"/>
  <c r="G25"/>
  <c r="F25"/>
  <c r="C25"/>
  <c r="CA26" i="25"/>
  <c r="F25"/>
  <c r="C25"/>
  <c r="E25"/>
  <c r="D25"/>
  <c r="G25"/>
  <c r="FM1" i="8"/>
  <c r="CD26" i="26"/>
  <c r="CB30" i="5" l="1"/>
  <c r="CC30" s="1"/>
  <c r="C25" i="24"/>
  <c r="F25"/>
  <c r="CC25"/>
  <c r="D25"/>
  <c r="G25"/>
  <c r="E25" i="27"/>
  <c r="G25"/>
  <c r="D25"/>
  <c r="F25"/>
  <c r="CA26"/>
  <c r="CC26" s="1"/>
  <c r="CE26" i="26"/>
  <c r="CA26" s="1"/>
  <c r="A26" s="1"/>
  <c r="B26" s="1"/>
  <c r="A26" i="25"/>
  <c r="B26" s="1"/>
  <c r="CC26"/>
  <c r="CD27" s="1"/>
  <c r="E30" i="5"/>
  <c r="G30"/>
  <c r="C30"/>
  <c r="F30"/>
  <c r="D30"/>
  <c r="FN1" i="8"/>
  <c r="CD27" i="27"/>
  <c r="CD31" i="5"/>
  <c r="CD26" i="24"/>
  <c r="CE31" i="5" l="1"/>
  <c r="CB31" s="1"/>
  <c r="CE27" i="25"/>
  <c r="CA27" s="1"/>
  <c r="CE26" i="24"/>
  <c r="CA26" s="1"/>
  <c r="A26" s="1"/>
  <c r="B26" s="1"/>
  <c r="G26" s="1"/>
  <c r="CE27" i="27"/>
  <c r="CB27" s="1"/>
  <c r="A26"/>
  <c r="B26" s="1"/>
  <c r="D26" s="1"/>
  <c r="CB26" i="26"/>
  <c r="CC26" s="1"/>
  <c r="C26" i="25"/>
  <c r="E26"/>
  <c r="G26"/>
  <c r="F26"/>
  <c r="D26"/>
  <c r="CB27"/>
  <c r="G26" i="26"/>
  <c r="F26"/>
  <c r="E26"/>
  <c r="D26"/>
  <c r="C26"/>
  <c r="FO1" i="8"/>
  <c r="CD27" i="26"/>
  <c r="F26" i="24" l="1"/>
  <c r="C26"/>
  <c r="D26"/>
  <c r="E26"/>
  <c r="CB26"/>
  <c r="CC26" s="1"/>
  <c r="CA31" i="5"/>
  <c r="CA27" i="27"/>
  <c r="CC27" s="1"/>
  <c r="CD28" s="1"/>
  <c r="G26"/>
  <c r="C26"/>
  <c r="E26"/>
  <c r="F26"/>
  <c r="CE27" i="26"/>
  <c r="CA27" s="1"/>
  <c r="A27" s="1"/>
  <c r="B27" s="1"/>
  <c r="CC27" i="25"/>
  <c r="CD28" s="1"/>
  <c r="CE28" s="1"/>
  <c r="A27"/>
  <c r="B27" s="1"/>
  <c r="FP1" i="8"/>
  <c r="CD27" i="24"/>
  <c r="CE27" l="1"/>
  <c r="A31" i="5"/>
  <c r="B31" s="1"/>
  <c r="CC31"/>
  <c r="CE28" i="27"/>
  <c r="CA28" s="1"/>
  <c r="A27"/>
  <c r="B27" s="1"/>
  <c r="G27" s="1"/>
  <c r="CB27" i="26"/>
  <c r="CC27" s="1"/>
  <c r="CA28" i="25"/>
  <c r="CB28"/>
  <c r="G27" i="26"/>
  <c r="F27"/>
  <c r="E27"/>
  <c r="D27"/>
  <c r="C27"/>
  <c r="D27" i="25"/>
  <c r="C27"/>
  <c r="F27"/>
  <c r="G27"/>
  <c r="E27"/>
  <c r="FQ1" i="8"/>
  <c r="CD28" i="26"/>
  <c r="CD32" i="5"/>
  <c r="CA27" i="24" l="1"/>
  <c r="A27" s="1"/>
  <c r="CB27"/>
  <c r="CE32" i="5"/>
  <c r="E31"/>
  <c r="D31"/>
  <c r="F31"/>
  <c r="C31"/>
  <c r="G31"/>
  <c r="CB28" i="27"/>
  <c r="CC28" s="1"/>
  <c r="D27"/>
  <c r="E27"/>
  <c r="C27"/>
  <c r="F27"/>
  <c r="CE28" i="26"/>
  <c r="CB28" s="1"/>
  <c r="A28" i="27"/>
  <c r="B28" s="1"/>
  <c r="A28" i="25"/>
  <c r="B28" s="1"/>
  <c r="CC28"/>
  <c r="CD29" s="1"/>
  <c r="CE29" s="1"/>
  <c r="FR1" i="8"/>
  <c r="CD29" i="27"/>
  <c r="B27" i="24" l="1"/>
  <c r="E27" s="1"/>
  <c r="CC27"/>
  <c r="C27"/>
  <c r="D27"/>
  <c r="F27"/>
  <c r="G27"/>
  <c r="CA32" i="5"/>
  <c r="CB32"/>
  <c r="CE29" i="27"/>
  <c r="CA29" s="1"/>
  <c r="CA28" i="26"/>
  <c r="A28" s="1"/>
  <c r="B28" s="1"/>
  <c r="E28" s="1"/>
  <c r="C28" i="25"/>
  <c r="D28"/>
  <c r="E28"/>
  <c r="G28"/>
  <c r="F28"/>
  <c r="CA29"/>
  <c r="CB29"/>
  <c r="F28" i="27"/>
  <c r="D28"/>
  <c r="G28"/>
  <c r="C28"/>
  <c r="E28"/>
  <c r="FS1" i="8"/>
  <c r="CD28" i="24"/>
  <c r="CE28" l="1"/>
  <c r="CB28" s="1"/>
  <c r="CC32" i="5"/>
  <c r="A32"/>
  <c r="B32" s="1"/>
  <c r="CB29" i="27"/>
  <c r="CC29" s="1"/>
  <c r="G28" i="26"/>
  <c r="C28"/>
  <c r="F28"/>
  <c r="D28"/>
  <c r="CC28"/>
  <c r="CD29" s="1"/>
  <c r="CC29" i="25"/>
  <c r="CD30" s="1"/>
  <c r="CE30" s="1"/>
  <c r="A29"/>
  <c r="B29" s="1"/>
  <c r="A29" i="27"/>
  <c r="B29" s="1"/>
  <c r="FT1" i="8"/>
  <c r="CD30" i="27"/>
  <c r="CD33" i="5"/>
  <c r="CA28" i="24" l="1"/>
  <c r="CC28" s="1"/>
  <c r="CE33" i="5"/>
  <c r="G32"/>
  <c r="E32"/>
  <c r="C32"/>
  <c r="D32"/>
  <c r="F32"/>
  <c r="CE30" i="27"/>
  <c r="CA30" s="1"/>
  <c r="CE29" i="26"/>
  <c r="CB29" s="1"/>
  <c r="CB30" i="25"/>
  <c r="CA30"/>
  <c r="F29"/>
  <c r="G29"/>
  <c r="C29"/>
  <c r="E29"/>
  <c r="D29"/>
  <c r="C29" i="27"/>
  <c r="F29"/>
  <c r="G29"/>
  <c r="D29"/>
  <c r="E29"/>
  <c r="FU1" i="8"/>
  <c r="CD29" i="24"/>
  <c r="A28" l="1"/>
  <c r="B28" s="1"/>
  <c r="D28" s="1"/>
  <c r="CE29"/>
  <c r="CB33" i="5"/>
  <c r="CA33"/>
  <c r="CB30" i="27"/>
  <c r="CC30" s="1"/>
  <c r="CA29" i="26"/>
  <c r="CC29" s="1"/>
  <c r="CD30" s="1"/>
  <c r="A30" i="27"/>
  <c r="B30" s="1"/>
  <c r="CC30" i="25"/>
  <c r="CD31" s="1"/>
  <c r="CE31" s="1"/>
  <c r="A30"/>
  <c r="B30" s="1"/>
  <c r="FV1" i="8"/>
  <c r="CD31" i="27"/>
  <c r="G28" i="24" l="1"/>
  <c r="F28"/>
  <c r="CA29"/>
  <c r="CB29"/>
  <c r="A33" i="5"/>
  <c r="B33" s="1"/>
  <c r="CC33"/>
  <c r="CE31" i="27"/>
  <c r="CA31" s="1"/>
  <c r="A29" i="26"/>
  <c r="B29" s="1"/>
  <c r="D29" s="1"/>
  <c r="CE30"/>
  <c r="CA31" i="25"/>
  <c r="CB31"/>
  <c r="F30" i="27"/>
  <c r="D30"/>
  <c r="C30"/>
  <c r="G30"/>
  <c r="E30"/>
  <c r="E30" i="25"/>
  <c r="G30"/>
  <c r="C30"/>
  <c r="F30"/>
  <c r="D30"/>
  <c r="FW1" i="8"/>
  <c r="CD34" i="5"/>
  <c r="C28" i="24" l="1"/>
  <c r="E28"/>
  <c r="A29"/>
  <c r="B29" s="1"/>
  <c r="CC29"/>
  <c r="CE34" i="5"/>
  <c r="E33"/>
  <c r="D33"/>
  <c r="G33"/>
  <c r="C33"/>
  <c r="F33"/>
  <c r="CB31" i="27"/>
  <c r="CC31" s="1"/>
  <c r="E29" i="26"/>
  <c r="F29"/>
  <c r="G29"/>
  <c r="C29"/>
  <c r="CA30"/>
  <c r="A30" s="1"/>
  <c r="B30" s="1"/>
  <c r="CB30"/>
  <c r="A31" i="25"/>
  <c r="B31" s="1"/>
  <c r="CC31"/>
  <c r="CD32" s="1"/>
  <c r="CE32" s="1"/>
  <c r="A31" i="27"/>
  <c r="B31" s="1"/>
  <c r="FX1" i="8"/>
  <c r="CD32" i="27"/>
  <c r="CD30" i="24"/>
  <c r="CE30" l="1"/>
  <c r="G29"/>
  <c r="E29"/>
  <c r="D29"/>
  <c r="C29"/>
  <c r="F29"/>
  <c r="CA34" i="5"/>
  <c r="CB34"/>
  <c r="CE32" i="27"/>
  <c r="CA32" s="1"/>
  <c r="F30" i="26"/>
  <c r="G30"/>
  <c r="D30"/>
  <c r="C30"/>
  <c r="E30"/>
  <c r="CC30"/>
  <c r="E31" i="27"/>
  <c r="D31"/>
  <c r="G31"/>
  <c r="C31"/>
  <c r="F31"/>
  <c r="E31" i="25"/>
  <c r="D31"/>
  <c r="F31"/>
  <c r="C31"/>
  <c r="G31"/>
  <c r="CB32"/>
  <c r="CA32"/>
  <c r="FY1" i="8"/>
  <c r="CD31" i="26"/>
  <c r="CB30" i="24" l="1"/>
  <c r="CA30"/>
  <c r="CC34" i="5"/>
  <c r="A34"/>
  <c r="B34" s="1"/>
  <c r="CB32" i="27"/>
  <c r="CC32" s="1"/>
  <c r="CE31" i="26"/>
  <c r="A32" i="25"/>
  <c r="B32" s="1"/>
  <c r="CC32"/>
  <c r="CD33" s="1"/>
  <c r="CE33" s="1"/>
  <c r="A32" i="27"/>
  <c r="B32" s="1"/>
  <c r="FZ1" i="8"/>
  <c r="CD33" i="27"/>
  <c r="CD35" i="5"/>
  <c r="A30" i="24" l="1"/>
  <c r="B30" s="1"/>
  <c r="CC30"/>
  <c r="CE35" i="5"/>
  <c r="E34"/>
  <c r="G34"/>
  <c r="C34"/>
  <c r="D34"/>
  <c r="F34"/>
  <c r="CE33" i="27"/>
  <c r="CA33" s="1"/>
  <c r="CA31" i="26"/>
  <c r="A31" s="1"/>
  <c r="B31" s="1"/>
  <c r="CB31"/>
  <c r="G32" i="27"/>
  <c r="F32"/>
  <c r="D32"/>
  <c r="C32"/>
  <c r="E32"/>
  <c r="E32" i="25"/>
  <c r="C32"/>
  <c r="G32"/>
  <c r="F32"/>
  <c r="D32"/>
  <c r="CB33"/>
  <c r="CA33"/>
  <c r="GA1" i="8"/>
  <c r="CD31" i="24"/>
  <c r="CE31" l="1"/>
  <c r="D30"/>
  <c r="G30"/>
  <c r="C30"/>
  <c r="E30"/>
  <c r="F30"/>
  <c r="CB35" i="5"/>
  <c r="CA35"/>
  <c r="CB33" i="27"/>
  <c r="CC33" s="1"/>
  <c r="F31" i="26"/>
  <c r="E31"/>
  <c r="C31"/>
  <c r="G31"/>
  <c r="D31"/>
  <c r="CC31"/>
  <c r="CD32" s="1"/>
  <c r="A33" i="25"/>
  <c r="B33" s="1"/>
  <c r="CC33"/>
  <c r="CD34" s="1"/>
  <c r="CE34" s="1"/>
  <c r="A33" i="27"/>
  <c r="B33" s="1"/>
  <c r="GB1" i="8"/>
  <c r="CD34" i="27"/>
  <c r="CA31" i="24" l="1"/>
  <c r="CB31"/>
  <c r="CC35" i="5"/>
  <c r="A35"/>
  <c r="B35" s="1"/>
  <c r="CE34" i="27"/>
  <c r="CB34" s="1"/>
  <c r="CE32" i="26"/>
  <c r="D33" i="25"/>
  <c r="E33"/>
  <c r="C33"/>
  <c r="F33"/>
  <c r="G33"/>
  <c r="CA34"/>
  <c r="CB34"/>
  <c r="C33" i="27"/>
  <c r="F33"/>
  <c r="G33"/>
  <c r="E33"/>
  <c r="D33"/>
  <c r="GC1" i="8"/>
  <c r="CD36" i="5"/>
  <c r="A31" i="24" l="1"/>
  <c r="B31" s="1"/>
  <c r="CC31"/>
  <c r="CE36" i="5"/>
  <c r="C35"/>
  <c r="E35"/>
  <c r="F35"/>
  <c r="D35"/>
  <c r="G35"/>
  <c r="CA34" i="27"/>
  <c r="CC34" s="1"/>
  <c r="CD35" s="1"/>
  <c r="CA32" i="26"/>
  <c r="A32" s="1"/>
  <c r="B32" s="1"/>
  <c r="CB32"/>
  <c r="A34" i="25"/>
  <c r="B34" s="1"/>
  <c r="CC34"/>
  <c r="CD35" s="1"/>
  <c r="CE35" s="1"/>
  <c r="GD1" i="8"/>
  <c r="CD32" i="24"/>
  <c r="CE32" l="1"/>
  <c r="C31"/>
  <c r="F31"/>
  <c r="D31"/>
  <c r="E31"/>
  <c r="G31"/>
  <c r="CA36" i="5"/>
  <c r="CB36"/>
  <c r="A34" i="27"/>
  <c r="B34" s="1"/>
  <c r="C34" s="1"/>
  <c r="CE35"/>
  <c r="CB35" s="1"/>
  <c r="CC32" i="26"/>
  <c r="D32"/>
  <c r="E32"/>
  <c r="F32"/>
  <c r="G32"/>
  <c r="C32"/>
  <c r="C34" i="25"/>
  <c r="E34"/>
  <c r="F34"/>
  <c r="G34"/>
  <c r="D34"/>
  <c r="CA35"/>
  <c r="CB35"/>
  <c r="GE1" i="8"/>
  <c r="CD33" i="26"/>
  <c r="CB32" i="24" l="1"/>
  <c r="CA32"/>
  <c r="CC36" i="5"/>
  <c r="A36"/>
  <c r="B36" s="1"/>
  <c r="F34" i="27"/>
  <c r="E34"/>
  <c r="D34"/>
  <c r="G34"/>
  <c r="CA35"/>
  <c r="A35" s="1"/>
  <c r="B35" s="1"/>
  <c r="CE33" i="26"/>
  <c r="CB33" s="1"/>
  <c r="A35" i="25"/>
  <c r="B35" s="1"/>
  <c r="CC35"/>
  <c r="CD36" s="1"/>
  <c r="CE36" s="1"/>
  <c r="GF1" i="8"/>
  <c r="CD37" i="5"/>
  <c r="CC32" i="24" l="1"/>
  <c r="A32"/>
  <c r="B32" s="1"/>
  <c r="CE37" i="5"/>
  <c r="E36"/>
  <c r="C36"/>
  <c r="G36"/>
  <c r="D36"/>
  <c r="F36"/>
  <c r="CC35" i="27"/>
  <c r="CD36" s="1"/>
  <c r="CA33" i="26"/>
  <c r="A33" s="1"/>
  <c r="B33" s="1"/>
  <c r="E35" i="25"/>
  <c r="G35"/>
  <c r="D35"/>
  <c r="C35"/>
  <c r="F35"/>
  <c r="E35" i="27"/>
  <c r="D35"/>
  <c r="F35"/>
  <c r="C35"/>
  <c r="G35"/>
  <c r="CB36" i="25"/>
  <c r="CA36"/>
  <c r="GG1" i="8"/>
  <c r="CD33" i="24"/>
  <c r="CE33" l="1"/>
  <c r="CA33" s="1"/>
  <c r="D32"/>
  <c r="G32"/>
  <c r="C32"/>
  <c r="E32"/>
  <c r="F32"/>
  <c r="CA37" i="5"/>
  <c r="A37" s="1"/>
  <c r="B37" s="1"/>
  <c r="CB37"/>
  <c r="CE36" i="27"/>
  <c r="CB36" s="1"/>
  <c r="CC33" i="26"/>
  <c r="F33"/>
  <c r="E33"/>
  <c r="D33"/>
  <c r="C33"/>
  <c r="G33"/>
  <c r="A36" i="25"/>
  <c r="B36" s="1"/>
  <c r="CC36"/>
  <c r="CD37" s="1"/>
  <c r="CE37" s="1"/>
  <c r="GH1" i="8"/>
  <c r="CD34" i="26"/>
  <c r="CB33" i="24" l="1"/>
  <c r="A33"/>
  <c r="B33" s="1"/>
  <c r="E33" s="1"/>
  <c r="CC33"/>
  <c r="D37" i="5"/>
  <c r="F37"/>
  <c r="E37"/>
  <c r="G37"/>
  <c r="C37"/>
  <c r="CC37"/>
  <c r="CA36" i="27"/>
  <c r="A36" s="1"/>
  <c r="B36" s="1"/>
  <c r="G36" s="1"/>
  <c r="CE34" i="26"/>
  <c r="CB34" s="1"/>
  <c r="C36" i="25"/>
  <c r="D36"/>
  <c r="E36"/>
  <c r="G36"/>
  <c r="F36"/>
  <c r="CA37"/>
  <c r="CB37"/>
  <c r="GI1" i="8"/>
  <c r="CD38" i="5"/>
  <c r="CD34" i="24"/>
  <c r="F36" i="27" l="1"/>
  <c r="C36"/>
  <c r="CE34" i="24"/>
  <c r="CB34" s="1"/>
  <c r="E36" i="27"/>
  <c r="D36"/>
  <c r="CC36"/>
  <c r="D33" i="24"/>
  <c r="G33"/>
  <c r="C33"/>
  <c r="F33"/>
  <c r="CA34"/>
  <c r="CE38" i="5"/>
  <c r="CA34" i="26"/>
  <c r="A34" s="1"/>
  <c r="B34" s="1"/>
  <c r="C34" s="1"/>
  <c r="CC37" i="25"/>
  <c r="CD38" s="1"/>
  <c r="CE38" s="1"/>
  <c r="A37"/>
  <c r="B37" s="1"/>
  <c r="GJ1" i="8"/>
  <c r="CD37" i="27"/>
  <c r="CE37" l="1"/>
  <c r="CA37" s="1"/>
  <c r="A37" s="1"/>
  <c r="B37" s="1"/>
  <c r="C37" s="1"/>
  <c r="A34" i="24"/>
  <c r="B34" s="1"/>
  <c r="CC34"/>
  <c r="CB38" i="5"/>
  <c r="CA38"/>
  <c r="D34" i="26"/>
  <c r="E34"/>
  <c r="F34"/>
  <c r="CC34"/>
  <c r="CD35" s="1"/>
  <c r="G34"/>
  <c r="CA38" i="25"/>
  <c r="CB38"/>
  <c r="F37"/>
  <c r="G37"/>
  <c r="E37"/>
  <c r="D37"/>
  <c r="C37"/>
  <c r="GK1" i="8"/>
  <c r="CD35" i="24"/>
  <c r="D37" i="27" l="1"/>
  <c r="F37"/>
  <c r="E37"/>
  <c r="G37"/>
  <c r="CB37"/>
  <c r="CC37" s="1"/>
  <c r="CE35" i="24"/>
  <c r="CA35" s="1"/>
  <c r="F34"/>
  <c r="G34"/>
  <c r="E34"/>
  <c r="D34"/>
  <c r="C34"/>
  <c r="CB35"/>
  <c r="CC38" i="5"/>
  <c r="A38"/>
  <c r="B38" s="1"/>
  <c r="CE35" i="26"/>
  <c r="CA35" s="1"/>
  <c r="A35" s="1"/>
  <c r="B35" s="1"/>
  <c r="A38" i="25"/>
  <c r="B38" s="1"/>
  <c r="CC38"/>
  <c r="CD39" s="1"/>
  <c r="CE39" s="1"/>
  <c r="GL1" i="8"/>
  <c r="CD38" i="27"/>
  <c r="CD39" i="5"/>
  <c r="CE38" i="27" l="1"/>
  <c r="CB38" s="1"/>
  <c r="A35" i="24"/>
  <c r="B35" s="1"/>
  <c r="CC35"/>
  <c r="CE39" i="5"/>
  <c r="E38"/>
  <c r="D38"/>
  <c r="F38"/>
  <c r="G38"/>
  <c r="C38"/>
  <c r="CB35" i="26"/>
  <c r="CC35" s="1"/>
  <c r="G35"/>
  <c r="C35"/>
  <c r="F35"/>
  <c r="E35"/>
  <c r="D35"/>
  <c r="C38" i="25"/>
  <c r="G38"/>
  <c r="F38"/>
  <c r="E38"/>
  <c r="D38"/>
  <c r="CA39"/>
  <c r="CB39"/>
  <c r="GM1" i="8"/>
  <c r="CD36" i="26"/>
  <c r="CD36" i="24"/>
  <c r="CA38" i="27" l="1"/>
  <c r="A38" s="1"/>
  <c r="B38" s="1"/>
  <c r="G38" s="1"/>
  <c r="CE36" i="24"/>
  <c r="CB36" s="1"/>
  <c r="G35"/>
  <c r="F35"/>
  <c r="D35"/>
  <c r="E35"/>
  <c r="C35"/>
  <c r="CB39" i="5"/>
  <c r="CA39"/>
  <c r="AB5"/>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CE36" i="26"/>
  <c r="CB36" s="1"/>
  <c r="A39" i="25"/>
  <c r="B39" s="1"/>
  <c r="CC39"/>
  <c r="CD40" s="1"/>
  <c r="CE40" s="1"/>
  <c r="GN1" i="8"/>
  <c r="CA36" i="24" l="1"/>
  <c r="D38" i="27"/>
  <c r="E38"/>
  <c r="CC38"/>
  <c r="C38"/>
  <c r="F38"/>
  <c r="A36" i="24"/>
  <c r="B36" s="1"/>
  <c r="CC36"/>
  <c r="CC39" i="5"/>
  <c r="A39"/>
  <c r="B39" s="1"/>
  <c r="CA36" i="26"/>
  <c r="CC36" s="1"/>
  <c r="E39" i="25"/>
  <c r="D39"/>
  <c r="F39"/>
  <c r="G39"/>
  <c r="C39"/>
  <c r="CB40"/>
  <c r="CA40"/>
  <c r="GO1" i="8"/>
  <c r="CD39" i="27"/>
  <c r="CD40" i="5"/>
  <c r="CD37" i="26"/>
  <c r="CD37" i="24"/>
  <c r="CE39" i="27" l="1"/>
  <c r="CA39" s="1"/>
  <c r="A39" s="1"/>
  <c r="B39" s="1"/>
  <c r="CE37" i="24"/>
  <c r="CA37" s="1"/>
  <c r="C36"/>
  <c r="D36"/>
  <c r="E36"/>
  <c r="F36"/>
  <c r="G36"/>
  <c r="CB37"/>
  <c r="CE40" i="5"/>
  <c r="D39"/>
  <c r="E39"/>
  <c r="G39"/>
  <c r="F39"/>
  <c r="C39"/>
  <c r="A36" i="26"/>
  <c r="B36" s="1"/>
  <c r="C36" s="1"/>
  <c r="CE37"/>
  <c r="A40" i="25"/>
  <c r="B40" s="1"/>
  <c r="CC40"/>
  <c r="CD41" s="1"/>
  <c r="CE41" s="1"/>
  <c r="GP1" i="8"/>
  <c r="CB39" i="27" l="1"/>
  <c r="CC39" s="1"/>
  <c r="F39"/>
  <c r="G39"/>
  <c r="E39"/>
  <c r="D39"/>
  <c r="C39"/>
  <c r="A37" i="24"/>
  <c r="B37" s="1"/>
  <c r="E37" s="1"/>
  <c r="CC37"/>
  <c r="CB40" i="5"/>
  <c r="CA40"/>
  <c r="D36" i="26"/>
  <c r="G36"/>
  <c r="F36"/>
  <c r="E36"/>
  <c r="CB37"/>
  <c r="CA37"/>
  <c r="E40" i="25"/>
  <c r="C40"/>
  <c r="G40"/>
  <c r="F40"/>
  <c r="D40"/>
  <c r="CB41"/>
  <c r="CA41"/>
  <c r="GQ1" i="8"/>
  <c r="CD40" i="27"/>
  <c r="CD38" i="24"/>
  <c r="CE40" i="27" l="1"/>
  <c r="CA40" s="1"/>
  <c r="A40" s="1"/>
  <c r="B40" s="1"/>
  <c r="CE38" i="24"/>
  <c r="CB38" s="1"/>
  <c r="D37"/>
  <c r="F37"/>
  <c r="G37"/>
  <c r="C37"/>
  <c r="CC40" i="5"/>
  <c r="CD41" s="1"/>
  <c r="A40"/>
  <c r="B40" s="1"/>
  <c r="A37" i="26"/>
  <c r="B37" s="1"/>
  <c r="CC37"/>
  <c r="CD38" s="1"/>
  <c r="CC41" i="25"/>
  <c r="CD42" s="1"/>
  <c r="CE42" s="1"/>
  <c r="A41"/>
  <c r="B41" s="1"/>
  <c r="GR1" i="8"/>
  <c r="CA38" i="24" l="1"/>
  <c r="CB40" i="27"/>
  <c r="F40"/>
  <c r="G40"/>
  <c r="E40"/>
  <c r="D40"/>
  <c r="C40"/>
  <c r="CC40"/>
  <c r="CD41" s="1"/>
  <c r="A38" i="24"/>
  <c r="B38" s="1"/>
  <c r="CC38"/>
  <c r="CE41" i="5"/>
  <c r="E40"/>
  <c r="G40"/>
  <c r="D40"/>
  <c r="C40"/>
  <c r="F40"/>
  <c r="CE38" i="26"/>
  <c r="G37"/>
  <c r="C37"/>
  <c r="E37"/>
  <c r="D37"/>
  <c r="F37"/>
  <c r="CA42" i="25"/>
  <c r="CB42"/>
  <c r="E41"/>
  <c r="C41"/>
  <c r="D41"/>
  <c r="F41"/>
  <c r="G41"/>
  <c r="GS1" i="8"/>
  <c r="CD39" i="24"/>
  <c r="CE41" i="27" l="1"/>
  <c r="CE39" i="24"/>
  <c r="CA39" s="1"/>
  <c r="C38"/>
  <c r="D38"/>
  <c r="E38"/>
  <c r="F38"/>
  <c r="G38"/>
  <c r="CB39"/>
  <c r="CB41" i="5"/>
  <c r="CA41"/>
  <c r="CA38" i="26"/>
  <c r="CB38"/>
  <c r="CC42" i="25"/>
  <c r="A42"/>
  <c r="B42" s="1"/>
  <c r="GT1" i="8"/>
  <c r="CA41" i="27" l="1"/>
  <c r="A41" s="1"/>
  <c r="B41" s="1"/>
  <c r="CB41"/>
  <c r="CC39" i="24"/>
  <c r="A39"/>
  <c r="B39" s="1"/>
  <c r="A41" i="5"/>
  <c r="B41" s="1"/>
  <c r="CC41"/>
  <c r="CD42" s="1"/>
  <c r="CC38" i="26"/>
  <c r="A38"/>
  <c r="B38" s="1"/>
  <c r="E42" i="25"/>
  <c r="F42"/>
  <c r="C42"/>
  <c r="G42"/>
  <c r="G4" s="1"/>
  <c r="D42"/>
  <c r="GU1" i="8"/>
  <c r="CD39" i="26"/>
  <c r="G9" i="6"/>
  <c r="CD40" i="24"/>
  <c r="CC41" i="27" l="1"/>
  <c r="CD42" s="1"/>
  <c r="F41"/>
  <c r="E41"/>
  <c r="G41"/>
  <c r="C41"/>
  <c r="D41"/>
  <c r="CE40" i="24"/>
  <c r="CA40" s="1"/>
  <c r="D39"/>
  <c r="F39"/>
  <c r="E39"/>
  <c r="G39"/>
  <c r="C39"/>
  <c r="CE42" i="5"/>
  <c r="E41"/>
  <c r="D41"/>
  <c r="F41"/>
  <c r="C41"/>
  <c r="G41"/>
  <c r="CE39" i="26"/>
  <c r="CA39" s="1"/>
  <c r="H5" i="25"/>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D4"/>
  <c r="G38" i="26"/>
  <c r="F38"/>
  <c r="E38"/>
  <c r="C38"/>
  <c r="D38"/>
  <c r="GV1" i="8"/>
  <c r="H9" i="6"/>
  <c r="CE42" i="27" l="1"/>
  <c r="CA42" s="1"/>
  <c r="A42" s="1"/>
  <c r="B42" s="1"/>
  <c r="CB40" i="24"/>
  <c r="CC40" s="1"/>
  <c r="CB39" i="26"/>
  <c r="CC39" s="1"/>
  <c r="A40" i="24"/>
  <c r="B40" s="1"/>
  <c r="CB42" i="5"/>
  <c r="CA42"/>
  <c r="A39" i="26"/>
  <c r="B39" s="1"/>
  <c r="GW1" i="8"/>
  <c r="CD40" i="26"/>
  <c r="CD41" i="24"/>
  <c r="CB42" i="27" l="1"/>
  <c r="CC42" s="1"/>
  <c r="E42"/>
  <c r="D42"/>
  <c r="G42"/>
  <c r="G4" s="1"/>
  <c r="F42"/>
  <c r="C42"/>
  <c r="CE41" i="24"/>
  <c r="CA41" s="1"/>
  <c r="G40"/>
  <c r="F40"/>
  <c r="E40"/>
  <c r="D40"/>
  <c r="C40"/>
  <c r="CB41"/>
  <c r="A42" i="5"/>
  <c r="B42" s="1"/>
  <c r="CC42"/>
  <c r="CE40" i="26"/>
  <c r="CA40" s="1"/>
  <c r="D39"/>
  <c r="C39"/>
  <c r="E39"/>
  <c r="F39"/>
  <c r="G39"/>
  <c r="CB40"/>
  <c r="GX1" i="8"/>
  <c r="G11" i="6"/>
  <c r="H5" i="27" l="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D4"/>
  <c r="CC41" i="24"/>
  <c r="A41"/>
  <c r="B41" s="1"/>
  <c r="C42" i="5"/>
  <c r="G42"/>
  <c r="G4" s="1"/>
  <c r="E42"/>
  <c r="F42"/>
  <c r="D42"/>
  <c r="A40" i="26"/>
  <c r="B40" s="1"/>
  <c r="CC40"/>
  <c r="CD41" s="1"/>
  <c r="GY1" i="8"/>
  <c r="CD42" i="24"/>
  <c r="H11" i="6"/>
  <c r="G7"/>
  <c r="CE42" i="24" l="1"/>
  <c r="CB42" s="1"/>
  <c r="C41"/>
  <c r="D41"/>
  <c r="E41"/>
  <c r="F41"/>
  <c r="G41"/>
  <c r="D4" i="5"/>
  <c r="H5"/>
  <c r="I5" s="1"/>
  <c r="J5" s="1"/>
  <c r="K5" s="1"/>
  <c r="L5" s="1"/>
  <c r="M5" s="1"/>
  <c r="N5" s="1"/>
  <c r="O5" s="1"/>
  <c r="P5" s="1"/>
  <c r="Q5" s="1"/>
  <c r="R5" s="1"/>
  <c r="S5" s="1"/>
  <c r="T5" s="1"/>
  <c r="U5" s="1"/>
  <c r="V5" s="1"/>
  <c r="W5" s="1"/>
  <c r="X5" s="1"/>
  <c r="Y5" s="1"/>
  <c r="Z5" s="1"/>
  <c r="AA5" s="1"/>
  <c r="CE41" i="26"/>
  <c r="CB41" s="1"/>
  <c r="F40"/>
  <c r="D40"/>
  <c r="E40"/>
  <c r="C40"/>
  <c r="G40"/>
  <c r="GZ1" i="8"/>
  <c r="H7" i="6"/>
  <c r="CA41" i="26" l="1"/>
  <c r="CC41" s="1"/>
  <c r="CD42" s="1"/>
  <c r="CA42" i="24"/>
  <c r="CC42" s="1"/>
  <c r="M44" i="5"/>
  <c r="HA1" i="8"/>
  <c r="M54" i="5"/>
  <c r="M46"/>
  <c r="M51"/>
  <c r="M52"/>
  <c r="M45"/>
  <c r="M48"/>
  <c r="M49"/>
  <c r="M53"/>
  <c r="M47"/>
  <c r="M50"/>
  <c r="M55"/>
  <c r="A41" i="26" l="1"/>
  <c r="B41" s="1"/>
  <c r="G41" s="1"/>
  <c r="A42" i="24"/>
  <c r="B42" s="1"/>
  <c r="G42" s="1"/>
  <c r="G4" s="1"/>
  <c r="H5" s="1"/>
  <c r="CE42" i="26"/>
  <c r="CA42" s="1"/>
  <c r="E41"/>
  <c r="C41"/>
  <c r="CB42"/>
  <c r="HB1" i="8"/>
  <c r="G8" i="6"/>
  <c r="F41" i="26" l="1"/>
  <c r="D41"/>
  <c r="F42" i="24"/>
  <c r="E42"/>
  <c r="D42"/>
  <c r="C42"/>
  <c r="I5"/>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D4"/>
  <c r="A42" i="26"/>
  <c r="B42" s="1"/>
  <c r="CC42"/>
  <c r="HC1" i="8"/>
  <c r="H8" i="6"/>
  <c r="D42" i="26" l="1"/>
  <c r="C42"/>
  <c r="F42"/>
  <c r="E42"/>
  <c r="G42"/>
  <c r="G4" s="1"/>
  <c r="HD1" i="8"/>
  <c r="G10" i="6"/>
  <c r="G12" l="1"/>
  <c r="H5" i="26"/>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D4"/>
  <c r="HE1" i="8"/>
  <c r="H10" i="6"/>
  <c r="H12" l="1"/>
  <c r="HF1" i="8"/>
  <c r="HG1" l="1"/>
  <c r="HH1" l="1"/>
  <c r="HI1" l="1"/>
  <c r="HJ1" l="1"/>
  <c r="HK1" l="1"/>
  <c r="HL1" l="1"/>
  <c r="HM1" l="1"/>
  <c r="HN1" l="1"/>
  <c r="HO1" l="1"/>
  <c r="HP1" l="1"/>
  <c r="HQ1" l="1"/>
  <c r="HR1" l="1"/>
  <c r="HS1" l="1"/>
  <c r="HT1" l="1"/>
  <c r="HU1" l="1"/>
  <c r="HV1" l="1"/>
  <c r="HW1" l="1"/>
  <c r="HX1" l="1"/>
  <c r="HY1" l="1"/>
  <c r="HZ1" l="1"/>
  <c r="IA1" l="1"/>
  <c r="IB1" l="1"/>
  <c r="IC1" l="1"/>
  <c r="ID1" l="1"/>
  <c r="IE1" l="1"/>
  <c r="IF1" l="1"/>
  <c r="IG1" l="1"/>
  <c r="IH1" l="1"/>
  <c r="II1" l="1"/>
  <c r="IJ1" l="1"/>
  <c r="IK1" l="1"/>
  <c r="IL1" l="1"/>
  <c r="IM1" l="1"/>
  <c r="IN1" l="1"/>
  <c r="IO1" l="1"/>
  <c r="IP1" l="1"/>
  <c r="IQ1" l="1"/>
  <c r="IR1" l="1"/>
  <c r="IS1" l="1"/>
  <c r="IT1" l="1"/>
  <c r="IU1" l="1"/>
  <c r="IV1" l="1"/>
  <c r="IW1" l="1"/>
  <c r="IX1" l="1"/>
  <c r="IY1" l="1"/>
  <c r="IZ1" l="1"/>
  <c r="JA1" l="1"/>
  <c r="JC1" l="1"/>
  <c r="AF10" i="6"/>
  <c r="AF8"/>
  <c r="AF11"/>
  <c r="AF9"/>
  <c r="JB1" i="8"/>
  <c r="JD1" l="1"/>
  <c r="JE1" l="1"/>
  <c r="JF1" l="1"/>
  <c r="JG1" l="1"/>
  <c r="JH1" l="1"/>
  <c r="JI1" l="1"/>
  <c r="JJ1" l="1"/>
  <c r="JK1" l="1"/>
  <c r="JL1" l="1"/>
  <c r="JM1" l="1"/>
  <c r="JN1" l="1"/>
  <c r="JO1" l="1"/>
  <c r="JP1" l="1"/>
  <c r="JQ1" l="1"/>
  <c r="JR1" l="1"/>
  <c r="JS1" l="1"/>
  <c r="JT1" l="1"/>
  <c r="JU1" l="1"/>
  <c r="JV1" l="1"/>
  <c r="JW1" l="1"/>
  <c r="JX1" l="1"/>
  <c r="JY1" l="1"/>
  <c r="JZ1" l="1"/>
  <c r="KA1" l="1"/>
  <c r="KB1" l="1"/>
  <c r="KC1" l="1"/>
  <c r="KD1" l="1"/>
  <c r="KE1" l="1"/>
  <c r="KF1" l="1"/>
  <c r="KG1" l="1"/>
  <c r="KH1" l="1"/>
  <c r="KI1" l="1"/>
  <c r="KJ1" l="1"/>
  <c r="KK1" l="1"/>
  <c r="KL1" l="1"/>
  <c r="KM1" l="1"/>
  <c r="KN1" l="1"/>
  <c r="KO1" l="1"/>
  <c r="KP1" l="1"/>
  <c r="KQ1" l="1"/>
  <c r="KR1" l="1"/>
  <c r="KS1" l="1"/>
  <c r="KT1" l="1"/>
  <c r="KU1" l="1"/>
  <c r="KV1" l="1"/>
  <c r="KW1" l="1"/>
  <c r="KX1" l="1"/>
  <c r="KY1" l="1"/>
  <c r="KZ1" l="1"/>
  <c r="LA1" l="1"/>
  <c r="LB1" l="1"/>
  <c r="LC1" l="1"/>
  <c r="LD1" l="1"/>
  <c r="LE1" l="1"/>
  <c r="LF1" l="1"/>
  <c r="LG1" l="1"/>
  <c r="LH1" l="1"/>
  <c r="LI1" l="1"/>
  <c r="LJ1" l="1"/>
  <c r="LK1" l="1"/>
  <c r="LL1" l="1"/>
  <c r="LM1" l="1"/>
  <c r="LN1" l="1"/>
  <c r="LO1" l="1"/>
  <c r="LP1" l="1"/>
  <c r="LQ1" l="1"/>
  <c r="LR1" l="1"/>
  <c r="LS1" l="1"/>
  <c r="LT1" l="1"/>
  <c r="LU1" l="1"/>
  <c r="LV1" l="1"/>
  <c r="LW1" l="1"/>
  <c r="LX1" l="1"/>
  <c r="LY1" l="1"/>
  <c r="LZ1" l="1"/>
  <c r="MA1" l="1"/>
  <c r="MB1" l="1"/>
  <c r="MC1" l="1"/>
  <c r="MD1" l="1"/>
  <c r="ME1" l="1"/>
  <c r="MF1" l="1"/>
  <c r="MG1" l="1"/>
  <c r="MH1" l="1"/>
  <c r="MI1" l="1"/>
  <c r="MJ1" l="1"/>
  <c r="ML1" l="1"/>
  <c r="AE8" i="6"/>
  <c r="AG8" s="1"/>
  <c r="AE10"/>
  <c r="AG10" s="1"/>
  <c r="AE9"/>
  <c r="AG9" s="1"/>
  <c r="AE11"/>
  <c r="AG11" s="1"/>
  <c r="MK1" i="8"/>
  <c r="I9" i="6"/>
  <c r="I11"/>
  <c r="I10"/>
  <c r="I8"/>
  <c r="MM1" i="8" l="1"/>
  <c r="MN1" l="1"/>
  <c r="MO1" l="1"/>
  <c r="MP1" l="1"/>
  <c r="MQ1" l="1"/>
  <c r="MR1" l="1"/>
  <c r="MS1" l="1"/>
  <c r="MT1" l="1"/>
  <c r="MU1" l="1"/>
  <c r="MV1" l="1"/>
  <c r="MW1" l="1"/>
  <c r="MX1" l="1"/>
  <c r="MY1" l="1"/>
  <c r="MZ1" l="1"/>
  <c r="NA1" l="1"/>
  <c r="NB1" l="1"/>
  <c r="NC1" l="1"/>
  <c r="ND1" l="1"/>
  <c r="AE7" i="6" l="1"/>
  <c r="AF7"/>
  <c r="NE1" i="8"/>
  <c r="AG7" i="6" l="1"/>
  <c r="I7"/>
  <c r="I12" l="1"/>
</calcChain>
</file>

<file path=xl/sharedStrings.xml><?xml version="1.0" encoding="utf-8"?>
<sst xmlns="http://schemas.openxmlformats.org/spreadsheetml/2006/main" count="499" uniqueCount="229">
  <si>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</si>
  <si>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</si>
  <si>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</si>
  <si>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</si>
  <si>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</si>
  <si>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</si>
  <si>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</si>
  <si>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</si>
  <si>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</si>
  <si>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</si>
  <si>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</si>
  <si>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</si>
  <si>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</si>
  <si>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</si>
  <si>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</si>
  <si>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</si>
  <si>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</si>
  <si>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</si>
  <si>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</si>
  <si>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</si>
  <si>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Gestion des Groupes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</si>
  <si>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</si>
  <si>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</si>
  <si>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</si>
  <si>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</si>
  <si>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</si>
  <si>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</si>
  <si>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</si>
  <si>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</si>
  <si>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</si>
  <si>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</si>
  <si>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</si>
  <si>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</si>
  <si>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</si>
  <si>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</si>
  <si>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</si>
  <si>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Habilitations</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</si>
  <si>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</si>
  <si>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</si>
  <si>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</si>
  <si>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</si>
  <si>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</si>
  <si>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</si>
  <si>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</si>
  <si>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</si>
  <si>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</si>
  <si>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</si>
  <si>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</si>
  <si>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</si>
  <si>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</si>
  <si>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</si>
  <si>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</si>
  <si>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</si>
  <si>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</si>
  <si>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</si>
  <si>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</si>
  <si>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</si>
  <si>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</si>
  <si>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</si>
  <si>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</si>
  <si>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Gestion du Calendrier</t>
  </si>
  <si>
    <t>Ergonomie - Refonte Menu</t>
  </si>
  <si>
    <t>Ergonomie - Magic Button</t>
  </si>
  <si>
    <t>Suivi - Historisation des actions</t>
  </si>
  <si>
    <t>Etude Module de Parcours</t>
  </si>
  <si>
    <t>Gestion des Utilisateurs</t>
  </si>
  <si>
    <t xml:space="preserve">En date </t>
  </si>
  <si>
    <t>Ergonomie - Charte Graphique</t>
  </si>
  <si>
    <t>REFTRA - Création et Init. des tables RT/CL - Régions</t>
  </si>
  <si>
    <t>Composant IHM RT/CL/ZONE (50%) ( Cible SPRINT 2 )</t>
  </si>
  <si>
    <t>PY THOMAS</t>
  </si>
  <si>
    <t xml:space="preserve">SFD( Référence à Créer ) </t>
  </si>
  <si>
    <t>FCG MOBILE</t>
  </si>
  <si>
    <t>Nom complet exigences</t>
  </si>
  <si>
    <t xml:space="preserve"> </t>
  </si>
  <si>
    <t>BackOffice</t>
  </si>
  <si>
    <t>Webservices Read</t>
  </si>
  <si>
    <t>Webservices Authentification</t>
  </si>
  <si>
    <t>Fonction getListAllParcours</t>
  </si>
  <si>
    <t>Fonction getParcoursArchitectureById</t>
  </si>
  <si>
    <t>Fonction user.getAuthToken</t>
  </si>
  <si>
    <t>Fonction user.getAccessToken</t>
  </si>
  <si>
    <t>Fonction getParcoursById</t>
  </si>
  <si>
    <t>Fonction getSousParcoursById</t>
  </si>
  <si>
    <t>Fonction getSceneById</t>
  </si>
  <si>
    <t>Fonction getTransitionById</t>
  </si>
  <si>
    <t>Fonction getListElementsBySceneId</t>
  </si>
  <si>
    <t>Fonction getElementById</t>
  </si>
  <si>
    <t>Fonction getListAllElements</t>
  </si>
  <si>
    <t>Fonction getPointOfInterestByTag</t>
  </si>
  <si>
    <t>Documentation WSDL</t>
  </si>
  <si>
    <t>Webservices Post</t>
  </si>
  <si>
    <t>Architecture Webservices POST</t>
  </si>
  <si>
    <t>Général</t>
  </si>
  <si>
    <t>Conception architecture ID Tag-&gt;Point d'intérêt</t>
  </si>
  <si>
    <t>Administration relation ID Tag-&gt; Point d'intérêt</t>
  </si>
  <si>
    <t>Ergonomie ajout de contenu - Affichage du graph parcours</t>
  </si>
  <si>
    <t>IHM Gestion context et internationalisation des éléments</t>
  </si>
  <si>
    <t>Gestion de l'état 'critique' des datas</t>
  </si>
  <si>
    <t>Système d'identification des doublons</t>
  </si>
  <si>
    <t>Système de contexte des éléments</t>
  </si>
  <si>
    <t>Système d'internationalisation des éléments</t>
  </si>
  <si>
    <t>Système de validation d'un chantier</t>
  </si>
  <si>
    <t>IHM validation de chantier</t>
  </si>
  <si>
    <t>Export Global des données</t>
  </si>
  <si>
    <t>Export Précis des données</t>
  </si>
  <si>
    <t>Import des données</t>
  </si>
  <si>
    <t>IHM Import Export</t>
  </si>
  <si>
    <t>Système de clonage d'un élément</t>
  </si>
  <si>
    <t>Points d'intérêt</t>
  </si>
  <si>
    <t>Versionning Elements</t>
  </si>
  <si>
    <t>Datas Critiques</t>
  </si>
  <si>
    <t>Import Export</t>
  </si>
  <si>
    <t>API</t>
  </si>
  <si>
    <t>API Java</t>
  </si>
  <si>
    <t>Architecture de l'API Java</t>
  </si>
  <si>
    <t>API Java: Read</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</si>
  <si>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</si>
  <si>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</si>
  <si>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</si>
  <si>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</si>
  <si>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</si>
  <si>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</si>
  <si>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</si>
  <si>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</si>
  <si>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</si>
  <si>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</si>
  <si>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</si>
  <si>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</si>
  <si>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</si>
  <si>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</si>
  <si>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</si>
  <si>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</si>
  <si>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</si>
  <si>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</si>
  <si>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</si>
  <si>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</si>
  <si>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</si>
  <si>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</si>
  <si>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</si>
  <si>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Admin</t>
  </si>
  <si>
    <t>Conception</t>
  </si>
  <si>
    <t>Conception archi Evenements, Capteurs, Points d'intérêt</t>
  </si>
  <si>
    <t>Réactions aux événements</t>
  </si>
  <si>
    <t>Upload Video Youtube</t>
  </si>
  <si>
    <t>Upload PDF</t>
  </si>
  <si>
    <t>Upload MP3</t>
  </si>
  <si>
    <t>Upload Dailymotion</t>
  </si>
  <si>
    <t>Upload autres fichiers</t>
  </si>
  <si>
    <t>CRUD Scene via API</t>
  </si>
  <si>
    <t>Connexion/Deconnexion via API</t>
  </si>
  <si>
    <t>Dylan</t>
  </si>
  <si>
    <t>Bob</t>
  </si>
  <si>
    <t>DEV</t>
  </si>
  <si>
    <t>Conception architecture auth/access token</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</si>
  <si>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</si>
  <si>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</si>
  <si>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</si>
  <si>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</si>
  <si>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</si>
  <si>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</si>
  <si>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</si>
  <si>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</si>
  <si>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</si>
  <si>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</si>
  <si>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</si>
  <si>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</si>
  <si>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</si>
  <si>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</si>
  <si>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</si>
  <si>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</si>
  <si>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</si>
  <si>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</si>
  <si>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</si>
  <si>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</si>
  <si>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</si>
  <si>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</si>
  <si>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</si>
  <si>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</si>
  <si>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</si>
  <si>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</si>
  <si>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</si>
  <si>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</si>
  <si>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</si>
  <si>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</si>
  <si>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</si>
  <si>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</si>
  <si>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</si>
  <si>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</si>
  <si>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</si>
  <si>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</si>
  <si>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</si>
  <si>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</si>
  <si>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</si>
  <si>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</si>
  <si>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</si>
  <si>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</si>
  <si>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</si>
  <si>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</si>
  <si>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</si>
  <si>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</si>
  <si>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</si>
  <si>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</si>
  <si>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</si>
  <si>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</si>
  <si>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A détailler</t>
  </si>
  <si>
    <t>0.5</t>
  </si>
  <si>
    <t>Gestions des droits de modif relation ID Tag -&gt; Point d'intérêt et Coordonnées GPS -&gt; Point d'intérêt</t>
  </si>
  <si>
    <t>Conception architecture Coordonnées GPS-&gt;Point d'intérêt</t>
  </si>
  <si>
    <t>Administration relation Coordonnées GPS-&gt; Point d'intérêt</t>
  </si>
  <si>
    <t>Verney</t>
  </si>
  <si>
    <t>Benjamin</t>
  </si>
  <si>
    <t>CP</t>
  </si>
  <si>
    <t>Chef de projet</t>
  </si>
  <si>
    <t>Developpeur</t>
  </si>
  <si>
    <t>Morane</t>
  </si>
  <si>
    <t>Léponge</t>
  </si>
  <si>
    <t>Les fonctions de tri mélangent les ID</t>
  </si>
  <si>
    <t>TRT = ?</t>
  </si>
  <si>
    <t>SFD = ?</t>
  </si>
  <si>
    <t>Dans les "Sprint". Bandeau noir avec l'avancement théorique ne fonctionne que sur le sprint 1</t>
  </si>
  <si>
    <t>Dans "Sprint N°1". Absolument rien compris au graph de droite</t>
  </si>
  <si>
    <t>Sprint N°1</t>
  </si>
  <si>
    <t>Sprint N°X</t>
  </si>
  <si>
    <t>Sprint N°2</t>
  </si>
  <si>
    <t>Liste SFD</t>
  </si>
  <si>
    <t>Feuille concernée:</t>
  </si>
  <si>
    <t>N° ToDo:</t>
  </si>
  <si>
    <t xml:space="preserve">Affiche des 0 à la place de cases vides  </t>
  </si>
</sst>
</file>

<file path=xl/styles.xml><?xml version="1.0" encoding="utf-8"?>
<styleSheet xmlns="http://schemas.openxmlformats.org/spreadsheetml/2006/main">
  <numFmts count="3">
    <numFmt numFmtId="164" formatCode="[$-F800]dddd\,\ mmmm\ dd\,\ yyyy"/>
    <numFmt numFmtId="165" formatCode="ddd"/>
    <numFmt numFmtId="166" formatCode="dd/mm"/>
  </numFmts>
  <fonts count="49">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1"/>
      <color rgb="FFFF0000"/>
      <name val="Arial"/>
      <family val="2"/>
    </font>
    <font>
      <sz val="10"/>
      <color rgb="FF0000FF"/>
      <name val="Arial"/>
      <family val="2"/>
    </font>
    <font>
      <sz val="11"/>
      <color rgb="FF0000FF"/>
      <name val="Arial"/>
      <family val="2"/>
    </font>
    <font>
      <b/>
      <sz val="10"/>
      <name val="Arial"/>
      <family val="2"/>
    </font>
    <font>
      <b/>
      <sz val="11"/>
      <color rgb="FF0000FF"/>
      <name val="Arial"/>
      <family val="2"/>
    </font>
    <font>
      <b/>
      <sz val="11"/>
      <color rgb="FF3F3F3F"/>
      <name val="Calibri"/>
      <family val="2"/>
      <scheme val="minor"/>
    </font>
    <font>
      <sz val="10"/>
      <name val="Arial"/>
      <family val="2"/>
    </font>
    <font>
      <strike/>
      <sz val="10"/>
      <name val="Arial"/>
      <family val="2"/>
    </font>
    <font>
      <sz val="25"/>
      <color rgb="FF0000FF"/>
      <name val="Calibri"/>
      <family val="2"/>
      <scheme val="minor"/>
    </font>
    <font>
      <sz val="16"/>
      <color rgb="FF0000FF"/>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rgb="FFF2F2F2"/>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9" fontId="9" fillId="0" borderId="0" applyFont="0" applyFill="0" applyBorder="0" applyAlignment="0" applyProtection="0"/>
    <xf numFmtId="0" fontId="44" fillId="15" borderId="25" applyNumberFormat="0" applyAlignment="0" applyProtection="0"/>
  </cellStyleXfs>
  <cellXfs count="214">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Font="1" applyFill="1" applyBorder="1" applyAlignment="1" applyProtection="1">
      <alignment horizontal="center" vertical="center"/>
    </xf>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5" fillId="0" borderId="9" xfId="0" applyFont="1" applyBorder="1" applyAlignment="1">
      <alignment horizontal="center" vertical="center" wrapText="1"/>
    </xf>
    <xf numFmtId="0" fontId="25"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6"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0" fillId="0" borderId="0" xfId="0" applyAlignment="1">
      <alignment horizontal="center" vertical="center"/>
    </xf>
    <xf numFmtId="0" fontId="30"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1" fillId="0" borderId="0" xfId="0" applyFont="1" applyProtection="1"/>
    <xf numFmtId="0" fontId="24" fillId="0" borderId="9" xfId="0" applyFont="1" applyBorder="1" applyAlignment="1">
      <alignment horizontal="center" vertical="center" wrapText="1"/>
    </xf>
    <xf numFmtId="0" fontId="32" fillId="0" borderId="9" xfId="0" applyFont="1" applyBorder="1" applyAlignment="1">
      <alignment horizontal="center" vertical="center" wrapText="1"/>
    </xf>
    <xf numFmtId="0" fontId="15" fillId="8" borderId="0" xfId="0" applyFont="1" applyFill="1" applyAlignment="1" applyProtection="1">
      <alignment horizontal="center"/>
    </xf>
    <xf numFmtId="0" fontId="15"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5" fillId="8" borderId="0" xfId="0" applyNumberFormat="1" applyFont="1" applyFill="1" applyBorder="1" applyAlignment="1" applyProtection="1">
      <alignment horizontal="center" vertical="center"/>
    </xf>
    <xf numFmtId="0" fontId="6" fillId="8" borderId="0" xfId="0" applyFont="1" applyFill="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13" fillId="8" borderId="0" xfId="0" applyFont="1" applyFill="1" applyProtection="1"/>
    <xf numFmtId="0" fontId="5" fillId="2" borderId="18" xfId="0" applyFont="1" applyFill="1" applyBorder="1" applyAlignment="1" applyProtection="1">
      <alignment horizontal="right" vertical="center"/>
    </xf>
    <xf numFmtId="0" fontId="30" fillId="0" borderId="9" xfId="0" applyFont="1" applyBorder="1" applyAlignment="1">
      <alignment horizontal="center" vertical="center" wrapText="1"/>
    </xf>
    <xf numFmtId="0" fontId="33"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4" fillId="0" borderId="9" xfId="0" applyFont="1" applyFill="1" applyBorder="1" applyAlignment="1">
      <alignment vertical="center"/>
    </xf>
    <xf numFmtId="0" fontId="35"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6" fillId="0" borderId="0" xfId="0" applyFont="1" applyAlignment="1" applyProtection="1">
      <alignment vertical="center"/>
    </xf>
    <xf numFmtId="0" fontId="0" fillId="0" borderId="0" xfId="0" applyProtection="1"/>
    <xf numFmtId="0" fontId="27" fillId="0" borderId="0" xfId="0" applyFont="1" applyProtection="1"/>
    <xf numFmtId="0" fontId="27" fillId="0" borderId="0" xfId="0" applyFont="1" applyFill="1" applyProtection="1"/>
    <xf numFmtId="0" fontId="13" fillId="0" borderId="0" xfId="0" applyFont="1" applyFill="1" applyProtection="1"/>
    <xf numFmtId="0" fontId="6" fillId="0" borderId="9" xfId="0" applyNumberFormat="1" applyFont="1" applyBorder="1" applyAlignment="1">
      <alignment horizontal="center" vertical="center"/>
    </xf>
    <xf numFmtId="0" fontId="5" fillId="11"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7" fillId="9"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2"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39"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40" fillId="0" borderId="9" xfId="0" applyFont="1" applyBorder="1" applyAlignment="1">
      <alignment horizontal="center" vertical="center" wrapText="1"/>
    </xf>
    <xf numFmtId="0" fontId="41" fillId="0" borderId="9" xfId="0" applyFont="1" applyBorder="1" applyAlignment="1">
      <alignment horizontal="left" vertical="center" wrapText="1" indent="1"/>
    </xf>
    <xf numFmtId="0" fontId="6" fillId="0" borderId="0" xfId="0" quotePrefix="1" applyNumberFormat="1" applyFont="1" applyBorder="1" applyAlignment="1" applyProtection="1">
      <alignment horizontal="center" vertical="center"/>
      <protection locked="0"/>
    </xf>
    <xf numFmtId="0" fontId="15" fillId="8"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8"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3" fillId="0" borderId="9" xfId="0" applyFont="1" applyBorder="1" applyAlignment="1">
      <alignment horizontal="left" vertical="center" wrapText="1" indent="1"/>
    </xf>
    <xf numFmtId="0" fontId="0" fillId="0" borderId="0" xfId="0" applyAlignment="1">
      <alignment horizontal="center"/>
    </xf>
    <xf numFmtId="0" fontId="41" fillId="0" borderId="0" xfId="0" applyFont="1" applyAlignment="1">
      <alignment wrapText="1"/>
    </xf>
    <xf numFmtId="0" fontId="34" fillId="11" borderId="9" xfId="0" applyFont="1" applyFill="1" applyBorder="1" applyAlignment="1">
      <alignment horizontal="center"/>
    </xf>
    <xf numFmtId="0" fontId="0" fillId="0" borderId="0" xfId="0"/>
    <xf numFmtId="0" fontId="0" fillId="0" borderId="0" xfId="0"/>
    <xf numFmtId="0" fontId="0" fillId="0" borderId="0" xfId="0"/>
    <xf numFmtId="0" fontId="42" fillId="0" borderId="9" xfId="0" applyFont="1" applyBorder="1" applyAlignment="1">
      <alignment horizontal="center" vertical="center" wrapText="1"/>
    </xf>
    <xf numFmtId="0" fontId="45" fillId="0" borderId="9" xfId="0" applyFont="1" applyBorder="1" applyAlignment="1">
      <alignment horizontal="left" vertical="center" wrapText="1" indent="1"/>
    </xf>
    <xf numFmtId="0" fontId="45" fillId="0" borderId="9" xfId="0" applyFont="1" applyBorder="1" applyAlignment="1">
      <alignment horizontal="center" vertical="center" wrapText="1"/>
    </xf>
    <xf numFmtId="0" fontId="46" fillId="0" borderId="9" xfId="0" applyFont="1" applyBorder="1" applyAlignment="1">
      <alignment horizontal="left" vertical="center" wrapText="1" indent="1"/>
    </xf>
    <xf numFmtId="0" fontId="44" fillId="15" borderId="25" xfId="2" applyAlignment="1" applyProtection="1">
      <alignment horizontal="left" indent="1"/>
    </xf>
    <xf numFmtId="0" fontId="44" fillId="15" borderId="25" xfId="2" applyNumberFormat="1" applyAlignment="1" applyProtection="1">
      <alignment horizontal="center" vertical="center"/>
      <protection locked="0"/>
    </xf>
    <xf numFmtId="0" fontId="44" fillId="15" borderId="25" xfId="2" applyProtection="1"/>
    <xf numFmtId="0" fontId="38" fillId="0" borderId="4" xfId="0" applyFont="1" applyBorder="1" applyAlignment="1">
      <alignment vertical="center"/>
    </xf>
    <xf numFmtId="0" fontId="38" fillId="0" borderId="0" xfId="0" applyFont="1" applyBorder="1" applyAlignment="1">
      <alignment vertical="center"/>
    </xf>
    <xf numFmtId="0" fontId="38" fillId="0" borderId="5" xfId="0" applyFont="1" applyBorder="1" applyAlignment="1">
      <alignment vertical="center"/>
    </xf>
    <xf numFmtId="0" fontId="38" fillId="0" borderId="6" xfId="0" applyFont="1" applyBorder="1" applyAlignment="1">
      <alignment vertical="center"/>
    </xf>
    <xf numFmtId="0" fontId="38" fillId="0" borderId="7" xfId="0" applyFont="1" applyBorder="1" applyAlignment="1">
      <alignment vertical="center"/>
    </xf>
    <xf numFmtId="0" fontId="38" fillId="0" borderId="8" xfId="0" applyFont="1" applyBorder="1" applyAlignment="1">
      <alignment vertical="center"/>
    </xf>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6" fillId="0" borderId="9" xfId="0" applyFont="1" applyBorder="1" applyAlignment="1" applyProtection="1">
      <alignment horizontal="left" indent="1"/>
      <protection locked="0"/>
    </xf>
    <xf numFmtId="0" fontId="3" fillId="0" borderId="9" xfId="0" applyFont="1" applyBorder="1" applyAlignment="1" applyProtection="1">
      <alignment horizontal="left" indent="1"/>
      <protection locked="0"/>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7" fillId="14" borderId="9" xfId="0" applyFont="1" applyFill="1" applyBorder="1" applyAlignment="1">
      <alignment horizontal="center"/>
    </xf>
    <xf numFmtId="0" fontId="47" fillId="0" borderId="2" xfId="0" applyFont="1" applyBorder="1" applyAlignment="1">
      <alignment horizontal="center" vertical="center"/>
    </xf>
    <xf numFmtId="0" fontId="47" fillId="0" borderId="0" xfId="0" applyFont="1" applyBorder="1" applyAlignment="1">
      <alignment horizontal="center" vertical="center"/>
    </xf>
    <xf numFmtId="0" fontId="38" fillId="0" borderId="0" xfId="0" applyFont="1" applyBorder="1" applyAlignment="1">
      <alignment horizontal="center" vertical="center"/>
    </xf>
    <xf numFmtId="0" fontId="38" fillId="0" borderId="5" xfId="0" applyFont="1" applyBorder="1" applyAlignment="1">
      <alignment horizontal="center" vertical="center"/>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29" fillId="7" borderId="0" xfId="0" applyFont="1" applyFill="1" applyAlignment="1" applyProtection="1">
      <alignment horizontal="center" vertical="center"/>
    </xf>
    <xf numFmtId="0" fontId="29" fillId="2" borderId="0" xfId="0" applyFont="1" applyFill="1" applyAlignment="1" applyProtection="1">
      <alignment horizontal="center" vertical="center"/>
    </xf>
    <xf numFmtId="0" fontId="28" fillId="3" borderId="9" xfId="0" applyFont="1" applyFill="1" applyBorder="1" applyAlignment="1" applyProtection="1">
      <alignment horizontal="center" vertical="center"/>
    </xf>
    <xf numFmtId="0" fontId="27" fillId="0" borderId="0" xfId="0" applyFont="1" applyAlignment="1" applyProtection="1">
      <alignment horizontal="center"/>
    </xf>
    <xf numFmtId="0" fontId="27" fillId="0" borderId="16" xfId="0" applyFont="1" applyBorder="1" applyAlignment="1" applyProtection="1">
      <alignment horizontal="center"/>
    </xf>
    <xf numFmtId="0" fontId="48" fillId="0" borderId="0" xfId="0" applyFont="1" applyBorder="1" applyAlignment="1">
      <alignment vertical="center"/>
    </xf>
    <xf numFmtId="0" fontId="48" fillId="0" borderId="0" xfId="0" applyFont="1" applyBorder="1" applyAlignment="1">
      <alignment horizontal="center" vertical="center"/>
    </xf>
    <xf numFmtId="0" fontId="48" fillId="0" borderId="5" xfId="0" applyFont="1" applyBorder="1" applyAlignment="1">
      <alignment vertical="center"/>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7" fillId="0" borderId="1" xfId="0" applyFont="1" applyBorder="1" applyAlignment="1">
      <alignment horizontal="right" vertical="center"/>
    </xf>
    <xf numFmtId="0" fontId="47" fillId="0" borderId="2" xfId="0" applyFont="1" applyBorder="1" applyAlignment="1">
      <alignment horizontal="right" vertical="center"/>
    </xf>
    <xf numFmtId="0" fontId="47" fillId="0" borderId="4" xfId="0" applyFont="1" applyBorder="1" applyAlignment="1">
      <alignment horizontal="right" vertical="center"/>
    </xf>
    <xf numFmtId="0" fontId="47" fillId="0" borderId="0" xfId="0" applyFont="1" applyBorder="1" applyAlignment="1">
      <alignment horizontal="right" vertical="center"/>
    </xf>
  </cellXfs>
  <cellStyles count="3">
    <cellStyle name="Normal" xfId="0" builtinId="0"/>
    <cellStyle name="Pourcentage" xfId="1" builtinId="5"/>
    <cellStyle name="Sortie" xfId="2" builtinId="21"/>
  </cellStyles>
  <dxfs count="97">
    <dxf>
      <font>
        <b/>
        <i val="0"/>
        <color rgb="FFFF0000"/>
      </font>
      <fill>
        <patternFill>
          <bgColor theme="9" tint="0.39994506668294322"/>
        </patternFill>
      </fill>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layout/>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41.5</c:v>
                </c:pt>
                <c:pt idx="1">
                  <c:v>38.733333333333334</c:v>
                </c:pt>
                <c:pt idx="2">
                  <c:v>35.966666666666669</c:v>
                </c:pt>
                <c:pt idx="3">
                  <c:v>33.200000000000003</c:v>
                </c:pt>
                <c:pt idx="4">
                  <c:v>30.433333333333337</c:v>
                </c:pt>
                <c:pt idx="5">
                  <c:v>27.666666666666671</c:v>
                </c:pt>
                <c:pt idx="6">
                  <c:v>24.900000000000006</c:v>
                </c:pt>
                <c:pt idx="7">
                  <c:v>22.13333333333334</c:v>
                </c:pt>
                <c:pt idx="8">
                  <c:v>19.366666666666674</c:v>
                </c:pt>
                <c:pt idx="9">
                  <c:v>16.600000000000009</c:v>
                </c:pt>
                <c:pt idx="10">
                  <c:v>13.833333333333343</c:v>
                </c:pt>
                <c:pt idx="11">
                  <c:v>11.066666666666677</c:v>
                </c:pt>
                <c:pt idx="12">
                  <c:v>8.3000000000000114</c:v>
                </c:pt>
                <c:pt idx="13">
                  <c:v>5.5333333333333448</c:v>
                </c:pt>
                <c:pt idx="14">
                  <c:v>2.7666666666666782</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105795968"/>
        <c:axId val="105797504"/>
      </c:lineChart>
      <c:catAx>
        <c:axId val="105795968"/>
        <c:scaling>
          <c:orientation val="minMax"/>
        </c:scaling>
        <c:axPos val="b"/>
        <c:numFmt formatCode="General" sourceLinked="0"/>
        <c:majorTickMark val="none"/>
        <c:tickLblPos val="nextTo"/>
        <c:crossAx val="105797504"/>
        <c:crosses val="autoZero"/>
        <c:auto val="1"/>
        <c:lblAlgn val="ctr"/>
        <c:lblOffset val="100"/>
      </c:catAx>
      <c:valAx>
        <c:axId val="105797504"/>
        <c:scaling>
          <c:orientation val="minMax"/>
        </c:scaling>
        <c:axPos val="l"/>
        <c:majorGridlines/>
        <c:numFmt formatCode="General" sourceLinked="1"/>
        <c:majorTickMark val="none"/>
        <c:tickLblPos val="nextTo"/>
        <c:spPr>
          <a:ln w="9525">
            <a:noFill/>
          </a:ln>
        </c:spPr>
        <c:crossAx val="105795968"/>
        <c:crosses val="autoZero"/>
        <c:crossBetween val="between"/>
      </c:valAx>
    </c:plotArea>
    <c:legend>
      <c:legendPos val="b"/>
      <c:layout/>
    </c:legend>
    <c:plotVisOnly val="1"/>
    <c:dispBlanksAs val="gap"/>
  </c:chart>
  <c:printSettings>
    <c:headerFooter/>
    <c:pageMargins b="0.75000000000000833" l="0.70000000000000062" r="0.70000000000000062" t="0.750000000000008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style val="26"/>
  <c:chart>
    <c:title>
      <c:tx>
        <c:rich>
          <a:bodyPr/>
          <a:lstStyle/>
          <a:p>
            <a:pPr>
              <a:defRPr/>
            </a:pPr>
            <a:r>
              <a:rPr lang="en-US"/>
              <a:t>Avancement de la réalisation</a:t>
            </a:r>
            <a:r>
              <a:rPr lang="en-US" baseline="0"/>
              <a:t> du SPRINT 1 au 18/03</a:t>
            </a:r>
            <a:endParaRPr lang="en-US"/>
          </a:p>
        </c:rich>
      </c:tx>
      <c:layout/>
    </c:title>
    <c:plotArea>
      <c:layout/>
      <c:barChart>
        <c:barDir val="bar"/>
        <c:grouping val="stacked"/>
        <c:ser>
          <c:idx val="0"/>
          <c:order val="0"/>
          <c:dLbls>
            <c:dLblPos val="inBase"/>
            <c:showVal val="1"/>
          </c:dLbls>
          <c:cat>
            <c:strRef>
              <c:f>'SPRINT N°1'!$I$45:$I$55</c:f>
              <c:strCache>
                <c:ptCount val="11"/>
                <c:pt idx="0">
                  <c:v>Gestion des Groupes</c:v>
                </c:pt>
                <c:pt idx="1">
                  <c:v>Gestion des Utilisateurs</c:v>
                </c:pt>
                <c:pt idx="2">
                  <c:v>Gestion du Calendrier</c:v>
                </c:pt>
                <c:pt idx="3">
                  <c:v>REFTRA - Création et Init. des tables RT/CL - Régions</c:v>
                </c:pt>
                <c:pt idx="4">
                  <c:v>Ergonomie - Refonte Menu</c:v>
                </c:pt>
                <c:pt idx="5">
                  <c:v>Ergonomie - Charte Graphique</c:v>
                </c:pt>
                <c:pt idx="6">
                  <c:v>Ergonomie - Magic Button</c:v>
                </c:pt>
                <c:pt idx="7">
                  <c:v>Composant IHM RT/CL/ZONE (50%) ( Cible SPRINT 2 )</c:v>
                </c:pt>
                <c:pt idx="8">
                  <c:v>Suivi - Historisation des actions</c:v>
                </c:pt>
                <c:pt idx="9">
                  <c:v>Habilitations</c:v>
                </c:pt>
                <c:pt idx="10">
                  <c:v>Etude Module de Parcours</c:v>
                </c:pt>
              </c:strCache>
            </c:strRef>
          </c:cat>
          <c:val>
            <c:numRef>
              <c:f>'SPRINT N°1'!$M$45:$M$55</c:f>
              <c:numCache>
                <c:formatCode>0%</c:formatCode>
                <c:ptCount val="11"/>
                <c:pt idx="0">
                  <c:v>1</c:v>
                </c:pt>
                <c:pt idx="1">
                  <c:v>1</c:v>
                </c:pt>
                <c:pt idx="2">
                  <c:v>1</c:v>
                </c:pt>
                <c:pt idx="3">
                  <c:v>1</c:v>
                </c:pt>
                <c:pt idx="4">
                  <c:v>0</c:v>
                </c:pt>
                <c:pt idx="5">
                  <c:v>0</c:v>
                </c:pt>
                <c:pt idx="6">
                  <c:v>0</c:v>
                </c:pt>
                <c:pt idx="7">
                  <c:v>0</c:v>
                </c:pt>
                <c:pt idx="8">
                  <c:v>0</c:v>
                </c:pt>
                <c:pt idx="9">
                  <c:v>0</c:v>
                </c:pt>
                <c:pt idx="10">
                  <c:v>0</c:v>
                </c:pt>
              </c:numCache>
            </c:numRef>
          </c:val>
        </c:ser>
        <c:dLbls>
          <c:showVal val="1"/>
        </c:dLbls>
        <c:gapWidth val="75"/>
        <c:overlap val="100"/>
        <c:axId val="106576896"/>
        <c:axId val="106604032"/>
      </c:barChart>
      <c:catAx>
        <c:axId val="106576896"/>
        <c:scaling>
          <c:orientation val="minMax"/>
        </c:scaling>
        <c:axPos val="l"/>
        <c:majorTickMark val="none"/>
        <c:tickLblPos val="nextTo"/>
        <c:txPr>
          <a:bodyPr/>
          <a:lstStyle/>
          <a:p>
            <a:pPr>
              <a:defRPr sz="1100"/>
            </a:pPr>
            <a:endParaRPr lang="fr-FR"/>
          </a:p>
        </c:txPr>
        <c:crossAx val="106604032"/>
        <c:crosses val="autoZero"/>
        <c:auto val="1"/>
        <c:lblAlgn val="ctr"/>
        <c:lblOffset val="100"/>
      </c:catAx>
      <c:valAx>
        <c:axId val="106604032"/>
        <c:scaling>
          <c:orientation val="minMax"/>
          <c:max val="1"/>
        </c:scaling>
        <c:axPos val="b"/>
        <c:majorGridlines/>
        <c:numFmt formatCode="0%" sourceLinked="1"/>
        <c:majorTickMark val="none"/>
        <c:tickLblPos val="nextTo"/>
        <c:crossAx val="106576896"/>
        <c:crosses val="autoZero"/>
        <c:crossBetween val="between"/>
      </c:valAx>
    </c:plotArea>
    <c:legend>
      <c:legendPos val="b"/>
      <c:layout/>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57.5</c:v>
                </c:pt>
                <c:pt idx="1">
                  <c:v>54.473684210526315</c:v>
                </c:pt>
                <c:pt idx="2">
                  <c:v>51.44736842105263</c:v>
                </c:pt>
                <c:pt idx="3">
                  <c:v>48.421052631578945</c:v>
                </c:pt>
                <c:pt idx="4">
                  <c:v>45.39473684210526</c:v>
                </c:pt>
                <c:pt idx="5">
                  <c:v>42.368421052631575</c:v>
                </c:pt>
                <c:pt idx="6">
                  <c:v>39.34210526315789</c:v>
                </c:pt>
                <c:pt idx="7">
                  <c:v>36.315789473684205</c:v>
                </c:pt>
                <c:pt idx="8">
                  <c:v>33.28947368421052</c:v>
                </c:pt>
                <c:pt idx="9">
                  <c:v>30.263157894736835</c:v>
                </c:pt>
                <c:pt idx="10">
                  <c:v>27.23684210526315</c:v>
                </c:pt>
                <c:pt idx="11">
                  <c:v>24.210526315789465</c:v>
                </c:pt>
                <c:pt idx="12">
                  <c:v>21.18421052631578</c:v>
                </c:pt>
                <c:pt idx="13">
                  <c:v>18.157894736842096</c:v>
                </c:pt>
                <c:pt idx="14">
                  <c:v>15.131578947368411</c:v>
                </c:pt>
                <c:pt idx="15">
                  <c:v>12.105263157894726</c:v>
                </c:pt>
                <c:pt idx="16">
                  <c:v>9.0789473684210407</c:v>
                </c:pt>
                <c:pt idx="17">
                  <c:v>6.0526315789473566</c:v>
                </c:pt>
                <c:pt idx="18">
                  <c:v>3.0263157894736725</c:v>
                </c:pt>
              </c:numCache>
            </c:numRef>
          </c:val>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107624320"/>
        <c:axId val="107625856"/>
      </c:lineChart>
      <c:catAx>
        <c:axId val="107624320"/>
        <c:scaling>
          <c:orientation val="minMax"/>
        </c:scaling>
        <c:axPos val="b"/>
        <c:numFmt formatCode="dd/mm" sourceLinked="1"/>
        <c:majorTickMark val="none"/>
        <c:tickLblPos val="nextTo"/>
        <c:crossAx val="107625856"/>
        <c:crosses val="autoZero"/>
        <c:auto val="1"/>
        <c:lblAlgn val="ctr"/>
        <c:lblOffset val="100"/>
      </c:catAx>
      <c:valAx>
        <c:axId val="107625856"/>
        <c:scaling>
          <c:orientation val="minMax"/>
        </c:scaling>
        <c:axPos val="l"/>
        <c:majorGridlines/>
        <c:numFmt formatCode="General" sourceLinked="1"/>
        <c:majorTickMark val="none"/>
        <c:tickLblPos val="nextTo"/>
        <c:spPr>
          <a:ln w="9525">
            <a:noFill/>
          </a:ln>
        </c:spPr>
        <c:crossAx val="107624320"/>
        <c:crosses val="autoZero"/>
        <c:crossBetween val="between"/>
      </c:valAx>
    </c:plotArea>
    <c:legend>
      <c:legendPos val="b"/>
      <c:layout/>
    </c:legend>
    <c:plotVisOnly val="1"/>
    <c:dispBlanksAs val="gap"/>
  </c:chart>
  <c:printSettings>
    <c:headerFooter/>
    <c:pageMargins b="0.75000000000000855" l="0.70000000000000062" r="0.70000000000000062" t="0.750000000000008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55.5</c:v>
                </c:pt>
                <c:pt idx="1">
                  <c:v>52.578947368421055</c:v>
                </c:pt>
                <c:pt idx="2">
                  <c:v>49.65789473684211</c:v>
                </c:pt>
                <c:pt idx="3">
                  <c:v>46.736842105263165</c:v>
                </c:pt>
                <c:pt idx="4">
                  <c:v>43.81578947368422</c:v>
                </c:pt>
                <c:pt idx="5">
                  <c:v>40.894736842105274</c:v>
                </c:pt>
                <c:pt idx="6">
                  <c:v>37.973684210526329</c:v>
                </c:pt>
                <c:pt idx="7">
                  <c:v>35.052631578947384</c:v>
                </c:pt>
                <c:pt idx="8">
                  <c:v>32.131578947368439</c:v>
                </c:pt>
                <c:pt idx="9">
                  <c:v>29.21052631578949</c:v>
                </c:pt>
                <c:pt idx="10">
                  <c:v>26.289473684210542</c:v>
                </c:pt>
                <c:pt idx="11">
                  <c:v>23.368421052631593</c:v>
                </c:pt>
                <c:pt idx="12">
                  <c:v>20.447368421052644</c:v>
                </c:pt>
                <c:pt idx="13">
                  <c:v>17.526315789473696</c:v>
                </c:pt>
                <c:pt idx="14">
                  <c:v>14.605263157894749</c:v>
                </c:pt>
                <c:pt idx="15">
                  <c:v>11.684210526315802</c:v>
                </c:pt>
                <c:pt idx="16">
                  <c:v>8.7631578947368549</c:v>
                </c:pt>
                <c:pt idx="17">
                  <c:v>5.842105263157908</c:v>
                </c:pt>
                <c:pt idx="18">
                  <c:v>2.9210526315789607</c:v>
                </c:pt>
              </c:numCache>
            </c:numRef>
          </c:val>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marker val="1"/>
        <c:axId val="139688576"/>
        <c:axId val="140349824"/>
      </c:lineChart>
      <c:dateAx>
        <c:axId val="139688576"/>
        <c:scaling>
          <c:orientation val="minMax"/>
        </c:scaling>
        <c:axPos val="b"/>
        <c:numFmt formatCode="dd/mm" sourceLinked="1"/>
        <c:majorTickMark val="none"/>
        <c:tickLblPos val="nextTo"/>
        <c:crossAx val="140349824"/>
        <c:crosses val="autoZero"/>
        <c:auto val="1"/>
        <c:lblOffset val="100"/>
        <c:baseTimeUnit val="days"/>
      </c:dateAx>
      <c:valAx>
        <c:axId val="140349824"/>
        <c:scaling>
          <c:orientation val="minMax"/>
        </c:scaling>
        <c:axPos val="l"/>
        <c:majorGridlines/>
        <c:numFmt formatCode="General" sourceLinked="1"/>
        <c:majorTickMark val="none"/>
        <c:tickLblPos val="nextTo"/>
        <c:spPr>
          <a:ln w="9525">
            <a:noFill/>
          </a:ln>
        </c:spPr>
        <c:crossAx val="139688576"/>
        <c:crosses val="autoZero"/>
        <c:crossBetween val="between"/>
      </c:valAx>
    </c:plotArea>
    <c:legend>
      <c:legendPos val="b"/>
      <c:layout/>
    </c:legend>
    <c:plotVisOnly val="1"/>
    <c:dispBlanksAs val="gap"/>
  </c:chart>
  <c:printSettings>
    <c:headerFooter/>
    <c:pageMargins b="0.75000000000000877" l="0.70000000000000062" r="0.70000000000000062" t="0.750000000000008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53.5</c:v>
                </c:pt>
                <c:pt idx="1">
                  <c:v>50.684210526315788</c:v>
                </c:pt>
                <c:pt idx="2">
                  <c:v>47.868421052631575</c:v>
                </c:pt>
                <c:pt idx="3">
                  <c:v>45.052631578947363</c:v>
                </c:pt>
                <c:pt idx="4">
                  <c:v>42.23684210526315</c:v>
                </c:pt>
                <c:pt idx="5">
                  <c:v>39.421052631578938</c:v>
                </c:pt>
                <c:pt idx="6">
                  <c:v>36.605263157894726</c:v>
                </c:pt>
                <c:pt idx="7">
                  <c:v>33.789473684210513</c:v>
                </c:pt>
                <c:pt idx="8">
                  <c:v>30.973684210526301</c:v>
                </c:pt>
                <c:pt idx="9">
                  <c:v>28.157894736842088</c:v>
                </c:pt>
                <c:pt idx="10">
                  <c:v>25.342105263157876</c:v>
                </c:pt>
                <c:pt idx="11">
                  <c:v>22.526315789473664</c:v>
                </c:pt>
                <c:pt idx="12">
                  <c:v>19.710526315789451</c:v>
                </c:pt>
                <c:pt idx="13">
                  <c:v>16.894736842105239</c:v>
                </c:pt>
                <c:pt idx="14">
                  <c:v>14.078947368421028</c:v>
                </c:pt>
                <c:pt idx="15">
                  <c:v>11.263157894736818</c:v>
                </c:pt>
                <c:pt idx="16">
                  <c:v>8.447368421052607</c:v>
                </c:pt>
                <c:pt idx="17">
                  <c:v>5.6315789473683964</c:v>
                </c:pt>
                <c:pt idx="18">
                  <c:v>2.8157894736841858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40669696"/>
        <c:axId val="140671232"/>
      </c:lineChart>
      <c:catAx>
        <c:axId val="140669696"/>
        <c:scaling>
          <c:orientation val="minMax"/>
        </c:scaling>
        <c:axPos val="b"/>
        <c:numFmt formatCode="dd/mm" sourceLinked="1"/>
        <c:majorTickMark val="none"/>
        <c:tickLblPos val="nextTo"/>
        <c:crossAx val="140671232"/>
        <c:crosses val="autoZero"/>
        <c:auto val="1"/>
        <c:lblAlgn val="ctr"/>
        <c:lblOffset val="100"/>
      </c:catAx>
      <c:valAx>
        <c:axId val="140671232"/>
        <c:scaling>
          <c:orientation val="minMax"/>
        </c:scaling>
        <c:axPos val="l"/>
        <c:majorGridlines/>
        <c:numFmt formatCode="General" sourceLinked="1"/>
        <c:majorTickMark val="none"/>
        <c:tickLblPos val="nextTo"/>
        <c:spPr>
          <a:ln w="9525">
            <a:noFill/>
          </a:ln>
        </c:spPr>
        <c:crossAx val="140669696"/>
        <c:crosses val="autoZero"/>
        <c:crossBetween val="between"/>
      </c:valAx>
    </c:plotArea>
    <c:legend>
      <c:legendPos val="b"/>
      <c:layout/>
    </c:legend>
    <c:plotVisOnly val="1"/>
    <c:dispBlanksAs val="gap"/>
  </c:chart>
  <c:printSettings>
    <c:headerFooter/>
    <c:pageMargins b="0.75000000000000899" l="0.70000000000000062" r="0.70000000000000062" t="0.7500000000000089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48.5</c:v>
                </c:pt>
                <c:pt idx="1">
                  <c:v>45.94736842105263</c:v>
                </c:pt>
                <c:pt idx="2">
                  <c:v>43.39473684210526</c:v>
                </c:pt>
                <c:pt idx="3">
                  <c:v>40.84210526315789</c:v>
                </c:pt>
                <c:pt idx="4">
                  <c:v>38.28947368421052</c:v>
                </c:pt>
                <c:pt idx="5">
                  <c:v>35.73684210526315</c:v>
                </c:pt>
                <c:pt idx="6">
                  <c:v>33.18421052631578</c:v>
                </c:pt>
                <c:pt idx="7">
                  <c:v>30.631578947368411</c:v>
                </c:pt>
                <c:pt idx="8">
                  <c:v>28.078947368421041</c:v>
                </c:pt>
                <c:pt idx="9">
                  <c:v>25.526315789473671</c:v>
                </c:pt>
                <c:pt idx="10">
                  <c:v>22.973684210526301</c:v>
                </c:pt>
                <c:pt idx="11">
                  <c:v>20.421052631578931</c:v>
                </c:pt>
                <c:pt idx="12">
                  <c:v>17.868421052631561</c:v>
                </c:pt>
                <c:pt idx="13">
                  <c:v>15.315789473684193</c:v>
                </c:pt>
                <c:pt idx="14">
                  <c:v>12.763157894736825</c:v>
                </c:pt>
                <c:pt idx="15">
                  <c:v>10.210526315789457</c:v>
                </c:pt>
                <c:pt idx="16">
                  <c:v>7.6578947368420884</c:v>
                </c:pt>
                <c:pt idx="17">
                  <c:v>5.1052631578947203</c:v>
                </c:pt>
                <c:pt idx="18">
                  <c:v>2.5526315789473517</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60001408"/>
        <c:axId val="192017152"/>
      </c:lineChart>
      <c:catAx>
        <c:axId val="160001408"/>
        <c:scaling>
          <c:orientation val="minMax"/>
        </c:scaling>
        <c:axPos val="b"/>
        <c:numFmt formatCode="dd/mm" sourceLinked="1"/>
        <c:majorTickMark val="none"/>
        <c:tickLblPos val="nextTo"/>
        <c:crossAx val="192017152"/>
        <c:crosses val="autoZero"/>
        <c:auto val="1"/>
        <c:lblAlgn val="ctr"/>
        <c:lblOffset val="100"/>
      </c:catAx>
      <c:valAx>
        <c:axId val="192017152"/>
        <c:scaling>
          <c:orientation val="minMax"/>
        </c:scaling>
        <c:axPos val="l"/>
        <c:majorGridlines/>
        <c:numFmt formatCode="General" sourceLinked="1"/>
        <c:majorTickMark val="none"/>
        <c:tickLblPos val="nextTo"/>
        <c:spPr>
          <a:ln w="9525">
            <a:noFill/>
          </a:ln>
        </c:spPr>
        <c:crossAx val="160001408"/>
        <c:crosses val="autoZero"/>
        <c:crossBetween val="between"/>
      </c:valAx>
    </c:plotArea>
    <c:legend>
      <c:legendPos val="b"/>
      <c:layout/>
    </c:legend>
    <c:plotVisOnly val="1"/>
    <c:dispBlanksAs val="gap"/>
  </c:chart>
  <c:printSettings>
    <c:headerFooter/>
    <c:pageMargins b="0.75000000000000921" l="0.70000000000000062" r="0.70000000000000062" t="0.7500000000000092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44226</xdr:colOff>
      <xdr:row>42</xdr:row>
      <xdr:rowOff>90147</xdr:rowOff>
    </xdr:from>
    <xdr:to>
      <xdr:col>26</xdr:col>
      <xdr:colOff>391208</xdr:colOff>
      <xdr:row>76</xdr:row>
      <xdr:rowOff>90147</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57" t="s">
        <v>72</v>
      </c>
      <c r="F3" s="157"/>
      <c r="G3" s="157"/>
      <c r="H3" s="157"/>
      <c r="I3" s="157"/>
      <c r="J3" s="157"/>
      <c r="K3" s="157"/>
      <c r="L3" s="157"/>
      <c r="M3" s="157"/>
      <c r="N3" s="6"/>
      <c r="O3" s="6"/>
      <c r="P3" s="7"/>
    </row>
    <row r="4" spans="2:16">
      <c r="B4" s="5"/>
      <c r="C4" s="6"/>
      <c r="D4" s="6"/>
      <c r="E4" s="157"/>
      <c r="F4" s="157"/>
      <c r="G4" s="157"/>
      <c r="H4" s="157"/>
      <c r="I4" s="157"/>
      <c r="J4" s="157"/>
      <c r="K4" s="157"/>
      <c r="L4" s="157"/>
      <c r="M4" s="157"/>
      <c r="N4" s="6"/>
      <c r="O4" s="6"/>
      <c r="P4" s="7"/>
    </row>
    <row r="5" spans="2:16">
      <c r="B5" s="5"/>
      <c r="C5" s="6"/>
      <c r="D5" s="6"/>
      <c r="E5" s="157"/>
      <c r="F5" s="157"/>
      <c r="G5" s="157"/>
      <c r="H5" s="157"/>
      <c r="I5" s="157"/>
      <c r="J5" s="157"/>
      <c r="K5" s="157"/>
      <c r="L5" s="157"/>
      <c r="M5" s="157"/>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58" t="s">
        <v>4</v>
      </c>
      <c r="D10" s="159"/>
      <c r="E10" s="159"/>
      <c r="F10" s="159"/>
      <c r="G10" s="159"/>
      <c r="H10" s="159"/>
      <c r="I10" s="159"/>
      <c r="J10" s="159"/>
      <c r="K10" s="159"/>
      <c r="L10" s="159"/>
      <c r="M10" s="159"/>
      <c r="N10" s="159"/>
      <c r="O10" s="160"/>
      <c r="P10" s="7"/>
    </row>
    <row r="11" spans="2:16" ht="15" customHeight="1">
      <c r="B11" s="5"/>
      <c r="C11" s="161"/>
      <c r="D11" s="162"/>
      <c r="E11" s="162"/>
      <c r="F11" s="162"/>
      <c r="G11" s="162"/>
      <c r="H11" s="162"/>
      <c r="I11" s="162"/>
      <c r="J11" s="162"/>
      <c r="K11" s="162"/>
      <c r="L11" s="162"/>
      <c r="M11" s="162"/>
      <c r="N11" s="162"/>
      <c r="O11" s="163"/>
      <c r="P11" s="7"/>
    </row>
    <row r="12" spans="2:16" ht="15" customHeight="1">
      <c r="B12" s="5"/>
      <c r="C12" s="164"/>
      <c r="D12" s="165"/>
      <c r="E12" s="165"/>
      <c r="F12" s="165"/>
      <c r="G12" s="165"/>
      <c r="H12" s="165"/>
      <c r="I12" s="165"/>
      <c r="J12" s="165"/>
      <c r="K12" s="165"/>
      <c r="L12" s="165"/>
      <c r="M12" s="165"/>
      <c r="N12" s="165"/>
      <c r="O12" s="166"/>
      <c r="P12" s="7"/>
    </row>
    <row r="13" spans="2:16">
      <c r="B13" s="5"/>
      <c r="C13" s="6"/>
      <c r="D13" s="6"/>
      <c r="E13" s="6"/>
      <c r="F13" s="6"/>
      <c r="G13" s="6"/>
      <c r="H13" s="6"/>
      <c r="I13" s="6"/>
      <c r="J13" s="6"/>
      <c r="K13" s="6"/>
      <c r="L13" s="6"/>
      <c r="M13" s="6"/>
      <c r="N13" s="6"/>
      <c r="O13" s="6"/>
      <c r="P13" s="7"/>
    </row>
    <row r="14" spans="2:16">
      <c r="B14" s="5"/>
      <c r="C14" s="167" t="s">
        <v>1</v>
      </c>
      <c r="D14" s="167"/>
      <c r="E14" s="167" t="s">
        <v>0</v>
      </c>
      <c r="F14" s="167"/>
      <c r="G14" s="167"/>
      <c r="H14" s="167" t="s">
        <v>2</v>
      </c>
      <c r="I14" s="167"/>
      <c r="J14" s="167" t="s">
        <v>55</v>
      </c>
      <c r="K14" s="167"/>
      <c r="L14" s="167"/>
      <c r="M14" s="167"/>
      <c r="N14" s="167"/>
      <c r="O14" s="167"/>
      <c r="P14" s="7"/>
    </row>
    <row r="15" spans="2:16">
      <c r="B15" s="5"/>
      <c r="C15" s="169">
        <v>41723</v>
      </c>
      <c r="D15" s="170"/>
      <c r="E15" s="168" t="s">
        <v>70</v>
      </c>
      <c r="F15" s="168"/>
      <c r="G15" s="168"/>
      <c r="H15" s="168" t="s">
        <v>3</v>
      </c>
      <c r="I15" s="168"/>
      <c r="J15" s="171" t="s">
        <v>34</v>
      </c>
      <c r="K15" s="171"/>
      <c r="L15" s="171"/>
      <c r="M15" s="171"/>
      <c r="N15" s="171"/>
      <c r="O15" s="171"/>
      <c r="P15" s="7"/>
    </row>
    <row r="16" spans="2:16">
      <c r="B16" s="5"/>
      <c r="C16" s="169"/>
      <c r="D16" s="170"/>
      <c r="E16" s="168"/>
      <c r="F16" s="168"/>
      <c r="G16" s="168"/>
      <c r="H16" s="168"/>
      <c r="I16" s="168"/>
      <c r="J16" s="171"/>
      <c r="K16" s="171"/>
      <c r="L16" s="171"/>
      <c r="M16" s="171"/>
      <c r="N16" s="171"/>
      <c r="O16" s="171"/>
      <c r="P16" s="7"/>
    </row>
    <row r="17" spans="2:16">
      <c r="B17" s="5"/>
      <c r="C17" s="169"/>
      <c r="D17" s="170"/>
      <c r="E17" s="168"/>
      <c r="F17" s="168"/>
      <c r="G17" s="168"/>
      <c r="H17" s="168"/>
      <c r="I17" s="168"/>
      <c r="J17" s="171"/>
      <c r="K17" s="171"/>
      <c r="L17" s="171"/>
      <c r="M17" s="171"/>
      <c r="N17" s="171"/>
      <c r="O17" s="171"/>
      <c r="P17" s="7"/>
    </row>
    <row r="18" spans="2:16">
      <c r="B18" s="5"/>
      <c r="C18" s="169"/>
      <c r="D18" s="170"/>
      <c r="E18" s="168"/>
      <c r="F18" s="168"/>
      <c r="G18" s="168"/>
      <c r="H18" s="168"/>
      <c r="I18" s="168"/>
      <c r="J18" s="171"/>
      <c r="K18" s="171"/>
      <c r="L18" s="171"/>
      <c r="M18" s="171"/>
      <c r="N18" s="171"/>
      <c r="O18" s="171"/>
      <c r="P18" s="7"/>
    </row>
    <row r="19" spans="2:16">
      <c r="B19" s="5"/>
      <c r="C19" s="169"/>
      <c r="D19" s="170"/>
      <c r="E19" s="168"/>
      <c r="F19" s="168"/>
      <c r="G19" s="168"/>
      <c r="H19" s="168"/>
      <c r="I19" s="168"/>
      <c r="J19" s="171"/>
      <c r="K19" s="171"/>
      <c r="L19" s="171"/>
      <c r="M19" s="171"/>
      <c r="N19" s="171"/>
      <c r="O19" s="171"/>
      <c r="P19" s="7"/>
    </row>
    <row r="20" spans="2:16">
      <c r="B20" s="5"/>
      <c r="C20" s="169"/>
      <c r="D20" s="170"/>
      <c r="E20" s="168"/>
      <c r="F20" s="168"/>
      <c r="G20" s="168"/>
      <c r="H20" s="168"/>
      <c r="I20" s="168"/>
      <c r="J20" s="171"/>
      <c r="K20" s="171"/>
      <c r="L20" s="171"/>
      <c r="M20" s="171"/>
      <c r="N20" s="171"/>
      <c r="O20" s="171"/>
      <c r="P20" s="7"/>
    </row>
    <row r="21" spans="2:16">
      <c r="B21" s="5"/>
      <c r="C21" s="169"/>
      <c r="D21" s="170"/>
      <c r="E21" s="168"/>
      <c r="F21" s="168"/>
      <c r="G21" s="168"/>
      <c r="H21" s="168"/>
      <c r="I21" s="168"/>
      <c r="J21" s="172"/>
      <c r="K21" s="172"/>
      <c r="L21" s="172"/>
      <c r="M21" s="172"/>
      <c r="N21" s="172"/>
      <c r="O21" s="172"/>
      <c r="P21" s="7"/>
    </row>
    <row r="22" spans="2:16">
      <c r="B22" s="5"/>
      <c r="C22" s="169"/>
      <c r="D22" s="170"/>
      <c r="E22" s="168"/>
      <c r="F22" s="168"/>
      <c r="G22" s="168"/>
      <c r="H22" s="168"/>
      <c r="I22" s="168"/>
      <c r="J22" s="172"/>
      <c r="K22" s="172"/>
      <c r="L22" s="172"/>
      <c r="M22" s="172"/>
      <c r="N22" s="172"/>
      <c r="O22" s="172"/>
      <c r="P22" s="7"/>
    </row>
    <row r="23" spans="2:16">
      <c r="B23" s="5"/>
      <c r="C23" s="155"/>
      <c r="D23" s="155"/>
      <c r="E23" s="155"/>
      <c r="F23" s="155"/>
      <c r="G23" s="155"/>
      <c r="H23" s="155"/>
      <c r="I23" s="155"/>
      <c r="J23" s="156"/>
      <c r="K23" s="156"/>
      <c r="L23" s="156"/>
      <c r="M23" s="156"/>
      <c r="N23" s="156"/>
      <c r="O23" s="156"/>
      <c r="P23" s="7"/>
    </row>
    <row r="24" spans="2:16">
      <c r="B24" s="5"/>
      <c r="C24" s="155"/>
      <c r="D24" s="155"/>
      <c r="E24" s="155"/>
      <c r="F24" s="155"/>
      <c r="G24" s="155"/>
      <c r="H24" s="155"/>
      <c r="I24" s="155"/>
      <c r="J24" s="156"/>
      <c r="K24" s="156"/>
      <c r="L24" s="156"/>
      <c r="M24" s="156"/>
      <c r="N24" s="156"/>
      <c r="O24" s="156"/>
      <c r="P24" s="7"/>
    </row>
    <row r="25" spans="2:16">
      <c r="B25" s="5"/>
      <c r="C25" s="155"/>
      <c r="D25" s="155"/>
      <c r="E25" s="155"/>
      <c r="F25" s="155"/>
      <c r="G25" s="155"/>
      <c r="H25" s="155"/>
      <c r="I25" s="155"/>
      <c r="J25" s="156"/>
      <c r="K25" s="156"/>
      <c r="L25" s="156"/>
      <c r="M25" s="156"/>
      <c r="N25" s="156"/>
      <c r="O25" s="156"/>
      <c r="P25" s="7"/>
    </row>
    <row r="26" spans="2:16">
      <c r="B26" s="5"/>
      <c r="C26" s="155"/>
      <c r="D26" s="155"/>
      <c r="E26" s="155"/>
      <c r="F26" s="155"/>
      <c r="G26" s="155"/>
      <c r="H26" s="155"/>
      <c r="I26" s="155"/>
      <c r="J26" s="156"/>
      <c r="K26" s="156"/>
      <c r="L26" s="156"/>
      <c r="M26" s="156"/>
      <c r="N26" s="156"/>
      <c r="O26" s="156"/>
      <c r="P26" s="7"/>
    </row>
    <row r="27" spans="2:16">
      <c r="B27" s="5"/>
      <c r="C27" s="155"/>
      <c r="D27" s="155"/>
      <c r="E27" s="155"/>
      <c r="F27" s="155"/>
      <c r="G27" s="155"/>
      <c r="H27" s="155"/>
      <c r="I27" s="155"/>
      <c r="J27" s="156"/>
      <c r="K27" s="156"/>
      <c r="L27" s="156"/>
      <c r="M27" s="156"/>
      <c r="N27" s="156"/>
      <c r="O27" s="156"/>
      <c r="P27" s="7"/>
    </row>
    <row r="28" spans="2:16">
      <c r="B28" s="5"/>
      <c r="C28" s="155"/>
      <c r="D28" s="155"/>
      <c r="E28" s="155"/>
      <c r="F28" s="155"/>
      <c r="G28" s="155"/>
      <c r="H28" s="155"/>
      <c r="I28" s="155"/>
      <c r="J28" s="156"/>
      <c r="K28" s="156"/>
      <c r="L28" s="156"/>
      <c r="M28" s="156"/>
      <c r="N28" s="156"/>
      <c r="O28" s="156"/>
      <c r="P28" s="7"/>
    </row>
    <row r="29" spans="2:16">
      <c r="B29" s="5"/>
      <c r="C29" s="155"/>
      <c r="D29" s="155"/>
      <c r="E29" s="155"/>
      <c r="F29" s="155"/>
      <c r="G29" s="155"/>
      <c r="H29" s="155"/>
      <c r="I29" s="155"/>
      <c r="J29" s="156"/>
      <c r="K29" s="156"/>
      <c r="L29" s="156"/>
      <c r="M29" s="156"/>
      <c r="N29" s="156"/>
      <c r="O29" s="156"/>
      <c r="P29" s="7"/>
    </row>
    <row r="30" spans="2:16">
      <c r="B30" s="5"/>
      <c r="C30" s="155"/>
      <c r="D30" s="155"/>
      <c r="E30" s="155"/>
      <c r="F30" s="155"/>
      <c r="G30" s="155"/>
      <c r="H30" s="155"/>
      <c r="I30" s="155"/>
      <c r="J30" s="156"/>
      <c r="K30" s="156"/>
      <c r="L30" s="156"/>
      <c r="M30" s="156"/>
      <c r="N30" s="156"/>
      <c r="O30" s="156"/>
      <c r="P30" s="7"/>
    </row>
    <row r="31" spans="2:16">
      <c r="B31" s="5"/>
      <c r="C31" s="155"/>
      <c r="D31" s="155"/>
      <c r="E31" s="155"/>
      <c r="F31" s="155"/>
      <c r="G31" s="155"/>
      <c r="H31" s="155"/>
      <c r="I31" s="155"/>
      <c r="J31" s="156"/>
      <c r="K31" s="156"/>
      <c r="L31" s="156"/>
      <c r="M31" s="156"/>
      <c r="N31" s="156"/>
      <c r="O31" s="156"/>
      <c r="P31" s="7"/>
    </row>
    <row r="32" spans="2:16">
      <c r="B32" s="5"/>
      <c r="C32" s="155"/>
      <c r="D32" s="155"/>
      <c r="E32" s="155"/>
      <c r="F32" s="155"/>
      <c r="G32" s="155"/>
      <c r="H32" s="155"/>
      <c r="I32" s="155"/>
      <c r="J32" s="156"/>
      <c r="K32" s="156"/>
      <c r="L32" s="156"/>
      <c r="M32" s="156"/>
      <c r="N32" s="156"/>
      <c r="O32" s="156"/>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2:G22"/>
    <mergeCell ref="C22:D22"/>
    <mergeCell ref="H22:I22"/>
    <mergeCell ref="J22:O22"/>
    <mergeCell ref="E23:G23"/>
    <mergeCell ref="C23:D23"/>
    <mergeCell ref="H23:I23"/>
    <mergeCell ref="J23:O23"/>
    <mergeCell ref="E20:G20"/>
    <mergeCell ref="C20:D20"/>
    <mergeCell ref="H20:I20"/>
    <mergeCell ref="J20:O20"/>
    <mergeCell ref="E21:G21"/>
    <mergeCell ref="C21:D21"/>
    <mergeCell ref="H21:I21"/>
    <mergeCell ref="J21:O21"/>
    <mergeCell ref="E18:G18"/>
    <mergeCell ref="C18:D18"/>
    <mergeCell ref="H18:I18"/>
    <mergeCell ref="J18:O18"/>
    <mergeCell ref="E19:G19"/>
    <mergeCell ref="C19:D19"/>
    <mergeCell ref="H19:I19"/>
    <mergeCell ref="J19:O19"/>
    <mergeCell ref="H16:I16"/>
    <mergeCell ref="J16:O16"/>
    <mergeCell ref="E17:G17"/>
    <mergeCell ref="C17:D17"/>
    <mergeCell ref="H17:I17"/>
    <mergeCell ref="J17:O17"/>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C24:D24"/>
    <mergeCell ref="E24:G24"/>
    <mergeCell ref="H24:I24"/>
    <mergeCell ref="J24:O24"/>
    <mergeCell ref="C25:D25"/>
    <mergeCell ref="E25:G25"/>
    <mergeCell ref="H25:I25"/>
    <mergeCell ref="J25:O25"/>
    <mergeCell ref="C27:D27"/>
    <mergeCell ref="E27:G27"/>
    <mergeCell ref="H27:I27"/>
    <mergeCell ref="J27:O27"/>
    <mergeCell ref="C28:D28"/>
    <mergeCell ref="E28:G28"/>
    <mergeCell ref="H28:I28"/>
    <mergeCell ref="J28:O28"/>
    <mergeCell ref="C29:D29"/>
    <mergeCell ref="E29:G29"/>
    <mergeCell ref="H29:I29"/>
    <mergeCell ref="J29:O29"/>
    <mergeCell ref="C30:D30"/>
    <mergeCell ref="E30:G30"/>
    <mergeCell ref="H30:I30"/>
    <mergeCell ref="J30:O30"/>
    <mergeCell ref="C31:D31"/>
    <mergeCell ref="E31:G31"/>
    <mergeCell ref="H31:I31"/>
    <mergeCell ref="J31:O31"/>
    <mergeCell ref="C32:D32"/>
    <mergeCell ref="E32:G32"/>
    <mergeCell ref="H32:I32"/>
    <mergeCell ref="J32:O32"/>
  </mergeCells>
  <conditionalFormatting sqref="C15:O32">
    <cfRule type="expression" dxfId="96"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E35" sqref="E3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5</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N°5</v>
      </c>
      <c r="C3" s="195"/>
      <c r="D3" s="31" t="s">
        <v>18</v>
      </c>
      <c r="E3" s="87" t="s">
        <v>11</v>
      </c>
      <c r="F3" s="47">
        <v>41876</v>
      </c>
      <c r="G3" s="63" t="str">
        <f>Synthèse!G6</f>
        <v>Total Charges
RTU Planifiées (J.H)</v>
      </c>
      <c r="H3" s="24">
        <f>F3</f>
        <v>41876</v>
      </c>
      <c r="I3" s="24">
        <f>IF(I2,H3+1,"")</f>
        <v>41877</v>
      </c>
      <c r="J3" s="24">
        <f t="shared" ref="J3:BU3" si="4">IF(J2,I3+1,"")</f>
        <v>41878</v>
      </c>
      <c r="K3" s="24">
        <f t="shared" si="4"/>
        <v>41879</v>
      </c>
      <c r="L3" s="24">
        <f t="shared" si="4"/>
        <v>41880</v>
      </c>
      <c r="M3" s="24">
        <f t="shared" si="4"/>
        <v>41881</v>
      </c>
      <c r="N3" s="24">
        <f t="shared" si="4"/>
        <v>41882</v>
      </c>
      <c r="O3" s="24">
        <f t="shared" si="4"/>
        <v>41883</v>
      </c>
      <c r="P3" s="24">
        <f t="shared" si="4"/>
        <v>41884</v>
      </c>
      <c r="Q3" s="24">
        <f t="shared" si="4"/>
        <v>41885</v>
      </c>
      <c r="R3" s="24">
        <f t="shared" si="4"/>
        <v>41886</v>
      </c>
      <c r="S3" s="24">
        <f t="shared" si="4"/>
        <v>41887</v>
      </c>
      <c r="T3" s="24">
        <f t="shared" si="4"/>
        <v>41888</v>
      </c>
      <c r="U3" s="24">
        <f t="shared" si="4"/>
        <v>41889</v>
      </c>
      <c r="V3" s="24">
        <f t="shared" si="4"/>
        <v>41890</v>
      </c>
      <c r="W3" s="24">
        <f t="shared" si="4"/>
        <v>41891</v>
      </c>
      <c r="X3" s="24">
        <f t="shared" si="4"/>
        <v>41892</v>
      </c>
      <c r="Y3" s="24">
        <f t="shared" si="4"/>
        <v>41893</v>
      </c>
      <c r="Z3" s="24">
        <f t="shared" si="4"/>
        <v>41894</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48.5</v>
      </c>
      <c r="E4" s="87" t="s">
        <v>10</v>
      </c>
      <c r="F4" s="47">
        <v>41894</v>
      </c>
      <c r="G4" s="64">
        <f ca="1">SUM(G7:G42)</f>
        <v>48.5</v>
      </c>
      <c r="H4" s="25">
        <f>H3</f>
        <v>41876</v>
      </c>
      <c r="I4" s="25">
        <f>I3</f>
        <v>41877</v>
      </c>
      <c r="J4" s="25">
        <f t="shared" ref="J4:BU4" si="6">J3</f>
        <v>41878</v>
      </c>
      <c r="K4" s="25">
        <f t="shared" si="6"/>
        <v>41879</v>
      </c>
      <c r="L4" s="25">
        <f t="shared" si="6"/>
        <v>41880</v>
      </c>
      <c r="M4" s="25">
        <f t="shared" si="6"/>
        <v>41881</v>
      </c>
      <c r="N4" s="25">
        <f t="shared" si="6"/>
        <v>41882</v>
      </c>
      <c r="O4" s="25">
        <f t="shared" si="6"/>
        <v>41883</v>
      </c>
      <c r="P4" s="25">
        <f t="shared" si="6"/>
        <v>41884</v>
      </c>
      <c r="Q4" s="25">
        <f t="shared" si="6"/>
        <v>41885</v>
      </c>
      <c r="R4" s="25">
        <f t="shared" si="6"/>
        <v>41886</v>
      </c>
      <c r="S4" s="25">
        <f t="shared" si="6"/>
        <v>41887</v>
      </c>
      <c r="T4" s="25">
        <f t="shared" si="6"/>
        <v>41888</v>
      </c>
      <c r="U4" s="25">
        <f t="shared" si="6"/>
        <v>41889</v>
      </c>
      <c r="V4" s="25">
        <f t="shared" si="6"/>
        <v>41890</v>
      </c>
      <c r="W4" s="25">
        <f t="shared" si="6"/>
        <v>41891</v>
      </c>
      <c r="X4" s="25">
        <f t="shared" si="6"/>
        <v>41892</v>
      </c>
      <c r="Y4" s="25">
        <f t="shared" si="6"/>
        <v>41893</v>
      </c>
      <c r="Z4" s="25">
        <f t="shared" si="6"/>
        <v>41894</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48.5</v>
      </c>
      <c r="I5" s="45">
        <f ca="1">IF(I2,H5-$H$5/$F$2,"")</f>
        <v>45.94736842105263</v>
      </c>
      <c r="J5" s="45">
        <f t="shared" ref="J5:BU5" ca="1" si="8">IF(J2,I5-$H$5/$F$2,"")</f>
        <v>43.39473684210526</v>
      </c>
      <c r="K5" s="45">
        <f t="shared" ca="1" si="8"/>
        <v>40.84210526315789</v>
      </c>
      <c r="L5" s="45">
        <f t="shared" ca="1" si="8"/>
        <v>38.28947368421052</v>
      </c>
      <c r="M5" s="45">
        <f t="shared" ca="1" si="8"/>
        <v>35.73684210526315</v>
      </c>
      <c r="N5" s="45">
        <f t="shared" ca="1" si="8"/>
        <v>33.18421052631578</v>
      </c>
      <c r="O5" s="45">
        <f t="shared" ca="1" si="8"/>
        <v>30.631578947368411</v>
      </c>
      <c r="P5" s="45">
        <f t="shared" ca="1" si="8"/>
        <v>28.078947368421041</v>
      </c>
      <c r="Q5" s="45">
        <f t="shared" ca="1" si="8"/>
        <v>25.526315789473671</v>
      </c>
      <c r="R5" s="45">
        <f t="shared" ca="1" si="8"/>
        <v>22.973684210526301</v>
      </c>
      <c r="S5" s="45">
        <f t="shared" ca="1" si="8"/>
        <v>20.421052631578931</v>
      </c>
      <c r="T5" s="45">
        <f t="shared" ca="1" si="8"/>
        <v>17.868421052631561</v>
      </c>
      <c r="U5" s="45">
        <f t="shared" ca="1" si="8"/>
        <v>15.315789473684193</v>
      </c>
      <c r="V5" s="45">
        <f t="shared" ca="1" si="8"/>
        <v>12.763157894736825</v>
      </c>
      <c r="W5" s="45">
        <f t="shared" ca="1" si="8"/>
        <v>10.210526315789457</v>
      </c>
      <c r="X5" s="45">
        <f t="shared" ca="1" si="8"/>
        <v>7.6578947368420884</v>
      </c>
      <c r="Y5" s="45">
        <f t="shared" ca="1" si="8"/>
        <v>5.1052631578947203</v>
      </c>
      <c r="Z5" s="45">
        <f t="shared" ca="1" si="8"/>
        <v>2.5526315789473517</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70</v>
      </c>
      <c r="B7" s="18" t="str">
        <f ca="1">IF(ISNUMBER(A7),INDEX(Backlog!$A:$M,$A7,B$5),"")</f>
        <v>3.5.1</v>
      </c>
      <c r="C7" s="74" t="str">
        <f ca="1">IF($B7="","",INDEX(Backlog!$A:$M,$A7,C$5))</f>
        <v>Android</v>
      </c>
      <c r="D7" s="74" t="str">
        <f ca="1">IF($B7="","",INDEX(Backlog!$A:$M,$A7,D$5))</f>
        <v>Admin</v>
      </c>
      <c r="E7" s="74" t="str">
        <f ca="1">IF($B7="","",INDEX(Backlog!$A:$M,$A7,E$5))</f>
        <v>Upload PDF</v>
      </c>
      <c r="F7" s="49">
        <f ca="1">IF($B7="","",INDEX(Backlog!$A:$M,$A7,F$5))</f>
        <v>7</v>
      </c>
      <c r="G7" s="67">
        <f ca="1">IF($B7="","",INDEX(Backlog!$A:$M,$A7,G$5))</f>
        <v>3</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71</v>
      </c>
      <c r="CB7" s="21">
        <f t="shared" ref="CB7:CB42" ca="1" si="13">IF($CE7="","",Nb_Items)</f>
        <v>117</v>
      </c>
      <c r="CC7" s="21" t="str">
        <f t="shared" ref="CC7:CC42" ca="1" si="14">"Backlog!" &amp; ADDRESS(CA7,$CC$4) &amp; ":" &amp; ADDRESS(CB7,$CC$4)</f>
        <v>Backlog!$F$71:$F$117</v>
      </c>
      <c r="CD7" s="21">
        <f t="shared" ref="CD7:CD42" ca="1" si="15">IF(CC6="","",MATCH($B$2,INDIRECT(CC6),0))</f>
        <v>70</v>
      </c>
      <c r="CE7" s="21">
        <f t="shared" ref="CE7:CE9" ca="1" si="16">IF(ISNA($CD7),"",CE6+CD7)</f>
        <v>71</v>
      </c>
    </row>
    <row r="8" spans="1:83">
      <c r="A8" s="91">
        <f t="shared" ref="A8:A42" ca="1" si="17">CA8-1</f>
        <v>71</v>
      </c>
      <c r="B8" s="18" t="str">
        <f ca="1">IF(ISNUMBER(A8),INDEX(Backlog!$A:$M,$A8,B$5),"")</f>
        <v>3.5.2</v>
      </c>
      <c r="C8" s="74" t="str">
        <f ca="1">IF($B8="","",INDEX(Backlog!$A:$M,$A8,C$5))</f>
        <v>Android</v>
      </c>
      <c r="D8" s="74" t="str">
        <f ca="1">IF($B8="","",INDEX(Backlog!$A:$M,$A8,D$5))</f>
        <v>Admin</v>
      </c>
      <c r="E8" s="74" t="str">
        <f ca="1">IF($B8="","",INDEX(Backlog!$A:$M,$A8,E$5))</f>
        <v>Upload MP3</v>
      </c>
      <c r="F8" s="49">
        <f ca="1">IF($B8="","",INDEX(Backlog!$A:$M,$A8,F$5))</f>
        <v>7</v>
      </c>
      <c r="G8" s="67">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72</v>
      </c>
      <c r="CB8" s="21">
        <f t="shared" ca="1" si="13"/>
        <v>117</v>
      </c>
      <c r="CC8" s="21" t="str">
        <f t="shared" ca="1" si="14"/>
        <v>Backlog!$F$72:$F$117</v>
      </c>
      <c r="CD8" s="21">
        <f t="shared" ca="1" si="15"/>
        <v>1</v>
      </c>
      <c r="CE8" s="21">
        <f t="shared" ca="1" si="16"/>
        <v>72</v>
      </c>
    </row>
    <row r="9" spans="1:83">
      <c r="A9" s="91">
        <f t="shared" ca="1" si="17"/>
        <v>72</v>
      </c>
      <c r="B9" s="18" t="str">
        <f ca="1">IF(ISNUMBER(A9),INDEX(Backlog!$A:$M,$A9,B$5),"")</f>
        <v>3.5.3</v>
      </c>
      <c r="C9" s="74" t="str">
        <f ca="1">IF($B9="","",INDEX(Backlog!$A:$M,$A9,C$5))</f>
        <v>Android</v>
      </c>
      <c r="D9" s="74" t="str">
        <f ca="1">IF($B9="","",INDEX(Backlog!$A:$M,$A9,D$5))</f>
        <v>Admin</v>
      </c>
      <c r="E9" s="74" t="str">
        <f ca="1">IF($B9="","",INDEX(Backlog!$A:$M,$A9,E$5))</f>
        <v>Upload Dailymotion</v>
      </c>
      <c r="F9" s="49">
        <f ca="1">IF($B9="","",INDEX(Backlog!$A:$M,$A9,F$5))</f>
        <v>7</v>
      </c>
      <c r="G9" s="67">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73</v>
      </c>
      <c r="CB9" s="21">
        <f t="shared" ca="1" si="13"/>
        <v>117</v>
      </c>
      <c r="CC9" s="21" t="str">
        <f t="shared" ca="1" si="14"/>
        <v>Backlog!$F$73:$F$117</v>
      </c>
      <c r="CD9" s="21">
        <f t="shared" ca="1" si="15"/>
        <v>1</v>
      </c>
      <c r="CE9" s="21">
        <f t="shared" ca="1" si="16"/>
        <v>73</v>
      </c>
    </row>
    <row r="10" spans="1:83">
      <c r="A10" s="91">
        <f t="shared" ca="1" si="17"/>
        <v>73</v>
      </c>
      <c r="B10" s="18" t="str">
        <f ca="1">IF(ISNUMBER(A10),INDEX(Backlog!$A:$M,$A10,B$5),"")</f>
        <v>3.5.4</v>
      </c>
      <c r="C10" s="74" t="str">
        <f ca="1">IF($B10="","",INDEX(Backlog!$A:$M,$A10,C$5))</f>
        <v>Android</v>
      </c>
      <c r="D10" s="74" t="str">
        <f ca="1">IF($B10="","",INDEX(Backlog!$A:$M,$A10,D$5))</f>
        <v>Admin</v>
      </c>
      <c r="E10" s="74" t="str">
        <f ca="1">IF($B10="","",INDEX(Backlog!$A:$M,$A10,E$5))</f>
        <v>Upload autres fichiers</v>
      </c>
      <c r="F10" s="49">
        <f ca="1">IF($B10="","",INDEX(Backlog!$A:$M,$A10,F$5))</f>
        <v>7</v>
      </c>
      <c r="G10" s="67">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74</v>
      </c>
      <c r="CB10" s="21">
        <f t="shared" ca="1" si="13"/>
        <v>117</v>
      </c>
      <c r="CC10" s="21" t="str">
        <f t="shared" ca="1" si="14"/>
        <v>Backlog!$F$74:$F$117</v>
      </c>
      <c r="CD10" s="21">
        <f t="shared" ca="1" si="15"/>
        <v>1</v>
      </c>
      <c r="CE10" s="21">
        <f ca="1">IF(ISNA($CD10),"",CE9+CD10)</f>
        <v>74</v>
      </c>
    </row>
    <row r="11" spans="1:83">
      <c r="A11" s="91">
        <f t="shared" ca="1" si="17"/>
        <v>74</v>
      </c>
      <c r="B11" s="18" t="str">
        <f ca="1">IF(ISNUMBER(A11),INDEX(Backlog!$A:$M,$A11,B$5),"")</f>
        <v>3.5.5</v>
      </c>
      <c r="C11" s="74" t="str">
        <f ca="1">IF($B11="","",INDEX(Backlog!$A:$M,$A11,C$5))</f>
        <v>Android</v>
      </c>
      <c r="D11" s="74" t="str">
        <f ca="1">IF($B11="","",INDEX(Backlog!$A:$M,$A11,D$5))</f>
        <v>Admin</v>
      </c>
      <c r="E11" s="74" t="str">
        <f ca="1">IF($B11="","",INDEX(Backlog!$A:$M,$A11,E$5))</f>
        <v>Upload Video Youtube</v>
      </c>
      <c r="F11" s="49">
        <f ca="1">IF($B11="","",INDEX(Backlog!$A:$M,$A11,F$5))</f>
        <v>7</v>
      </c>
      <c r="G11" s="67">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75</v>
      </c>
      <c r="CB11" s="21">
        <f t="shared" ca="1" si="13"/>
        <v>117</v>
      </c>
      <c r="CC11" s="21" t="str">
        <f t="shared" ca="1" si="14"/>
        <v>Backlog!$F$75:$F$117</v>
      </c>
      <c r="CD11" s="21">
        <f t="shared" ca="1" si="15"/>
        <v>1</v>
      </c>
      <c r="CE11" s="21">
        <f t="shared" ref="CE11:CE42" ca="1" si="19">IF(ISNA($CD11),"",CE10+CD11)</f>
        <v>75</v>
      </c>
    </row>
    <row r="12" spans="1:83">
      <c r="A12" s="91">
        <f t="shared" ca="1" si="17"/>
        <v>75</v>
      </c>
      <c r="B12" s="18" t="str">
        <f ca="1">IF(ISNUMBER(A12),INDEX(Backlog!$A:$M,$A12,B$5),"")</f>
        <v>3.5.6</v>
      </c>
      <c r="C12" s="74" t="str">
        <f ca="1">IF($B12="","",INDEX(Backlog!$A:$M,$A12,C$5))</f>
        <v>Android</v>
      </c>
      <c r="D12" s="74" t="str">
        <f ca="1">IF($B12="","",INDEX(Backlog!$A:$M,$A12,D$5))</f>
        <v>Admin</v>
      </c>
      <c r="E12" s="74" t="str">
        <f ca="1">IF($B12="","",INDEX(Backlog!$A:$M,$A12,E$5))</f>
        <v>CRUD Scene via API</v>
      </c>
      <c r="F12" s="49">
        <f ca="1">IF($B12="","",INDEX(Backlog!$A:$M,$A12,F$5))</f>
        <v>7</v>
      </c>
      <c r="G12" s="67">
        <f ca="1">IF($B12="","",INDEX(Backlog!$A:$M,$A12,G$5))</f>
        <v>10</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76</v>
      </c>
      <c r="CB12" s="21">
        <f t="shared" ca="1" si="13"/>
        <v>117</v>
      </c>
      <c r="CC12" s="21" t="str">
        <f t="shared" ca="1" si="14"/>
        <v>Backlog!$F$76:$F$117</v>
      </c>
      <c r="CD12" s="21">
        <f t="shared" ca="1" si="15"/>
        <v>1</v>
      </c>
      <c r="CE12" s="21">
        <f t="shared" ca="1" si="19"/>
        <v>76</v>
      </c>
    </row>
    <row r="13" spans="1:83">
      <c r="A13" s="91">
        <f t="shared" ca="1" si="17"/>
        <v>79</v>
      </c>
      <c r="B13" s="18" t="str">
        <f ca="1">IF(ISNUMBER(A13),INDEX(Backlog!$A:$M,$A13,B$5),"")</f>
        <v>4.1.4</v>
      </c>
      <c r="C13" s="74" t="str">
        <f ca="1">IF($B13="","",INDEX(Backlog!$A:$M,$A13,C$5))</f>
        <v>Contrôle &amp; Tests</v>
      </c>
      <c r="D13" s="74" t="str">
        <f ca="1">IF($B13="","",INDEX(Backlog!$A:$M,$A13,D$5))</f>
        <v>Retours sur itération précédente</v>
      </c>
      <c r="E13" s="74" t="str">
        <f ca="1">IF($B13="","",INDEX(Backlog!$A:$M,$A13,E$5))</f>
        <v>Retours sur itération 4</v>
      </c>
      <c r="F13" s="49">
        <f ca="1">IF($B13="","",INDEX(Backlog!$A:$M,$A13,F$5))</f>
        <v>1</v>
      </c>
      <c r="G13" s="67">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80</v>
      </c>
      <c r="CB13" s="21">
        <f t="shared" ca="1" si="13"/>
        <v>117</v>
      </c>
      <c r="CC13" s="21" t="str">
        <f t="shared" ca="1" si="14"/>
        <v>Backlog!$F$80:$F$117</v>
      </c>
      <c r="CD13" s="21">
        <f t="shared" ca="1" si="15"/>
        <v>4</v>
      </c>
      <c r="CE13" s="21">
        <f t="shared" ca="1" si="19"/>
        <v>80</v>
      </c>
    </row>
    <row r="14" spans="1:83">
      <c r="A14" s="91">
        <f t="shared" ca="1" si="17"/>
        <v>85</v>
      </c>
      <c r="B14" s="18" t="str">
        <f ca="1">IF(ISNUMBER(A14),INDEX(Backlog!$A:$M,$A14,B$5),"")</f>
        <v>4.2.5</v>
      </c>
      <c r="C14" s="74" t="str">
        <f ca="1">IF($B14="","",INDEX(Backlog!$A:$M,$A14,C$5))</f>
        <v>Contrôle &amp; Tests</v>
      </c>
      <c r="D14" s="74" t="str">
        <f ca="1">IF($B14="","",INDEX(Backlog!$A:$M,$A14,D$5))</f>
        <v>Tests Fonctionnels</v>
      </c>
      <c r="E14" s="74" t="str">
        <f ca="1">IF($B14="","",INDEX(Backlog!$A:$M,$A14,E$5))</f>
        <v>Tests Fonctionnels itération 5</v>
      </c>
      <c r="F14" s="49">
        <f ca="1">IF($B14="","",INDEX(Backlog!$A:$M,$A14,F$5))</f>
        <v>4</v>
      </c>
      <c r="G14" s="67">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86</v>
      </c>
      <c r="CB14" s="21">
        <f t="shared" ca="1" si="13"/>
        <v>117</v>
      </c>
      <c r="CC14" s="21" t="str">
        <f t="shared" ca="1" si="14"/>
        <v>Backlog!$F$86:$F$117</v>
      </c>
      <c r="CD14" s="21">
        <f t="shared" ca="1" si="15"/>
        <v>6</v>
      </c>
      <c r="CE14" s="21">
        <f t="shared" ca="1" si="19"/>
        <v>86</v>
      </c>
    </row>
    <row r="15" spans="1:83">
      <c r="A15" s="91">
        <f t="shared" ca="1" si="17"/>
        <v>90</v>
      </c>
      <c r="B15" s="18" t="str">
        <f ca="1">IF(ISNUMBER(A15),INDEX(Backlog!$A:$M,$A15,B$5),"")</f>
        <v>4.3.5</v>
      </c>
      <c r="C15" s="74" t="str">
        <f ca="1">IF($B15="","",INDEX(Backlog!$A:$M,$A15,C$5))</f>
        <v>Contrôle &amp; Tests</v>
      </c>
      <c r="D15" s="74" t="str">
        <f ca="1">IF($B15="","",INDEX(Backlog!$A:$M,$A15,D$5))</f>
        <v>Livraison &amp; Packaging</v>
      </c>
      <c r="E15" s="74" t="str">
        <f ca="1">IF($B15="","",INDEX(Backlog!$A:$M,$A15,E$5))</f>
        <v>Livraison &amp; Packaging itération 5</v>
      </c>
      <c r="F15" s="49">
        <f ca="1">IF($B15="","",INDEX(Backlog!$A:$M,$A15,F$5))</f>
        <v>4</v>
      </c>
      <c r="G15" s="67">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91</v>
      </c>
      <c r="CB15" s="21">
        <f t="shared" ca="1" si="13"/>
        <v>117</v>
      </c>
      <c r="CC15" s="21" t="str">
        <f t="shared" ca="1" si="14"/>
        <v>Backlog!$F$91:$F$117</v>
      </c>
      <c r="CD15" s="21">
        <f t="shared" ca="1" si="15"/>
        <v>5</v>
      </c>
      <c r="CE15" s="21">
        <f t="shared" ca="1" si="19"/>
        <v>91</v>
      </c>
    </row>
    <row r="16" spans="1:83">
      <c r="A16" s="91">
        <f t="shared" ca="1" si="17"/>
        <v>105</v>
      </c>
      <c r="B16" s="18" t="str">
        <f ca="1">IF(ISNUMBER(A16),INDEX(Backlog!$A:$M,$A16,B$5),"")</f>
        <v>6.1.5</v>
      </c>
      <c r="C16" s="74" t="str">
        <f ca="1">IF($B16="","",INDEX(Backlog!$A:$M,$A16,C$5))</f>
        <v>Gestion de projet</v>
      </c>
      <c r="D16" s="74" t="str">
        <f ca="1">IF($B16="","",INDEX(Backlog!$A:$M,$A16,D$5))</f>
        <v>Réunions</v>
      </c>
      <c r="E16" s="74" t="str">
        <f ca="1">IF($B16="","",INDEX(Backlog!$A:$M,$A16,E$5))</f>
        <v>Réunions itération 5</v>
      </c>
      <c r="F16" s="49">
        <f ca="1">IF($B16="","",INDEX(Backlog!$A:$M,$A16,F$5))</f>
        <v>1</v>
      </c>
      <c r="G16" s="67">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106</v>
      </c>
      <c r="CB16" s="21">
        <f t="shared" ca="1" si="13"/>
        <v>117</v>
      </c>
      <c r="CC16" s="21" t="str">
        <f t="shared" ca="1" si="14"/>
        <v>Backlog!$F$106:$F$117</v>
      </c>
      <c r="CD16" s="21">
        <f t="shared" ca="1" si="15"/>
        <v>15</v>
      </c>
      <c r="CE16" s="21">
        <f t="shared" ca="1" si="19"/>
        <v>106</v>
      </c>
    </row>
    <row r="17" spans="1:83">
      <c r="A17" s="91">
        <f t="shared" ca="1" si="17"/>
        <v>110</v>
      </c>
      <c r="B17" s="18" t="str">
        <f ca="1">IF(ISNUMBER(A17),INDEX(Backlog!$A:$M,$A17,B$5),"")</f>
        <v>6.2.5</v>
      </c>
      <c r="C17" s="74" t="str">
        <f ca="1">IF($B17="","",INDEX(Backlog!$A:$M,$A17,C$5))</f>
        <v>Gestion de projet</v>
      </c>
      <c r="D17" s="74" t="str">
        <f ca="1">IF($B17="","",INDEX(Backlog!$A:$M,$A17,D$5))</f>
        <v>Backlog</v>
      </c>
      <c r="E17" s="74" t="str">
        <f ca="1">IF($B17="","",INDEX(Backlog!$A:$M,$A17,E$5))</f>
        <v>Mise à jour Backlog itération 5</v>
      </c>
      <c r="F17" s="49">
        <f ca="1">IF($B17="","",INDEX(Backlog!$A:$M,$A17,F$5))</f>
        <v>1</v>
      </c>
      <c r="G17" s="67">
        <f ca="1">IF($B17="","",INDEX(Backlog!$A:$M,$A17,G$5))</f>
        <v>0.5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111</v>
      </c>
      <c r="CB17" s="21">
        <f t="shared" ca="1" si="13"/>
        <v>117</v>
      </c>
      <c r="CC17" s="21" t="str">
        <f t="shared" ca="1" si="14"/>
        <v>Backlog!$F$111:$F$117</v>
      </c>
      <c r="CD17" s="21">
        <f t="shared" ca="1" si="15"/>
        <v>5</v>
      </c>
      <c r="CE17" s="21">
        <f t="shared" ca="1" si="19"/>
        <v>111</v>
      </c>
    </row>
    <row r="18" spans="1:83">
      <c r="A18" s="91">
        <f t="shared" ca="1" si="17"/>
        <v>115</v>
      </c>
      <c r="B18" s="18" t="str">
        <f ca="1">IF(ISNUMBER(A18),INDEX(Backlog!$A:$M,$A18,B$5),"")</f>
        <v>7.1.5</v>
      </c>
      <c r="C18" s="74" t="str">
        <f ca="1">IF($B18="","",INDEX(Backlog!$A:$M,$A18,C$5))</f>
        <v>Documentation</v>
      </c>
      <c r="D18" s="74" t="str">
        <f ca="1">IF($B18="","",INDEX(Backlog!$A:$M,$A18,D$5))</f>
        <v>Documentation</v>
      </c>
      <c r="E18" s="74" t="str">
        <f ca="1">IF($B18="","",INDEX(Backlog!$A:$M,$A18,E$5))</f>
        <v>Documentation itération 5</v>
      </c>
      <c r="F18" s="49">
        <f ca="1">IF($B18="","",INDEX(Backlog!$A:$M,$A18,F$5))</f>
        <v>1</v>
      </c>
      <c r="G18" s="67">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116</v>
      </c>
      <c r="CB18" s="21">
        <f t="shared" ca="1" si="13"/>
        <v>117</v>
      </c>
      <c r="CC18" s="21" t="str">
        <f t="shared" ca="1" si="14"/>
        <v>Backlog!$F$116:$F$117</v>
      </c>
      <c r="CD18" s="21">
        <f t="shared" ca="1" si="15"/>
        <v>5</v>
      </c>
      <c r="CE18" s="21">
        <f t="shared" ca="1" si="19"/>
        <v>116</v>
      </c>
    </row>
    <row r="19" spans="1:83">
      <c r="A19" s="91" t="e">
        <f t="shared" ca="1" si="17"/>
        <v>#VALUE!</v>
      </c>
      <c r="B19" s="18" t="str">
        <f ca="1">IF(ISNUMBER(A19),INDEX(Backlog!$A:$M,$A19,B$5),"")</f>
        <v/>
      </c>
      <c r="C19" s="74" t="str">
        <f ca="1">IF($B19="","",INDEX(Backlog!$A:$M,$A19,C$5))</f>
        <v/>
      </c>
      <c r="D19" s="74" t="str">
        <f ca="1">IF($B19="","",INDEX(Backlog!$A:$M,$A19,D$5))</f>
        <v/>
      </c>
      <c r="E19" s="74" t="str">
        <f ca="1">IF($B19="","",INDEX(Backlog!$A:$M,$A19,E$5))</f>
        <v/>
      </c>
      <c r="F19" s="49" t="str">
        <f ca="1">IF($B19="","",INDEX(Backlog!$A:$M,$A19,F$5))</f>
        <v/>
      </c>
      <c r="G19" s="67"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t="str">
        <f t="shared" ca="1" si="18"/>
        <v/>
      </c>
      <c r="CB19" s="21" t="str">
        <f t="shared" ca="1" si="13"/>
        <v/>
      </c>
      <c r="CC19" s="21" t="e">
        <f t="shared" ca="1" si="14"/>
        <v>#VALUE!</v>
      </c>
      <c r="CD19" s="21" t="e">
        <f t="shared" ca="1" si="15"/>
        <v>#N/A</v>
      </c>
      <c r="CE19" s="21" t="str">
        <f t="shared" ca="1" si="19"/>
        <v/>
      </c>
    </row>
    <row r="20" spans="1:83">
      <c r="A20" s="91" t="e">
        <f t="shared" ca="1" si="17"/>
        <v>#VALUE!</v>
      </c>
      <c r="B20" s="18" t="str">
        <f ca="1">IF(ISNUMBER(A20),INDEX(Backlog!$A:$M,$A20,B$5),"")</f>
        <v/>
      </c>
      <c r="C20" s="74" t="str">
        <f ca="1">IF($B20="","",INDEX(Backlog!$A:$M,$A20,C$5))</f>
        <v/>
      </c>
      <c r="D20" s="74" t="str">
        <f ca="1">IF($B20="","",INDEX(Backlog!$A:$M,$A20,D$5))</f>
        <v/>
      </c>
      <c r="E20" s="74" t="str">
        <f ca="1">IF($B20="","",INDEX(Backlog!$A:$M,$A20,E$5))</f>
        <v/>
      </c>
      <c r="F20" s="49" t="str">
        <f ca="1">IF($B20="","",INDEX(Backlog!$A:$M,$A20,F$5))</f>
        <v/>
      </c>
      <c r="G20" s="67"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t="e">
        <f t="shared" ca="1" si="18"/>
        <v>#VALUE!</v>
      </c>
      <c r="CB20" s="21" t="e">
        <f t="shared" ca="1" si="13"/>
        <v>#VALUE!</v>
      </c>
      <c r="CC20" s="21" t="e">
        <f t="shared" ca="1" si="14"/>
        <v>#VALUE!</v>
      </c>
      <c r="CD20" s="21" t="e">
        <f t="shared" ca="1" si="15"/>
        <v>#VALUE!</v>
      </c>
      <c r="CE20" s="21" t="e">
        <f t="shared" ca="1" si="19"/>
        <v>#VALUE!</v>
      </c>
    </row>
    <row r="21" spans="1:83">
      <c r="A21" s="91" t="e">
        <f t="shared" ca="1" si="17"/>
        <v>#VALUE!</v>
      </c>
      <c r="B21" s="18" t="str">
        <f ca="1">IF(ISNUMBER(A21),INDEX(Backlog!$A:$M,$A21,B$5),"")</f>
        <v/>
      </c>
      <c r="C21" s="74" t="str">
        <f ca="1">IF($B21="","",INDEX(Backlog!$A:$M,$A21,C$5))</f>
        <v/>
      </c>
      <c r="D21" s="74" t="str">
        <f ca="1">IF($B21="","",INDEX(Backlog!$A:$M,$A21,D$5))</f>
        <v/>
      </c>
      <c r="E21" s="74" t="str">
        <f ca="1">IF($B21="","",INDEX(Backlog!$A:$M,$A21,E$5))</f>
        <v/>
      </c>
      <c r="F21" s="49" t="str">
        <f ca="1">IF($B21="","",INDEX(Backlog!$A:$M,$A21,F$5))</f>
        <v/>
      </c>
      <c r="G21" s="67"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t="e">
        <f t="shared" ca="1" si="18"/>
        <v>#VALUE!</v>
      </c>
      <c r="CB21" s="21" t="e">
        <f t="shared" ca="1" si="13"/>
        <v>#VALUE!</v>
      </c>
      <c r="CC21" s="21" t="e">
        <f t="shared" ca="1" si="14"/>
        <v>#VALUE!</v>
      </c>
      <c r="CD21" s="21" t="e">
        <f t="shared" ca="1" si="15"/>
        <v>#VALUE!</v>
      </c>
      <c r="CE21" s="21" t="e">
        <f t="shared" ca="1" si="19"/>
        <v>#VALUE!</v>
      </c>
    </row>
    <row r="22" spans="1:83">
      <c r="A22" s="91" t="e">
        <f t="shared" ca="1" si="17"/>
        <v>#VALUE!</v>
      </c>
      <c r="B22" s="18" t="str">
        <f ca="1">IF(ISNUMBER(A22),INDEX(Backlog!$A:$M,$A22,B$5),"")</f>
        <v/>
      </c>
      <c r="C22" s="74" t="str">
        <f ca="1">IF($B22="","",INDEX(Backlog!$A:$M,$A22,C$5))</f>
        <v/>
      </c>
      <c r="D22" s="74" t="str">
        <f ca="1">IF($B22="","",INDEX(Backlog!$A:$M,$A22,D$5))</f>
        <v/>
      </c>
      <c r="E22" s="74" t="str">
        <f ca="1">IF($B22="","",INDEX(Backlog!$A:$M,$A22,E$5))</f>
        <v/>
      </c>
      <c r="F22" s="49" t="str">
        <f ca="1">IF($B22="","",INDEX(Backlog!$A:$M,$A22,F$5))</f>
        <v/>
      </c>
      <c r="G22" s="67"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t="e">
        <f t="shared" ca="1" si="18"/>
        <v>#VALUE!</v>
      </c>
      <c r="CB22" s="21" t="e">
        <f t="shared" ca="1" si="13"/>
        <v>#VALUE!</v>
      </c>
      <c r="CC22" s="21" t="e">
        <f t="shared" ca="1" si="14"/>
        <v>#VALUE!</v>
      </c>
      <c r="CD22" s="21" t="e">
        <f t="shared" ca="1" si="15"/>
        <v>#VALUE!</v>
      </c>
      <c r="CE22" s="21" t="e">
        <f t="shared" ca="1" si="19"/>
        <v>#VALUE!</v>
      </c>
    </row>
    <row r="23" spans="1:83">
      <c r="A23" s="91" t="e">
        <f t="shared" ca="1" si="17"/>
        <v>#VALUE!</v>
      </c>
      <c r="B23" s="18" t="str">
        <f ca="1">IF(ISNUMBER(A23),INDEX(Backlog!$A:$M,$A23,B$5),"")</f>
        <v/>
      </c>
      <c r="C23" s="74" t="str">
        <f ca="1">IF($B23="","",INDEX(Backlog!$A:$M,$A23,C$5))</f>
        <v/>
      </c>
      <c r="D23" s="74" t="str">
        <f ca="1">IF($B23="","",INDEX(Backlog!$A:$M,$A23,D$5))</f>
        <v/>
      </c>
      <c r="E23" s="74" t="str">
        <f ca="1">IF($B23="","",INDEX(Backlog!$A:$M,$A23,E$5))</f>
        <v/>
      </c>
      <c r="F23" s="49" t="str">
        <f ca="1">IF($B23="","",INDEX(Backlog!$A:$M,$A23,F$5))</f>
        <v/>
      </c>
      <c r="G23" s="67"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t="e">
        <f t="shared" ca="1" si="18"/>
        <v>#VALUE!</v>
      </c>
      <c r="CB23" s="21" t="e">
        <f t="shared" ca="1" si="13"/>
        <v>#VALUE!</v>
      </c>
      <c r="CC23" s="21" t="e">
        <f t="shared" ca="1" si="14"/>
        <v>#VALUE!</v>
      </c>
      <c r="CD23" s="21" t="e">
        <f t="shared" ca="1" si="15"/>
        <v>#VALUE!</v>
      </c>
      <c r="CE23" s="21" t="e">
        <f t="shared" ca="1" si="19"/>
        <v>#VALUE!</v>
      </c>
    </row>
    <row r="24" spans="1:83">
      <c r="A24" s="91" t="e">
        <f t="shared" ca="1" si="17"/>
        <v>#VALUE!</v>
      </c>
      <c r="B24" s="18" t="str">
        <f ca="1">IF(ISNUMBER(A24),INDEX(Backlog!$A:$M,$A24,B$5),"")</f>
        <v/>
      </c>
      <c r="C24" s="74" t="str">
        <f ca="1">IF($B24="","",INDEX(Backlog!$A:$M,$A24,C$5))</f>
        <v/>
      </c>
      <c r="D24" s="74" t="str">
        <f ca="1">IF($B24="","",INDEX(Backlog!$A:$M,$A24,D$5))</f>
        <v/>
      </c>
      <c r="E24" s="74" t="str">
        <f ca="1">IF($B24="","",INDEX(Backlog!$A:$M,$A24,E$5))</f>
        <v/>
      </c>
      <c r="F24" s="49" t="str">
        <f ca="1">IF($B24="","",INDEX(Backlog!$A:$M,$A24,F$5))</f>
        <v/>
      </c>
      <c r="G24" s="67"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t="e">
        <f t="shared" ca="1" si="18"/>
        <v>#VALUE!</v>
      </c>
      <c r="CB24" s="21" t="e">
        <f t="shared" ca="1" si="13"/>
        <v>#VALUE!</v>
      </c>
      <c r="CC24" s="21" t="e">
        <f t="shared" ca="1" si="14"/>
        <v>#VALUE!</v>
      </c>
      <c r="CD24" s="21" t="e">
        <f t="shared" ca="1" si="15"/>
        <v>#VALUE!</v>
      </c>
      <c r="CE24" s="21" t="e">
        <f t="shared" ca="1" si="19"/>
        <v>#VALUE!</v>
      </c>
    </row>
    <row r="25" spans="1:83">
      <c r="A25" s="91" t="e">
        <f t="shared" ca="1" si="17"/>
        <v>#VALUE!</v>
      </c>
      <c r="B25" s="18" t="str">
        <f ca="1">IF(ISNUMBER(A25),INDEX(Backlog!$A:$M,$A25,B$5),"")</f>
        <v/>
      </c>
      <c r="C25" s="74" t="str">
        <f ca="1">IF($B25="","",INDEX(Backlog!$A:$M,$A25,C$5))</f>
        <v/>
      </c>
      <c r="D25" s="74" t="str">
        <f ca="1">IF($B25="","",INDEX(Backlog!$A:$M,$A25,D$5))</f>
        <v/>
      </c>
      <c r="E25" s="74" t="str">
        <f ca="1">IF($B25="","",INDEX(Backlog!$A:$M,$A25,E$5))</f>
        <v/>
      </c>
      <c r="F25" s="49" t="str">
        <f ca="1">IF($B25="","",INDEX(Backlog!$A:$M,$A25,F$5))</f>
        <v/>
      </c>
      <c r="G25" s="67"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t="e">
        <f t="shared" ca="1" si="18"/>
        <v>#VALUE!</v>
      </c>
      <c r="CB25" s="21" t="e">
        <f t="shared" ca="1" si="13"/>
        <v>#VALUE!</v>
      </c>
      <c r="CC25" s="21" t="e">
        <f t="shared" ca="1" si="14"/>
        <v>#VALUE!</v>
      </c>
      <c r="CD25" s="21" t="e">
        <f t="shared" ca="1" si="15"/>
        <v>#VALUE!</v>
      </c>
      <c r="CE25" s="21" t="e">
        <f t="shared" ca="1" si="19"/>
        <v>#VALUE!</v>
      </c>
    </row>
    <row r="26" spans="1:83">
      <c r="A26" s="91" t="e">
        <f t="shared" ca="1" si="17"/>
        <v>#VALUE!</v>
      </c>
      <c r="B26" s="18" t="str">
        <f ca="1">IF(ISNUMBER(A26),INDEX(Backlog!$A:$M,$A26,B$5),"")</f>
        <v/>
      </c>
      <c r="C26" s="74" t="str">
        <f ca="1">IF($B26="","",INDEX(Backlog!$A:$M,$A26,C$5))</f>
        <v/>
      </c>
      <c r="D26" s="74" t="str">
        <f ca="1">IF($B26="","",INDEX(Backlog!$A:$M,$A26,D$5))</f>
        <v/>
      </c>
      <c r="E26" s="74" t="str">
        <f ca="1">IF($B26="","",INDEX(Backlog!$A:$M,$A26,E$5))</f>
        <v/>
      </c>
      <c r="F26" s="49" t="str">
        <f ca="1">IF($B26="","",INDEX(Backlog!$A:$M,$A26,F$5))</f>
        <v/>
      </c>
      <c r="G26" s="67"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t="e">
        <f t="shared" ca="1" si="18"/>
        <v>#VALUE!</v>
      </c>
      <c r="CB26" s="21" t="e">
        <f t="shared" ca="1" si="13"/>
        <v>#VALUE!</v>
      </c>
      <c r="CC26" s="21" t="e">
        <f t="shared" ca="1" si="14"/>
        <v>#VALUE!</v>
      </c>
      <c r="CD26" s="21" t="e">
        <f t="shared" ca="1" si="15"/>
        <v>#VALUE!</v>
      </c>
      <c r="CE26" s="21" t="e">
        <f t="shared" ca="1" si="19"/>
        <v>#VALUE!</v>
      </c>
    </row>
    <row r="27" spans="1:83">
      <c r="A27" s="91" t="e">
        <f t="shared" ca="1" si="17"/>
        <v>#VALUE!</v>
      </c>
      <c r="B27" s="18" t="str">
        <f ca="1">IF(ISNUMBER(A27),INDEX(Backlog!$A:$M,$A27,B$5),"")</f>
        <v/>
      </c>
      <c r="C27" s="74" t="str">
        <f ca="1">IF($B27="","",INDEX(Backlog!$A:$M,$A27,C$5))</f>
        <v/>
      </c>
      <c r="D27" s="74" t="str">
        <f ca="1">IF($B27="","",INDEX(Backlog!$A:$M,$A27,D$5))</f>
        <v/>
      </c>
      <c r="E27" s="74" t="str">
        <f ca="1">IF($B27="","",INDEX(Backlog!$A:$M,$A27,E$5))</f>
        <v/>
      </c>
      <c r="F27" s="49" t="str">
        <f ca="1">IF($B27="","",INDEX(Backlog!$A:$M,$A27,F$5))</f>
        <v/>
      </c>
      <c r="G27" s="67"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t="e">
        <f t="shared" ca="1" si="18"/>
        <v>#VALUE!</v>
      </c>
      <c r="CB27" s="21" t="e">
        <f t="shared" ca="1" si="13"/>
        <v>#VALUE!</v>
      </c>
      <c r="CC27" s="21" t="e">
        <f t="shared" ca="1" si="14"/>
        <v>#VALUE!</v>
      </c>
      <c r="CD27" s="21" t="e">
        <f t="shared" ca="1" si="15"/>
        <v>#VALUE!</v>
      </c>
      <c r="CE27" s="21" t="e">
        <f t="shared" ca="1" si="19"/>
        <v>#VALUE!</v>
      </c>
    </row>
    <row r="28" spans="1:83">
      <c r="A28" s="91" t="e">
        <f t="shared" ca="1" si="17"/>
        <v>#VALUE!</v>
      </c>
      <c r="B28" s="18" t="str">
        <f ca="1">IF(ISNUMBER(A28),INDEX(Backlog!$A:$M,$A28,B$5),"")</f>
        <v/>
      </c>
      <c r="C28" s="74" t="str">
        <f ca="1">IF($B28="","",INDEX(Backlog!$A:$M,$A28,C$5))</f>
        <v/>
      </c>
      <c r="D28" s="74" t="str">
        <f ca="1">IF($B28="","",INDEX(Backlog!$A:$M,$A28,D$5))</f>
        <v/>
      </c>
      <c r="E28" s="74" t="str">
        <f ca="1">IF($B28="","",INDEX(Backlog!$A:$M,$A28,E$5))</f>
        <v/>
      </c>
      <c r="F28" s="49" t="str">
        <f ca="1">IF($B28="","",INDEX(Backlog!$A:$M,$A28,F$5))</f>
        <v/>
      </c>
      <c r="G28" s="67"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t="e">
        <f t="shared" ca="1" si="18"/>
        <v>#VALUE!</v>
      </c>
      <c r="CB28" s="21" t="e">
        <f t="shared" ca="1" si="13"/>
        <v>#VALUE!</v>
      </c>
      <c r="CC28" s="21" t="e">
        <f t="shared" ca="1" si="14"/>
        <v>#VALUE!</v>
      </c>
      <c r="CD28" s="21" t="e">
        <f t="shared" ca="1" si="15"/>
        <v>#VALUE!</v>
      </c>
      <c r="CE28" s="21" t="e">
        <f t="shared" ca="1" si="19"/>
        <v>#VALUE!</v>
      </c>
    </row>
    <row r="29" spans="1:83">
      <c r="A29" s="91" t="e">
        <f t="shared" ca="1" si="17"/>
        <v>#VALUE!</v>
      </c>
      <c r="B29" s="18" t="str">
        <f ca="1">IF(ISNUMBER(A29),INDEX(Backlog!$A:$M,$A29,B$5),"")</f>
        <v/>
      </c>
      <c r="C29" s="74" t="str">
        <f ca="1">IF($B29="","",INDEX(Backlog!$A:$M,$A29,C$5))</f>
        <v/>
      </c>
      <c r="D29" s="74" t="str">
        <f ca="1">IF($B29="","",INDEX(Backlog!$A:$M,$A29,D$5))</f>
        <v/>
      </c>
      <c r="E29" s="74" t="str">
        <f ca="1">IF($B29="","",INDEX(Backlog!$A:$M,$A29,E$5))</f>
        <v/>
      </c>
      <c r="F29" s="49" t="str">
        <f ca="1">IF($B29="","",INDEX(Backlog!$A:$M,$A29,F$5))</f>
        <v/>
      </c>
      <c r="G29" s="67"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t="e">
        <f t="shared" ca="1" si="18"/>
        <v>#VALUE!</v>
      </c>
      <c r="CB29" s="21" t="e">
        <f t="shared" ca="1" si="13"/>
        <v>#VALUE!</v>
      </c>
      <c r="CC29" s="21" t="e">
        <f t="shared" ca="1" si="14"/>
        <v>#VALUE!</v>
      </c>
      <c r="CD29" s="21" t="e">
        <f t="shared" ca="1" si="15"/>
        <v>#VALUE!</v>
      </c>
      <c r="CE29" s="21" t="e">
        <f t="shared" ca="1" si="19"/>
        <v>#VALUE!</v>
      </c>
    </row>
    <row r="30" spans="1:83">
      <c r="A30" s="91" t="e">
        <f t="shared" ca="1" si="17"/>
        <v>#VALUE!</v>
      </c>
      <c r="B30" s="18" t="str">
        <f ca="1">IF(ISNUMBER(A30),INDEX(Backlog!$A:$M,$A30,B$5),"")</f>
        <v/>
      </c>
      <c r="C30" s="74" t="str">
        <f ca="1">IF($B30="","",INDEX(Backlog!$A:$M,$A30,C$5))</f>
        <v/>
      </c>
      <c r="D30" s="74" t="str">
        <f ca="1">IF($B30="","",INDEX(Backlog!$A:$M,$A30,D$5))</f>
        <v/>
      </c>
      <c r="E30" s="74" t="str">
        <f ca="1">IF($B30="","",INDEX(Backlog!$A:$M,$A30,E$5))</f>
        <v/>
      </c>
      <c r="F30" s="49" t="str">
        <f ca="1">IF($B30="","",INDEX(Backlog!$A:$M,$A30,F$5))</f>
        <v/>
      </c>
      <c r="G30" s="67"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t="e">
        <f t="shared" ca="1" si="18"/>
        <v>#VALUE!</v>
      </c>
      <c r="CB30" s="21" t="e">
        <f t="shared" ca="1" si="13"/>
        <v>#VALUE!</v>
      </c>
      <c r="CC30" s="21" t="e">
        <f t="shared" ca="1" si="14"/>
        <v>#VALUE!</v>
      </c>
      <c r="CD30" s="21" t="e">
        <f t="shared" ca="1" si="15"/>
        <v>#VALUE!</v>
      </c>
      <c r="CE30" s="21" t="e">
        <f t="shared" ca="1" si="19"/>
        <v>#VALUE!</v>
      </c>
    </row>
    <row r="31" spans="1:83">
      <c r="A31" s="91" t="e">
        <f t="shared" ca="1" si="17"/>
        <v>#VALUE!</v>
      </c>
      <c r="B31" s="18" t="str">
        <f ca="1">IF(ISNUMBER(A31),INDEX(Backlog!$A:$M,$A31,B$5),"")</f>
        <v/>
      </c>
      <c r="C31" s="74" t="str">
        <f ca="1">IF($B31="","",INDEX(Backlog!$A:$M,$A31,C$5))</f>
        <v/>
      </c>
      <c r="D31" s="74" t="str">
        <f ca="1">IF($B31="","",INDEX(Backlog!$A:$M,$A31,D$5))</f>
        <v/>
      </c>
      <c r="E31" s="74" t="str">
        <f ca="1">IF($B31="","",INDEX(Backlog!$A:$M,$A31,E$5))</f>
        <v/>
      </c>
      <c r="F31" s="49" t="str">
        <f ca="1">IF($B31="","",INDEX(Backlog!$A:$M,$A31,F$5))</f>
        <v/>
      </c>
      <c r="G31" s="67"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t="e">
        <f t="shared" ca="1" si="18"/>
        <v>#VALUE!</v>
      </c>
      <c r="CB31" s="21" t="e">
        <f t="shared" ca="1" si="13"/>
        <v>#VALUE!</v>
      </c>
      <c r="CC31" s="21" t="e">
        <f t="shared" ca="1" si="14"/>
        <v>#VALUE!</v>
      </c>
      <c r="CD31" s="21" t="e">
        <f t="shared" ca="1" si="15"/>
        <v>#VALUE!</v>
      </c>
      <c r="CE31" s="21" t="e">
        <f t="shared" ca="1" si="19"/>
        <v>#VALUE!</v>
      </c>
    </row>
    <row r="32" spans="1:83">
      <c r="A32" s="91" t="e">
        <f t="shared" ca="1" si="17"/>
        <v>#VALUE!</v>
      </c>
      <c r="B32" s="18" t="str">
        <f ca="1">IF(ISNUMBER(A32),INDEX(Backlog!$A:$M,$A32,B$5),"")</f>
        <v/>
      </c>
      <c r="C32" s="74" t="str">
        <f ca="1">IF($B32="","",INDEX(Backlog!$A:$M,$A32,C$5))</f>
        <v/>
      </c>
      <c r="D32" s="74" t="str">
        <f ca="1">IF($B32="","",INDEX(Backlog!$A:$M,$A32,D$5))</f>
        <v/>
      </c>
      <c r="E32" s="74" t="str">
        <f ca="1">IF($B32="","",INDEX(Backlog!$A:$M,$A32,E$5))</f>
        <v/>
      </c>
      <c r="F32" s="49" t="str">
        <f ca="1">IF($B32="","",INDEX(Backlog!$A:$M,$A32,F$5))</f>
        <v/>
      </c>
      <c r="G32" s="67"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t="e">
        <f t="shared" ca="1" si="18"/>
        <v>#VALUE!</v>
      </c>
      <c r="CB32" s="21" t="e">
        <f t="shared" ca="1" si="13"/>
        <v>#VALUE!</v>
      </c>
      <c r="CC32" s="21" t="e">
        <f t="shared" ca="1" si="14"/>
        <v>#VALUE!</v>
      </c>
      <c r="CD32" s="21" t="e">
        <f t="shared" ca="1" si="15"/>
        <v>#VALUE!</v>
      </c>
      <c r="CE32" s="21" t="e">
        <f t="shared" ca="1" si="19"/>
        <v>#VALUE!</v>
      </c>
    </row>
    <row r="33" spans="1:83">
      <c r="A33" s="91" t="e">
        <f t="shared" ca="1" si="17"/>
        <v>#VALUE!</v>
      </c>
      <c r="B33" s="18" t="str">
        <f ca="1">IF(ISNUMBER(A33),INDEX(Backlog!$A:$M,$A33,B$5),"")</f>
        <v/>
      </c>
      <c r="C33" s="74" t="str">
        <f ca="1">IF($B33="","",INDEX(Backlog!$A:$M,$A33,C$5))</f>
        <v/>
      </c>
      <c r="D33" s="74" t="str">
        <f ca="1">IF($B33="","",INDEX(Backlog!$A:$M,$A33,D$5))</f>
        <v/>
      </c>
      <c r="E33" s="74" t="str">
        <f ca="1">IF($B33="","",INDEX(Backlog!$A:$M,$A33,E$5))</f>
        <v/>
      </c>
      <c r="F33" s="49" t="str">
        <f ca="1">IF($B33="","",INDEX(Backlog!$A:$M,$A33,F$5))</f>
        <v/>
      </c>
      <c r="G33" s="67"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t="e">
        <f t="shared" ca="1" si="18"/>
        <v>#VALUE!</v>
      </c>
      <c r="CB33" s="21" t="e">
        <f t="shared" ca="1" si="13"/>
        <v>#VALUE!</v>
      </c>
      <c r="CC33" s="21" t="e">
        <f t="shared" ca="1" si="14"/>
        <v>#VALUE!</v>
      </c>
      <c r="CD33" s="21" t="e">
        <f t="shared" ca="1" si="15"/>
        <v>#VALUE!</v>
      </c>
      <c r="CE33" s="21" t="e">
        <f t="shared" ca="1" si="19"/>
        <v>#VALUE!</v>
      </c>
    </row>
    <row r="34" spans="1:83">
      <c r="A34" s="91" t="e">
        <f t="shared" ca="1" si="17"/>
        <v>#VALUE!</v>
      </c>
      <c r="B34" s="18" t="str">
        <f ca="1">IF(ISNUMBER(A34),INDEX(Backlog!$A:$M,$A34,B$5),"")</f>
        <v/>
      </c>
      <c r="C34" s="74" t="str">
        <f ca="1">IF($B34="","",INDEX(Backlog!$A:$M,$A34,C$5))</f>
        <v/>
      </c>
      <c r="D34" s="74" t="str">
        <f ca="1">IF($B34="","",INDEX(Backlog!$A:$M,$A34,D$5))</f>
        <v/>
      </c>
      <c r="E34" s="74" t="str">
        <f ca="1">IF($B34="","",INDEX(Backlog!$A:$M,$A34,E$5))</f>
        <v/>
      </c>
      <c r="F34" s="49" t="str">
        <f ca="1">IF($B34="","",INDEX(Backlog!$A:$M,$A34,F$5))</f>
        <v/>
      </c>
      <c r="G34" s="67"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t="e">
        <f t="shared" ca="1" si="18"/>
        <v>#VALUE!</v>
      </c>
      <c r="CB34" s="21" t="e">
        <f t="shared" ca="1" si="13"/>
        <v>#VALUE!</v>
      </c>
      <c r="CC34" s="21" t="e">
        <f t="shared" ca="1" si="14"/>
        <v>#VALUE!</v>
      </c>
      <c r="CD34" s="21" t="e">
        <f t="shared" ca="1" si="15"/>
        <v>#VALUE!</v>
      </c>
      <c r="CE34" s="21" t="e">
        <f t="shared" ca="1" si="19"/>
        <v>#VALUE!</v>
      </c>
    </row>
    <row r="35" spans="1:83">
      <c r="A35" s="91" t="e">
        <f t="shared" ca="1" si="17"/>
        <v>#VALUE!</v>
      </c>
      <c r="B35" s="18" t="str">
        <f ca="1">IF(ISNUMBER(A35),INDEX(Backlog!$A:$M,$A35,B$5),"")</f>
        <v/>
      </c>
      <c r="C35" s="74" t="str">
        <f ca="1">IF($B35="","",INDEX(Backlog!$A:$M,$A35,C$5))</f>
        <v/>
      </c>
      <c r="D35" s="74" t="str">
        <f ca="1">IF($B35="","",INDEX(Backlog!$A:$M,$A35,D$5))</f>
        <v/>
      </c>
      <c r="E35" s="74" t="str">
        <f ca="1">IF($B35="","",INDEX(Backlog!$A:$M,$A35,E$5))</f>
        <v/>
      </c>
      <c r="F35" s="49" t="str">
        <f ca="1">IF($B35="","",INDEX(Backlog!$A:$M,$A35,F$5))</f>
        <v/>
      </c>
      <c r="G35" s="67"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t="e">
        <f t="shared" ca="1" si="18"/>
        <v>#VALUE!</v>
      </c>
      <c r="CB35" s="21" t="e">
        <f t="shared" ca="1" si="13"/>
        <v>#VALUE!</v>
      </c>
      <c r="CC35" s="21" t="e">
        <f t="shared" ca="1" si="14"/>
        <v>#VALUE!</v>
      </c>
      <c r="CD35" s="21" t="e">
        <f t="shared" ca="1" si="15"/>
        <v>#VALUE!</v>
      </c>
      <c r="CE35" s="21" t="e">
        <f t="shared" ca="1" si="19"/>
        <v>#VALUE!</v>
      </c>
    </row>
    <row r="36" spans="1:83">
      <c r="A36" s="91" t="e">
        <f t="shared" ca="1" si="17"/>
        <v>#VALUE!</v>
      </c>
      <c r="B36" s="18" t="str">
        <f ca="1">IF(ISNUMBER(A36),INDEX(Backlog!$A:$M,$A36,B$5),"")</f>
        <v/>
      </c>
      <c r="C36" s="74" t="str">
        <f ca="1">IF($B36="","",INDEX(Backlog!$A:$M,$A36,C$5))</f>
        <v/>
      </c>
      <c r="D36" s="74" t="str">
        <f ca="1">IF($B36="","",INDEX(Backlog!$A:$M,$A36,D$5))</f>
        <v/>
      </c>
      <c r="E36" s="74" t="str">
        <f ca="1">IF($B36="","",INDEX(Backlog!$A:$M,$A36,E$5))</f>
        <v/>
      </c>
      <c r="F36" s="49" t="str">
        <f ca="1">IF($B36="","",INDEX(Backlog!$A:$M,$A36,F$5))</f>
        <v/>
      </c>
      <c r="G36" s="67"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t="e">
        <f t="shared" ca="1" si="18"/>
        <v>#VALUE!</v>
      </c>
      <c r="CB36" s="21" t="e">
        <f t="shared" ca="1" si="13"/>
        <v>#VALUE!</v>
      </c>
      <c r="CC36" s="21" t="e">
        <f t="shared" ca="1" si="14"/>
        <v>#VALUE!</v>
      </c>
      <c r="CD36" s="21" t="e">
        <f t="shared" ca="1" si="15"/>
        <v>#VALUE!</v>
      </c>
      <c r="CE36" s="21" t="e">
        <f t="shared" ca="1" si="19"/>
        <v>#VALUE!</v>
      </c>
    </row>
    <row r="37" spans="1:83">
      <c r="A37" s="91" t="e">
        <f t="shared" ca="1" si="17"/>
        <v>#VALUE!</v>
      </c>
      <c r="B37" s="18" t="str">
        <f ca="1">IF(ISNUMBER(A37),INDEX(Backlog!$A:$M,$A37,B$5),"")</f>
        <v/>
      </c>
      <c r="C37" s="74" t="str">
        <f ca="1">IF($B37="","",INDEX(Backlog!$A:$M,$A37,C$5))</f>
        <v/>
      </c>
      <c r="D37" s="74" t="str">
        <f ca="1">IF($B37="","",INDEX(Backlog!$A:$M,$A37,D$5))</f>
        <v/>
      </c>
      <c r="E37" s="74" t="str">
        <f ca="1">IF($B37="","",INDEX(Backlog!$A:$M,$A37,E$5))</f>
        <v/>
      </c>
      <c r="F37" s="49" t="str">
        <f ca="1">IF($B37="","",INDEX(Backlog!$A:$M,$A37,F$5))</f>
        <v/>
      </c>
      <c r="G37" s="67"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t="e">
        <f t="shared" ca="1" si="18"/>
        <v>#VALUE!</v>
      </c>
      <c r="CB37" s="21" t="e">
        <f t="shared" ca="1" si="13"/>
        <v>#VALUE!</v>
      </c>
      <c r="CC37" s="21" t="e">
        <f t="shared" ca="1" si="14"/>
        <v>#VALUE!</v>
      </c>
      <c r="CD37" s="21" t="e">
        <f t="shared" ca="1" si="15"/>
        <v>#VALUE!</v>
      </c>
      <c r="CE37" s="21" t="e">
        <f t="shared" ca="1" si="19"/>
        <v>#VALUE!</v>
      </c>
    </row>
    <row r="38" spans="1:83">
      <c r="A38" s="91" t="e">
        <f t="shared" ca="1" si="17"/>
        <v>#VALUE!</v>
      </c>
      <c r="B38" s="18" t="str">
        <f ca="1">IF(ISNUMBER(A38),INDEX(Backlog!$A:$M,$A38,B$5),"")</f>
        <v/>
      </c>
      <c r="C38" s="74" t="str">
        <f ca="1">IF($B38="","",INDEX(Backlog!$A:$M,$A38,C$5))</f>
        <v/>
      </c>
      <c r="D38" s="74" t="str">
        <f ca="1">IF($B38="","",INDEX(Backlog!$A:$M,$A38,D$5))</f>
        <v/>
      </c>
      <c r="E38" s="74" t="str">
        <f ca="1">IF($B38="","",INDEX(Backlog!$A:$M,$A38,E$5))</f>
        <v/>
      </c>
      <c r="F38" s="49" t="str">
        <f ca="1">IF($B38="","",INDEX(Backlog!$A:$M,$A38,F$5))</f>
        <v/>
      </c>
      <c r="G38" s="67"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t="e">
        <f t="shared" ca="1" si="18"/>
        <v>#VALUE!</v>
      </c>
      <c r="CB38" s="21" t="e">
        <f t="shared" ca="1" si="13"/>
        <v>#VALUE!</v>
      </c>
      <c r="CC38" s="21" t="e">
        <f t="shared" ca="1" si="14"/>
        <v>#VALUE!</v>
      </c>
      <c r="CD38" s="21" t="e">
        <f t="shared" ca="1" si="15"/>
        <v>#VALUE!</v>
      </c>
      <c r="CE38" s="21" t="e">
        <f t="shared" ca="1" si="19"/>
        <v>#VALUE!</v>
      </c>
    </row>
    <row r="39" spans="1:83">
      <c r="A39" s="91" t="e">
        <f t="shared" ca="1" si="17"/>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e">
        <f t="shared" ca="1" si="18"/>
        <v>#VALUE!</v>
      </c>
      <c r="CB39" s="21" t="e">
        <f t="shared" ca="1" si="13"/>
        <v>#VALUE!</v>
      </c>
      <c r="CC39" s="21" t="e">
        <f t="shared" ca="1" si="14"/>
        <v>#VALUE!</v>
      </c>
      <c r="CD39" s="21" t="e">
        <f t="shared" ca="1" si="15"/>
        <v>#VALUE!</v>
      </c>
      <c r="CE39" s="21" t="e">
        <f t="shared" ca="1" si="19"/>
        <v>#VALUE!</v>
      </c>
    </row>
    <row r="40" spans="1:83">
      <c r="A40" s="91" t="e">
        <f t="shared" ca="1" si="17"/>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18"/>
        <v>#VALUE!</v>
      </c>
      <c r="CB40" s="21" t="e">
        <f t="shared" ca="1" si="13"/>
        <v>#VALUE!</v>
      </c>
      <c r="CC40" s="21" t="e">
        <f t="shared" ca="1" si="14"/>
        <v>#VALUE!</v>
      </c>
      <c r="CD40" s="21" t="e">
        <f t="shared" ca="1" si="15"/>
        <v>#VALUE!</v>
      </c>
      <c r="CE40" s="21" t="e">
        <f t="shared" ca="1" si="19"/>
        <v>#VALUE!</v>
      </c>
    </row>
    <row r="41" spans="1:83">
      <c r="A41" s="91" t="e">
        <f t="shared" ca="1" si="17"/>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18"/>
        <v>#VALUE!</v>
      </c>
      <c r="CB41" s="21" t="e">
        <f t="shared" ca="1" si="13"/>
        <v>#VALUE!</v>
      </c>
      <c r="CC41" s="21" t="e">
        <f t="shared" ca="1" si="14"/>
        <v>#VALUE!</v>
      </c>
      <c r="CD41" s="21" t="e">
        <f t="shared" ca="1" si="15"/>
        <v>#VALUE!</v>
      </c>
      <c r="CE41" s="21" t="e">
        <f t="shared" ca="1" si="19"/>
        <v>#VALUE!</v>
      </c>
    </row>
    <row r="42" spans="1:83">
      <c r="A42" s="91" t="e">
        <f t="shared" ca="1" si="17"/>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18"/>
        <v>#VALUE!</v>
      </c>
      <c r="CB42" s="21" t="e">
        <f t="shared" ca="1" si="13"/>
        <v>#VALUE!</v>
      </c>
      <c r="CC42" s="21" t="e">
        <f t="shared" ca="1" si="14"/>
        <v>#VALUE!</v>
      </c>
      <c r="CD42" s="21" t="e">
        <f t="shared" ca="1" si="15"/>
        <v>#VALUE!</v>
      </c>
      <c r="CE42" s="21" t="e">
        <f t="shared" ca="1" si="19"/>
        <v>#VALUE!</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62" priority="7">
      <formula>AND(MOD(ROW(),2)=0,H$2=TRUE)</formula>
    </cfRule>
  </conditionalFormatting>
  <conditionalFormatting sqref="A7:A42">
    <cfRule type="expression" dxfId="61" priority="6">
      <formula>MOD(ROW(),2)=0</formula>
    </cfRule>
  </conditionalFormatting>
  <conditionalFormatting sqref="B7:G42">
    <cfRule type="expression" dxfId="60" priority="5">
      <formula>MOD(ROW(),2)=0</formula>
    </cfRule>
  </conditionalFormatting>
  <conditionalFormatting sqref="H6:BZ42 H3:BZ4">
    <cfRule type="expression" dxfId="59" priority="2">
      <formula>OR(WEEKDAY(H$3,2)=1,WEEKDAY(H$3,2)=6)</formula>
    </cfRule>
    <cfRule type="expression" dxfId="58" priority="3">
      <formula>H$1</formula>
    </cfRule>
    <cfRule type="expression" dxfId="57" priority="4">
      <formula>H$2</formula>
    </cfRule>
  </conditionalFormatting>
  <conditionalFormatting sqref="H6:BZ6">
    <cfRule type="expression" dxfId="56"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B2" sqref="B2"/>
    </sheetView>
  </sheetViews>
  <sheetFormatPr baseColWidth="10" defaultRowHeight="15"/>
  <cols>
    <col min="1" max="1" width="11.42578125" style="55"/>
    <col min="2" max="2" width="93.28515625" style="55" customWidth="1"/>
    <col min="3" max="3" width="74.85546875" style="55" customWidth="1"/>
    <col min="4" max="4" width="73.42578125" style="55" bestFit="1" customWidth="1"/>
    <col min="5" max="16384" width="11.42578125" style="55"/>
  </cols>
  <sheetData>
    <row r="1" spans="1:4">
      <c r="A1" s="38" t="s">
        <v>25</v>
      </c>
      <c r="B1" s="38" t="s">
        <v>71</v>
      </c>
      <c r="C1" s="38"/>
      <c r="D1" s="38"/>
    </row>
    <row r="2" spans="1:4">
      <c r="A2" s="61">
        <v>1</v>
      </c>
      <c r="B2" s="96"/>
      <c r="C2" s="56"/>
      <c r="D2" s="56"/>
    </row>
    <row r="3" spans="1:4">
      <c r="A3" s="61"/>
      <c r="B3" s="96"/>
      <c r="C3" s="56"/>
      <c r="D3" s="56"/>
    </row>
    <row r="4" spans="1:4">
      <c r="A4" s="61"/>
      <c r="B4" s="96"/>
      <c r="C4" s="56"/>
      <c r="D4" s="56"/>
    </row>
    <row r="5" spans="1:4">
      <c r="A5" s="61"/>
      <c r="B5" s="96"/>
      <c r="C5" s="56"/>
      <c r="D5" s="56"/>
    </row>
    <row r="6" spans="1:4">
      <c r="A6" s="61"/>
      <c r="B6" s="96"/>
      <c r="C6" s="56"/>
      <c r="D6" s="56"/>
    </row>
    <row r="7" spans="1:4">
      <c r="A7" s="61"/>
      <c r="B7" s="96"/>
      <c r="C7" s="56"/>
      <c r="D7" s="56"/>
    </row>
    <row r="8" spans="1:4">
      <c r="A8" s="61"/>
      <c r="B8" s="96"/>
      <c r="C8" s="56"/>
      <c r="D8" s="56"/>
    </row>
    <row r="9" spans="1:4">
      <c r="A9" s="61"/>
      <c r="B9" s="96"/>
      <c r="C9" s="56"/>
      <c r="D9" s="57"/>
    </row>
    <row r="10" spans="1:4">
      <c r="A10" s="61"/>
      <c r="B10" s="96"/>
      <c r="C10" s="56"/>
      <c r="D10" s="56"/>
    </row>
    <row r="11" spans="1:4">
      <c r="A11" s="61"/>
      <c r="B11" s="57"/>
      <c r="C11" s="56"/>
      <c r="D11" s="56"/>
    </row>
    <row r="12" spans="1:4">
      <c r="A12" s="61"/>
      <c r="B12" s="96"/>
      <c r="C12" s="56"/>
      <c r="D12" s="56"/>
    </row>
    <row r="13" spans="1:4">
      <c r="A13" s="61"/>
      <c r="B13" s="96"/>
      <c r="C13" s="56"/>
      <c r="D13" s="56"/>
    </row>
    <row r="14" spans="1:4">
      <c r="A14" s="61"/>
      <c r="B14" s="96"/>
      <c r="C14" s="56"/>
      <c r="D14" s="59"/>
    </row>
    <row r="15" spans="1:4">
      <c r="A15" s="61"/>
      <c r="B15" s="96"/>
      <c r="C15" s="56"/>
      <c r="D15" s="56"/>
    </row>
    <row r="16" spans="1:4">
      <c r="A16" s="61"/>
      <c r="B16" s="56"/>
      <c r="C16" s="56"/>
      <c r="D16" s="56"/>
    </row>
    <row r="17" spans="1:4">
      <c r="A17" s="61"/>
      <c r="B17" s="96"/>
      <c r="C17" s="56"/>
      <c r="D17" s="56"/>
    </row>
    <row r="18" spans="1:4">
      <c r="A18" s="61"/>
      <c r="B18" s="96"/>
      <c r="C18" s="56"/>
      <c r="D18" s="56"/>
    </row>
    <row r="19" spans="1:4">
      <c r="A19" s="61"/>
      <c r="B19" s="96"/>
      <c r="C19" s="56"/>
      <c r="D19" s="56"/>
    </row>
    <row r="20" spans="1:4">
      <c r="A20" s="61"/>
      <c r="B20" s="96"/>
      <c r="C20" s="56"/>
      <c r="D20" s="56"/>
    </row>
    <row r="21" spans="1:4">
      <c r="A21" s="61"/>
      <c r="B21" s="96"/>
      <c r="C21" s="56"/>
      <c r="D21" s="56"/>
    </row>
    <row r="22" spans="1:4">
      <c r="A22" s="61"/>
      <c r="B22" s="96"/>
      <c r="C22" s="58"/>
      <c r="D22" s="59"/>
    </row>
    <row r="23" spans="1:4">
      <c r="A23" s="61"/>
      <c r="B23" s="96"/>
      <c r="C23" s="58"/>
      <c r="D23" s="59"/>
    </row>
    <row r="24" spans="1:4">
      <c r="A24" s="61"/>
      <c r="B24" s="96"/>
      <c r="C24" s="56"/>
      <c r="D24" s="57"/>
    </row>
    <row r="25" spans="1:4">
      <c r="A25" s="61"/>
      <c r="B25" s="96"/>
      <c r="C25" s="56"/>
      <c r="D25" s="57"/>
    </row>
    <row r="26" spans="1:4">
      <c r="A26" s="61"/>
      <c r="B26" s="96"/>
      <c r="C26" s="57"/>
      <c r="D26" s="57"/>
    </row>
    <row r="27" spans="1:4">
      <c r="A27" s="61"/>
      <c r="B27" s="57"/>
      <c r="C27" s="57"/>
      <c r="D27" s="57"/>
    </row>
  </sheetData>
  <conditionalFormatting sqref="A2:D27">
    <cfRule type="expression" dxfId="55"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O17"/>
  <sheetViews>
    <sheetView zoomScale="80" zoomScaleNormal="80" workbookViewId="0">
      <pane xSplit="4" ySplit="6" topLeftCell="E7" activePane="bottomRight" state="frozen"/>
      <selection activeCell="A3" sqref="A3"/>
      <selection pane="topRight" activeCell="E3" sqref="E3"/>
      <selection pane="bottomLeft" activeCell="A7" sqref="A7"/>
      <selection pane="bottomRight" activeCell="CR37" sqref="CR37"/>
    </sheetView>
  </sheetViews>
  <sheetFormatPr baseColWidth="10" defaultRowHeight="15"/>
  <cols>
    <col min="1" max="1" width="20" style="100" customWidth="1"/>
    <col min="2" max="2" width="23" style="100" customWidth="1"/>
    <col min="3" max="3" width="12.85546875" style="100" customWidth="1"/>
    <col min="4" max="4" width="20.140625" style="100" customWidth="1"/>
    <col min="5" max="54" width="6.28515625" style="100" customWidth="1"/>
    <col min="55" max="337" width="6.28515625" style="100" bestFit="1" customWidth="1"/>
    <col min="338" max="369" width="6.28515625" style="100" customWidth="1"/>
    <col min="370" max="16384" width="11.42578125" style="100"/>
  </cols>
  <sheetData>
    <row r="1" spans="1:379" s="101"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1</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1</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1</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0</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0</v>
      </c>
      <c r="CK1" s="29" t="b">
        <f t="shared" si="4"/>
        <v>0</v>
      </c>
      <c r="CL1" s="29" t="b">
        <f t="shared" si="4"/>
        <v>0</v>
      </c>
      <c r="CM1" s="29" t="b">
        <f t="shared" si="4"/>
        <v>0</v>
      </c>
      <c r="CN1" s="29" t="b">
        <f t="shared" si="4"/>
        <v>0</v>
      </c>
      <c r="CO1" s="29" t="b">
        <f t="shared" si="4"/>
        <v>0</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0</v>
      </c>
      <c r="DE1" s="29" t="b">
        <f t="shared" si="4"/>
        <v>0</v>
      </c>
      <c r="DF1" s="29" t="b">
        <f t="shared" si="4"/>
        <v>0</v>
      </c>
      <c r="DG1" s="29" t="b">
        <f t="shared" si="4"/>
        <v>0</v>
      </c>
      <c r="DH1" s="29" t="b">
        <f t="shared" si="4"/>
        <v>0</v>
      </c>
      <c r="DI1" s="29" t="b">
        <f t="shared" si="4"/>
        <v>0</v>
      </c>
      <c r="DJ1" s="29" t="b">
        <f t="shared" si="4"/>
        <v>0</v>
      </c>
      <c r="DK1" s="29" t="b">
        <f t="shared" si="4"/>
        <v>0</v>
      </c>
      <c r="DL1" s="29" t="b">
        <f t="shared" si="4"/>
        <v>0</v>
      </c>
      <c r="DM1" s="29" t="b">
        <f t="shared" si="4"/>
        <v>0</v>
      </c>
      <c r="DN1" s="29" t="b">
        <f t="shared" si="4"/>
        <v>0</v>
      </c>
      <c r="DO1" s="29" t="b">
        <f t="shared" si="4"/>
        <v>0</v>
      </c>
      <c r="DP1" s="29" t="b">
        <f t="shared" si="4"/>
        <v>0</v>
      </c>
      <c r="DQ1" s="29" t="b">
        <f t="shared" si="4"/>
        <v>1</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0</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1</v>
      </c>
      <c r="EX1" s="29" t="b">
        <f t="shared" si="5"/>
        <v>0</v>
      </c>
      <c r="EY1" s="29" t="b">
        <f t="shared" si="5"/>
        <v>0</v>
      </c>
      <c r="EZ1" s="29" t="b">
        <f t="shared" si="5"/>
        <v>0</v>
      </c>
      <c r="FA1" s="29" t="b">
        <f t="shared" si="5"/>
        <v>0</v>
      </c>
      <c r="FB1" s="29" t="b">
        <f t="shared" si="5"/>
        <v>1</v>
      </c>
      <c r="FC1" s="29" t="b">
        <f t="shared" si="5"/>
        <v>0</v>
      </c>
      <c r="FD1" s="29" t="b">
        <f t="shared" si="5"/>
        <v>0</v>
      </c>
      <c r="FE1" s="29" t="b">
        <f t="shared" si="5"/>
        <v>0</v>
      </c>
      <c r="FF1" s="29" t="b">
        <f t="shared" si="5"/>
        <v>0</v>
      </c>
      <c r="FG1" s="29" t="b">
        <f t="shared" si="5"/>
        <v>0</v>
      </c>
      <c r="FH1" s="29" t="b">
        <f t="shared" si="5"/>
        <v>0</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1</v>
      </c>
      <c r="HR1" s="29" t="b">
        <f t="shared" si="6"/>
        <v>0</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1</v>
      </c>
      <c r="IK1" s="29" t="b">
        <f t="shared" si="6"/>
        <v>0</v>
      </c>
      <c r="IL1" s="29" t="b">
        <f t="shared" ref="IL1:JB1" si="7">IF(IL2,IF(NETWORKDAYS(IL5,IL5,Jours_Fériés)=1,FALSE,TRUE),"")</f>
        <v>0</v>
      </c>
      <c r="IM1" s="29" t="b">
        <f t="shared" si="7"/>
        <v>0</v>
      </c>
      <c r="IN1" s="29" t="b">
        <f t="shared" si="7"/>
        <v>0</v>
      </c>
      <c r="IO1" s="29" t="b">
        <f t="shared" si="7"/>
        <v>1</v>
      </c>
      <c r="IP1" s="29" t="b">
        <f t="shared" si="7"/>
        <v>0</v>
      </c>
      <c r="IQ1" s="29" t="b">
        <f t="shared" si="7"/>
        <v>0</v>
      </c>
      <c r="IR1" s="29" t="b">
        <f t="shared" si="7"/>
        <v>0</v>
      </c>
      <c r="IS1" s="29" t="b">
        <f t="shared" si="7"/>
        <v>1</v>
      </c>
      <c r="IT1" s="29" t="b">
        <f t="shared" si="7"/>
        <v>0</v>
      </c>
      <c r="IU1" s="29" t="b">
        <f t="shared" si="7"/>
        <v>0</v>
      </c>
      <c r="IV1" s="29" t="b">
        <f t="shared" si="7"/>
        <v>0</v>
      </c>
      <c r="IW1" s="29" t="b">
        <f t="shared" si="7"/>
        <v>0</v>
      </c>
      <c r="IX1" s="29" t="b">
        <f t="shared" si="7"/>
        <v>0</v>
      </c>
      <c r="IY1" s="29" t="b">
        <f t="shared" si="7"/>
        <v>0</v>
      </c>
      <c r="IZ1" s="29" t="b">
        <f t="shared" si="7"/>
        <v>1</v>
      </c>
      <c r="JA1" s="29" t="b">
        <f t="shared" si="7"/>
        <v>0</v>
      </c>
      <c r="JB1" s="29" t="b">
        <f t="shared" si="7"/>
        <v>0</v>
      </c>
      <c r="JC1" s="29" t="b">
        <f t="shared" ref="JC1:JF1" si="8">IF(JC2,IF(NETWORKDAYS(JC5,JC5,Jours_Fériés)=1,FALSE,TRUE),"")</f>
        <v>0</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1</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0</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0</v>
      </c>
      <c r="ML1" s="29" t="b">
        <f t="shared" ref="ML1:NE1" si="12">IF(ML2,IF(NETWORKDAYS(ML5,ML5,Jours_Fériés)=1,FALSE,TRUE),"")</f>
        <v>0</v>
      </c>
      <c r="MM1" s="29" t="b">
        <f t="shared" si="12"/>
        <v>0</v>
      </c>
      <c r="MN1" s="29" t="b">
        <f t="shared" si="12"/>
        <v>0</v>
      </c>
      <c r="MO1" s="29" t="b">
        <f t="shared" si="12"/>
        <v>0</v>
      </c>
      <c r="MP1" s="29" t="b">
        <f t="shared" si="12"/>
        <v>0</v>
      </c>
      <c r="MQ1" s="29" t="b">
        <f t="shared" si="12"/>
        <v>0</v>
      </c>
      <c r="MR1" s="29" t="b">
        <f t="shared" si="12"/>
        <v>0</v>
      </c>
      <c r="MS1" s="29" t="b">
        <f t="shared" si="12"/>
        <v>0</v>
      </c>
      <c r="MT1" s="29" t="b">
        <f t="shared" si="12"/>
        <v>0</v>
      </c>
      <c r="MU1" s="29" t="b">
        <f t="shared" si="12"/>
        <v>0</v>
      </c>
      <c r="MV1" s="29" t="b">
        <f t="shared" si="12"/>
        <v>0</v>
      </c>
      <c r="MW1" s="29" t="b">
        <f t="shared" si="12"/>
        <v>0</v>
      </c>
      <c r="MX1" s="29" t="b">
        <f t="shared" si="12"/>
        <v>0</v>
      </c>
      <c r="MY1" s="29" t="b">
        <f t="shared" si="12"/>
        <v>0</v>
      </c>
      <c r="MZ1" s="29" t="b">
        <f t="shared" si="12"/>
        <v>0</v>
      </c>
      <c r="NA1" s="29" t="b">
        <f t="shared" si="12"/>
        <v>0</v>
      </c>
      <c r="NB1" s="29" t="b">
        <f t="shared" si="12"/>
        <v>0</v>
      </c>
      <c r="NC1" s="29" t="b">
        <f t="shared" si="12"/>
        <v>0</v>
      </c>
      <c r="ND1" s="29" t="b">
        <f t="shared" si="12"/>
        <v>0</v>
      </c>
      <c r="NE1" s="29" t="b">
        <f t="shared" si="12"/>
        <v>0</v>
      </c>
    </row>
    <row r="2" spans="1:379" s="101" customFormat="1">
      <c r="E2" s="101" t="b">
        <v>1</v>
      </c>
      <c r="F2" s="101" t="b">
        <v>1</v>
      </c>
      <c r="G2" s="101" t="b">
        <v>1</v>
      </c>
      <c r="H2" s="101" t="b">
        <v>1</v>
      </c>
      <c r="I2" s="101" t="b">
        <v>1</v>
      </c>
      <c r="J2" s="101" t="b">
        <v>1</v>
      </c>
      <c r="K2" s="101" t="b">
        <v>1</v>
      </c>
      <c r="L2" s="101" t="b">
        <v>1</v>
      </c>
      <c r="M2" s="101" t="b">
        <v>1</v>
      </c>
      <c r="N2" s="101" t="b">
        <v>1</v>
      </c>
      <c r="O2" s="101" t="b">
        <v>1</v>
      </c>
      <c r="P2" s="101" t="b">
        <v>1</v>
      </c>
      <c r="Q2" s="101" t="b">
        <v>1</v>
      </c>
      <c r="R2" s="101" t="b">
        <v>1</v>
      </c>
      <c r="S2" s="101" t="b">
        <v>1</v>
      </c>
      <c r="T2" s="101" t="b">
        <v>1</v>
      </c>
      <c r="U2" s="101" t="b">
        <v>1</v>
      </c>
      <c r="V2" s="101" t="b">
        <v>1</v>
      </c>
      <c r="W2" s="101" t="b">
        <v>1</v>
      </c>
      <c r="X2" s="101" t="b">
        <v>1</v>
      </c>
      <c r="Y2" s="101" t="b">
        <v>1</v>
      </c>
      <c r="Z2" s="101" t="b">
        <v>1</v>
      </c>
      <c r="AA2" s="101" t="b">
        <v>1</v>
      </c>
      <c r="AB2" s="101" t="b">
        <v>1</v>
      </c>
      <c r="AC2" s="101" t="b">
        <v>1</v>
      </c>
      <c r="AD2" s="101" t="b">
        <v>1</v>
      </c>
      <c r="AE2" s="101" t="b">
        <v>1</v>
      </c>
      <c r="AF2" s="101" t="b">
        <v>1</v>
      </c>
      <c r="AG2" s="101" t="b">
        <v>1</v>
      </c>
      <c r="AH2" s="101" t="b">
        <v>1</v>
      </c>
      <c r="AI2" s="101" t="b">
        <v>1</v>
      </c>
      <c r="AJ2" s="101" t="b">
        <v>1</v>
      </c>
      <c r="AK2" s="101" t="b">
        <v>1</v>
      </c>
      <c r="AL2" s="101" t="b">
        <v>1</v>
      </c>
      <c r="AM2" s="101" t="b">
        <v>1</v>
      </c>
      <c r="AN2" s="101" t="b">
        <v>1</v>
      </c>
      <c r="AO2" s="101" t="b">
        <v>1</v>
      </c>
      <c r="AP2" s="101" t="b">
        <v>1</v>
      </c>
      <c r="AQ2" s="101" t="b">
        <v>1</v>
      </c>
      <c r="AR2" s="101" t="b">
        <v>1</v>
      </c>
      <c r="AS2" s="101" t="b">
        <v>1</v>
      </c>
      <c r="AT2" s="101" t="b">
        <v>1</v>
      </c>
      <c r="AU2" s="101" t="b">
        <v>1</v>
      </c>
      <c r="AV2" s="101" t="b">
        <v>1</v>
      </c>
      <c r="AW2" s="101" t="b">
        <v>1</v>
      </c>
      <c r="AX2" s="101" t="b">
        <v>1</v>
      </c>
      <c r="AY2" s="101" t="b">
        <v>1</v>
      </c>
      <c r="AZ2" s="101" t="b">
        <v>1</v>
      </c>
      <c r="BA2" s="101" t="b">
        <v>1</v>
      </c>
      <c r="BB2" s="101" t="b">
        <v>1</v>
      </c>
      <c r="BC2" s="101" t="b">
        <v>1</v>
      </c>
      <c r="BD2" s="101" t="b">
        <v>1</v>
      </c>
      <c r="BE2" s="101" t="b">
        <v>1</v>
      </c>
      <c r="BF2" s="101" t="b">
        <v>1</v>
      </c>
      <c r="BG2" s="101" t="b">
        <v>1</v>
      </c>
      <c r="BH2" s="101" t="b">
        <v>1</v>
      </c>
      <c r="BI2" s="101" t="b">
        <v>1</v>
      </c>
      <c r="BJ2" s="101" t="b">
        <v>1</v>
      </c>
      <c r="BK2" s="101" t="b">
        <v>1</v>
      </c>
      <c r="BL2" s="101" t="b">
        <v>1</v>
      </c>
      <c r="BM2" s="101" t="b">
        <v>1</v>
      </c>
      <c r="BN2" s="101" t="b">
        <v>1</v>
      </c>
      <c r="BO2" s="101" t="b">
        <v>1</v>
      </c>
      <c r="BP2" s="101" t="b">
        <v>1</v>
      </c>
      <c r="BQ2" s="101" t="b">
        <v>1</v>
      </c>
      <c r="BR2" s="101" t="b">
        <v>1</v>
      </c>
      <c r="BS2" s="101" t="b">
        <v>1</v>
      </c>
      <c r="BT2" s="101" t="b">
        <v>1</v>
      </c>
      <c r="BU2" s="101" t="b">
        <v>1</v>
      </c>
      <c r="BV2" s="101" t="b">
        <v>1</v>
      </c>
      <c r="BW2" s="101" t="b">
        <v>1</v>
      </c>
      <c r="BX2" s="101" t="b">
        <v>1</v>
      </c>
      <c r="BY2" s="101" t="b">
        <v>1</v>
      </c>
      <c r="BZ2" s="101" t="b">
        <v>1</v>
      </c>
      <c r="CA2" s="101" t="b">
        <v>1</v>
      </c>
      <c r="CB2" s="101" t="b">
        <v>1</v>
      </c>
      <c r="CC2" s="101" t="b">
        <v>1</v>
      </c>
      <c r="CD2" s="101" t="b">
        <v>1</v>
      </c>
      <c r="CE2" s="101" t="b">
        <v>1</v>
      </c>
      <c r="CF2" s="101" t="b">
        <v>1</v>
      </c>
      <c r="CG2" s="101" t="b">
        <v>1</v>
      </c>
      <c r="CH2" s="101" t="b">
        <v>1</v>
      </c>
      <c r="CI2" s="101" t="b">
        <v>1</v>
      </c>
      <c r="CJ2" s="101" t="b">
        <v>1</v>
      </c>
      <c r="CK2" s="101" t="b">
        <v>1</v>
      </c>
      <c r="CL2" s="101" t="b">
        <v>1</v>
      </c>
      <c r="CM2" s="101" t="b">
        <v>1</v>
      </c>
      <c r="CN2" s="101" t="b">
        <v>1</v>
      </c>
      <c r="CO2" s="101" t="b">
        <v>1</v>
      </c>
      <c r="CP2" s="101" t="b">
        <v>1</v>
      </c>
      <c r="CQ2" s="101" t="b">
        <v>1</v>
      </c>
      <c r="CR2" s="101" t="b">
        <v>1</v>
      </c>
      <c r="CS2" s="101" t="b">
        <v>1</v>
      </c>
      <c r="CT2" s="101" t="b">
        <v>1</v>
      </c>
      <c r="CU2" s="101" t="b">
        <v>1</v>
      </c>
      <c r="CV2" s="101" t="b">
        <v>1</v>
      </c>
      <c r="CW2" s="101" t="b">
        <v>1</v>
      </c>
      <c r="CX2" s="101" t="b">
        <v>1</v>
      </c>
      <c r="CY2" s="101" t="b">
        <v>1</v>
      </c>
      <c r="CZ2" s="101" t="b">
        <v>1</v>
      </c>
      <c r="DA2" s="101" t="b">
        <v>1</v>
      </c>
      <c r="DB2" s="101" t="b">
        <v>1</v>
      </c>
      <c r="DC2" s="101" t="b">
        <v>1</v>
      </c>
      <c r="DD2" s="101" t="b">
        <v>1</v>
      </c>
      <c r="DE2" s="101" t="b">
        <v>1</v>
      </c>
      <c r="DF2" s="101" t="b">
        <v>1</v>
      </c>
      <c r="DG2" s="101" t="b">
        <v>1</v>
      </c>
      <c r="DH2" s="101" t="b">
        <v>1</v>
      </c>
      <c r="DI2" s="101" t="b">
        <v>1</v>
      </c>
      <c r="DJ2" s="101" t="b">
        <v>1</v>
      </c>
      <c r="DK2" s="101" t="b">
        <v>1</v>
      </c>
      <c r="DL2" s="101" t="b">
        <v>1</v>
      </c>
      <c r="DM2" s="101" t="b">
        <v>1</v>
      </c>
      <c r="DN2" s="101" t="b">
        <v>1</v>
      </c>
      <c r="DO2" s="101" t="b">
        <v>1</v>
      </c>
      <c r="DP2" s="101" t="b">
        <v>1</v>
      </c>
      <c r="DQ2" s="101" t="b">
        <v>1</v>
      </c>
      <c r="DR2" s="101" t="b">
        <v>1</v>
      </c>
      <c r="DS2" s="101" t="b">
        <v>1</v>
      </c>
      <c r="DT2" s="101" t="b">
        <v>1</v>
      </c>
      <c r="DU2" s="101" t="b">
        <v>1</v>
      </c>
      <c r="DV2" s="101" t="b">
        <v>1</v>
      </c>
      <c r="DW2" s="101" t="b">
        <v>1</v>
      </c>
      <c r="DX2" s="101" t="b">
        <v>1</v>
      </c>
      <c r="DY2" s="101" t="b">
        <v>1</v>
      </c>
      <c r="DZ2" s="101" t="b">
        <v>1</v>
      </c>
      <c r="EA2" s="101" t="b">
        <v>1</v>
      </c>
      <c r="EB2" s="101" t="b">
        <v>1</v>
      </c>
      <c r="EC2" s="101" t="b">
        <v>1</v>
      </c>
      <c r="ED2" s="101" t="b">
        <v>1</v>
      </c>
      <c r="EE2" s="101" t="b">
        <v>1</v>
      </c>
      <c r="EF2" s="101" t="b">
        <v>1</v>
      </c>
      <c r="EG2" s="101" t="b">
        <v>1</v>
      </c>
      <c r="EH2" s="101" t="b">
        <v>1</v>
      </c>
      <c r="EI2" s="101" t="b">
        <v>1</v>
      </c>
      <c r="EJ2" s="101" t="b">
        <v>1</v>
      </c>
      <c r="EK2" s="101" t="b">
        <v>1</v>
      </c>
      <c r="EL2" s="101" t="b">
        <v>1</v>
      </c>
      <c r="EM2" s="101" t="b">
        <v>1</v>
      </c>
      <c r="EN2" s="101" t="b">
        <v>1</v>
      </c>
      <c r="EO2" s="101" t="b">
        <v>1</v>
      </c>
      <c r="EP2" s="101" t="b">
        <v>1</v>
      </c>
      <c r="EQ2" s="101" t="b">
        <v>1</v>
      </c>
      <c r="ER2" s="101" t="b">
        <v>1</v>
      </c>
      <c r="ES2" s="101" t="b">
        <v>1</v>
      </c>
      <c r="ET2" s="101" t="b">
        <v>1</v>
      </c>
      <c r="EU2" s="101" t="b">
        <v>1</v>
      </c>
      <c r="EV2" s="101" t="b">
        <v>1</v>
      </c>
      <c r="EW2" s="101" t="b">
        <v>1</v>
      </c>
      <c r="EX2" s="101" t="b">
        <v>1</v>
      </c>
      <c r="EY2" s="101" t="b">
        <v>1</v>
      </c>
      <c r="EZ2" s="101" t="b">
        <v>1</v>
      </c>
      <c r="FA2" s="101" t="b">
        <v>1</v>
      </c>
      <c r="FB2" s="101" t="b">
        <v>1</v>
      </c>
      <c r="FC2" s="101" t="b">
        <v>1</v>
      </c>
      <c r="FD2" s="101" t="b">
        <v>1</v>
      </c>
      <c r="FE2" s="101" t="b">
        <v>1</v>
      </c>
      <c r="FF2" s="101" t="b">
        <v>1</v>
      </c>
      <c r="FG2" s="101" t="b">
        <v>1</v>
      </c>
      <c r="FH2" s="101" t="b">
        <v>1</v>
      </c>
      <c r="FI2" s="101" t="b">
        <v>1</v>
      </c>
      <c r="FJ2" s="101" t="b">
        <v>1</v>
      </c>
      <c r="FK2" s="101" t="b">
        <v>1</v>
      </c>
      <c r="FL2" s="101" t="b">
        <v>1</v>
      </c>
      <c r="FM2" s="101" t="b">
        <v>1</v>
      </c>
      <c r="FN2" s="101" t="b">
        <v>1</v>
      </c>
      <c r="FO2" s="101" t="b">
        <v>1</v>
      </c>
      <c r="FP2" s="101" t="b">
        <v>1</v>
      </c>
      <c r="FQ2" s="101" t="b">
        <v>1</v>
      </c>
      <c r="FR2" s="101" t="b">
        <v>1</v>
      </c>
      <c r="FS2" s="101" t="b">
        <v>1</v>
      </c>
      <c r="FT2" s="101" t="b">
        <v>1</v>
      </c>
      <c r="FU2" s="101" t="b">
        <v>1</v>
      </c>
      <c r="FV2" s="101" t="b">
        <v>1</v>
      </c>
      <c r="FW2" s="101" t="b">
        <v>1</v>
      </c>
      <c r="FX2" s="101" t="b">
        <v>1</v>
      </c>
      <c r="FY2" s="101" t="b">
        <v>1</v>
      </c>
      <c r="FZ2" s="101" t="b">
        <v>1</v>
      </c>
      <c r="GA2" s="101" t="b">
        <v>1</v>
      </c>
      <c r="GB2" s="101" t="b">
        <v>1</v>
      </c>
      <c r="GC2" s="101" t="b">
        <v>1</v>
      </c>
      <c r="GD2" s="101" t="b">
        <v>1</v>
      </c>
      <c r="GE2" s="101" t="b">
        <v>1</v>
      </c>
      <c r="GF2" s="101" t="b">
        <v>1</v>
      </c>
      <c r="GG2" s="101" t="b">
        <v>1</v>
      </c>
      <c r="GH2" s="101" t="b">
        <v>1</v>
      </c>
      <c r="GI2" s="101" t="b">
        <v>1</v>
      </c>
      <c r="GJ2" s="101" t="b">
        <v>1</v>
      </c>
      <c r="GK2" s="101" t="b">
        <v>1</v>
      </c>
      <c r="GL2" s="101" t="b">
        <v>1</v>
      </c>
      <c r="GM2" s="101" t="b">
        <v>1</v>
      </c>
      <c r="GN2" s="101" t="b">
        <v>1</v>
      </c>
      <c r="GO2" s="101" t="b">
        <v>1</v>
      </c>
      <c r="GP2" s="101" t="b">
        <v>1</v>
      </c>
      <c r="GQ2" s="101" t="b">
        <v>1</v>
      </c>
      <c r="GR2" s="101" t="b">
        <v>1</v>
      </c>
      <c r="GS2" s="101" t="b">
        <v>1</v>
      </c>
      <c r="GT2" s="101" t="b">
        <v>1</v>
      </c>
      <c r="GU2" s="101" t="b">
        <v>1</v>
      </c>
      <c r="GV2" s="101" t="b">
        <v>1</v>
      </c>
      <c r="GW2" s="101" t="b">
        <v>1</v>
      </c>
      <c r="GX2" s="101" t="b">
        <v>1</v>
      </c>
      <c r="GY2" s="101" t="b">
        <v>1</v>
      </c>
      <c r="GZ2" s="101" t="b">
        <v>1</v>
      </c>
      <c r="HA2" s="101" t="b">
        <v>1</v>
      </c>
      <c r="HB2" s="101" t="b">
        <v>1</v>
      </c>
      <c r="HC2" s="101" t="b">
        <v>1</v>
      </c>
      <c r="HD2" s="101" t="b">
        <v>1</v>
      </c>
      <c r="HE2" s="101" t="b">
        <v>1</v>
      </c>
      <c r="HF2" s="101" t="b">
        <v>1</v>
      </c>
      <c r="HG2" s="101" t="b">
        <v>1</v>
      </c>
      <c r="HH2" s="101" t="b">
        <v>1</v>
      </c>
      <c r="HI2" s="101" t="b">
        <v>1</v>
      </c>
      <c r="HJ2" s="101" t="b">
        <v>1</v>
      </c>
      <c r="HK2" s="101" t="b">
        <v>1</v>
      </c>
      <c r="HL2" s="101" t="b">
        <v>1</v>
      </c>
      <c r="HM2" s="101" t="b">
        <v>1</v>
      </c>
      <c r="HN2" s="101" t="b">
        <v>1</v>
      </c>
      <c r="HO2" s="101" t="b">
        <v>1</v>
      </c>
      <c r="HP2" s="101" t="b">
        <v>1</v>
      </c>
      <c r="HQ2" s="101" t="b">
        <v>1</v>
      </c>
      <c r="HR2" s="101" t="b">
        <v>1</v>
      </c>
      <c r="HS2" s="101" t="b">
        <v>1</v>
      </c>
      <c r="HT2" s="101" t="b">
        <v>1</v>
      </c>
      <c r="HU2" s="101" t="b">
        <v>1</v>
      </c>
      <c r="HV2" s="101" t="b">
        <v>1</v>
      </c>
      <c r="HW2" s="101" t="b">
        <v>1</v>
      </c>
      <c r="HX2" s="101" t="b">
        <v>1</v>
      </c>
      <c r="HY2" s="101" t="b">
        <v>1</v>
      </c>
      <c r="HZ2" s="101" t="b">
        <v>1</v>
      </c>
      <c r="IA2" s="101" t="b">
        <v>1</v>
      </c>
      <c r="IB2" s="101" t="b">
        <v>1</v>
      </c>
      <c r="IC2" s="101" t="b">
        <v>1</v>
      </c>
      <c r="ID2" s="101" t="b">
        <v>1</v>
      </c>
      <c r="IE2" s="101" t="b">
        <v>1</v>
      </c>
      <c r="IF2" s="101" t="b">
        <v>1</v>
      </c>
      <c r="IG2" s="101" t="b">
        <v>1</v>
      </c>
      <c r="IH2" s="101" t="b">
        <v>1</v>
      </c>
      <c r="II2" s="101" t="b">
        <v>1</v>
      </c>
      <c r="IJ2" s="101" t="b">
        <v>1</v>
      </c>
      <c r="IK2" s="101" t="b">
        <v>1</v>
      </c>
      <c r="IL2" s="101" t="b">
        <v>1</v>
      </c>
      <c r="IM2" s="101" t="b">
        <v>1</v>
      </c>
      <c r="IN2" s="101" t="b">
        <v>1</v>
      </c>
      <c r="IO2" s="101" t="b">
        <v>1</v>
      </c>
      <c r="IP2" s="101" t="b">
        <v>1</v>
      </c>
      <c r="IQ2" s="101" t="b">
        <v>1</v>
      </c>
      <c r="IR2" s="101" t="b">
        <v>1</v>
      </c>
      <c r="IS2" s="101" t="b">
        <v>1</v>
      </c>
      <c r="IT2" s="101" t="b">
        <v>1</v>
      </c>
      <c r="IU2" s="101" t="b">
        <v>1</v>
      </c>
      <c r="IV2" s="101" t="b">
        <v>1</v>
      </c>
      <c r="IW2" s="101" t="b">
        <v>1</v>
      </c>
      <c r="IX2" s="101" t="b">
        <v>1</v>
      </c>
      <c r="IY2" s="101" t="b">
        <v>1</v>
      </c>
      <c r="IZ2" s="101" t="b">
        <v>1</v>
      </c>
      <c r="JA2" s="101" t="b">
        <v>1</v>
      </c>
      <c r="JB2" s="101" t="b">
        <v>1</v>
      </c>
      <c r="JC2" s="101" t="b">
        <v>1</v>
      </c>
      <c r="JD2" s="101" t="b">
        <v>1</v>
      </c>
      <c r="JE2" s="101" t="b">
        <v>1</v>
      </c>
      <c r="JF2" s="101" t="b">
        <v>1</v>
      </c>
      <c r="JG2" s="101" t="b">
        <v>1</v>
      </c>
      <c r="JH2" s="101" t="b">
        <v>1</v>
      </c>
      <c r="JI2" s="101" t="b">
        <v>1</v>
      </c>
      <c r="JJ2" s="101" t="b">
        <v>1</v>
      </c>
      <c r="JK2" s="101" t="b">
        <v>1</v>
      </c>
      <c r="JL2" s="101" t="b">
        <v>1</v>
      </c>
      <c r="JM2" s="101" t="b">
        <v>1</v>
      </c>
      <c r="JN2" s="101" t="b">
        <v>1</v>
      </c>
      <c r="JO2" s="101" t="b">
        <v>1</v>
      </c>
      <c r="JP2" s="101" t="b">
        <v>1</v>
      </c>
      <c r="JQ2" s="101" t="b">
        <v>1</v>
      </c>
      <c r="JR2" s="101" t="b">
        <v>1</v>
      </c>
      <c r="JS2" s="101" t="b">
        <v>1</v>
      </c>
      <c r="JT2" s="101" t="b">
        <v>1</v>
      </c>
      <c r="JU2" s="101" t="b">
        <v>1</v>
      </c>
      <c r="JV2" s="101" t="b">
        <v>1</v>
      </c>
      <c r="JW2" s="101" t="b">
        <v>1</v>
      </c>
      <c r="JX2" s="101" t="b">
        <v>1</v>
      </c>
      <c r="JY2" s="101" t="b">
        <v>1</v>
      </c>
      <c r="JZ2" s="101" t="b">
        <v>1</v>
      </c>
      <c r="KA2" s="101" t="b">
        <v>1</v>
      </c>
      <c r="KB2" s="101" t="b">
        <v>1</v>
      </c>
      <c r="KC2" s="101" t="b">
        <v>1</v>
      </c>
      <c r="KD2" s="101" t="b">
        <v>1</v>
      </c>
      <c r="KE2" s="101" t="b">
        <v>1</v>
      </c>
      <c r="KF2" s="101" t="b">
        <v>1</v>
      </c>
      <c r="KG2" s="101" t="b">
        <v>1</v>
      </c>
      <c r="KH2" s="101" t="b">
        <v>1</v>
      </c>
      <c r="KI2" s="101" t="b">
        <v>1</v>
      </c>
      <c r="KJ2" s="101" t="b">
        <v>1</v>
      </c>
      <c r="KK2" s="101" t="b">
        <v>1</v>
      </c>
      <c r="KL2" s="101" t="b">
        <v>1</v>
      </c>
      <c r="KM2" s="101" t="b">
        <v>1</v>
      </c>
      <c r="KN2" s="101" t="b">
        <v>1</v>
      </c>
      <c r="KO2" s="101" t="b">
        <v>1</v>
      </c>
      <c r="KP2" s="101" t="b">
        <v>1</v>
      </c>
      <c r="KQ2" s="101" t="b">
        <v>1</v>
      </c>
      <c r="KR2" s="101" t="b">
        <v>1</v>
      </c>
      <c r="KS2" s="101" t="b">
        <v>1</v>
      </c>
      <c r="KT2" s="101" t="b">
        <v>1</v>
      </c>
      <c r="KU2" s="101" t="b">
        <v>1</v>
      </c>
      <c r="KV2" s="101" t="b">
        <v>1</v>
      </c>
      <c r="KW2" s="101" t="b">
        <v>1</v>
      </c>
      <c r="KX2" s="101" t="b">
        <v>1</v>
      </c>
      <c r="KY2" s="101" t="b">
        <v>1</v>
      </c>
      <c r="KZ2" s="101" t="b">
        <v>1</v>
      </c>
      <c r="LA2" s="101" t="b">
        <v>1</v>
      </c>
      <c r="LB2" s="101" t="b">
        <v>1</v>
      </c>
      <c r="LC2" s="101" t="b">
        <v>1</v>
      </c>
      <c r="LD2" s="101" t="b">
        <v>1</v>
      </c>
      <c r="LE2" s="101" t="b">
        <v>1</v>
      </c>
      <c r="LF2" s="101" t="b">
        <v>1</v>
      </c>
      <c r="LG2" s="101" t="b">
        <v>1</v>
      </c>
      <c r="LH2" s="101" t="b">
        <v>1</v>
      </c>
      <c r="LI2" s="101" t="b">
        <v>1</v>
      </c>
      <c r="LJ2" s="101" t="b">
        <v>1</v>
      </c>
      <c r="LK2" s="101" t="b">
        <v>1</v>
      </c>
      <c r="LL2" s="101" t="b">
        <v>1</v>
      </c>
      <c r="LM2" s="101" t="b">
        <v>1</v>
      </c>
      <c r="LN2" s="101" t="b">
        <v>1</v>
      </c>
      <c r="LO2" s="101" t="b">
        <v>1</v>
      </c>
      <c r="LP2" s="101" t="b">
        <v>1</v>
      </c>
      <c r="LQ2" s="101" t="b">
        <v>1</v>
      </c>
      <c r="LR2" s="101" t="b">
        <v>1</v>
      </c>
      <c r="LS2" s="101" t="b">
        <v>1</v>
      </c>
      <c r="LT2" s="101" t="b">
        <v>1</v>
      </c>
      <c r="LU2" s="101" t="b">
        <v>1</v>
      </c>
      <c r="LV2" s="101" t="b">
        <v>1</v>
      </c>
      <c r="LW2" s="101" t="b">
        <v>1</v>
      </c>
      <c r="LX2" s="101" t="b">
        <v>1</v>
      </c>
      <c r="LY2" s="101" t="b">
        <v>1</v>
      </c>
      <c r="LZ2" s="101" t="b">
        <v>1</v>
      </c>
      <c r="MA2" s="101" t="b">
        <v>1</v>
      </c>
      <c r="MB2" s="101" t="b">
        <v>1</v>
      </c>
      <c r="MC2" s="101" t="b">
        <v>1</v>
      </c>
      <c r="MD2" s="101" t="b">
        <v>1</v>
      </c>
      <c r="ME2" s="101" t="b">
        <v>1</v>
      </c>
      <c r="MF2" s="101" t="b">
        <v>1</v>
      </c>
      <c r="MG2" s="101" t="b">
        <v>1</v>
      </c>
      <c r="MH2" s="101" t="b">
        <v>1</v>
      </c>
      <c r="MI2" s="101" t="b">
        <v>1</v>
      </c>
      <c r="MJ2" s="101" t="b">
        <v>1</v>
      </c>
      <c r="MK2" s="101" t="b">
        <v>1</v>
      </c>
      <c r="ML2" s="101" t="b">
        <v>1</v>
      </c>
      <c r="MM2" s="101" t="b">
        <v>1</v>
      </c>
      <c r="MN2" s="101" t="b">
        <v>1</v>
      </c>
      <c r="MO2" s="101" t="b">
        <v>1</v>
      </c>
      <c r="MP2" s="101" t="b">
        <v>1</v>
      </c>
      <c r="MQ2" s="101" t="b">
        <v>1</v>
      </c>
      <c r="MR2" s="101" t="b">
        <v>1</v>
      </c>
      <c r="MS2" s="101" t="b">
        <v>1</v>
      </c>
      <c r="MT2" s="101" t="b">
        <v>1</v>
      </c>
      <c r="MU2" s="101" t="b">
        <v>1</v>
      </c>
      <c r="MV2" s="101" t="b">
        <v>1</v>
      </c>
      <c r="MW2" s="101" t="b">
        <v>1</v>
      </c>
      <c r="MX2" s="101" t="b">
        <v>1</v>
      </c>
      <c r="MY2" s="101" t="b">
        <v>1</v>
      </c>
      <c r="MZ2" s="101" t="b">
        <v>1</v>
      </c>
      <c r="NA2" s="101" t="b">
        <v>1</v>
      </c>
      <c r="NB2" s="101" t="b">
        <v>1</v>
      </c>
      <c r="NC2" s="101" t="b">
        <v>1</v>
      </c>
      <c r="ND2" s="101" t="b">
        <v>1</v>
      </c>
      <c r="NE2" s="101" t="b">
        <v>1</v>
      </c>
    </row>
    <row r="3" spans="1:379" s="102" customFormat="1" ht="15" customHeight="1">
      <c r="A3" s="203"/>
      <c r="B3" s="203"/>
      <c r="C3" s="203"/>
      <c r="D3" s="203"/>
      <c r="E3" s="200" t="s">
        <v>35</v>
      </c>
      <c r="F3" s="200"/>
      <c r="G3" s="200"/>
      <c r="H3" s="200"/>
      <c r="I3" s="200"/>
      <c r="J3" s="200"/>
      <c r="K3" s="200"/>
      <c r="L3" s="200"/>
      <c r="M3" s="200"/>
      <c r="N3" s="200"/>
      <c r="O3" s="200"/>
      <c r="P3" s="200"/>
      <c r="Q3" s="200"/>
      <c r="R3" s="200"/>
      <c r="S3" s="200"/>
      <c r="T3" s="201" t="s">
        <v>37</v>
      </c>
      <c r="U3" s="201"/>
      <c r="V3" s="201"/>
      <c r="W3" s="201"/>
      <c r="X3" s="201"/>
      <c r="Y3" s="201"/>
      <c r="Z3" s="201"/>
      <c r="AA3" s="201"/>
      <c r="AB3" s="201"/>
      <c r="AC3" s="201"/>
      <c r="AD3" s="201"/>
      <c r="AE3" s="201"/>
      <c r="AF3" s="201"/>
      <c r="AG3" s="201"/>
      <c r="AH3" s="201"/>
      <c r="AI3" s="200" t="s">
        <v>40</v>
      </c>
      <c r="AJ3" s="200"/>
      <c r="AK3" s="200"/>
      <c r="AL3" s="200"/>
      <c r="AM3" s="200"/>
      <c r="AN3" s="200"/>
      <c r="AO3" s="200"/>
      <c r="AP3" s="200"/>
      <c r="AQ3" s="200"/>
      <c r="AR3" s="200"/>
      <c r="AS3" s="200"/>
      <c r="AT3" s="200"/>
      <c r="AU3" s="200"/>
      <c r="AV3" s="200"/>
      <c r="AW3" s="200"/>
      <c r="AX3" s="201" t="s">
        <v>41</v>
      </c>
      <c r="AY3" s="201"/>
      <c r="AZ3" s="201"/>
      <c r="BA3" s="201"/>
      <c r="BB3" s="201"/>
      <c r="BC3" s="201"/>
      <c r="BD3" s="201"/>
      <c r="BE3" s="201"/>
      <c r="BF3" s="201"/>
      <c r="BG3" s="201"/>
      <c r="BH3" s="201"/>
      <c r="BI3" s="201"/>
      <c r="BJ3" s="201"/>
      <c r="BK3" s="201"/>
      <c r="BL3" s="201"/>
      <c r="BM3" s="200" t="s">
        <v>42</v>
      </c>
      <c r="BN3" s="200"/>
      <c r="BO3" s="200"/>
      <c r="BP3" s="200"/>
      <c r="BQ3" s="200"/>
      <c r="BR3" s="200"/>
      <c r="BS3" s="200"/>
      <c r="BT3" s="200"/>
      <c r="BU3" s="200"/>
      <c r="BV3" s="200"/>
      <c r="BW3" s="200"/>
      <c r="BX3" s="200"/>
      <c r="BY3" s="200"/>
      <c r="BZ3" s="200"/>
      <c r="CA3" s="200"/>
      <c r="CB3" s="201" t="s">
        <v>50</v>
      </c>
      <c r="CC3" s="201"/>
      <c r="CD3" s="201"/>
      <c r="CE3" s="201"/>
      <c r="CF3" s="201"/>
      <c r="CG3" s="201"/>
      <c r="CH3" s="201"/>
      <c r="CI3" s="201"/>
      <c r="CJ3" s="201"/>
      <c r="CK3" s="201"/>
      <c r="CL3" s="201"/>
      <c r="CM3" s="201"/>
      <c r="CN3" s="201"/>
      <c r="CO3" s="201"/>
      <c r="CP3" s="201"/>
      <c r="CQ3" s="200" t="s">
        <v>44</v>
      </c>
      <c r="CR3" s="200"/>
      <c r="CS3" s="200"/>
      <c r="CT3" s="200"/>
      <c r="CU3" s="200"/>
      <c r="CV3" s="200"/>
      <c r="CW3" s="200"/>
      <c r="CX3" s="200"/>
      <c r="CY3" s="200"/>
      <c r="CZ3" s="200"/>
      <c r="DA3" s="200"/>
      <c r="DB3" s="200"/>
      <c r="DC3" s="200"/>
      <c r="DD3" s="200"/>
      <c r="DE3" s="200"/>
      <c r="DF3" s="200" t="s">
        <v>44</v>
      </c>
      <c r="DG3" s="200"/>
      <c r="DH3" s="200"/>
      <c r="DI3" s="200"/>
      <c r="DJ3" s="200"/>
      <c r="DK3" s="200"/>
      <c r="DL3" s="200"/>
      <c r="DM3" s="200"/>
      <c r="DN3" s="200"/>
      <c r="DO3" s="200"/>
      <c r="DP3" s="200"/>
      <c r="DQ3" s="200"/>
      <c r="DR3" s="200"/>
      <c r="DS3" s="200"/>
      <c r="DT3" s="200"/>
      <c r="DU3" s="200" t="s">
        <v>44</v>
      </c>
      <c r="DV3" s="200"/>
      <c r="DW3" s="200"/>
      <c r="DX3" s="200"/>
      <c r="DY3" s="200"/>
      <c r="DZ3" s="200"/>
      <c r="EA3" s="200"/>
      <c r="EB3" s="200"/>
      <c r="EC3" s="200"/>
      <c r="ED3" s="200"/>
      <c r="EE3" s="200"/>
      <c r="EF3" s="200"/>
      <c r="EG3" s="200"/>
      <c r="EH3" s="200"/>
      <c r="EI3" s="200"/>
      <c r="EJ3" s="200" t="s">
        <v>44</v>
      </c>
      <c r="EK3" s="200"/>
      <c r="EL3" s="200"/>
      <c r="EM3" s="200"/>
      <c r="EN3" s="200"/>
      <c r="EO3" s="200"/>
      <c r="EP3" s="200"/>
      <c r="EQ3" s="200"/>
      <c r="ER3" s="200"/>
      <c r="ES3" s="200"/>
      <c r="ET3" s="200"/>
      <c r="EU3" s="200"/>
      <c r="EV3" s="200"/>
      <c r="EW3" s="200"/>
      <c r="EX3" s="200"/>
      <c r="EY3" s="200" t="s">
        <v>44</v>
      </c>
      <c r="EZ3" s="200"/>
      <c r="FA3" s="200"/>
      <c r="FB3" s="200"/>
      <c r="FC3" s="200"/>
      <c r="FD3" s="200"/>
      <c r="FE3" s="200"/>
      <c r="FF3" s="200"/>
      <c r="FG3" s="200"/>
      <c r="FH3" s="200"/>
      <c r="FI3" s="200"/>
      <c r="FJ3" s="200"/>
      <c r="FK3" s="200"/>
      <c r="FL3" s="200"/>
      <c r="FM3" s="200"/>
      <c r="FN3" s="200" t="s">
        <v>44</v>
      </c>
      <c r="FO3" s="200"/>
      <c r="FP3" s="200"/>
      <c r="FQ3" s="200"/>
      <c r="FR3" s="200"/>
      <c r="FS3" s="200"/>
      <c r="FT3" s="200"/>
      <c r="FU3" s="200"/>
      <c r="FV3" s="200"/>
      <c r="FW3" s="200"/>
      <c r="FX3" s="200"/>
      <c r="FY3" s="200"/>
      <c r="FZ3" s="200"/>
      <c r="GA3" s="200"/>
      <c r="GB3" s="200"/>
      <c r="GC3" s="200" t="s">
        <v>44</v>
      </c>
      <c r="GD3" s="200"/>
      <c r="GE3" s="200"/>
      <c r="GF3" s="200"/>
      <c r="GG3" s="200"/>
      <c r="GH3" s="200"/>
      <c r="GI3" s="200"/>
      <c r="GJ3" s="200"/>
      <c r="GK3" s="200"/>
      <c r="GL3" s="200"/>
      <c r="GM3" s="200"/>
      <c r="GN3" s="200"/>
      <c r="GO3" s="200"/>
      <c r="GP3" s="200"/>
      <c r="GQ3" s="200"/>
      <c r="GR3" s="200" t="s">
        <v>44</v>
      </c>
      <c r="GS3" s="200"/>
      <c r="GT3" s="200"/>
      <c r="GU3" s="200"/>
      <c r="GV3" s="200"/>
      <c r="GW3" s="200"/>
      <c r="GX3" s="200"/>
      <c r="GY3" s="200"/>
      <c r="GZ3" s="200"/>
      <c r="HA3" s="200"/>
      <c r="HB3" s="200"/>
      <c r="HC3" s="200"/>
      <c r="HD3" s="200"/>
      <c r="HE3" s="200"/>
      <c r="HF3" s="200"/>
      <c r="HG3" s="200" t="s">
        <v>44</v>
      </c>
      <c r="HH3" s="200"/>
      <c r="HI3" s="200"/>
      <c r="HJ3" s="200"/>
      <c r="HK3" s="200"/>
      <c r="HL3" s="200"/>
      <c r="HM3" s="200"/>
      <c r="HN3" s="200"/>
      <c r="HO3" s="200"/>
      <c r="HP3" s="200"/>
      <c r="HQ3" s="200"/>
      <c r="HR3" s="200"/>
      <c r="HS3" s="200"/>
      <c r="HT3" s="200"/>
      <c r="HU3" s="200"/>
      <c r="HV3" s="200" t="s">
        <v>44</v>
      </c>
      <c r="HW3" s="200"/>
      <c r="HX3" s="200"/>
      <c r="HY3" s="200"/>
      <c r="HZ3" s="200"/>
      <c r="IA3" s="200"/>
      <c r="IB3" s="200"/>
      <c r="IC3" s="200"/>
      <c r="ID3" s="200"/>
      <c r="IE3" s="200"/>
      <c r="IF3" s="200"/>
      <c r="IG3" s="200"/>
      <c r="IH3" s="200"/>
      <c r="II3" s="200"/>
      <c r="IJ3" s="200"/>
      <c r="IK3" s="200" t="s">
        <v>44</v>
      </c>
      <c r="IL3" s="200"/>
      <c r="IM3" s="200"/>
      <c r="IN3" s="200"/>
      <c r="IO3" s="200"/>
      <c r="IP3" s="200"/>
      <c r="IQ3" s="200"/>
      <c r="IR3" s="200"/>
      <c r="IS3" s="200"/>
      <c r="IT3" s="200"/>
      <c r="IU3" s="200"/>
      <c r="IV3" s="200"/>
      <c r="IW3" s="200"/>
      <c r="IX3" s="200"/>
      <c r="IY3" s="200"/>
      <c r="IZ3" s="200" t="s">
        <v>44</v>
      </c>
      <c r="JA3" s="200"/>
      <c r="JB3" s="200"/>
      <c r="JC3" s="200"/>
      <c r="JD3" s="200"/>
      <c r="JE3" s="200"/>
      <c r="JF3" s="200"/>
      <c r="JG3" s="200"/>
      <c r="JH3" s="200"/>
      <c r="JI3" s="200"/>
      <c r="JJ3" s="200"/>
      <c r="JK3" s="200"/>
      <c r="JL3" s="200"/>
      <c r="JM3" s="200"/>
      <c r="JN3" s="200"/>
      <c r="JO3" s="200" t="s">
        <v>44</v>
      </c>
      <c r="JP3" s="200"/>
      <c r="JQ3" s="200"/>
      <c r="JR3" s="200"/>
      <c r="JS3" s="200"/>
      <c r="JT3" s="200"/>
      <c r="JU3" s="200"/>
      <c r="JV3" s="200"/>
      <c r="JW3" s="200"/>
      <c r="JX3" s="200"/>
      <c r="JY3" s="200"/>
      <c r="JZ3" s="200"/>
      <c r="KA3" s="200"/>
      <c r="KB3" s="200"/>
      <c r="KC3" s="200"/>
      <c r="KD3" s="200" t="s">
        <v>44</v>
      </c>
      <c r="KE3" s="200"/>
      <c r="KF3" s="200"/>
      <c r="KG3" s="200"/>
      <c r="KH3" s="200"/>
      <c r="KI3" s="200"/>
      <c r="KJ3" s="200"/>
      <c r="KK3" s="200"/>
      <c r="KL3" s="200"/>
      <c r="KM3" s="200"/>
      <c r="KN3" s="200"/>
      <c r="KO3" s="200"/>
      <c r="KP3" s="200"/>
      <c r="KQ3" s="200"/>
      <c r="KR3" s="200"/>
      <c r="KS3" s="200" t="s">
        <v>44</v>
      </c>
      <c r="KT3" s="200"/>
      <c r="KU3" s="200"/>
      <c r="KV3" s="200"/>
      <c r="KW3" s="200"/>
      <c r="KX3" s="200"/>
      <c r="KY3" s="200"/>
      <c r="KZ3" s="200"/>
      <c r="LA3" s="200"/>
      <c r="LB3" s="200"/>
      <c r="LC3" s="200"/>
      <c r="LD3" s="200"/>
      <c r="LE3" s="200"/>
      <c r="LF3" s="200"/>
      <c r="LG3" s="200"/>
      <c r="LH3" s="200" t="s">
        <v>44</v>
      </c>
      <c r="LI3" s="200"/>
      <c r="LJ3" s="200"/>
      <c r="LK3" s="200"/>
      <c r="LL3" s="200"/>
      <c r="LM3" s="200"/>
      <c r="LN3" s="200"/>
      <c r="LO3" s="200"/>
      <c r="LP3" s="200"/>
      <c r="LQ3" s="200"/>
      <c r="LR3" s="200"/>
      <c r="LS3" s="200"/>
      <c r="LT3" s="200"/>
      <c r="LU3" s="200"/>
      <c r="LV3" s="200"/>
      <c r="LW3" s="200" t="s">
        <v>44</v>
      </c>
      <c r="LX3" s="200"/>
      <c r="LY3" s="200"/>
      <c r="LZ3" s="200"/>
      <c r="MA3" s="200"/>
      <c r="MB3" s="200"/>
      <c r="MC3" s="200"/>
      <c r="MD3" s="200"/>
      <c r="ME3" s="200"/>
      <c r="MF3" s="200"/>
      <c r="MG3" s="200"/>
      <c r="MH3" s="200"/>
      <c r="MI3" s="200"/>
      <c r="MJ3" s="200"/>
      <c r="MK3" s="200"/>
      <c r="ML3" s="200" t="s">
        <v>44</v>
      </c>
      <c r="MM3" s="200"/>
      <c r="MN3" s="200"/>
      <c r="MO3" s="200"/>
      <c r="MP3" s="200"/>
      <c r="MQ3" s="200"/>
      <c r="MR3" s="200"/>
      <c r="MS3" s="200"/>
      <c r="MT3" s="200"/>
      <c r="MU3" s="200"/>
      <c r="MV3" s="200"/>
      <c r="MW3" s="200"/>
      <c r="MX3" s="200"/>
      <c r="MY3" s="200"/>
      <c r="MZ3" s="200"/>
      <c r="NA3" s="200" t="s">
        <v>44</v>
      </c>
      <c r="NB3" s="200"/>
      <c r="NC3" s="200"/>
      <c r="ND3" s="200"/>
      <c r="NE3" s="200"/>
      <c r="NF3" s="200"/>
      <c r="NG3" s="200"/>
      <c r="NH3" s="200"/>
      <c r="NI3" s="200"/>
      <c r="NJ3" s="200"/>
      <c r="NK3" s="200"/>
      <c r="NL3" s="200"/>
      <c r="NM3" s="200"/>
      <c r="NN3" s="200"/>
      <c r="NO3" s="200"/>
    </row>
    <row r="4" spans="1:379" s="102" customFormat="1" ht="15" customHeight="1">
      <c r="A4" s="204"/>
      <c r="B4" s="204"/>
      <c r="C4" s="204"/>
      <c r="D4" s="204"/>
      <c r="E4" s="200"/>
      <c r="F4" s="200"/>
      <c r="G4" s="200"/>
      <c r="H4" s="200"/>
      <c r="I4" s="200"/>
      <c r="J4" s="200"/>
      <c r="K4" s="200"/>
      <c r="L4" s="200"/>
      <c r="M4" s="200"/>
      <c r="N4" s="200"/>
      <c r="O4" s="200"/>
      <c r="P4" s="200"/>
      <c r="Q4" s="200"/>
      <c r="R4" s="200"/>
      <c r="S4" s="200"/>
      <c r="T4" s="201"/>
      <c r="U4" s="201"/>
      <c r="V4" s="201"/>
      <c r="W4" s="201"/>
      <c r="X4" s="201"/>
      <c r="Y4" s="201"/>
      <c r="Z4" s="201"/>
      <c r="AA4" s="201"/>
      <c r="AB4" s="201"/>
      <c r="AC4" s="201"/>
      <c r="AD4" s="201"/>
      <c r="AE4" s="201"/>
      <c r="AF4" s="201"/>
      <c r="AG4" s="201"/>
      <c r="AH4" s="201"/>
      <c r="AI4" s="200"/>
      <c r="AJ4" s="200"/>
      <c r="AK4" s="200"/>
      <c r="AL4" s="200"/>
      <c r="AM4" s="200"/>
      <c r="AN4" s="200"/>
      <c r="AO4" s="200"/>
      <c r="AP4" s="200"/>
      <c r="AQ4" s="200"/>
      <c r="AR4" s="200"/>
      <c r="AS4" s="200"/>
      <c r="AT4" s="200"/>
      <c r="AU4" s="200"/>
      <c r="AV4" s="200"/>
      <c r="AW4" s="200"/>
      <c r="AX4" s="201"/>
      <c r="AY4" s="201"/>
      <c r="AZ4" s="201"/>
      <c r="BA4" s="201"/>
      <c r="BB4" s="201"/>
      <c r="BC4" s="201"/>
      <c r="BD4" s="201"/>
      <c r="BE4" s="201"/>
      <c r="BF4" s="201"/>
      <c r="BG4" s="201"/>
      <c r="BH4" s="201"/>
      <c r="BI4" s="201"/>
      <c r="BJ4" s="201"/>
      <c r="BK4" s="201"/>
      <c r="BL4" s="201"/>
      <c r="BM4" s="200"/>
      <c r="BN4" s="200"/>
      <c r="BO4" s="200"/>
      <c r="BP4" s="200"/>
      <c r="BQ4" s="200"/>
      <c r="BR4" s="200"/>
      <c r="BS4" s="200"/>
      <c r="BT4" s="200"/>
      <c r="BU4" s="200"/>
      <c r="BV4" s="200"/>
      <c r="BW4" s="200"/>
      <c r="BX4" s="200"/>
      <c r="BY4" s="200"/>
      <c r="BZ4" s="200"/>
      <c r="CA4" s="200"/>
      <c r="CB4" s="201"/>
      <c r="CC4" s="201"/>
      <c r="CD4" s="201"/>
      <c r="CE4" s="201"/>
      <c r="CF4" s="201"/>
      <c r="CG4" s="201"/>
      <c r="CH4" s="201"/>
      <c r="CI4" s="201"/>
      <c r="CJ4" s="201"/>
      <c r="CK4" s="201"/>
      <c r="CL4" s="201"/>
      <c r="CM4" s="201"/>
      <c r="CN4" s="201"/>
      <c r="CO4" s="201"/>
      <c r="CP4" s="201"/>
      <c r="CQ4" s="200"/>
      <c r="CR4" s="200"/>
      <c r="CS4" s="200"/>
      <c r="CT4" s="200"/>
      <c r="CU4" s="200"/>
      <c r="CV4" s="200"/>
      <c r="CW4" s="200"/>
      <c r="CX4" s="200"/>
      <c r="CY4" s="200"/>
      <c r="CZ4" s="200"/>
      <c r="DA4" s="200"/>
      <c r="DB4" s="200"/>
      <c r="DC4" s="200"/>
      <c r="DD4" s="200"/>
      <c r="DE4" s="200"/>
      <c r="DF4" s="200"/>
      <c r="DG4" s="200"/>
      <c r="DH4" s="200"/>
      <c r="DI4" s="200"/>
      <c r="DJ4" s="200"/>
      <c r="DK4" s="200"/>
      <c r="DL4" s="200"/>
      <c r="DM4" s="200"/>
      <c r="DN4" s="200"/>
      <c r="DO4" s="200"/>
      <c r="DP4" s="200"/>
      <c r="DQ4" s="200"/>
      <c r="DR4" s="200"/>
      <c r="DS4" s="200"/>
      <c r="DT4" s="200"/>
      <c r="DU4" s="200"/>
      <c r="DV4" s="200"/>
      <c r="DW4" s="200"/>
      <c r="DX4" s="200"/>
      <c r="DY4" s="200"/>
      <c r="DZ4" s="200"/>
      <c r="EA4" s="200"/>
      <c r="EB4" s="200"/>
      <c r="EC4" s="200"/>
      <c r="ED4" s="200"/>
      <c r="EE4" s="200"/>
      <c r="EF4" s="200"/>
      <c r="EG4" s="200"/>
      <c r="EH4" s="200"/>
      <c r="EI4" s="200"/>
      <c r="EJ4" s="200"/>
      <c r="EK4" s="200"/>
      <c r="EL4" s="200"/>
      <c r="EM4" s="200"/>
      <c r="EN4" s="200"/>
      <c r="EO4" s="200"/>
      <c r="EP4" s="200"/>
      <c r="EQ4" s="200"/>
      <c r="ER4" s="200"/>
      <c r="ES4" s="200"/>
      <c r="ET4" s="200"/>
      <c r="EU4" s="200"/>
      <c r="EV4" s="200"/>
      <c r="EW4" s="200"/>
      <c r="EX4" s="200"/>
      <c r="EY4" s="200"/>
      <c r="EZ4" s="200"/>
      <c r="FA4" s="200"/>
      <c r="FB4" s="200"/>
      <c r="FC4" s="200"/>
      <c r="FD4" s="200"/>
      <c r="FE4" s="200"/>
      <c r="FF4" s="200"/>
      <c r="FG4" s="200"/>
      <c r="FH4" s="200"/>
      <c r="FI4" s="200"/>
      <c r="FJ4" s="200"/>
      <c r="FK4" s="200"/>
      <c r="FL4" s="200"/>
      <c r="FM4" s="200"/>
      <c r="FN4" s="200"/>
      <c r="FO4" s="200"/>
      <c r="FP4" s="200"/>
      <c r="FQ4" s="200"/>
      <c r="FR4" s="200"/>
      <c r="FS4" s="200"/>
      <c r="FT4" s="200"/>
      <c r="FU4" s="200"/>
      <c r="FV4" s="200"/>
      <c r="FW4" s="200"/>
      <c r="FX4" s="200"/>
      <c r="FY4" s="200"/>
      <c r="FZ4" s="200"/>
      <c r="GA4" s="200"/>
      <c r="GB4" s="200"/>
      <c r="GC4" s="200"/>
      <c r="GD4" s="200"/>
      <c r="GE4" s="200"/>
      <c r="GF4" s="200"/>
      <c r="GG4" s="200"/>
      <c r="GH4" s="200"/>
      <c r="GI4" s="200"/>
      <c r="GJ4" s="200"/>
      <c r="GK4" s="200"/>
      <c r="GL4" s="200"/>
      <c r="GM4" s="200"/>
      <c r="GN4" s="200"/>
      <c r="GO4" s="200"/>
      <c r="GP4" s="200"/>
      <c r="GQ4" s="200"/>
      <c r="GR4" s="200"/>
      <c r="GS4" s="200"/>
      <c r="GT4" s="200"/>
      <c r="GU4" s="200"/>
      <c r="GV4" s="200"/>
      <c r="GW4" s="200"/>
      <c r="GX4" s="200"/>
      <c r="GY4" s="200"/>
      <c r="GZ4" s="200"/>
      <c r="HA4" s="200"/>
      <c r="HB4" s="200"/>
      <c r="HC4" s="200"/>
      <c r="HD4" s="200"/>
      <c r="HE4" s="200"/>
      <c r="HF4" s="200"/>
      <c r="HG4" s="200"/>
      <c r="HH4" s="200"/>
      <c r="HI4" s="200"/>
      <c r="HJ4" s="200"/>
      <c r="HK4" s="200"/>
      <c r="HL4" s="200"/>
      <c r="HM4" s="200"/>
      <c r="HN4" s="200"/>
      <c r="HO4" s="200"/>
      <c r="HP4" s="200"/>
      <c r="HQ4" s="200"/>
      <c r="HR4" s="200"/>
      <c r="HS4" s="200"/>
      <c r="HT4" s="200"/>
      <c r="HU4" s="200"/>
      <c r="HV4" s="200"/>
      <c r="HW4" s="200"/>
      <c r="HX4" s="200"/>
      <c r="HY4" s="200"/>
      <c r="HZ4" s="200"/>
      <c r="IA4" s="200"/>
      <c r="IB4" s="200"/>
      <c r="IC4" s="200"/>
      <c r="ID4" s="200"/>
      <c r="IE4" s="200"/>
      <c r="IF4" s="200"/>
      <c r="IG4" s="200"/>
      <c r="IH4" s="200"/>
      <c r="II4" s="200"/>
      <c r="IJ4" s="200"/>
      <c r="IK4" s="200"/>
      <c r="IL4" s="200"/>
      <c r="IM4" s="200"/>
      <c r="IN4" s="200"/>
      <c r="IO4" s="200"/>
      <c r="IP4" s="200"/>
      <c r="IQ4" s="200"/>
      <c r="IR4" s="200"/>
      <c r="IS4" s="200"/>
      <c r="IT4" s="200"/>
      <c r="IU4" s="200"/>
      <c r="IV4" s="200"/>
      <c r="IW4" s="200"/>
      <c r="IX4" s="200"/>
      <c r="IY4" s="200"/>
      <c r="IZ4" s="200"/>
      <c r="JA4" s="200"/>
      <c r="JB4" s="200"/>
      <c r="JC4" s="200"/>
      <c r="JD4" s="200"/>
      <c r="JE4" s="200"/>
      <c r="JF4" s="200"/>
      <c r="JG4" s="200"/>
      <c r="JH4" s="200"/>
      <c r="JI4" s="200"/>
      <c r="JJ4" s="200"/>
      <c r="JK4" s="200"/>
      <c r="JL4" s="200"/>
      <c r="JM4" s="200"/>
      <c r="JN4" s="200"/>
      <c r="JO4" s="200"/>
      <c r="JP4" s="200"/>
      <c r="JQ4" s="200"/>
      <c r="JR4" s="200"/>
      <c r="JS4" s="200"/>
      <c r="JT4" s="200"/>
      <c r="JU4" s="200"/>
      <c r="JV4" s="200"/>
      <c r="JW4" s="200"/>
      <c r="JX4" s="200"/>
      <c r="JY4" s="200"/>
      <c r="JZ4" s="200"/>
      <c r="KA4" s="200"/>
      <c r="KB4" s="200"/>
      <c r="KC4" s="200"/>
      <c r="KD4" s="200"/>
      <c r="KE4" s="200"/>
      <c r="KF4" s="200"/>
      <c r="KG4" s="200"/>
      <c r="KH4" s="200"/>
      <c r="KI4" s="200"/>
      <c r="KJ4" s="200"/>
      <c r="KK4" s="200"/>
      <c r="KL4" s="200"/>
      <c r="KM4" s="200"/>
      <c r="KN4" s="200"/>
      <c r="KO4" s="200"/>
      <c r="KP4" s="200"/>
      <c r="KQ4" s="200"/>
      <c r="KR4" s="200"/>
      <c r="KS4" s="200"/>
      <c r="KT4" s="200"/>
      <c r="KU4" s="200"/>
      <c r="KV4" s="200"/>
      <c r="KW4" s="200"/>
      <c r="KX4" s="200"/>
      <c r="KY4" s="200"/>
      <c r="KZ4" s="200"/>
      <c r="LA4" s="200"/>
      <c r="LB4" s="200"/>
      <c r="LC4" s="200"/>
      <c r="LD4" s="200"/>
      <c r="LE4" s="200"/>
      <c r="LF4" s="200"/>
      <c r="LG4" s="200"/>
      <c r="LH4" s="200"/>
      <c r="LI4" s="200"/>
      <c r="LJ4" s="200"/>
      <c r="LK4" s="200"/>
      <c r="LL4" s="200"/>
      <c r="LM4" s="200"/>
      <c r="LN4" s="200"/>
      <c r="LO4" s="200"/>
      <c r="LP4" s="200"/>
      <c r="LQ4" s="200"/>
      <c r="LR4" s="200"/>
      <c r="LS4" s="200"/>
      <c r="LT4" s="200"/>
      <c r="LU4" s="200"/>
      <c r="LV4" s="200"/>
      <c r="LW4" s="200"/>
      <c r="LX4" s="200"/>
      <c r="LY4" s="200"/>
      <c r="LZ4" s="200"/>
      <c r="MA4" s="200"/>
      <c r="MB4" s="200"/>
      <c r="MC4" s="200"/>
      <c r="MD4" s="200"/>
      <c r="ME4" s="200"/>
      <c r="MF4" s="200"/>
      <c r="MG4" s="200"/>
      <c r="MH4" s="200"/>
      <c r="MI4" s="200"/>
      <c r="MJ4" s="200"/>
      <c r="MK4" s="200"/>
      <c r="ML4" s="200"/>
      <c r="MM4" s="200"/>
      <c r="MN4" s="200"/>
      <c r="MO4" s="200"/>
      <c r="MP4" s="200"/>
      <c r="MQ4" s="200"/>
      <c r="MR4" s="200"/>
      <c r="MS4" s="200"/>
      <c r="MT4" s="200"/>
      <c r="MU4" s="200"/>
      <c r="MV4" s="200"/>
      <c r="MW4" s="200"/>
      <c r="MX4" s="200"/>
      <c r="MY4" s="200"/>
      <c r="MZ4" s="200"/>
      <c r="NA4" s="200"/>
      <c r="NB4" s="200"/>
      <c r="NC4" s="200"/>
      <c r="ND4" s="200"/>
      <c r="NE4" s="200"/>
      <c r="NF4" s="200"/>
      <c r="NG4" s="200"/>
      <c r="NH4" s="200"/>
      <c r="NI4" s="200"/>
      <c r="NJ4" s="200"/>
      <c r="NK4" s="200"/>
      <c r="NL4" s="200"/>
      <c r="NM4" s="200"/>
      <c r="NN4" s="200"/>
      <c r="NO4" s="200"/>
    </row>
    <row r="5" spans="1:379" s="103" customFormat="1" ht="12.75" customHeight="1">
      <c r="A5" s="202" t="s">
        <v>30</v>
      </c>
      <c r="B5" s="202" t="s">
        <v>31</v>
      </c>
      <c r="C5" s="202" t="s">
        <v>32</v>
      </c>
      <c r="D5" s="202" t="s">
        <v>33</v>
      </c>
      <c r="E5" s="69">
        <v>41792</v>
      </c>
      <c r="F5" s="69">
        <f>IF(F2,IF(WEEKDAY(E5)=6,E5+3,E5+1),"")</f>
        <v>41793</v>
      </c>
      <c r="G5" s="69">
        <f t="shared" ref="G5:H5" si="13">IF(G2,IF(WEEKDAY(F5)=6,F5+3,F5+1),"")</f>
        <v>41794</v>
      </c>
      <c r="H5" s="69">
        <f t="shared" si="13"/>
        <v>41795</v>
      </c>
      <c r="I5" s="69">
        <f>IF(I2,IF(WEEKDAY(H5)=6,H5+3,H5+1),"")</f>
        <v>41796</v>
      </c>
      <c r="J5" s="69">
        <f t="shared" ref="J5:Q5" si="14">IF(J2,IF(WEEKDAY(I5)=6,I5+3,I5+1),"")</f>
        <v>41799</v>
      </c>
      <c r="K5" s="69">
        <f t="shared" si="14"/>
        <v>41800</v>
      </c>
      <c r="L5" s="69">
        <f t="shared" si="14"/>
        <v>41801</v>
      </c>
      <c r="M5" s="69">
        <f t="shared" si="14"/>
        <v>41802</v>
      </c>
      <c r="N5" s="69">
        <f t="shared" si="14"/>
        <v>41803</v>
      </c>
      <c r="O5" s="69">
        <f t="shared" si="14"/>
        <v>41806</v>
      </c>
      <c r="P5" s="69">
        <f t="shared" si="14"/>
        <v>41807</v>
      </c>
      <c r="Q5" s="69">
        <f t="shared" si="14"/>
        <v>41808</v>
      </c>
      <c r="R5" s="69">
        <f t="shared" ref="R5" si="15">IF(R2,IF(WEEKDAY(Q5)=6,Q5+3,Q5+1),"")</f>
        <v>41809</v>
      </c>
      <c r="S5" s="69">
        <f t="shared" ref="S5" si="16">IF(S2,IF(WEEKDAY(R5)=6,R5+3,R5+1),"")</f>
        <v>41810</v>
      </c>
      <c r="T5" s="69">
        <f t="shared" ref="T5" si="17">IF(T2,IF(WEEKDAY(S5)=6,S5+3,S5+1),"")</f>
        <v>41813</v>
      </c>
      <c r="U5" s="69">
        <f t="shared" ref="U5" si="18">IF(U2,IF(WEEKDAY(T5)=6,T5+3,T5+1),"")</f>
        <v>41814</v>
      </c>
      <c r="V5" s="69">
        <f t="shared" ref="V5" si="19">IF(V2,IF(WEEKDAY(U5)=6,U5+3,U5+1),"")</f>
        <v>41815</v>
      </c>
      <c r="W5" s="69">
        <f t="shared" ref="W5" si="20">IF(W2,IF(WEEKDAY(V5)=6,V5+3,V5+1),"")</f>
        <v>41816</v>
      </c>
      <c r="X5" s="69">
        <f t="shared" ref="X5" si="21">IF(X2,IF(WEEKDAY(W5)=6,W5+3,W5+1),"")</f>
        <v>41817</v>
      </c>
      <c r="Y5" s="69">
        <f t="shared" ref="Y5" si="22">IF(Y2,IF(WEEKDAY(X5)=6,X5+3,X5+1),"")</f>
        <v>41820</v>
      </c>
      <c r="Z5" s="69">
        <f t="shared" ref="Z5" si="23">IF(Z2,IF(WEEKDAY(Y5)=6,Y5+3,Y5+1),"")</f>
        <v>41821</v>
      </c>
      <c r="AA5" s="69">
        <f t="shared" ref="AA5" si="24">IF(AA2,IF(WEEKDAY(Z5)=6,Z5+3,Z5+1),"")</f>
        <v>41822</v>
      </c>
      <c r="AB5" s="69">
        <f t="shared" ref="AB5" si="25">IF(AB2,IF(WEEKDAY(AA5)=6,AA5+3,AA5+1),"")</f>
        <v>41823</v>
      </c>
      <c r="AC5" s="69">
        <f t="shared" ref="AC5" si="26">IF(AC2,IF(WEEKDAY(AB5)=6,AB5+3,AB5+1),"")</f>
        <v>41824</v>
      </c>
      <c r="AD5" s="69">
        <f t="shared" ref="AD5" si="27">IF(AD2,IF(WEEKDAY(AC5)=6,AC5+3,AC5+1),"")</f>
        <v>41827</v>
      </c>
      <c r="AE5" s="69">
        <f t="shared" ref="AE5" si="28">IF(AE2,IF(WEEKDAY(AD5)=6,AD5+3,AD5+1),"")</f>
        <v>41828</v>
      </c>
      <c r="AF5" s="69">
        <f t="shared" ref="AF5" si="29">IF(AF2,IF(WEEKDAY(AE5)=6,AE5+3,AE5+1),"")</f>
        <v>41829</v>
      </c>
      <c r="AG5" s="69">
        <f t="shared" ref="AG5" si="30">IF(AG2,IF(WEEKDAY(AF5)=6,AF5+3,AF5+1),"")</f>
        <v>41830</v>
      </c>
      <c r="AH5" s="69">
        <f t="shared" ref="AH5" si="31">IF(AH2,IF(WEEKDAY(AG5)=6,AG5+3,AG5+1),"")</f>
        <v>41831</v>
      </c>
      <c r="AI5" s="69">
        <f t="shared" ref="AI5" si="32">IF(AI2,IF(WEEKDAY(AH5)=6,AH5+3,AH5+1),"")</f>
        <v>41834</v>
      </c>
      <c r="AJ5" s="69">
        <f t="shared" ref="AJ5" si="33">IF(AJ2,IF(WEEKDAY(AI5)=6,AI5+3,AI5+1),"")</f>
        <v>41835</v>
      </c>
      <c r="AK5" s="69">
        <f t="shared" ref="AK5" si="34">IF(AK2,IF(WEEKDAY(AJ5)=6,AJ5+3,AJ5+1),"")</f>
        <v>41836</v>
      </c>
      <c r="AL5" s="69">
        <f t="shared" ref="AL5" si="35">IF(AL2,IF(WEEKDAY(AK5)=6,AK5+3,AK5+1),"")</f>
        <v>41837</v>
      </c>
      <c r="AM5" s="69">
        <f t="shared" ref="AM5" si="36">IF(AM2,IF(WEEKDAY(AL5)=6,AL5+3,AL5+1),"")</f>
        <v>41838</v>
      </c>
      <c r="AN5" s="69">
        <f t="shared" ref="AN5" si="37">IF(AN2,IF(WEEKDAY(AM5)=6,AM5+3,AM5+1),"")</f>
        <v>41841</v>
      </c>
      <c r="AO5" s="69">
        <f t="shared" ref="AO5" si="38">IF(AO2,IF(WEEKDAY(AN5)=6,AN5+3,AN5+1),"")</f>
        <v>41842</v>
      </c>
      <c r="AP5" s="69">
        <f t="shared" ref="AP5" si="39">IF(AP2,IF(WEEKDAY(AO5)=6,AO5+3,AO5+1),"")</f>
        <v>41843</v>
      </c>
      <c r="AQ5" s="69">
        <f t="shared" ref="AQ5" si="40">IF(AQ2,IF(WEEKDAY(AP5)=6,AP5+3,AP5+1),"")</f>
        <v>41844</v>
      </c>
      <c r="AR5" s="69">
        <f t="shared" ref="AR5" si="41">IF(AR2,IF(WEEKDAY(AQ5)=6,AQ5+3,AQ5+1),"")</f>
        <v>41845</v>
      </c>
      <c r="AS5" s="69">
        <f t="shared" ref="AS5" si="42">IF(AS2,IF(WEEKDAY(AR5)=6,AR5+3,AR5+1),"")</f>
        <v>41848</v>
      </c>
      <c r="AT5" s="69">
        <f t="shared" ref="AT5" si="43">IF(AT2,IF(WEEKDAY(AS5)=6,AS5+3,AS5+1),"")</f>
        <v>41849</v>
      </c>
      <c r="AU5" s="69">
        <f t="shared" ref="AU5" si="44">IF(AU2,IF(WEEKDAY(AT5)=6,AT5+3,AT5+1),"")</f>
        <v>41850</v>
      </c>
      <c r="AV5" s="69">
        <f t="shared" ref="AV5" si="45">IF(AV2,IF(WEEKDAY(AU5)=6,AU5+3,AU5+1),"")</f>
        <v>41851</v>
      </c>
      <c r="AW5" s="69">
        <f t="shared" ref="AW5" si="46">IF(AW2,IF(WEEKDAY(AV5)=6,AV5+3,AV5+1),"")</f>
        <v>41852</v>
      </c>
      <c r="AX5" s="69">
        <f t="shared" ref="AX5" si="47">IF(AX2,IF(WEEKDAY(AW5)=6,AW5+3,AW5+1),"")</f>
        <v>41855</v>
      </c>
      <c r="AY5" s="69">
        <f t="shared" ref="AY5" si="48">IF(AY2,IF(WEEKDAY(AX5)=6,AX5+3,AX5+1),"")</f>
        <v>41856</v>
      </c>
      <c r="AZ5" s="69">
        <f t="shared" ref="AZ5" si="49">IF(AZ2,IF(WEEKDAY(AY5)=6,AY5+3,AY5+1),"")</f>
        <v>41857</v>
      </c>
      <c r="BA5" s="69">
        <f t="shared" ref="BA5" si="50">IF(BA2,IF(WEEKDAY(AZ5)=6,AZ5+3,AZ5+1),"")</f>
        <v>41858</v>
      </c>
      <c r="BB5" s="69">
        <f t="shared" ref="BB5" si="51">IF(BB2,IF(WEEKDAY(BA5)=6,BA5+3,BA5+1),"")</f>
        <v>41859</v>
      </c>
      <c r="BC5" s="69">
        <f t="shared" ref="BC5" si="52">IF(BC2,IF(WEEKDAY(BB5)=6,BB5+3,BB5+1),"")</f>
        <v>41862</v>
      </c>
      <c r="BD5" s="69">
        <f t="shared" ref="BD5" si="53">IF(BD2,IF(WEEKDAY(BC5)=6,BC5+3,BC5+1),"")</f>
        <v>41863</v>
      </c>
      <c r="BE5" s="69">
        <f t="shared" ref="BE5" si="54">IF(BE2,IF(WEEKDAY(BD5)=6,BD5+3,BD5+1),"")</f>
        <v>41864</v>
      </c>
      <c r="BF5" s="69">
        <f t="shared" ref="BF5" si="55">IF(BF2,IF(WEEKDAY(BE5)=6,BE5+3,BE5+1),"")</f>
        <v>41865</v>
      </c>
      <c r="BG5" s="69">
        <f t="shared" ref="BG5" si="56">IF(BG2,IF(WEEKDAY(BF5)=6,BF5+3,BF5+1),"")</f>
        <v>41866</v>
      </c>
      <c r="BH5" s="69">
        <f t="shared" ref="BH5" si="57">IF(BH2,IF(WEEKDAY(BG5)=6,BG5+3,BG5+1),"")</f>
        <v>41869</v>
      </c>
      <c r="BI5" s="69">
        <f t="shared" ref="BI5" si="58">IF(BI2,IF(WEEKDAY(BH5)=6,BH5+3,BH5+1),"")</f>
        <v>41870</v>
      </c>
      <c r="BJ5" s="69">
        <f t="shared" ref="BJ5" si="59">IF(BJ2,IF(WEEKDAY(BI5)=6,BI5+3,BI5+1),"")</f>
        <v>41871</v>
      </c>
      <c r="BK5" s="69">
        <f t="shared" ref="BK5" si="60">IF(BK2,IF(WEEKDAY(BJ5)=6,BJ5+3,BJ5+1),"")</f>
        <v>41872</v>
      </c>
      <c r="BL5" s="69">
        <f t="shared" ref="BL5" si="61">IF(BL2,IF(WEEKDAY(BK5)=6,BK5+3,BK5+1),"")</f>
        <v>41873</v>
      </c>
      <c r="BM5" s="69">
        <f t="shared" ref="BM5" si="62">IF(BM2,IF(WEEKDAY(BL5)=6,BL5+3,BL5+1),"")</f>
        <v>41876</v>
      </c>
      <c r="BN5" s="69">
        <f t="shared" ref="BN5" si="63">IF(BN2,IF(WEEKDAY(BM5)=6,BM5+3,BM5+1),"")</f>
        <v>41877</v>
      </c>
      <c r="BO5" s="69">
        <f t="shared" ref="BO5" si="64">IF(BO2,IF(WEEKDAY(BN5)=6,BN5+3,BN5+1),"")</f>
        <v>41878</v>
      </c>
      <c r="BP5" s="69">
        <f t="shared" ref="BP5" si="65">IF(BP2,IF(WEEKDAY(BO5)=6,BO5+3,BO5+1),"")</f>
        <v>41879</v>
      </c>
      <c r="BQ5" s="69">
        <f t="shared" ref="BQ5" si="66">IF(BQ2,IF(WEEKDAY(BP5)=6,BP5+3,BP5+1),"")</f>
        <v>41880</v>
      </c>
      <c r="BR5" s="69">
        <f t="shared" ref="BR5" si="67">IF(BR2,IF(WEEKDAY(BQ5)=6,BQ5+3,BQ5+1),"")</f>
        <v>41883</v>
      </c>
      <c r="BS5" s="69">
        <f t="shared" ref="BS5" si="68">IF(BS2,IF(WEEKDAY(BR5)=6,BR5+3,BR5+1),"")</f>
        <v>41884</v>
      </c>
      <c r="BT5" s="69">
        <f t="shared" ref="BT5" si="69">IF(BT2,IF(WEEKDAY(BS5)=6,BS5+3,BS5+1),"")</f>
        <v>41885</v>
      </c>
      <c r="BU5" s="69">
        <f t="shared" ref="BU5" si="70">IF(BU2,IF(WEEKDAY(BT5)=6,BT5+3,BT5+1),"")</f>
        <v>41886</v>
      </c>
      <c r="BV5" s="69">
        <f t="shared" ref="BV5" si="71">IF(BV2,IF(WEEKDAY(BU5)=6,BU5+3,BU5+1),"")</f>
        <v>41887</v>
      </c>
      <c r="BW5" s="69">
        <f t="shared" ref="BW5" si="72">IF(BW2,IF(WEEKDAY(BV5)=6,BV5+3,BV5+1),"")</f>
        <v>41890</v>
      </c>
      <c r="BX5" s="69">
        <f t="shared" ref="BX5" si="73">IF(BX2,IF(WEEKDAY(BW5)=6,BW5+3,BW5+1),"")</f>
        <v>41891</v>
      </c>
      <c r="BY5" s="69">
        <f t="shared" ref="BY5" si="74">IF(BY2,IF(WEEKDAY(BX5)=6,BX5+3,BX5+1),"")</f>
        <v>41892</v>
      </c>
      <c r="BZ5" s="69">
        <f t="shared" ref="BZ5" si="75">IF(BZ2,IF(WEEKDAY(BY5)=6,BY5+3,BY5+1),"")</f>
        <v>41893</v>
      </c>
      <c r="CA5" s="69">
        <f t="shared" ref="CA5" si="76">IF(CA2,IF(WEEKDAY(BZ5)=6,BZ5+3,BZ5+1),"")</f>
        <v>41894</v>
      </c>
      <c r="CB5" s="69">
        <f t="shared" ref="CB5" si="77">IF(CB2,IF(WEEKDAY(CA5)=6,CA5+3,CA5+1),"")</f>
        <v>41897</v>
      </c>
      <c r="CC5" s="69">
        <f t="shared" ref="CC5" si="78">IF(CC2,IF(WEEKDAY(CB5)=6,CB5+3,CB5+1),"")</f>
        <v>41898</v>
      </c>
      <c r="CD5" s="69">
        <f t="shared" ref="CD5" si="79">IF(CD2,IF(WEEKDAY(CC5)=6,CC5+3,CC5+1),"")</f>
        <v>41899</v>
      </c>
      <c r="CE5" s="69">
        <f t="shared" ref="CE5" si="80">IF(CE2,IF(WEEKDAY(CD5)=6,CD5+3,CD5+1),"")</f>
        <v>41900</v>
      </c>
      <c r="CF5" s="69">
        <f t="shared" ref="CF5" si="81">IF(CF2,IF(WEEKDAY(CE5)=6,CE5+3,CE5+1),"")</f>
        <v>41901</v>
      </c>
      <c r="CG5" s="69">
        <f t="shared" ref="CG5" si="82">IF(CG2,IF(WEEKDAY(CF5)=6,CF5+3,CF5+1),"")</f>
        <v>41904</v>
      </c>
      <c r="CH5" s="69">
        <f t="shared" ref="CH5" si="83">IF(CH2,IF(WEEKDAY(CG5)=6,CG5+3,CG5+1),"")</f>
        <v>41905</v>
      </c>
      <c r="CI5" s="69">
        <f t="shared" ref="CI5" si="84">IF(CI2,IF(WEEKDAY(CH5)=6,CH5+3,CH5+1),"")</f>
        <v>41906</v>
      </c>
      <c r="CJ5" s="69">
        <f t="shared" ref="CJ5" si="85">IF(CJ2,IF(WEEKDAY(CI5)=6,CI5+3,CI5+1),"")</f>
        <v>41907</v>
      </c>
      <c r="CK5" s="69">
        <f t="shared" ref="CK5" si="86">IF(CK2,IF(WEEKDAY(CJ5)=6,CJ5+3,CJ5+1),"")</f>
        <v>41908</v>
      </c>
      <c r="CL5" s="69">
        <f t="shared" ref="CL5" si="87">IF(CL2,IF(WEEKDAY(CK5)=6,CK5+3,CK5+1),"")</f>
        <v>41911</v>
      </c>
      <c r="CM5" s="69">
        <f t="shared" ref="CM5" si="88">IF(CM2,IF(WEEKDAY(CL5)=6,CL5+3,CL5+1),"")</f>
        <v>41912</v>
      </c>
      <c r="CN5" s="69">
        <f t="shared" ref="CN5" si="89">IF(CN2,IF(WEEKDAY(CM5)=6,CM5+3,CM5+1),"")</f>
        <v>41913</v>
      </c>
      <c r="CO5" s="69">
        <f t="shared" ref="CO5" si="90">IF(CO2,IF(WEEKDAY(CN5)=6,CN5+3,CN5+1),"")</f>
        <v>41914</v>
      </c>
      <c r="CP5" s="69">
        <f t="shared" ref="CP5" si="91">IF(CP2,IF(WEEKDAY(CO5)=6,CO5+3,CO5+1),"")</f>
        <v>41915</v>
      </c>
      <c r="CQ5" s="69">
        <f t="shared" ref="CQ5" si="92">IF(CQ2,IF(WEEKDAY(CP5)=6,CP5+3,CP5+1),"")</f>
        <v>41918</v>
      </c>
      <c r="CR5" s="69">
        <f t="shared" ref="CR5" si="93">IF(CR2,IF(WEEKDAY(CQ5)=6,CQ5+3,CQ5+1),"")</f>
        <v>41919</v>
      </c>
      <c r="CS5" s="69">
        <f t="shared" ref="CS5" si="94">IF(CS2,IF(WEEKDAY(CR5)=6,CR5+3,CR5+1),"")</f>
        <v>41920</v>
      </c>
      <c r="CT5" s="69">
        <f t="shared" ref="CT5" si="95">IF(CT2,IF(WEEKDAY(CS5)=6,CS5+3,CS5+1),"")</f>
        <v>41921</v>
      </c>
      <c r="CU5" s="69">
        <f t="shared" ref="CU5" si="96">IF(CU2,IF(WEEKDAY(CT5)=6,CT5+3,CT5+1),"")</f>
        <v>41922</v>
      </c>
      <c r="CV5" s="69">
        <f t="shared" ref="CV5" si="97">IF(CV2,IF(WEEKDAY(CU5)=6,CU5+3,CU5+1),"")</f>
        <v>41925</v>
      </c>
      <c r="CW5" s="69">
        <f t="shared" ref="CW5" si="98">IF(CW2,IF(WEEKDAY(CV5)=6,CV5+3,CV5+1),"")</f>
        <v>41926</v>
      </c>
      <c r="CX5" s="69">
        <f t="shared" ref="CX5" si="99">IF(CX2,IF(WEEKDAY(CW5)=6,CW5+3,CW5+1),"")</f>
        <v>41927</v>
      </c>
      <c r="CY5" s="69">
        <f t="shared" ref="CY5" si="100">IF(CY2,IF(WEEKDAY(CX5)=6,CX5+3,CX5+1),"")</f>
        <v>41928</v>
      </c>
      <c r="CZ5" s="69">
        <f t="shared" ref="CZ5" si="101">IF(CZ2,IF(WEEKDAY(CY5)=6,CY5+3,CY5+1),"")</f>
        <v>41929</v>
      </c>
      <c r="DA5" s="69">
        <f t="shared" ref="DA5" si="102">IF(DA2,IF(WEEKDAY(CZ5)=6,CZ5+3,CZ5+1),"")</f>
        <v>41932</v>
      </c>
      <c r="DB5" s="69">
        <f t="shared" ref="DB5" si="103">IF(DB2,IF(WEEKDAY(DA5)=6,DA5+3,DA5+1),"")</f>
        <v>41933</v>
      </c>
      <c r="DC5" s="69">
        <f t="shared" ref="DC5" si="104">IF(DC2,IF(WEEKDAY(DB5)=6,DB5+3,DB5+1),"")</f>
        <v>41934</v>
      </c>
      <c r="DD5" s="69">
        <f t="shared" ref="DD5" si="105">IF(DD2,IF(WEEKDAY(DC5)=6,DC5+3,DC5+1),"")</f>
        <v>41935</v>
      </c>
      <c r="DE5" s="69">
        <f t="shared" ref="DE5" si="106">IF(DE2,IF(WEEKDAY(DD5)=6,DD5+3,DD5+1),"")</f>
        <v>41936</v>
      </c>
      <c r="DF5" s="69">
        <f t="shared" ref="DF5" si="107">IF(DF2,IF(WEEKDAY(DE5)=6,DE5+3,DE5+1),"")</f>
        <v>41939</v>
      </c>
      <c r="DG5" s="69">
        <f t="shared" ref="DG5" si="108">IF(DG2,IF(WEEKDAY(DF5)=6,DF5+3,DF5+1),"")</f>
        <v>41940</v>
      </c>
      <c r="DH5" s="69">
        <f t="shared" ref="DH5" si="109">IF(DH2,IF(WEEKDAY(DG5)=6,DG5+3,DG5+1),"")</f>
        <v>41941</v>
      </c>
      <c r="DI5" s="69">
        <f t="shared" ref="DI5" si="110">IF(DI2,IF(WEEKDAY(DH5)=6,DH5+3,DH5+1),"")</f>
        <v>41942</v>
      </c>
      <c r="DJ5" s="69">
        <f t="shared" ref="DJ5" si="111">IF(DJ2,IF(WEEKDAY(DI5)=6,DI5+3,DI5+1),"")</f>
        <v>41943</v>
      </c>
      <c r="DK5" s="69">
        <f t="shared" ref="DK5" si="112">IF(DK2,IF(WEEKDAY(DJ5)=6,DJ5+3,DJ5+1),"")</f>
        <v>41946</v>
      </c>
      <c r="DL5" s="69">
        <f t="shared" ref="DL5" si="113">IF(DL2,IF(WEEKDAY(DK5)=6,DK5+3,DK5+1),"")</f>
        <v>41947</v>
      </c>
      <c r="DM5" s="69">
        <f t="shared" ref="DM5" si="114">IF(DM2,IF(WEEKDAY(DL5)=6,DL5+3,DL5+1),"")</f>
        <v>41948</v>
      </c>
      <c r="DN5" s="69">
        <f t="shared" ref="DN5" si="115">IF(DN2,IF(WEEKDAY(DM5)=6,DM5+3,DM5+1),"")</f>
        <v>41949</v>
      </c>
      <c r="DO5" s="69">
        <f t="shared" ref="DO5" si="116">IF(DO2,IF(WEEKDAY(DN5)=6,DN5+3,DN5+1),"")</f>
        <v>41950</v>
      </c>
      <c r="DP5" s="69">
        <f t="shared" ref="DP5" si="117">IF(DP2,IF(WEEKDAY(DO5)=6,DO5+3,DO5+1),"")</f>
        <v>41953</v>
      </c>
      <c r="DQ5" s="69">
        <f t="shared" ref="DQ5" si="118">IF(DQ2,IF(WEEKDAY(DP5)=6,DP5+3,DP5+1),"")</f>
        <v>41954</v>
      </c>
      <c r="DR5" s="69">
        <f t="shared" ref="DR5" si="119">IF(DR2,IF(WEEKDAY(DQ5)=6,DQ5+3,DQ5+1),"")</f>
        <v>41955</v>
      </c>
      <c r="DS5" s="69">
        <f t="shared" ref="DS5" si="120">IF(DS2,IF(WEEKDAY(DR5)=6,DR5+3,DR5+1),"")</f>
        <v>41956</v>
      </c>
      <c r="DT5" s="69">
        <f t="shared" ref="DT5" si="121">IF(DT2,IF(WEEKDAY(DS5)=6,DS5+3,DS5+1),"")</f>
        <v>41957</v>
      </c>
      <c r="DU5" s="69">
        <f t="shared" ref="DU5" si="122">IF(DU2,IF(WEEKDAY(DT5)=6,DT5+3,DT5+1),"")</f>
        <v>41960</v>
      </c>
      <c r="DV5" s="69">
        <f t="shared" ref="DV5" si="123">IF(DV2,IF(WEEKDAY(DU5)=6,DU5+3,DU5+1),"")</f>
        <v>41961</v>
      </c>
      <c r="DW5" s="69">
        <f t="shared" ref="DW5" si="124">IF(DW2,IF(WEEKDAY(DV5)=6,DV5+3,DV5+1),"")</f>
        <v>41962</v>
      </c>
      <c r="DX5" s="69">
        <f t="shared" ref="DX5" si="125">IF(DX2,IF(WEEKDAY(DW5)=6,DW5+3,DW5+1),"")</f>
        <v>41963</v>
      </c>
      <c r="DY5" s="69">
        <f t="shared" ref="DY5" si="126">IF(DY2,IF(WEEKDAY(DX5)=6,DX5+3,DX5+1),"")</f>
        <v>41964</v>
      </c>
      <c r="DZ5" s="69">
        <f t="shared" ref="DZ5" si="127">IF(DZ2,IF(WEEKDAY(DY5)=6,DY5+3,DY5+1),"")</f>
        <v>41967</v>
      </c>
      <c r="EA5" s="69">
        <f t="shared" ref="EA5" si="128">IF(EA2,IF(WEEKDAY(DZ5)=6,DZ5+3,DZ5+1),"")</f>
        <v>41968</v>
      </c>
      <c r="EB5" s="69">
        <f t="shared" ref="EB5" si="129">IF(EB2,IF(WEEKDAY(EA5)=6,EA5+3,EA5+1),"")</f>
        <v>41969</v>
      </c>
      <c r="EC5" s="69">
        <f t="shared" ref="EC5" si="130">IF(EC2,IF(WEEKDAY(EB5)=6,EB5+3,EB5+1),"")</f>
        <v>41970</v>
      </c>
      <c r="ED5" s="69">
        <f t="shared" ref="ED5" si="131">IF(ED2,IF(WEEKDAY(EC5)=6,EC5+3,EC5+1),"")</f>
        <v>41971</v>
      </c>
      <c r="EE5" s="69">
        <f t="shared" ref="EE5" si="132">IF(EE2,IF(WEEKDAY(ED5)=6,ED5+3,ED5+1),"")</f>
        <v>41974</v>
      </c>
      <c r="EF5" s="69">
        <f t="shared" ref="EF5" si="133">IF(EF2,IF(WEEKDAY(EE5)=6,EE5+3,EE5+1),"")</f>
        <v>41975</v>
      </c>
      <c r="EG5" s="69">
        <f t="shared" ref="EG5" si="134">IF(EG2,IF(WEEKDAY(EF5)=6,EF5+3,EF5+1),"")</f>
        <v>41976</v>
      </c>
      <c r="EH5" s="69">
        <f t="shared" ref="EH5" si="135">IF(EH2,IF(WEEKDAY(EG5)=6,EG5+3,EG5+1),"")</f>
        <v>41977</v>
      </c>
      <c r="EI5" s="69">
        <f t="shared" ref="EI5" si="136">IF(EI2,IF(WEEKDAY(EH5)=6,EH5+3,EH5+1),"")</f>
        <v>41978</v>
      </c>
      <c r="EJ5" s="69">
        <f t="shared" ref="EJ5" si="137">IF(EJ2,IF(WEEKDAY(EI5)=6,EI5+3,EI5+1),"")</f>
        <v>41981</v>
      </c>
      <c r="EK5" s="69">
        <f t="shared" ref="EK5" si="138">IF(EK2,IF(WEEKDAY(EJ5)=6,EJ5+3,EJ5+1),"")</f>
        <v>41982</v>
      </c>
      <c r="EL5" s="69">
        <f t="shared" ref="EL5" si="139">IF(EL2,IF(WEEKDAY(EK5)=6,EK5+3,EK5+1),"")</f>
        <v>41983</v>
      </c>
      <c r="EM5" s="69">
        <f t="shared" ref="EM5" si="140">IF(EM2,IF(WEEKDAY(EL5)=6,EL5+3,EL5+1),"")</f>
        <v>41984</v>
      </c>
      <c r="EN5" s="69">
        <f t="shared" ref="EN5" si="141">IF(EN2,IF(WEEKDAY(EM5)=6,EM5+3,EM5+1),"")</f>
        <v>41985</v>
      </c>
      <c r="EO5" s="69">
        <f t="shared" ref="EO5" si="142">IF(EO2,IF(WEEKDAY(EN5)=6,EN5+3,EN5+1),"")</f>
        <v>41988</v>
      </c>
      <c r="EP5" s="69">
        <f t="shared" ref="EP5" si="143">IF(EP2,IF(WEEKDAY(EO5)=6,EO5+3,EO5+1),"")</f>
        <v>41989</v>
      </c>
      <c r="EQ5" s="69">
        <f t="shared" ref="EQ5" si="144">IF(EQ2,IF(WEEKDAY(EP5)=6,EP5+3,EP5+1),"")</f>
        <v>41990</v>
      </c>
      <c r="ER5" s="69">
        <f t="shared" ref="ER5" si="145">IF(ER2,IF(WEEKDAY(EQ5)=6,EQ5+3,EQ5+1),"")</f>
        <v>41991</v>
      </c>
      <c r="ES5" s="69">
        <f t="shared" ref="ES5" si="146">IF(ES2,IF(WEEKDAY(ER5)=6,ER5+3,ER5+1),"")</f>
        <v>41992</v>
      </c>
      <c r="ET5" s="69">
        <f t="shared" ref="ET5" si="147">IF(ET2,IF(WEEKDAY(ES5)=6,ES5+3,ES5+1),"")</f>
        <v>41995</v>
      </c>
      <c r="EU5" s="69">
        <f t="shared" ref="EU5" si="148">IF(EU2,IF(WEEKDAY(ET5)=6,ET5+3,ET5+1),"")</f>
        <v>41996</v>
      </c>
      <c r="EV5" s="69">
        <f t="shared" ref="EV5" si="149">IF(EV2,IF(WEEKDAY(EU5)=6,EU5+3,EU5+1),"")</f>
        <v>41997</v>
      </c>
      <c r="EW5" s="69">
        <f t="shared" ref="EW5" si="150">IF(EW2,IF(WEEKDAY(EV5)=6,EV5+3,EV5+1),"")</f>
        <v>41998</v>
      </c>
      <c r="EX5" s="69">
        <f t="shared" ref="EX5" si="151">IF(EX2,IF(WEEKDAY(EW5)=6,EW5+3,EW5+1),"")</f>
        <v>41999</v>
      </c>
      <c r="EY5" s="69">
        <f t="shared" ref="EY5" si="152">IF(EY2,IF(WEEKDAY(EX5)=6,EX5+3,EX5+1),"")</f>
        <v>42002</v>
      </c>
      <c r="EZ5" s="69">
        <f t="shared" ref="EZ5" si="153">IF(EZ2,IF(WEEKDAY(EY5)=6,EY5+3,EY5+1),"")</f>
        <v>42003</v>
      </c>
      <c r="FA5" s="69">
        <f t="shared" ref="FA5" si="154">IF(FA2,IF(WEEKDAY(EZ5)=6,EZ5+3,EZ5+1),"")</f>
        <v>42004</v>
      </c>
      <c r="FB5" s="69">
        <f t="shared" ref="FB5" si="155">IF(FB2,IF(WEEKDAY(FA5)=6,FA5+3,FA5+1),"")</f>
        <v>42005</v>
      </c>
      <c r="FC5" s="69">
        <f t="shared" ref="FC5" si="156">IF(FC2,IF(WEEKDAY(FB5)=6,FB5+3,FB5+1),"")</f>
        <v>42006</v>
      </c>
      <c r="FD5" s="69">
        <f t="shared" ref="FD5" si="157">IF(FD2,IF(WEEKDAY(FC5)=6,FC5+3,FC5+1),"")</f>
        <v>42009</v>
      </c>
      <c r="FE5" s="69">
        <f t="shared" ref="FE5" si="158">IF(FE2,IF(WEEKDAY(FD5)=6,FD5+3,FD5+1),"")</f>
        <v>42010</v>
      </c>
      <c r="FF5" s="69">
        <f t="shared" ref="FF5" si="159">IF(FF2,IF(WEEKDAY(FE5)=6,FE5+3,FE5+1),"")</f>
        <v>42011</v>
      </c>
      <c r="FG5" s="69">
        <f t="shared" ref="FG5" si="160">IF(FG2,IF(WEEKDAY(FF5)=6,FF5+3,FF5+1),"")</f>
        <v>42012</v>
      </c>
      <c r="FH5" s="69">
        <f t="shared" ref="FH5" si="161">IF(FH2,IF(WEEKDAY(FG5)=6,FG5+3,FG5+1),"")</f>
        <v>42013</v>
      </c>
      <c r="FI5" s="69">
        <f t="shared" ref="FI5" si="162">IF(FI2,IF(WEEKDAY(FH5)=6,FH5+3,FH5+1),"")</f>
        <v>42016</v>
      </c>
      <c r="FJ5" s="69">
        <f t="shared" ref="FJ5" si="163">IF(FJ2,IF(WEEKDAY(FI5)=6,FI5+3,FI5+1),"")</f>
        <v>42017</v>
      </c>
      <c r="FK5" s="69">
        <f t="shared" ref="FK5" si="164">IF(FK2,IF(WEEKDAY(FJ5)=6,FJ5+3,FJ5+1),"")</f>
        <v>42018</v>
      </c>
      <c r="FL5" s="69">
        <f t="shared" ref="FL5" si="165">IF(FL2,IF(WEEKDAY(FK5)=6,FK5+3,FK5+1),"")</f>
        <v>42019</v>
      </c>
      <c r="FM5" s="69">
        <f t="shared" ref="FM5" si="166">IF(FM2,IF(WEEKDAY(FL5)=6,FL5+3,FL5+1),"")</f>
        <v>42020</v>
      </c>
      <c r="FN5" s="69">
        <f t="shared" ref="FN5" si="167">IF(FN2,IF(WEEKDAY(FM5)=6,FM5+3,FM5+1),"")</f>
        <v>42023</v>
      </c>
      <c r="FO5" s="69">
        <f t="shared" ref="FO5" si="168">IF(FO2,IF(WEEKDAY(FN5)=6,FN5+3,FN5+1),"")</f>
        <v>42024</v>
      </c>
      <c r="FP5" s="69">
        <f t="shared" ref="FP5" si="169">IF(FP2,IF(WEEKDAY(FO5)=6,FO5+3,FO5+1),"")</f>
        <v>42025</v>
      </c>
      <c r="FQ5" s="69">
        <f t="shared" ref="FQ5" si="170">IF(FQ2,IF(WEEKDAY(FP5)=6,FP5+3,FP5+1),"")</f>
        <v>42026</v>
      </c>
      <c r="FR5" s="69">
        <f t="shared" ref="FR5" si="171">IF(FR2,IF(WEEKDAY(FQ5)=6,FQ5+3,FQ5+1),"")</f>
        <v>42027</v>
      </c>
      <c r="FS5" s="69">
        <f t="shared" ref="FS5" si="172">IF(FS2,IF(WEEKDAY(FR5)=6,FR5+3,FR5+1),"")</f>
        <v>42030</v>
      </c>
      <c r="FT5" s="69">
        <f t="shared" ref="FT5" si="173">IF(FT2,IF(WEEKDAY(FS5)=6,FS5+3,FS5+1),"")</f>
        <v>42031</v>
      </c>
      <c r="FU5" s="69">
        <f t="shared" ref="FU5" si="174">IF(FU2,IF(WEEKDAY(FT5)=6,FT5+3,FT5+1),"")</f>
        <v>42032</v>
      </c>
      <c r="FV5" s="69">
        <f t="shared" ref="FV5" si="175">IF(FV2,IF(WEEKDAY(FU5)=6,FU5+3,FU5+1),"")</f>
        <v>42033</v>
      </c>
      <c r="FW5" s="69">
        <f t="shared" ref="FW5" si="176">IF(FW2,IF(WEEKDAY(FV5)=6,FV5+3,FV5+1),"")</f>
        <v>42034</v>
      </c>
      <c r="FX5" s="69">
        <f t="shared" ref="FX5" si="177">IF(FX2,IF(WEEKDAY(FW5)=6,FW5+3,FW5+1),"")</f>
        <v>42037</v>
      </c>
      <c r="FY5" s="69">
        <f t="shared" ref="FY5" si="178">IF(FY2,IF(WEEKDAY(FX5)=6,FX5+3,FX5+1),"")</f>
        <v>42038</v>
      </c>
      <c r="FZ5" s="69">
        <f t="shared" ref="FZ5" si="179">IF(FZ2,IF(WEEKDAY(FY5)=6,FY5+3,FY5+1),"")</f>
        <v>42039</v>
      </c>
      <c r="GA5" s="69">
        <f t="shared" ref="GA5" si="180">IF(GA2,IF(WEEKDAY(FZ5)=6,FZ5+3,FZ5+1),"")</f>
        <v>42040</v>
      </c>
      <c r="GB5" s="69">
        <f t="shared" ref="GB5" si="181">IF(GB2,IF(WEEKDAY(GA5)=6,GA5+3,GA5+1),"")</f>
        <v>42041</v>
      </c>
      <c r="GC5" s="69">
        <f t="shared" ref="GC5" si="182">IF(GC2,IF(WEEKDAY(GB5)=6,GB5+3,GB5+1),"")</f>
        <v>42044</v>
      </c>
      <c r="GD5" s="69">
        <f t="shared" ref="GD5" si="183">IF(GD2,IF(WEEKDAY(GC5)=6,GC5+3,GC5+1),"")</f>
        <v>42045</v>
      </c>
      <c r="GE5" s="69">
        <f t="shared" ref="GE5" si="184">IF(GE2,IF(WEEKDAY(GD5)=6,GD5+3,GD5+1),"")</f>
        <v>42046</v>
      </c>
      <c r="GF5" s="69">
        <f t="shared" ref="GF5" si="185">IF(GF2,IF(WEEKDAY(GE5)=6,GE5+3,GE5+1),"")</f>
        <v>42047</v>
      </c>
      <c r="GG5" s="69">
        <f t="shared" ref="GG5" si="186">IF(GG2,IF(WEEKDAY(GF5)=6,GF5+3,GF5+1),"")</f>
        <v>42048</v>
      </c>
      <c r="GH5" s="69">
        <f t="shared" ref="GH5" si="187">IF(GH2,IF(WEEKDAY(GG5)=6,GG5+3,GG5+1),"")</f>
        <v>42051</v>
      </c>
      <c r="GI5" s="69">
        <f t="shared" ref="GI5" si="188">IF(GI2,IF(WEEKDAY(GH5)=6,GH5+3,GH5+1),"")</f>
        <v>42052</v>
      </c>
      <c r="GJ5" s="69">
        <f t="shared" ref="GJ5" si="189">IF(GJ2,IF(WEEKDAY(GI5)=6,GI5+3,GI5+1),"")</f>
        <v>42053</v>
      </c>
      <c r="GK5" s="69">
        <f t="shared" ref="GK5" si="190">IF(GK2,IF(WEEKDAY(GJ5)=6,GJ5+3,GJ5+1),"")</f>
        <v>42054</v>
      </c>
      <c r="GL5" s="69">
        <f t="shared" ref="GL5" si="191">IF(GL2,IF(WEEKDAY(GK5)=6,GK5+3,GK5+1),"")</f>
        <v>42055</v>
      </c>
      <c r="GM5" s="69">
        <f t="shared" ref="GM5" si="192">IF(GM2,IF(WEEKDAY(GL5)=6,GL5+3,GL5+1),"")</f>
        <v>42058</v>
      </c>
      <c r="GN5" s="69">
        <f t="shared" ref="GN5" si="193">IF(GN2,IF(WEEKDAY(GM5)=6,GM5+3,GM5+1),"")</f>
        <v>42059</v>
      </c>
      <c r="GO5" s="69">
        <f t="shared" ref="GO5" si="194">IF(GO2,IF(WEEKDAY(GN5)=6,GN5+3,GN5+1),"")</f>
        <v>42060</v>
      </c>
      <c r="GP5" s="69">
        <f t="shared" ref="GP5" si="195">IF(GP2,IF(WEEKDAY(GO5)=6,GO5+3,GO5+1),"")</f>
        <v>42061</v>
      </c>
      <c r="GQ5" s="69">
        <f t="shared" ref="GQ5" si="196">IF(GQ2,IF(WEEKDAY(GP5)=6,GP5+3,GP5+1),"")</f>
        <v>42062</v>
      </c>
      <c r="GR5" s="69">
        <f t="shared" ref="GR5" si="197">IF(GR2,IF(WEEKDAY(GQ5)=6,GQ5+3,GQ5+1),"")</f>
        <v>42065</v>
      </c>
      <c r="GS5" s="69">
        <f t="shared" ref="GS5" si="198">IF(GS2,IF(WEEKDAY(GR5)=6,GR5+3,GR5+1),"")</f>
        <v>42066</v>
      </c>
      <c r="GT5" s="69">
        <f t="shared" ref="GT5" si="199">IF(GT2,IF(WEEKDAY(GS5)=6,GS5+3,GS5+1),"")</f>
        <v>42067</v>
      </c>
      <c r="GU5" s="69">
        <f t="shared" ref="GU5" si="200">IF(GU2,IF(WEEKDAY(GT5)=6,GT5+3,GT5+1),"")</f>
        <v>42068</v>
      </c>
      <c r="GV5" s="69">
        <f t="shared" ref="GV5" si="201">IF(GV2,IF(WEEKDAY(GU5)=6,GU5+3,GU5+1),"")</f>
        <v>42069</v>
      </c>
      <c r="GW5" s="69">
        <f t="shared" ref="GW5" si="202">IF(GW2,IF(WEEKDAY(GV5)=6,GV5+3,GV5+1),"")</f>
        <v>42072</v>
      </c>
      <c r="GX5" s="69">
        <f t="shared" ref="GX5" si="203">IF(GX2,IF(WEEKDAY(GW5)=6,GW5+3,GW5+1),"")</f>
        <v>42073</v>
      </c>
      <c r="GY5" s="69">
        <f t="shared" ref="GY5" si="204">IF(GY2,IF(WEEKDAY(GX5)=6,GX5+3,GX5+1),"")</f>
        <v>42074</v>
      </c>
      <c r="GZ5" s="69">
        <f t="shared" ref="GZ5" si="205">IF(GZ2,IF(WEEKDAY(GY5)=6,GY5+3,GY5+1),"")</f>
        <v>42075</v>
      </c>
      <c r="HA5" s="69">
        <f t="shared" ref="HA5" si="206">IF(HA2,IF(WEEKDAY(GZ5)=6,GZ5+3,GZ5+1),"")</f>
        <v>42076</v>
      </c>
      <c r="HB5" s="69">
        <f t="shared" ref="HB5" si="207">IF(HB2,IF(WEEKDAY(HA5)=6,HA5+3,HA5+1),"")</f>
        <v>42079</v>
      </c>
      <c r="HC5" s="69">
        <f t="shared" ref="HC5" si="208">IF(HC2,IF(WEEKDAY(HB5)=6,HB5+3,HB5+1),"")</f>
        <v>42080</v>
      </c>
      <c r="HD5" s="69">
        <f t="shared" ref="HD5" si="209">IF(HD2,IF(WEEKDAY(HC5)=6,HC5+3,HC5+1),"")</f>
        <v>42081</v>
      </c>
      <c r="HE5" s="69">
        <f t="shared" ref="HE5" si="210">IF(HE2,IF(WEEKDAY(HD5)=6,HD5+3,HD5+1),"")</f>
        <v>42082</v>
      </c>
      <c r="HF5" s="69">
        <f t="shared" ref="HF5" si="211">IF(HF2,IF(WEEKDAY(HE5)=6,HE5+3,HE5+1),"")</f>
        <v>42083</v>
      </c>
      <c r="HG5" s="69">
        <f t="shared" ref="HG5" si="212">IF(HG2,IF(WEEKDAY(HF5)=6,HF5+3,HF5+1),"")</f>
        <v>42086</v>
      </c>
      <c r="HH5" s="69">
        <f t="shared" ref="HH5" si="213">IF(HH2,IF(WEEKDAY(HG5)=6,HG5+3,HG5+1),"")</f>
        <v>42087</v>
      </c>
      <c r="HI5" s="69">
        <f t="shared" ref="HI5" si="214">IF(HI2,IF(WEEKDAY(HH5)=6,HH5+3,HH5+1),"")</f>
        <v>42088</v>
      </c>
      <c r="HJ5" s="69">
        <f t="shared" ref="HJ5" si="215">IF(HJ2,IF(WEEKDAY(HI5)=6,HI5+3,HI5+1),"")</f>
        <v>42089</v>
      </c>
      <c r="HK5" s="69">
        <f t="shared" ref="HK5" si="216">IF(HK2,IF(WEEKDAY(HJ5)=6,HJ5+3,HJ5+1),"")</f>
        <v>42090</v>
      </c>
      <c r="HL5" s="69">
        <f t="shared" ref="HL5" si="217">IF(HL2,IF(WEEKDAY(HK5)=6,HK5+3,HK5+1),"")</f>
        <v>42093</v>
      </c>
      <c r="HM5" s="69">
        <f t="shared" ref="HM5" si="218">IF(HM2,IF(WEEKDAY(HL5)=6,HL5+3,HL5+1),"")</f>
        <v>42094</v>
      </c>
      <c r="HN5" s="69">
        <f t="shared" ref="HN5" si="219">IF(HN2,IF(WEEKDAY(HM5)=6,HM5+3,HM5+1),"")</f>
        <v>42095</v>
      </c>
      <c r="HO5" s="69">
        <f t="shared" ref="HO5" si="220">IF(HO2,IF(WEEKDAY(HN5)=6,HN5+3,HN5+1),"")</f>
        <v>42096</v>
      </c>
      <c r="HP5" s="69">
        <f t="shared" ref="HP5" si="221">IF(HP2,IF(WEEKDAY(HO5)=6,HO5+3,HO5+1),"")</f>
        <v>42097</v>
      </c>
      <c r="HQ5" s="69">
        <f t="shared" ref="HQ5" si="222">IF(HQ2,IF(WEEKDAY(HP5)=6,HP5+3,HP5+1),"")</f>
        <v>42100</v>
      </c>
      <c r="HR5" s="69">
        <f t="shared" ref="HR5" si="223">IF(HR2,IF(WEEKDAY(HQ5)=6,HQ5+3,HQ5+1),"")</f>
        <v>42101</v>
      </c>
      <c r="HS5" s="69">
        <f t="shared" ref="HS5" si="224">IF(HS2,IF(WEEKDAY(HR5)=6,HR5+3,HR5+1),"")</f>
        <v>42102</v>
      </c>
      <c r="HT5" s="69">
        <f t="shared" ref="HT5" si="225">IF(HT2,IF(WEEKDAY(HS5)=6,HS5+3,HS5+1),"")</f>
        <v>42103</v>
      </c>
      <c r="HU5" s="69">
        <f t="shared" ref="HU5" si="226">IF(HU2,IF(WEEKDAY(HT5)=6,HT5+3,HT5+1),"")</f>
        <v>42104</v>
      </c>
      <c r="HV5" s="69">
        <f t="shared" ref="HV5" si="227">IF(HV2,IF(WEEKDAY(HU5)=6,HU5+3,HU5+1),"")</f>
        <v>42107</v>
      </c>
      <c r="HW5" s="69">
        <f t="shared" ref="HW5" si="228">IF(HW2,IF(WEEKDAY(HV5)=6,HV5+3,HV5+1),"")</f>
        <v>42108</v>
      </c>
      <c r="HX5" s="69">
        <f t="shared" ref="HX5" si="229">IF(HX2,IF(WEEKDAY(HW5)=6,HW5+3,HW5+1),"")</f>
        <v>42109</v>
      </c>
      <c r="HY5" s="69">
        <f t="shared" ref="HY5" si="230">IF(HY2,IF(WEEKDAY(HX5)=6,HX5+3,HX5+1),"")</f>
        <v>42110</v>
      </c>
      <c r="HZ5" s="69">
        <f t="shared" ref="HZ5" si="231">IF(HZ2,IF(WEEKDAY(HY5)=6,HY5+3,HY5+1),"")</f>
        <v>42111</v>
      </c>
      <c r="IA5" s="69">
        <f t="shared" ref="IA5" si="232">IF(IA2,IF(WEEKDAY(HZ5)=6,HZ5+3,HZ5+1),"")</f>
        <v>42114</v>
      </c>
      <c r="IB5" s="69">
        <f t="shared" ref="IB5" si="233">IF(IB2,IF(WEEKDAY(IA5)=6,IA5+3,IA5+1),"")</f>
        <v>42115</v>
      </c>
      <c r="IC5" s="69">
        <f t="shared" ref="IC5" si="234">IF(IC2,IF(WEEKDAY(IB5)=6,IB5+3,IB5+1),"")</f>
        <v>42116</v>
      </c>
      <c r="ID5" s="69">
        <f t="shared" ref="ID5" si="235">IF(ID2,IF(WEEKDAY(IC5)=6,IC5+3,IC5+1),"")</f>
        <v>42117</v>
      </c>
      <c r="IE5" s="69">
        <f t="shared" ref="IE5" si="236">IF(IE2,IF(WEEKDAY(ID5)=6,ID5+3,ID5+1),"")</f>
        <v>42118</v>
      </c>
      <c r="IF5" s="69">
        <f t="shared" ref="IF5" si="237">IF(IF2,IF(WEEKDAY(IE5)=6,IE5+3,IE5+1),"")</f>
        <v>42121</v>
      </c>
      <c r="IG5" s="69">
        <f t="shared" ref="IG5" si="238">IF(IG2,IF(WEEKDAY(IF5)=6,IF5+3,IF5+1),"")</f>
        <v>42122</v>
      </c>
      <c r="IH5" s="69">
        <f t="shared" ref="IH5" si="239">IF(IH2,IF(WEEKDAY(IG5)=6,IG5+3,IG5+1),"")</f>
        <v>42123</v>
      </c>
      <c r="II5" s="69">
        <f t="shared" ref="II5" si="240">IF(II2,IF(WEEKDAY(IH5)=6,IH5+3,IH5+1),"")</f>
        <v>42124</v>
      </c>
      <c r="IJ5" s="69">
        <f t="shared" ref="IJ5" si="241">IF(IJ2,IF(WEEKDAY(II5)=6,II5+3,II5+1),"")</f>
        <v>42125</v>
      </c>
      <c r="IK5" s="69">
        <f t="shared" ref="IK5" si="242">IF(IK2,IF(WEEKDAY(IJ5)=6,IJ5+3,IJ5+1),"")</f>
        <v>42128</v>
      </c>
      <c r="IL5" s="69">
        <f t="shared" ref="IL5" si="243">IF(IL2,IF(WEEKDAY(IK5)=6,IK5+3,IK5+1),"")</f>
        <v>42129</v>
      </c>
      <c r="IM5" s="69">
        <f t="shared" ref="IM5" si="244">IF(IM2,IF(WEEKDAY(IL5)=6,IL5+3,IL5+1),"")</f>
        <v>42130</v>
      </c>
      <c r="IN5" s="69">
        <f t="shared" ref="IN5" si="245">IF(IN2,IF(WEEKDAY(IM5)=6,IM5+3,IM5+1),"")</f>
        <v>42131</v>
      </c>
      <c r="IO5" s="69">
        <f t="shared" ref="IO5" si="246">IF(IO2,IF(WEEKDAY(IN5)=6,IN5+3,IN5+1),"")</f>
        <v>42132</v>
      </c>
      <c r="IP5" s="69">
        <f t="shared" ref="IP5" si="247">IF(IP2,IF(WEEKDAY(IO5)=6,IO5+3,IO5+1),"")</f>
        <v>42135</v>
      </c>
      <c r="IQ5" s="69">
        <f t="shared" ref="IQ5" si="248">IF(IQ2,IF(WEEKDAY(IP5)=6,IP5+3,IP5+1),"")</f>
        <v>42136</v>
      </c>
      <c r="IR5" s="69">
        <f t="shared" ref="IR5" si="249">IF(IR2,IF(WEEKDAY(IQ5)=6,IQ5+3,IQ5+1),"")</f>
        <v>42137</v>
      </c>
      <c r="IS5" s="69">
        <f t="shared" ref="IS5" si="250">IF(IS2,IF(WEEKDAY(IR5)=6,IR5+3,IR5+1),"")</f>
        <v>42138</v>
      </c>
      <c r="IT5" s="69">
        <f t="shared" ref="IT5" si="251">IF(IT2,IF(WEEKDAY(IS5)=6,IS5+3,IS5+1),"")</f>
        <v>42139</v>
      </c>
      <c r="IU5" s="69">
        <f t="shared" ref="IU5" si="252">IF(IU2,IF(WEEKDAY(IT5)=6,IT5+3,IT5+1),"")</f>
        <v>42142</v>
      </c>
      <c r="IV5" s="69">
        <f t="shared" ref="IV5" si="253">IF(IV2,IF(WEEKDAY(IU5)=6,IU5+3,IU5+1),"")</f>
        <v>42143</v>
      </c>
      <c r="IW5" s="69">
        <f t="shared" ref="IW5" si="254">IF(IW2,IF(WEEKDAY(IV5)=6,IV5+3,IV5+1),"")</f>
        <v>42144</v>
      </c>
      <c r="IX5" s="69">
        <f t="shared" ref="IX5" si="255">IF(IX2,IF(WEEKDAY(IW5)=6,IW5+3,IW5+1),"")</f>
        <v>42145</v>
      </c>
      <c r="IY5" s="69">
        <f t="shared" ref="IY5" si="256">IF(IY2,IF(WEEKDAY(IX5)=6,IX5+3,IX5+1),"")</f>
        <v>42146</v>
      </c>
      <c r="IZ5" s="69">
        <f t="shared" ref="IZ5" si="257">IF(IZ2,IF(WEEKDAY(IY5)=6,IY5+3,IY5+1),"")</f>
        <v>42149</v>
      </c>
      <c r="JA5" s="69">
        <f t="shared" ref="JA5" si="258">IF(JA2,IF(WEEKDAY(IZ5)=6,IZ5+3,IZ5+1),"")</f>
        <v>42150</v>
      </c>
      <c r="JB5" s="69">
        <f t="shared" ref="JB5" si="259">IF(JB2,IF(WEEKDAY(JA5)=6,JA5+3,JA5+1),"")</f>
        <v>42151</v>
      </c>
      <c r="JC5" s="69">
        <f t="shared" ref="JC5" si="260">IF(JC2,IF(WEEKDAY(JB5)=6,JB5+3,JB5+1),"")</f>
        <v>42152</v>
      </c>
      <c r="JD5" s="69">
        <f t="shared" ref="JD5" si="261">IF(JD2,IF(WEEKDAY(JC5)=6,JC5+3,JC5+1),"")</f>
        <v>42153</v>
      </c>
      <c r="JE5" s="69">
        <f t="shared" ref="JE5" si="262">IF(JE2,IF(WEEKDAY(JD5)=6,JD5+3,JD5+1),"")</f>
        <v>42156</v>
      </c>
      <c r="JF5" s="69">
        <f t="shared" ref="JF5" si="263">IF(JF2,IF(WEEKDAY(JE5)=6,JE5+3,JE5+1),"")</f>
        <v>42157</v>
      </c>
      <c r="JG5" s="69">
        <f t="shared" ref="JG5" si="264">IF(JG2,IF(WEEKDAY(JF5)=6,JF5+3,JF5+1),"")</f>
        <v>42158</v>
      </c>
      <c r="JH5" s="69">
        <f t="shared" ref="JH5" si="265">IF(JH2,IF(WEEKDAY(JG5)=6,JG5+3,JG5+1),"")</f>
        <v>42159</v>
      </c>
      <c r="JI5" s="69">
        <f t="shared" ref="JI5" si="266">IF(JI2,IF(WEEKDAY(JH5)=6,JH5+3,JH5+1),"")</f>
        <v>42160</v>
      </c>
      <c r="JJ5" s="69">
        <f t="shared" ref="JJ5" si="267">IF(JJ2,IF(WEEKDAY(JI5)=6,JI5+3,JI5+1),"")</f>
        <v>42163</v>
      </c>
      <c r="JK5" s="69">
        <f t="shared" ref="JK5" si="268">IF(JK2,IF(WEEKDAY(JJ5)=6,JJ5+3,JJ5+1),"")</f>
        <v>42164</v>
      </c>
      <c r="JL5" s="69">
        <f t="shared" ref="JL5" si="269">IF(JL2,IF(WEEKDAY(JK5)=6,JK5+3,JK5+1),"")</f>
        <v>42165</v>
      </c>
      <c r="JM5" s="69">
        <f t="shared" ref="JM5" si="270">IF(JM2,IF(WEEKDAY(JL5)=6,JL5+3,JL5+1),"")</f>
        <v>42166</v>
      </c>
      <c r="JN5" s="69">
        <f t="shared" ref="JN5" si="271">IF(JN2,IF(WEEKDAY(JM5)=6,JM5+3,JM5+1),"")</f>
        <v>42167</v>
      </c>
      <c r="JO5" s="69">
        <f t="shared" ref="JO5" si="272">IF(JO2,IF(WEEKDAY(JN5)=6,JN5+3,JN5+1),"")</f>
        <v>42170</v>
      </c>
      <c r="JP5" s="69">
        <f t="shared" ref="JP5" si="273">IF(JP2,IF(WEEKDAY(JO5)=6,JO5+3,JO5+1),"")</f>
        <v>42171</v>
      </c>
      <c r="JQ5" s="69">
        <f t="shared" ref="JQ5" si="274">IF(JQ2,IF(WEEKDAY(JP5)=6,JP5+3,JP5+1),"")</f>
        <v>42172</v>
      </c>
      <c r="JR5" s="69">
        <f t="shared" ref="JR5" si="275">IF(JR2,IF(WEEKDAY(JQ5)=6,JQ5+3,JQ5+1),"")</f>
        <v>42173</v>
      </c>
      <c r="JS5" s="69">
        <f t="shared" ref="JS5" si="276">IF(JS2,IF(WEEKDAY(JR5)=6,JR5+3,JR5+1),"")</f>
        <v>42174</v>
      </c>
      <c r="JT5" s="69">
        <f t="shared" ref="JT5" si="277">IF(JT2,IF(WEEKDAY(JS5)=6,JS5+3,JS5+1),"")</f>
        <v>42177</v>
      </c>
      <c r="JU5" s="69">
        <f t="shared" ref="JU5" si="278">IF(JU2,IF(WEEKDAY(JT5)=6,JT5+3,JT5+1),"")</f>
        <v>42178</v>
      </c>
      <c r="JV5" s="69">
        <f t="shared" ref="JV5" si="279">IF(JV2,IF(WEEKDAY(JU5)=6,JU5+3,JU5+1),"")</f>
        <v>42179</v>
      </c>
      <c r="JW5" s="69">
        <f t="shared" ref="JW5" si="280">IF(JW2,IF(WEEKDAY(JV5)=6,JV5+3,JV5+1),"")</f>
        <v>42180</v>
      </c>
      <c r="JX5" s="69">
        <f t="shared" ref="JX5" si="281">IF(JX2,IF(WEEKDAY(JW5)=6,JW5+3,JW5+1),"")</f>
        <v>42181</v>
      </c>
      <c r="JY5" s="69">
        <f t="shared" ref="JY5" si="282">IF(JY2,IF(WEEKDAY(JX5)=6,JX5+3,JX5+1),"")</f>
        <v>42184</v>
      </c>
      <c r="JZ5" s="69">
        <f t="shared" ref="JZ5" si="283">IF(JZ2,IF(WEEKDAY(JY5)=6,JY5+3,JY5+1),"")</f>
        <v>42185</v>
      </c>
      <c r="KA5" s="69">
        <f t="shared" ref="KA5" si="284">IF(KA2,IF(WEEKDAY(JZ5)=6,JZ5+3,JZ5+1),"")</f>
        <v>42186</v>
      </c>
      <c r="KB5" s="69">
        <f t="shared" ref="KB5" si="285">IF(KB2,IF(WEEKDAY(KA5)=6,KA5+3,KA5+1),"")</f>
        <v>42187</v>
      </c>
      <c r="KC5" s="69">
        <f t="shared" ref="KC5" si="286">IF(KC2,IF(WEEKDAY(KB5)=6,KB5+3,KB5+1),"")</f>
        <v>42188</v>
      </c>
      <c r="KD5" s="69">
        <f t="shared" ref="KD5" si="287">IF(KD2,IF(WEEKDAY(KC5)=6,KC5+3,KC5+1),"")</f>
        <v>42191</v>
      </c>
      <c r="KE5" s="69">
        <f t="shared" ref="KE5" si="288">IF(KE2,IF(WEEKDAY(KD5)=6,KD5+3,KD5+1),"")</f>
        <v>42192</v>
      </c>
      <c r="KF5" s="69">
        <f t="shared" ref="KF5" si="289">IF(KF2,IF(WEEKDAY(KE5)=6,KE5+3,KE5+1),"")</f>
        <v>42193</v>
      </c>
      <c r="KG5" s="69">
        <f t="shared" ref="KG5" si="290">IF(KG2,IF(WEEKDAY(KF5)=6,KF5+3,KF5+1),"")</f>
        <v>42194</v>
      </c>
      <c r="KH5" s="69">
        <f t="shared" ref="KH5" si="291">IF(KH2,IF(WEEKDAY(KG5)=6,KG5+3,KG5+1),"")</f>
        <v>42195</v>
      </c>
      <c r="KI5" s="69">
        <f t="shared" ref="KI5" si="292">IF(KI2,IF(WEEKDAY(KH5)=6,KH5+3,KH5+1),"")</f>
        <v>42198</v>
      </c>
      <c r="KJ5" s="69">
        <f t="shared" ref="KJ5" si="293">IF(KJ2,IF(WEEKDAY(KI5)=6,KI5+3,KI5+1),"")</f>
        <v>42199</v>
      </c>
      <c r="KK5" s="69">
        <f t="shared" ref="KK5" si="294">IF(KK2,IF(WEEKDAY(KJ5)=6,KJ5+3,KJ5+1),"")</f>
        <v>42200</v>
      </c>
      <c r="KL5" s="69">
        <f t="shared" ref="KL5" si="295">IF(KL2,IF(WEEKDAY(KK5)=6,KK5+3,KK5+1),"")</f>
        <v>42201</v>
      </c>
      <c r="KM5" s="69">
        <f t="shared" ref="KM5" si="296">IF(KM2,IF(WEEKDAY(KL5)=6,KL5+3,KL5+1),"")</f>
        <v>42202</v>
      </c>
      <c r="KN5" s="69">
        <f t="shared" ref="KN5" si="297">IF(KN2,IF(WEEKDAY(KM5)=6,KM5+3,KM5+1),"")</f>
        <v>42205</v>
      </c>
      <c r="KO5" s="69">
        <f t="shared" ref="KO5" si="298">IF(KO2,IF(WEEKDAY(KN5)=6,KN5+3,KN5+1),"")</f>
        <v>42206</v>
      </c>
      <c r="KP5" s="69">
        <f t="shared" ref="KP5" si="299">IF(KP2,IF(WEEKDAY(KO5)=6,KO5+3,KO5+1),"")</f>
        <v>42207</v>
      </c>
      <c r="KQ5" s="69">
        <f t="shared" ref="KQ5" si="300">IF(KQ2,IF(WEEKDAY(KP5)=6,KP5+3,KP5+1),"")</f>
        <v>42208</v>
      </c>
      <c r="KR5" s="69">
        <f t="shared" ref="KR5" si="301">IF(KR2,IF(WEEKDAY(KQ5)=6,KQ5+3,KQ5+1),"")</f>
        <v>42209</v>
      </c>
      <c r="KS5" s="69">
        <f t="shared" ref="KS5" si="302">IF(KS2,IF(WEEKDAY(KR5)=6,KR5+3,KR5+1),"")</f>
        <v>42212</v>
      </c>
      <c r="KT5" s="69">
        <f t="shared" ref="KT5" si="303">IF(KT2,IF(WEEKDAY(KS5)=6,KS5+3,KS5+1),"")</f>
        <v>42213</v>
      </c>
      <c r="KU5" s="69">
        <f t="shared" ref="KU5" si="304">IF(KU2,IF(WEEKDAY(KT5)=6,KT5+3,KT5+1),"")</f>
        <v>42214</v>
      </c>
      <c r="KV5" s="69">
        <f t="shared" ref="KV5" si="305">IF(KV2,IF(WEEKDAY(KU5)=6,KU5+3,KU5+1),"")</f>
        <v>42215</v>
      </c>
      <c r="KW5" s="69">
        <f t="shared" ref="KW5" si="306">IF(KW2,IF(WEEKDAY(KV5)=6,KV5+3,KV5+1),"")</f>
        <v>42216</v>
      </c>
      <c r="KX5" s="69">
        <f t="shared" ref="KX5" si="307">IF(KX2,IF(WEEKDAY(KW5)=6,KW5+3,KW5+1),"")</f>
        <v>42219</v>
      </c>
      <c r="KY5" s="69">
        <f t="shared" ref="KY5" si="308">IF(KY2,IF(WEEKDAY(KX5)=6,KX5+3,KX5+1),"")</f>
        <v>42220</v>
      </c>
      <c r="KZ5" s="69">
        <f t="shared" ref="KZ5" si="309">IF(KZ2,IF(WEEKDAY(KY5)=6,KY5+3,KY5+1),"")</f>
        <v>42221</v>
      </c>
      <c r="LA5" s="69">
        <f t="shared" ref="LA5" si="310">IF(LA2,IF(WEEKDAY(KZ5)=6,KZ5+3,KZ5+1),"")</f>
        <v>42222</v>
      </c>
      <c r="LB5" s="69">
        <f t="shared" ref="LB5" si="311">IF(LB2,IF(WEEKDAY(LA5)=6,LA5+3,LA5+1),"")</f>
        <v>42223</v>
      </c>
      <c r="LC5" s="69">
        <f t="shared" ref="LC5" si="312">IF(LC2,IF(WEEKDAY(LB5)=6,LB5+3,LB5+1),"")</f>
        <v>42226</v>
      </c>
      <c r="LD5" s="69">
        <f t="shared" ref="LD5" si="313">IF(LD2,IF(WEEKDAY(LC5)=6,LC5+3,LC5+1),"")</f>
        <v>42227</v>
      </c>
      <c r="LE5" s="69">
        <f t="shared" ref="LE5" si="314">IF(LE2,IF(WEEKDAY(LD5)=6,LD5+3,LD5+1),"")</f>
        <v>42228</v>
      </c>
      <c r="LF5" s="69">
        <f t="shared" ref="LF5" si="315">IF(LF2,IF(WEEKDAY(LE5)=6,LE5+3,LE5+1),"")</f>
        <v>42229</v>
      </c>
      <c r="LG5" s="69">
        <f t="shared" ref="LG5" si="316">IF(LG2,IF(WEEKDAY(LF5)=6,LF5+3,LF5+1),"")</f>
        <v>42230</v>
      </c>
      <c r="LH5" s="69">
        <f t="shared" ref="LH5" si="317">IF(LH2,IF(WEEKDAY(LG5)=6,LG5+3,LG5+1),"")</f>
        <v>42233</v>
      </c>
      <c r="LI5" s="69">
        <f t="shared" ref="LI5" si="318">IF(LI2,IF(WEEKDAY(LH5)=6,LH5+3,LH5+1),"")</f>
        <v>42234</v>
      </c>
      <c r="LJ5" s="69">
        <f t="shared" ref="LJ5" si="319">IF(LJ2,IF(WEEKDAY(LI5)=6,LI5+3,LI5+1),"")</f>
        <v>42235</v>
      </c>
      <c r="LK5" s="69">
        <f t="shared" ref="LK5" si="320">IF(LK2,IF(WEEKDAY(LJ5)=6,LJ5+3,LJ5+1),"")</f>
        <v>42236</v>
      </c>
      <c r="LL5" s="69">
        <f t="shared" ref="LL5" si="321">IF(LL2,IF(WEEKDAY(LK5)=6,LK5+3,LK5+1),"")</f>
        <v>42237</v>
      </c>
      <c r="LM5" s="69">
        <f t="shared" ref="LM5" si="322">IF(LM2,IF(WEEKDAY(LL5)=6,LL5+3,LL5+1),"")</f>
        <v>42240</v>
      </c>
      <c r="LN5" s="69">
        <f t="shared" ref="LN5" si="323">IF(LN2,IF(WEEKDAY(LM5)=6,LM5+3,LM5+1),"")</f>
        <v>42241</v>
      </c>
      <c r="LO5" s="69">
        <f t="shared" ref="LO5" si="324">IF(LO2,IF(WEEKDAY(LN5)=6,LN5+3,LN5+1),"")</f>
        <v>42242</v>
      </c>
      <c r="LP5" s="69">
        <f t="shared" ref="LP5" si="325">IF(LP2,IF(WEEKDAY(LO5)=6,LO5+3,LO5+1),"")</f>
        <v>42243</v>
      </c>
      <c r="LQ5" s="69">
        <f t="shared" ref="LQ5" si="326">IF(LQ2,IF(WEEKDAY(LP5)=6,LP5+3,LP5+1),"")</f>
        <v>42244</v>
      </c>
      <c r="LR5" s="69">
        <f t="shared" ref="LR5" si="327">IF(LR2,IF(WEEKDAY(LQ5)=6,LQ5+3,LQ5+1),"")</f>
        <v>42247</v>
      </c>
      <c r="LS5" s="69">
        <f t="shared" ref="LS5" si="328">IF(LS2,IF(WEEKDAY(LR5)=6,LR5+3,LR5+1),"")</f>
        <v>42248</v>
      </c>
      <c r="LT5" s="69">
        <f t="shared" ref="LT5" si="329">IF(LT2,IF(WEEKDAY(LS5)=6,LS5+3,LS5+1),"")</f>
        <v>42249</v>
      </c>
      <c r="LU5" s="69">
        <f t="shared" ref="LU5" si="330">IF(LU2,IF(WEEKDAY(LT5)=6,LT5+3,LT5+1),"")</f>
        <v>42250</v>
      </c>
      <c r="LV5" s="69">
        <f t="shared" ref="LV5" si="331">IF(LV2,IF(WEEKDAY(LU5)=6,LU5+3,LU5+1),"")</f>
        <v>42251</v>
      </c>
      <c r="LW5" s="69">
        <f t="shared" ref="LW5" si="332">IF(LW2,IF(WEEKDAY(LV5)=6,LV5+3,LV5+1),"")</f>
        <v>42254</v>
      </c>
      <c r="LX5" s="69">
        <f t="shared" ref="LX5" si="333">IF(LX2,IF(WEEKDAY(LW5)=6,LW5+3,LW5+1),"")</f>
        <v>42255</v>
      </c>
      <c r="LY5" s="69">
        <f t="shared" ref="LY5" si="334">IF(LY2,IF(WEEKDAY(LX5)=6,LX5+3,LX5+1),"")</f>
        <v>42256</v>
      </c>
      <c r="LZ5" s="69">
        <f t="shared" ref="LZ5" si="335">IF(LZ2,IF(WEEKDAY(LY5)=6,LY5+3,LY5+1),"")</f>
        <v>42257</v>
      </c>
      <c r="MA5" s="69">
        <f t="shared" ref="MA5" si="336">IF(MA2,IF(WEEKDAY(LZ5)=6,LZ5+3,LZ5+1),"")</f>
        <v>42258</v>
      </c>
      <c r="MB5" s="69">
        <f t="shared" ref="MB5" si="337">IF(MB2,IF(WEEKDAY(MA5)=6,MA5+3,MA5+1),"")</f>
        <v>42261</v>
      </c>
      <c r="MC5" s="69">
        <f t="shared" ref="MC5" si="338">IF(MC2,IF(WEEKDAY(MB5)=6,MB5+3,MB5+1),"")</f>
        <v>42262</v>
      </c>
      <c r="MD5" s="69">
        <f t="shared" ref="MD5" si="339">IF(MD2,IF(WEEKDAY(MC5)=6,MC5+3,MC5+1),"")</f>
        <v>42263</v>
      </c>
      <c r="ME5" s="69">
        <f t="shared" ref="ME5" si="340">IF(ME2,IF(WEEKDAY(MD5)=6,MD5+3,MD5+1),"")</f>
        <v>42264</v>
      </c>
      <c r="MF5" s="69">
        <f t="shared" ref="MF5" si="341">IF(MF2,IF(WEEKDAY(ME5)=6,ME5+3,ME5+1),"")</f>
        <v>42265</v>
      </c>
      <c r="MG5" s="69">
        <f t="shared" ref="MG5" si="342">IF(MG2,IF(WEEKDAY(MF5)=6,MF5+3,MF5+1),"")</f>
        <v>42268</v>
      </c>
      <c r="MH5" s="69">
        <f t="shared" ref="MH5" si="343">IF(MH2,IF(WEEKDAY(MG5)=6,MG5+3,MG5+1),"")</f>
        <v>42269</v>
      </c>
      <c r="MI5" s="69">
        <f t="shared" ref="MI5" si="344">IF(MI2,IF(WEEKDAY(MH5)=6,MH5+3,MH5+1),"")</f>
        <v>42270</v>
      </c>
      <c r="MJ5" s="69">
        <f t="shared" ref="MJ5" si="345">IF(MJ2,IF(WEEKDAY(MI5)=6,MI5+3,MI5+1),"")</f>
        <v>42271</v>
      </c>
      <c r="MK5" s="69">
        <f t="shared" ref="MK5" si="346">IF(MK2,IF(WEEKDAY(MJ5)=6,MJ5+3,MJ5+1),"")</f>
        <v>42272</v>
      </c>
      <c r="ML5" s="69">
        <f t="shared" ref="ML5" si="347">IF(ML2,IF(WEEKDAY(MK5)=6,MK5+3,MK5+1),"")</f>
        <v>42275</v>
      </c>
      <c r="MM5" s="69">
        <f t="shared" ref="MM5" si="348">IF(MM2,IF(WEEKDAY(ML5)=6,ML5+3,ML5+1),"")</f>
        <v>42276</v>
      </c>
      <c r="MN5" s="69">
        <f t="shared" ref="MN5" si="349">IF(MN2,IF(WEEKDAY(MM5)=6,MM5+3,MM5+1),"")</f>
        <v>42277</v>
      </c>
      <c r="MO5" s="69">
        <f t="shared" ref="MO5" si="350">IF(MO2,IF(WEEKDAY(MN5)=6,MN5+3,MN5+1),"")</f>
        <v>42278</v>
      </c>
      <c r="MP5" s="69">
        <f t="shared" ref="MP5" si="351">IF(MP2,IF(WEEKDAY(MO5)=6,MO5+3,MO5+1),"")</f>
        <v>42279</v>
      </c>
      <c r="MQ5" s="69">
        <f t="shared" ref="MQ5" si="352">IF(MQ2,IF(WEEKDAY(MP5)=6,MP5+3,MP5+1),"")</f>
        <v>42282</v>
      </c>
      <c r="MR5" s="69">
        <f t="shared" ref="MR5" si="353">IF(MR2,IF(WEEKDAY(MQ5)=6,MQ5+3,MQ5+1),"")</f>
        <v>42283</v>
      </c>
      <c r="MS5" s="69">
        <f t="shared" ref="MS5" si="354">IF(MS2,IF(WEEKDAY(MR5)=6,MR5+3,MR5+1),"")</f>
        <v>42284</v>
      </c>
      <c r="MT5" s="69">
        <f t="shared" ref="MT5" si="355">IF(MT2,IF(WEEKDAY(MS5)=6,MS5+3,MS5+1),"")</f>
        <v>42285</v>
      </c>
      <c r="MU5" s="69">
        <f t="shared" ref="MU5" si="356">IF(MU2,IF(WEEKDAY(MT5)=6,MT5+3,MT5+1),"")</f>
        <v>42286</v>
      </c>
      <c r="MV5" s="69">
        <f t="shared" ref="MV5" si="357">IF(MV2,IF(WEEKDAY(MU5)=6,MU5+3,MU5+1),"")</f>
        <v>42289</v>
      </c>
      <c r="MW5" s="69">
        <f t="shared" ref="MW5" si="358">IF(MW2,IF(WEEKDAY(MV5)=6,MV5+3,MV5+1),"")</f>
        <v>42290</v>
      </c>
      <c r="MX5" s="69">
        <f t="shared" ref="MX5" si="359">IF(MX2,IF(WEEKDAY(MW5)=6,MW5+3,MW5+1),"")</f>
        <v>42291</v>
      </c>
      <c r="MY5" s="69">
        <f t="shared" ref="MY5" si="360">IF(MY2,IF(WEEKDAY(MX5)=6,MX5+3,MX5+1),"")</f>
        <v>42292</v>
      </c>
      <c r="MZ5" s="69">
        <f t="shared" ref="MZ5" si="361">IF(MZ2,IF(WEEKDAY(MY5)=6,MY5+3,MY5+1),"")</f>
        <v>42293</v>
      </c>
      <c r="NA5" s="69">
        <f t="shared" ref="NA5" si="362">IF(NA2,IF(WEEKDAY(MZ5)=6,MZ5+3,MZ5+1),"")</f>
        <v>42296</v>
      </c>
      <c r="NB5" s="69">
        <f t="shared" ref="NB5" si="363">IF(NB2,IF(WEEKDAY(NA5)=6,NA5+3,NA5+1),"")</f>
        <v>42297</v>
      </c>
      <c r="NC5" s="69">
        <f t="shared" ref="NC5" si="364">IF(NC2,IF(WEEKDAY(NB5)=6,NB5+3,NB5+1),"")</f>
        <v>42298</v>
      </c>
      <c r="ND5" s="69">
        <f t="shared" ref="ND5" si="365">IF(ND2,IF(WEEKDAY(NC5)=6,NC5+3,NC5+1),"")</f>
        <v>42299</v>
      </c>
      <c r="NE5" s="69">
        <f t="shared" ref="NE5" si="366">IF(NE2,IF(WEEKDAY(ND5)=6,ND5+3,ND5+1),"")</f>
        <v>42300</v>
      </c>
    </row>
    <row r="6" spans="1:379" s="103" customFormat="1" ht="12.75">
      <c r="A6" s="202"/>
      <c r="B6" s="202"/>
      <c r="C6" s="202"/>
      <c r="D6" s="202"/>
      <c r="E6" s="70">
        <f>E5</f>
        <v>41792</v>
      </c>
      <c r="F6" s="70">
        <f>F5</f>
        <v>41793</v>
      </c>
      <c r="G6" s="70">
        <f t="shared" ref="G6:I6" si="367">G5</f>
        <v>41794</v>
      </c>
      <c r="H6" s="70">
        <f t="shared" si="367"/>
        <v>41795</v>
      </c>
      <c r="I6" s="70">
        <f t="shared" si="367"/>
        <v>41796</v>
      </c>
      <c r="J6" s="70">
        <f t="shared" ref="J6" si="368">J5</f>
        <v>41799</v>
      </c>
      <c r="K6" s="70">
        <f t="shared" ref="K6" si="369">K5</f>
        <v>41800</v>
      </c>
      <c r="L6" s="70">
        <f t="shared" ref="L6" si="370">L5</f>
        <v>41801</v>
      </c>
      <c r="M6" s="70">
        <f t="shared" ref="M6" si="371">M5</f>
        <v>41802</v>
      </c>
      <c r="N6" s="70">
        <f t="shared" ref="N6" si="372">N5</f>
        <v>41803</v>
      </c>
      <c r="O6" s="70">
        <f t="shared" ref="O6" si="373">O5</f>
        <v>41806</v>
      </c>
      <c r="P6" s="70">
        <f t="shared" ref="P6" si="374">P5</f>
        <v>41807</v>
      </c>
      <c r="Q6" s="70">
        <f t="shared" ref="Q6" si="375">Q5</f>
        <v>41808</v>
      </c>
      <c r="R6" s="70">
        <f t="shared" ref="R6" si="376">R5</f>
        <v>41809</v>
      </c>
      <c r="S6" s="70">
        <f t="shared" ref="S6" si="377">S5</f>
        <v>41810</v>
      </c>
      <c r="T6" s="70">
        <f t="shared" ref="T6" si="378">T5</f>
        <v>41813</v>
      </c>
      <c r="U6" s="70">
        <f t="shared" ref="U6" si="379">U5</f>
        <v>41814</v>
      </c>
      <c r="V6" s="70">
        <f t="shared" ref="V6" si="380">V5</f>
        <v>41815</v>
      </c>
      <c r="W6" s="70">
        <f t="shared" ref="W6" si="381">W5</f>
        <v>41816</v>
      </c>
      <c r="X6" s="70">
        <f t="shared" ref="X6" si="382">X5</f>
        <v>41817</v>
      </c>
      <c r="Y6" s="70">
        <f t="shared" ref="Y6" si="383">Y5</f>
        <v>41820</v>
      </c>
      <c r="Z6" s="70">
        <f t="shared" ref="Z6" si="384">Z5</f>
        <v>41821</v>
      </c>
      <c r="AA6" s="70">
        <f t="shared" ref="AA6" si="385">AA5</f>
        <v>41822</v>
      </c>
      <c r="AB6" s="70">
        <f t="shared" ref="AB6" si="386">AB5</f>
        <v>41823</v>
      </c>
      <c r="AC6" s="70">
        <f t="shared" ref="AC6" si="387">AC5</f>
        <v>41824</v>
      </c>
      <c r="AD6" s="70">
        <f t="shared" ref="AD6" si="388">AD5</f>
        <v>41827</v>
      </c>
      <c r="AE6" s="70">
        <f t="shared" ref="AE6" si="389">AE5</f>
        <v>41828</v>
      </c>
      <c r="AF6" s="70">
        <f t="shared" ref="AF6" si="390">AF5</f>
        <v>41829</v>
      </c>
      <c r="AG6" s="70">
        <f t="shared" ref="AG6" si="391">AG5</f>
        <v>41830</v>
      </c>
      <c r="AH6" s="70">
        <f t="shared" ref="AH6" si="392">AH5</f>
        <v>41831</v>
      </c>
      <c r="AI6" s="70">
        <f t="shared" ref="AI6" si="393">AI5</f>
        <v>41834</v>
      </c>
      <c r="AJ6" s="70">
        <f t="shared" ref="AJ6" si="394">AJ5</f>
        <v>41835</v>
      </c>
      <c r="AK6" s="70">
        <f t="shared" ref="AK6" si="395">AK5</f>
        <v>41836</v>
      </c>
      <c r="AL6" s="70">
        <f t="shared" ref="AL6" si="396">AL5</f>
        <v>41837</v>
      </c>
      <c r="AM6" s="70">
        <f t="shared" ref="AM6" si="397">AM5</f>
        <v>41838</v>
      </c>
      <c r="AN6" s="70">
        <f t="shared" ref="AN6" si="398">AN5</f>
        <v>41841</v>
      </c>
      <c r="AO6" s="70">
        <f t="shared" ref="AO6" si="399">AO5</f>
        <v>41842</v>
      </c>
      <c r="AP6" s="70">
        <f t="shared" ref="AP6" si="400">AP5</f>
        <v>41843</v>
      </c>
      <c r="AQ6" s="70">
        <f t="shared" ref="AQ6" si="401">AQ5</f>
        <v>41844</v>
      </c>
      <c r="AR6" s="70">
        <f t="shared" ref="AR6" si="402">AR5</f>
        <v>41845</v>
      </c>
      <c r="AS6" s="70">
        <f t="shared" ref="AS6" si="403">AS5</f>
        <v>41848</v>
      </c>
      <c r="AT6" s="70">
        <f t="shared" ref="AT6" si="404">AT5</f>
        <v>41849</v>
      </c>
      <c r="AU6" s="70">
        <f t="shared" ref="AU6" si="405">AU5</f>
        <v>41850</v>
      </c>
      <c r="AV6" s="70">
        <f t="shared" ref="AV6" si="406">AV5</f>
        <v>41851</v>
      </c>
      <c r="AW6" s="70">
        <f t="shared" ref="AW6" si="407">AW5</f>
        <v>41852</v>
      </c>
      <c r="AX6" s="70">
        <f t="shared" ref="AX6" si="408">AX5</f>
        <v>41855</v>
      </c>
      <c r="AY6" s="70">
        <f t="shared" ref="AY6" si="409">AY5</f>
        <v>41856</v>
      </c>
      <c r="AZ6" s="70">
        <f t="shared" ref="AZ6" si="410">AZ5</f>
        <v>41857</v>
      </c>
      <c r="BA6" s="70">
        <f t="shared" ref="BA6" si="411">BA5</f>
        <v>41858</v>
      </c>
      <c r="BB6" s="70">
        <f t="shared" ref="BB6" si="412">BB5</f>
        <v>41859</v>
      </c>
      <c r="BC6" s="70">
        <f t="shared" ref="BC6" si="413">BC5</f>
        <v>41862</v>
      </c>
      <c r="BD6" s="70">
        <f t="shared" ref="BD6" si="414">BD5</f>
        <v>41863</v>
      </c>
      <c r="BE6" s="70">
        <f t="shared" ref="BE6" si="415">BE5</f>
        <v>41864</v>
      </c>
      <c r="BF6" s="70">
        <f t="shared" ref="BF6" si="416">BF5</f>
        <v>41865</v>
      </c>
      <c r="BG6" s="70">
        <f t="shared" ref="BG6" si="417">BG5</f>
        <v>41866</v>
      </c>
      <c r="BH6" s="70">
        <f t="shared" ref="BH6" si="418">BH5</f>
        <v>41869</v>
      </c>
      <c r="BI6" s="70">
        <f t="shared" ref="BI6" si="419">BI5</f>
        <v>41870</v>
      </c>
      <c r="BJ6" s="70">
        <f t="shared" ref="BJ6" si="420">BJ5</f>
        <v>41871</v>
      </c>
      <c r="BK6" s="70">
        <f t="shared" ref="BK6" si="421">BK5</f>
        <v>41872</v>
      </c>
      <c r="BL6" s="70">
        <f t="shared" ref="BL6" si="422">BL5</f>
        <v>41873</v>
      </c>
      <c r="BM6" s="70">
        <f t="shared" ref="BM6" si="423">BM5</f>
        <v>41876</v>
      </c>
      <c r="BN6" s="70">
        <f t="shared" ref="BN6" si="424">BN5</f>
        <v>41877</v>
      </c>
      <c r="BO6" s="70">
        <f t="shared" ref="BO6" si="425">BO5</f>
        <v>41878</v>
      </c>
      <c r="BP6" s="70">
        <f t="shared" ref="BP6" si="426">BP5</f>
        <v>41879</v>
      </c>
      <c r="BQ6" s="70">
        <f t="shared" ref="BQ6" si="427">BQ5</f>
        <v>41880</v>
      </c>
      <c r="BR6" s="70">
        <f t="shared" ref="BR6" si="428">BR5</f>
        <v>41883</v>
      </c>
      <c r="BS6" s="70">
        <f t="shared" ref="BS6" si="429">BS5</f>
        <v>41884</v>
      </c>
      <c r="BT6" s="70">
        <f t="shared" ref="BT6" si="430">BT5</f>
        <v>41885</v>
      </c>
      <c r="BU6" s="70">
        <f t="shared" ref="BU6" si="431">BU5</f>
        <v>41886</v>
      </c>
      <c r="BV6" s="70">
        <f t="shared" ref="BV6" si="432">BV5</f>
        <v>41887</v>
      </c>
      <c r="BW6" s="70">
        <f t="shared" ref="BW6" si="433">BW5</f>
        <v>41890</v>
      </c>
      <c r="BX6" s="70">
        <f t="shared" ref="BX6" si="434">BX5</f>
        <v>41891</v>
      </c>
      <c r="BY6" s="70">
        <f t="shared" ref="BY6" si="435">BY5</f>
        <v>41892</v>
      </c>
      <c r="BZ6" s="70">
        <f t="shared" ref="BZ6" si="436">BZ5</f>
        <v>41893</v>
      </c>
      <c r="CA6" s="70">
        <f t="shared" ref="CA6" si="437">CA5</f>
        <v>41894</v>
      </c>
      <c r="CB6" s="70">
        <f t="shared" ref="CB6" si="438">CB5</f>
        <v>41897</v>
      </c>
      <c r="CC6" s="70">
        <f t="shared" ref="CC6" si="439">CC5</f>
        <v>41898</v>
      </c>
      <c r="CD6" s="70">
        <f t="shared" ref="CD6" si="440">CD5</f>
        <v>41899</v>
      </c>
      <c r="CE6" s="70">
        <f t="shared" ref="CE6" si="441">CE5</f>
        <v>41900</v>
      </c>
      <c r="CF6" s="70">
        <f t="shared" ref="CF6" si="442">CF5</f>
        <v>41901</v>
      </c>
      <c r="CG6" s="70">
        <f t="shared" ref="CG6" si="443">CG5</f>
        <v>41904</v>
      </c>
      <c r="CH6" s="70">
        <f t="shared" ref="CH6" si="444">CH5</f>
        <v>41905</v>
      </c>
      <c r="CI6" s="70">
        <f t="shared" ref="CI6" si="445">CI5</f>
        <v>41906</v>
      </c>
      <c r="CJ6" s="70">
        <f t="shared" ref="CJ6" si="446">CJ5</f>
        <v>41907</v>
      </c>
      <c r="CK6" s="70">
        <f t="shared" ref="CK6" si="447">CK5</f>
        <v>41908</v>
      </c>
      <c r="CL6" s="70">
        <f t="shared" ref="CL6" si="448">CL5</f>
        <v>41911</v>
      </c>
      <c r="CM6" s="70">
        <f t="shared" ref="CM6" si="449">CM5</f>
        <v>41912</v>
      </c>
      <c r="CN6" s="70">
        <f t="shared" ref="CN6" si="450">CN5</f>
        <v>41913</v>
      </c>
      <c r="CO6" s="70">
        <f t="shared" ref="CO6" si="451">CO5</f>
        <v>41914</v>
      </c>
      <c r="CP6" s="70">
        <f t="shared" ref="CP6" si="452">CP5</f>
        <v>41915</v>
      </c>
      <c r="CQ6" s="70">
        <f t="shared" ref="CQ6" si="453">CQ5</f>
        <v>41918</v>
      </c>
      <c r="CR6" s="70">
        <f t="shared" ref="CR6" si="454">CR5</f>
        <v>41919</v>
      </c>
      <c r="CS6" s="70">
        <f t="shared" ref="CS6" si="455">CS5</f>
        <v>41920</v>
      </c>
      <c r="CT6" s="70">
        <f t="shared" ref="CT6" si="456">CT5</f>
        <v>41921</v>
      </c>
      <c r="CU6" s="70">
        <f t="shared" ref="CU6" si="457">CU5</f>
        <v>41922</v>
      </c>
      <c r="CV6" s="70">
        <f t="shared" ref="CV6" si="458">CV5</f>
        <v>41925</v>
      </c>
      <c r="CW6" s="70">
        <f t="shared" ref="CW6" si="459">CW5</f>
        <v>41926</v>
      </c>
      <c r="CX6" s="70">
        <f t="shared" ref="CX6" si="460">CX5</f>
        <v>41927</v>
      </c>
      <c r="CY6" s="70">
        <f t="shared" ref="CY6" si="461">CY5</f>
        <v>41928</v>
      </c>
      <c r="CZ6" s="70">
        <f t="shared" ref="CZ6" si="462">CZ5</f>
        <v>41929</v>
      </c>
      <c r="DA6" s="70">
        <f t="shared" ref="DA6" si="463">DA5</f>
        <v>41932</v>
      </c>
      <c r="DB6" s="70">
        <f t="shared" ref="DB6" si="464">DB5</f>
        <v>41933</v>
      </c>
      <c r="DC6" s="70">
        <f t="shared" ref="DC6" si="465">DC5</f>
        <v>41934</v>
      </c>
      <c r="DD6" s="70">
        <f t="shared" ref="DD6" si="466">DD5</f>
        <v>41935</v>
      </c>
      <c r="DE6" s="70">
        <f t="shared" ref="DE6" si="467">DE5</f>
        <v>41936</v>
      </c>
      <c r="DF6" s="70">
        <f t="shared" ref="DF6" si="468">DF5</f>
        <v>41939</v>
      </c>
      <c r="DG6" s="70">
        <f t="shared" ref="DG6" si="469">DG5</f>
        <v>41940</v>
      </c>
      <c r="DH6" s="70">
        <f t="shared" ref="DH6" si="470">DH5</f>
        <v>41941</v>
      </c>
      <c r="DI6" s="70">
        <f t="shared" ref="DI6" si="471">DI5</f>
        <v>41942</v>
      </c>
      <c r="DJ6" s="70">
        <f t="shared" ref="DJ6" si="472">DJ5</f>
        <v>41943</v>
      </c>
      <c r="DK6" s="70">
        <f t="shared" ref="DK6" si="473">DK5</f>
        <v>41946</v>
      </c>
      <c r="DL6" s="70">
        <f t="shared" ref="DL6" si="474">DL5</f>
        <v>41947</v>
      </c>
      <c r="DM6" s="70">
        <f t="shared" ref="DM6" si="475">DM5</f>
        <v>41948</v>
      </c>
      <c r="DN6" s="70">
        <f t="shared" ref="DN6" si="476">DN5</f>
        <v>41949</v>
      </c>
      <c r="DO6" s="70">
        <f t="shared" ref="DO6" si="477">DO5</f>
        <v>41950</v>
      </c>
      <c r="DP6" s="70">
        <f t="shared" ref="DP6" si="478">DP5</f>
        <v>41953</v>
      </c>
      <c r="DQ6" s="70">
        <f t="shared" ref="DQ6" si="479">DQ5</f>
        <v>41954</v>
      </c>
      <c r="DR6" s="70">
        <f t="shared" ref="DR6" si="480">DR5</f>
        <v>41955</v>
      </c>
      <c r="DS6" s="70">
        <f t="shared" ref="DS6" si="481">DS5</f>
        <v>41956</v>
      </c>
      <c r="DT6" s="70">
        <f t="shared" ref="DT6" si="482">DT5</f>
        <v>41957</v>
      </c>
      <c r="DU6" s="70">
        <f t="shared" ref="DU6" si="483">DU5</f>
        <v>41960</v>
      </c>
      <c r="DV6" s="70">
        <f t="shared" ref="DV6" si="484">DV5</f>
        <v>41961</v>
      </c>
      <c r="DW6" s="70">
        <f t="shared" ref="DW6" si="485">DW5</f>
        <v>41962</v>
      </c>
      <c r="DX6" s="70">
        <f t="shared" ref="DX6" si="486">DX5</f>
        <v>41963</v>
      </c>
      <c r="DY6" s="70">
        <f t="shared" ref="DY6" si="487">DY5</f>
        <v>41964</v>
      </c>
      <c r="DZ6" s="70">
        <f t="shared" ref="DZ6" si="488">DZ5</f>
        <v>41967</v>
      </c>
      <c r="EA6" s="70">
        <f t="shared" ref="EA6" si="489">EA5</f>
        <v>41968</v>
      </c>
      <c r="EB6" s="70">
        <f t="shared" ref="EB6" si="490">EB5</f>
        <v>41969</v>
      </c>
      <c r="EC6" s="70">
        <f t="shared" ref="EC6" si="491">EC5</f>
        <v>41970</v>
      </c>
      <c r="ED6" s="70">
        <f t="shared" ref="ED6" si="492">ED5</f>
        <v>41971</v>
      </c>
      <c r="EE6" s="70">
        <f t="shared" ref="EE6" si="493">EE5</f>
        <v>41974</v>
      </c>
      <c r="EF6" s="70">
        <f t="shared" ref="EF6" si="494">EF5</f>
        <v>41975</v>
      </c>
      <c r="EG6" s="70">
        <f t="shared" ref="EG6" si="495">EG5</f>
        <v>41976</v>
      </c>
      <c r="EH6" s="70">
        <f t="shared" ref="EH6" si="496">EH5</f>
        <v>41977</v>
      </c>
      <c r="EI6" s="70">
        <f t="shared" ref="EI6" si="497">EI5</f>
        <v>41978</v>
      </c>
      <c r="EJ6" s="70">
        <f t="shared" ref="EJ6" si="498">EJ5</f>
        <v>41981</v>
      </c>
      <c r="EK6" s="70">
        <f t="shared" ref="EK6" si="499">EK5</f>
        <v>41982</v>
      </c>
      <c r="EL6" s="70">
        <f t="shared" ref="EL6" si="500">EL5</f>
        <v>41983</v>
      </c>
      <c r="EM6" s="70">
        <f t="shared" ref="EM6" si="501">EM5</f>
        <v>41984</v>
      </c>
      <c r="EN6" s="70">
        <f t="shared" ref="EN6" si="502">EN5</f>
        <v>41985</v>
      </c>
      <c r="EO6" s="70">
        <f t="shared" ref="EO6" si="503">EO5</f>
        <v>41988</v>
      </c>
      <c r="EP6" s="70">
        <f t="shared" ref="EP6" si="504">EP5</f>
        <v>41989</v>
      </c>
      <c r="EQ6" s="70">
        <f t="shared" ref="EQ6" si="505">EQ5</f>
        <v>41990</v>
      </c>
      <c r="ER6" s="70">
        <f t="shared" ref="ER6" si="506">ER5</f>
        <v>41991</v>
      </c>
      <c r="ES6" s="70">
        <f t="shared" ref="ES6" si="507">ES5</f>
        <v>41992</v>
      </c>
      <c r="ET6" s="70">
        <f t="shared" ref="ET6" si="508">ET5</f>
        <v>41995</v>
      </c>
      <c r="EU6" s="70">
        <f t="shared" ref="EU6" si="509">EU5</f>
        <v>41996</v>
      </c>
      <c r="EV6" s="70">
        <f t="shared" ref="EV6" si="510">EV5</f>
        <v>41997</v>
      </c>
      <c r="EW6" s="70">
        <f t="shared" ref="EW6" si="511">EW5</f>
        <v>41998</v>
      </c>
      <c r="EX6" s="70">
        <f t="shared" ref="EX6" si="512">EX5</f>
        <v>41999</v>
      </c>
      <c r="EY6" s="70">
        <f t="shared" ref="EY6" si="513">EY5</f>
        <v>42002</v>
      </c>
      <c r="EZ6" s="70">
        <f t="shared" ref="EZ6" si="514">EZ5</f>
        <v>42003</v>
      </c>
      <c r="FA6" s="70">
        <f t="shared" ref="FA6" si="515">FA5</f>
        <v>42004</v>
      </c>
      <c r="FB6" s="70">
        <f t="shared" ref="FB6" si="516">FB5</f>
        <v>42005</v>
      </c>
      <c r="FC6" s="70">
        <f t="shared" ref="FC6" si="517">FC5</f>
        <v>42006</v>
      </c>
      <c r="FD6" s="70">
        <f t="shared" ref="FD6" si="518">FD5</f>
        <v>42009</v>
      </c>
      <c r="FE6" s="70">
        <f t="shared" ref="FE6" si="519">FE5</f>
        <v>42010</v>
      </c>
      <c r="FF6" s="70">
        <f t="shared" ref="FF6" si="520">FF5</f>
        <v>42011</v>
      </c>
      <c r="FG6" s="70">
        <f t="shared" ref="FG6" si="521">FG5</f>
        <v>42012</v>
      </c>
      <c r="FH6" s="70">
        <f t="shared" ref="FH6" si="522">FH5</f>
        <v>42013</v>
      </c>
      <c r="FI6" s="70">
        <f t="shared" ref="FI6" si="523">FI5</f>
        <v>42016</v>
      </c>
      <c r="FJ6" s="70">
        <f t="shared" ref="FJ6" si="524">FJ5</f>
        <v>42017</v>
      </c>
      <c r="FK6" s="70">
        <f t="shared" ref="FK6" si="525">FK5</f>
        <v>42018</v>
      </c>
      <c r="FL6" s="70">
        <f t="shared" ref="FL6" si="526">FL5</f>
        <v>42019</v>
      </c>
      <c r="FM6" s="70">
        <f t="shared" ref="FM6" si="527">FM5</f>
        <v>42020</v>
      </c>
      <c r="FN6" s="70">
        <f t="shared" ref="FN6" si="528">FN5</f>
        <v>42023</v>
      </c>
      <c r="FO6" s="70">
        <f t="shared" ref="FO6" si="529">FO5</f>
        <v>42024</v>
      </c>
      <c r="FP6" s="70">
        <f t="shared" ref="FP6" si="530">FP5</f>
        <v>42025</v>
      </c>
      <c r="FQ6" s="70">
        <f t="shared" ref="FQ6" si="531">FQ5</f>
        <v>42026</v>
      </c>
      <c r="FR6" s="70">
        <f t="shared" ref="FR6" si="532">FR5</f>
        <v>42027</v>
      </c>
      <c r="FS6" s="70">
        <f t="shared" ref="FS6" si="533">FS5</f>
        <v>42030</v>
      </c>
      <c r="FT6" s="70">
        <f t="shared" ref="FT6" si="534">FT5</f>
        <v>42031</v>
      </c>
      <c r="FU6" s="70">
        <f t="shared" ref="FU6" si="535">FU5</f>
        <v>42032</v>
      </c>
      <c r="FV6" s="70">
        <f t="shared" ref="FV6" si="536">FV5</f>
        <v>42033</v>
      </c>
      <c r="FW6" s="70">
        <f t="shared" ref="FW6" si="537">FW5</f>
        <v>42034</v>
      </c>
      <c r="FX6" s="70">
        <f t="shared" ref="FX6" si="538">FX5</f>
        <v>42037</v>
      </c>
      <c r="FY6" s="70">
        <f t="shared" ref="FY6" si="539">FY5</f>
        <v>42038</v>
      </c>
      <c r="FZ6" s="70">
        <f t="shared" ref="FZ6" si="540">FZ5</f>
        <v>42039</v>
      </c>
      <c r="GA6" s="70">
        <f t="shared" ref="GA6" si="541">GA5</f>
        <v>42040</v>
      </c>
      <c r="GB6" s="70">
        <f t="shared" ref="GB6" si="542">GB5</f>
        <v>42041</v>
      </c>
      <c r="GC6" s="70">
        <f t="shared" ref="GC6" si="543">GC5</f>
        <v>42044</v>
      </c>
      <c r="GD6" s="70">
        <f t="shared" ref="GD6" si="544">GD5</f>
        <v>42045</v>
      </c>
      <c r="GE6" s="70">
        <f t="shared" ref="GE6" si="545">GE5</f>
        <v>42046</v>
      </c>
      <c r="GF6" s="70">
        <f t="shared" ref="GF6" si="546">GF5</f>
        <v>42047</v>
      </c>
      <c r="GG6" s="70">
        <f t="shared" ref="GG6" si="547">GG5</f>
        <v>42048</v>
      </c>
      <c r="GH6" s="70">
        <f t="shared" ref="GH6" si="548">GH5</f>
        <v>42051</v>
      </c>
      <c r="GI6" s="70">
        <f t="shared" ref="GI6" si="549">GI5</f>
        <v>42052</v>
      </c>
      <c r="GJ6" s="70">
        <f t="shared" ref="GJ6" si="550">GJ5</f>
        <v>42053</v>
      </c>
      <c r="GK6" s="70">
        <f t="shared" ref="GK6" si="551">GK5</f>
        <v>42054</v>
      </c>
      <c r="GL6" s="70">
        <f t="shared" ref="GL6" si="552">GL5</f>
        <v>42055</v>
      </c>
      <c r="GM6" s="70">
        <f t="shared" ref="GM6" si="553">GM5</f>
        <v>42058</v>
      </c>
      <c r="GN6" s="70">
        <f t="shared" ref="GN6" si="554">GN5</f>
        <v>42059</v>
      </c>
      <c r="GO6" s="70">
        <f t="shared" ref="GO6" si="555">GO5</f>
        <v>42060</v>
      </c>
      <c r="GP6" s="70">
        <f t="shared" ref="GP6" si="556">GP5</f>
        <v>42061</v>
      </c>
      <c r="GQ6" s="70">
        <f t="shared" ref="GQ6" si="557">GQ5</f>
        <v>42062</v>
      </c>
      <c r="GR6" s="70">
        <f t="shared" ref="GR6" si="558">GR5</f>
        <v>42065</v>
      </c>
      <c r="GS6" s="70">
        <f t="shared" ref="GS6" si="559">GS5</f>
        <v>42066</v>
      </c>
      <c r="GT6" s="70">
        <f t="shared" ref="GT6" si="560">GT5</f>
        <v>42067</v>
      </c>
      <c r="GU6" s="70">
        <f t="shared" ref="GU6" si="561">GU5</f>
        <v>42068</v>
      </c>
      <c r="GV6" s="70">
        <f t="shared" ref="GV6" si="562">GV5</f>
        <v>42069</v>
      </c>
      <c r="GW6" s="70">
        <f t="shared" ref="GW6" si="563">GW5</f>
        <v>42072</v>
      </c>
      <c r="GX6" s="70">
        <f t="shared" ref="GX6" si="564">GX5</f>
        <v>42073</v>
      </c>
      <c r="GY6" s="70">
        <f t="shared" ref="GY6" si="565">GY5</f>
        <v>42074</v>
      </c>
      <c r="GZ6" s="70">
        <f t="shared" ref="GZ6" si="566">GZ5</f>
        <v>42075</v>
      </c>
      <c r="HA6" s="70">
        <f t="shared" ref="HA6" si="567">HA5</f>
        <v>42076</v>
      </c>
      <c r="HB6" s="70">
        <f t="shared" ref="HB6" si="568">HB5</f>
        <v>42079</v>
      </c>
      <c r="HC6" s="70">
        <f t="shared" ref="HC6" si="569">HC5</f>
        <v>42080</v>
      </c>
      <c r="HD6" s="70">
        <f t="shared" ref="HD6" si="570">HD5</f>
        <v>42081</v>
      </c>
      <c r="HE6" s="70">
        <f t="shared" ref="HE6" si="571">HE5</f>
        <v>42082</v>
      </c>
      <c r="HF6" s="70">
        <f t="shared" ref="HF6" si="572">HF5</f>
        <v>42083</v>
      </c>
      <c r="HG6" s="70">
        <f t="shared" ref="HG6" si="573">HG5</f>
        <v>42086</v>
      </c>
      <c r="HH6" s="70">
        <f t="shared" ref="HH6" si="574">HH5</f>
        <v>42087</v>
      </c>
      <c r="HI6" s="70">
        <f t="shared" ref="HI6" si="575">HI5</f>
        <v>42088</v>
      </c>
      <c r="HJ6" s="70">
        <f t="shared" ref="HJ6" si="576">HJ5</f>
        <v>42089</v>
      </c>
      <c r="HK6" s="70">
        <f t="shared" ref="HK6" si="577">HK5</f>
        <v>42090</v>
      </c>
      <c r="HL6" s="70">
        <f t="shared" ref="HL6" si="578">HL5</f>
        <v>42093</v>
      </c>
      <c r="HM6" s="70">
        <f t="shared" ref="HM6" si="579">HM5</f>
        <v>42094</v>
      </c>
      <c r="HN6" s="70">
        <f t="shared" ref="HN6" si="580">HN5</f>
        <v>42095</v>
      </c>
      <c r="HO6" s="70">
        <f t="shared" ref="HO6" si="581">HO5</f>
        <v>42096</v>
      </c>
      <c r="HP6" s="70">
        <f t="shared" ref="HP6" si="582">HP5</f>
        <v>42097</v>
      </c>
      <c r="HQ6" s="70">
        <f t="shared" ref="HQ6" si="583">HQ5</f>
        <v>42100</v>
      </c>
      <c r="HR6" s="70">
        <f t="shared" ref="HR6" si="584">HR5</f>
        <v>42101</v>
      </c>
      <c r="HS6" s="70">
        <f t="shared" ref="HS6" si="585">HS5</f>
        <v>42102</v>
      </c>
      <c r="HT6" s="70">
        <f t="shared" ref="HT6" si="586">HT5</f>
        <v>42103</v>
      </c>
      <c r="HU6" s="70">
        <f t="shared" ref="HU6" si="587">HU5</f>
        <v>42104</v>
      </c>
      <c r="HV6" s="70">
        <f t="shared" ref="HV6" si="588">HV5</f>
        <v>42107</v>
      </c>
      <c r="HW6" s="70">
        <f t="shared" ref="HW6" si="589">HW5</f>
        <v>42108</v>
      </c>
      <c r="HX6" s="70">
        <f t="shared" ref="HX6" si="590">HX5</f>
        <v>42109</v>
      </c>
      <c r="HY6" s="70">
        <f t="shared" ref="HY6" si="591">HY5</f>
        <v>42110</v>
      </c>
      <c r="HZ6" s="70">
        <f t="shared" ref="HZ6" si="592">HZ5</f>
        <v>42111</v>
      </c>
      <c r="IA6" s="70">
        <f t="shared" ref="IA6" si="593">IA5</f>
        <v>42114</v>
      </c>
      <c r="IB6" s="70">
        <f t="shared" ref="IB6" si="594">IB5</f>
        <v>42115</v>
      </c>
      <c r="IC6" s="70">
        <f t="shared" ref="IC6" si="595">IC5</f>
        <v>42116</v>
      </c>
      <c r="ID6" s="70">
        <f t="shared" ref="ID6" si="596">ID5</f>
        <v>42117</v>
      </c>
      <c r="IE6" s="70">
        <f t="shared" ref="IE6" si="597">IE5</f>
        <v>42118</v>
      </c>
      <c r="IF6" s="70">
        <f t="shared" ref="IF6" si="598">IF5</f>
        <v>42121</v>
      </c>
      <c r="IG6" s="70">
        <f t="shared" ref="IG6" si="599">IG5</f>
        <v>42122</v>
      </c>
      <c r="IH6" s="70">
        <f t="shared" ref="IH6" si="600">IH5</f>
        <v>42123</v>
      </c>
      <c r="II6" s="70">
        <f t="shared" ref="II6" si="601">II5</f>
        <v>42124</v>
      </c>
      <c r="IJ6" s="70">
        <f t="shared" ref="IJ6" si="602">IJ5</f>
        <v>42125</v>
      </c>
      <c r="IK6" s="70">
        <f t="shared" ref="IK6" si="603">IK5</f>
        <v>42128</v>
      </c>
      <c r="IL6" s="70">
        <f t="shared" ref="IL6" si="604">IL5</f>
        <v>42129</v>
      </c>
      <c r="IM6" s="70">
        <f t="shared" ref="IM6" si="605">IM5</f>
        <v>42130</v>
      </c>
      <c r="IN6" s="70">
        <f t="shared" ref="IN6" si="606">IN5</f>
        <v>42131</v>
      </c>
      <c r="IO6" s="70">
        <f t="shared" ref="IO6" si="607">IO5</f>
        <v>42132</v>
      </c>
      <c r="IP6" s="70">
        <f t="shared" ref="IP6" si="608">IP5</f>
        <v>42135</v>
      </c>
      <c r="IQ6" s="70">
        <f t="shared" ref="IQ6" si="609">IQ5</f>
        <v>42136</v>
      </c>
      <c r="IR6" s="70">
        <f t="shared" ref="IR6" si="610">IR5</f>
        <v>42137</v>
      </c>
      <c r="IS6" s="70">
        <f t="shared" ref="IS6" si="611">IS5</f>
        <v>42138</v>
      </c>
      <c r="IT6" s="70">
        <f t="shared" ref="IT6" si="612">IT5</f>
        <v>42139</v>
      </c>
      <c r="IU6" s="70">
        <f t="shared" ref="IU6" si="613">IU5</f>
        <v>42142</v>
      </c>
      <c r="IV6" s="70">
        <f t="shared" ref="IV6" si="614">IV5</f>
        <v>42143</v>
      </c>
      <c r="IW6" s="70">
        <f t="shared" ref="IW6" si="615">IW5</f>
        <v>42144</v>
      </c>
      <c r="IX6" s="70">
        <f t="shared" ref="IX6" si="616">IX5</f>
        <v>42145</v>
      </c>
      <c r="IY6" s="70">
        <f t="shared" ref="IY6" si="617">IY5</f>
        <v>42146</v>
      </c>
      <c r="IZ6" s="70">
        <f t="shared" ref="IZ6" si="618">IZ5</f>
        <v>42149</v>
      </c>
      <c r="JA6" s="70">
        <f t="shared" ref="JA6" si="619">JA5</f>
        <v>42150</v>
      </c>
      <c r="JB6" s="70">
        <f t="shared" ref="JB6:JF6" si="620">JB5</f>
        <v>42151</v>
      </c>
      <c r="JC6" s="70">
        <f t="shared" si="620"/>
        <v>42152</v>
      </c>
      <c r="JD6" s="70">
        <f t="shared" si="620"/>
        <v>42153</v>
      </c>
      <c r="JE6" s="70">
        <f t="shared" si="620"/>
        <v>42156</v>
      </c>
      <c r="JF6" s="70">
        <f t="shared" si="620"/>
        <v>42157</v>
      </c>
      <c r="JG6" s="70">
        <f t="shared" ref="JG6:KZ6" si="621">JG5</f>
        <v>42158</v>
      </c>
      <c r="JH6" s="70">
        <f t="shared" si="621"/>
        <v>42159</v>
      </c>
      <c r="JI6" s="70">
        <f t="shared" si="621"/>
        <v>42160</v>
      </c>
      <c r="JJ6" s="70">
        <f t="shared" si="621"/>
        <v>42163</v>
      </c>
      <c r="JK6" s="70">
        <f t="shared" si="621"/>
        <v>42164</v>
      </c>
      <c r="JL6" s="70">
        <f t="shared" si="621"/>
        <v>42165</v>
      </c>
      <c r="JM6" s="70">
        <f t="shared" si="621"/>
        <v>42166</v>
      </c>
      <c r="JN6" s="70">
        <f t="shared" si="621"/>
        <v>42167</v>
      </c>
      <c r="JO6" s="70">
        <f t="shared" si="621"/>
        <v>42170</v>
      </c>
      <c r="JP6" s="70">
        <f t="shared" si="621"/>
        <v>42171</v>
      </c>
      <c r="JQ6" s="70">
        <f t="shared" si="621"/>
        <v>42172</v>
      </c>
      <c r="JR6" s="70">
        <f t="shared" si="621"/>
        <v>42173</v>
      </c>
      <c r="JS6" s="70">
        <f t="shared" si="621"/>
        <v>42174</v>
      </c>
      <c r="JT6" s="70">
        <f t="shared" si="621"/>
        <v>42177</v>
      </c>
      <c r="JU6" s="70">
        <f t="shared" si="621"/>
        <v>42178</v>
      </c>
      <c r="JV6" s="70">
        <f t="shared" si="621"/>
        <v>42179</v>
      </c>
      <c r="JW6" s="70">
        <f t="shared" si="621"/>
        <v>42180</v>
      </c>
      <c r="JX6" s="70">
        <f t="shared" si="621"/>
        <v>42181</v>
      </c>
      <c r="JY6" s="70">
        <f t="shared" si="621"/>
        <v>42184</v>
      </c>
      <c r="JZ6" s="70">
        <f t="shared" si="621"/>
        <v>42185</v>
      </c>
      <c r="KA6" s="70">
        <f t="shared" si="621"/>
        <v>42186</v>
      </c>
      <c r="KB6" s="70">
        <f t="shared" si="621"/>
        <v>42187</v>
      </c>
      <c r="KC6" s="70">
        <f t="shared" si="621"/>
        <v>42188</v>
      </c>
      <c r="KD6" s="70">
        <f t="shared" si="621"/>
        <v>42191</v>
      </c>
      <c r="KE6" s="70">
        <f t="shared" si="621"/>
        <v>42192</v>
      </c>
      <c r="KF6" s="70">
        <f t="shared" si="621"/>
        <v>42193</v>
      </c>
      <c r="KG6" s="70">
        <f t="shared" si="621"/>
        <v>42194</v>
      </c>
      <c r="KH6" s="70">
        <f t="shared" si="621"/>
        <v>42195</v>
      </c>
      <c r="KI6" s="70">
        <f t="shared" si="621"/>
        <v>42198</v>
      </c>
      <c r="KJ6" s="70">
        <f t="shared" si="621"/>
        <v>42199</v>
      </c>
      <c r="KK6" s="70">
        <f t="shared" si="621"/>
        <v>42200</v>
      </c>
      <c r="KL6" s="70">
        <f t="shared" si="621"/>
        <v>42201</v>
      </c>
      <c r="KM6" s="70">
        <f t="shared" si="621"/>
        <v>42202</v>
      </c>
      <c r="KN6" s="70">
        <f t="shared" si="621"/>
        <v>42205</v>
      </c>
      <c r="KO6" s="70">
        <f t="shared" si="621"/>
        <v>42206</v>
      </c>
      <c r="KP6" s="70">
        <f t="shared" si="621"/>
        <v>42207</v>
      </c>
      <c r="KQ6" s="70">
        <f t="shared" si="621"/>
        <v>42208</v>
      </c>
      <c r="KR6" s="70">
        <f t="shared" si="621"/>
        <v>42209</v>
      </c>
      <c r="KS6" s="70">
        <f t="shared" si="621"/>
        <v>42212</v>
      </c>
      <c r="KT6" s="70">
        <f t="shared" si="621"/>
        <v>42213</v>
      </c>
      <c r="KU6" s="70">
        <f t="shared" si="621"/>
        <v>42214</v>
      </c>
      <c r="KV6" s="70">
        <f t="shared" si="621"/>
        <v>42215</v>
      </c>
      <c r="KW6" s="70">
        <f t="shared" si="621"/>
        <v>42216</v>
      </c>
      <c r="KX6" s="70">
        <f t="shared" si="621"/>
        <v>42219</v>
      </c>
      <c r="KY6" s="70">
        <f t="shared" si="621"/>
        <v>42220</v>
      </c>
      <c r="KZ6" s="70">
        <f t="shared" si="621"/>
        <v>42221</v>
      </c>
      <c r="LA6" s="70">
        <f t="shared" ref="LA6:LZ6" si="622">LA5</f>
        <v>42222</v>
      </c>
      <c r="LB6" s="70">
        <f t="shared" si="622"/>
        <v>42223</v>
      </c>
      <c r="LC6" s="70">
        <f t="shared" si="622"/>
        <v>42226</v>
      </c>
      <c r="LD6" s="70">
        <f t="shared" si="622"/>
        <v>42227</v>
      </c>
      <c r="LE6" s="70">
        <f t="shared" si="622"/>
        <v>42228</v>
      </c>
      <c r="LF6" s="70">
        <f t="shared" si="622"/>
        <v>42229</v>
      </c>
      <c r="LG6" s="70">
        <f t="shared" si="622"/>
        <v>42230</v>
      </c>
      <c r="LH6" s="70">
        <f t="shared" si="622"/>
        <v>42233</v>
      </c>
      <c r="LI6" s="70">
        <f t="shared" si="622"/>
        <v>42234</v>
      </c>
      <c r="LJ6" s="70">
        <f t="shared" si="622"/>
        <v>42235</v>
      </c>
      <c r="LK6" s="70">
        <f t="shared" si="622"/>
        <v>42236</v>
      </c>
      <c r="LL6" s="70">
        <f t="shared" si="622"/>
        <v>42237</v>
      </c>
      <c r="LM6" s="70">
        <f t="shared" si="622"/>
        <v>42240</v>
      </c>
      <c r="LN6" s="70">
        <f t="shared" si="622"/>
        <v>42241</v>
      </c>
      <c r="LO6" s="70">
        <f t="shared" si="622"/>
        <v>42242</v>
      </c>
      <c r="LP6" s="70">
        <f t="shared" si="622"/>
        <v>42243</v>
      </c>
      <c r="LQ6" s="70">
        <f t="shared" si="622"/>
        <v>42244</v>
      </c>
      <c r="LR6" s="70">
        <f t="shared" si="622"/>
        <v>42247</v>
      </c>
      <c r="LS6" s="70">
        <f t="shared" si="622"/>
        <v>42248</v>
      </c>
      <c r="LT6" s="70">
        <f t="shared" si="622"/>
        <v>42249</v>
      </c>
      <c r="LU6" s="70">
        <f t="shared" si="622"/>
        <v>42250</v>
      </c>
      <c r="LV6" s="70">
        <f t="shared" si="622"/>
        <v>42251</v>
      </c>
      <c r="LW6" s="70">
        <f t="shared" si="622"/>
        <v>42254</v>
      </c>
      <c r="LX6" s="70">
        <f t="shared" si="622"/>
        <v>42255</v>
      </c>
      <c r="LY6" s="70">
        <f t="shared" si="622"/>
        <v>42256</v>
      </c>
      <c r="LZ6" s="70">
        <f t="shared" si="622"/>
        <v>42257</v>
      </c>
      <c r="MA6" s="70">
        <f t="shared" ref="MA6:MK6" si="623">MA5</f>
        <v>42258</v>
      </c>
      <c r="MB6" s="70">
        <f t="shared" si="623"/>
        <v>42261</v>
      </c>
      <c r="MC6" s="70">
        <f t="shared" si="623"/>
        <v>42262</v>
      </c>
      <c r="MD6" s="70">
        <f t="shared" si="623"/>
        <v>42263</v>
      </c>
      <c r="ME6" s="70">
        <f t="shared" si="623"/>
        <v>42264</v>
      </c>
      <c r="MF6" s="70">
        <f t="shared" si="623"/>
        <v>42265</v>
      </c>
      <c r="MG6" s="70">
        <f t="shared" si="623"/>
        <v>42268</v>
      </c>
      <c r="MH6" s="70">
        <f t="shared" si="623"/>
        <v>42269</v>
      </c>
      <c r="MI6" s="70">
        <f t="shared" si="623"/>
        <v>42270</v>
      </c>
      <c r="MJ6" s="70">
        <f t="shared" si="623"/>
        <v>42271</v>
      </c>
      <c r="MK6" s="70">
        <f t="shared" si="623"/>
        <v>42272</v>
      </c>
      <c r="ML6" s="70">
        <f t="shared" ref="ML6:NE6" si="624">ML5</f>
        <v>42275</v>
      </c>
      <c r="MM6" s="70">
        <f t="shared" si="624"/>
        <v>42276</v>
      </c>
      <c r="MN6" s="70">
        <f t="shared" si="624"/>
        <v>42277</v>
      </c>
      <c r="MO6" s="70">
        <f t="shared" si="624"/>
        <v>42278</v>
      </c>
      <c r="MP6" s="70">
        <f t="shared" si="624"/>
        <v>42279</v>
      </c>
      <c r="MQ6" s="70">
        <f t="shared" si="624"/>
        <v>42282</v>
      </c>
      <c r="MR6" s="70">
        <f t="shared" si="624"/>
        <v>42283</v>
      </c>
      <c r="MS6" s="70">
        <f t="shared" si="624"/>
        <v>42284</v>
      </c>
      <c r="MT6" s="70">
        <f t="shared" si="624"/>
        <v>42285</v>
      </c>
      <c r="MU6" s="70">
        <f t="shared" si="624"/>
        <v>42286</v>
      </c>
      <c r="MV6" s="70">
        <f t="shared" si="624"/>
        <v>42289</v>
      </c>
      <c r="MW6" s="70">
        <f t="shared" si="624"/>
        <v>42290</v>
      </c>
      <c r="MX6" s="70">
        <f t="shared" si="624"/>
        <v>42291</v>
      </c>
      <c r="MY6" s="70">
        <f t="shared" si="624"/>
        <v>42292</v>
      </c>
      <c r="MZ6" s="70">
        <f t="shared" si="624"/>
        <v>42293</v>
      </c>
      <c r="NA6" s="70">
        <f t="shared" si="624"/>
        <v>42296</v>
      </c>
      <c r="NB6" s="70">
        <f t="shared" si="624"/>
        <v>42297</v>
      </c>
      <c r="NC6" s="70">
        <f t="shared" si="624"/>
        <v>42298</v>
      </c>
      <c r="ND6" s="70">
        <f t="shared" si="624"/>
        <v>42299</v>
      </c>
      <c r="NE6" s="70">
        <f t="shared" si="624"/>
        <v>42300</v>
      </c>
    </row>
    <row r="7" spans="1:379" s="148" customFormat="1">
      <c r="A7" s="146" t="s">
        <v>210</v>
      </c>
      <c r="B7" s="146" t="s">
        <v>211</v>
      </c>
      <c r="C7" s="146" t="s">
        <v>212</v>
      </c>
      <c r="D7" s="146" t="s">
        <v>213</v>
      </c>
      <c r="E7" s="147">
        <v>1</v>
      </c>
      <c r="F7" s="147">
        <v>1</v>
      </c>
      <c r="G7" s="147">
        <v>1</v>
      </c>
      <c r="H7" s="147">
        <v>1</v>
      </c>
      <c r="I7" s="147">
        <v>1</v>
      </c>
      <c r="J7" s="147">
        <v>0</v>
      </c>
      <c r="K7" s="147">
        <v>1</v>
      </c>
      <c r="L7" s="147">
        <v>1</v>
      </c>
      <c r="M7" s="147">
        <v>1</v>
      </c>
      <c r="N7" s="147">
        <v>1</v>
      </c>
      <c r="O7" s="147">
        <v>1</v>
      </c>
      <c r="P7" s="147">
        <v>1</v>
      </c>
      <c r="Q7" s="147">
        <v>1</v>
      </c>
      <c r="R7" s="147">
        <v>1</v>
      </c>
      <c r="S7" s="147">
        <v>1</v>
      </c>
      <c r="T7" s="147">
        <v>1</v>
      </c>
      <c r="U7" s="147">
        <v>1</v>
      </c>
      <c r="V7" s="147">
        <v>1</v>
      </c>
      <c r="W7" s="147">
        <v>1</v>
      </c>
      <c r="X7" s="147">
        <v>1</v>
      </c>
      <c r="Y7" s="147">
        <v>1</v>
      </c>
      <c r="Z7" s="147">
        <v>1</v>
      </c>
      <c r="AA7" s="147">
        <v>1</v>
      </c>
      <c r="AB7" s="147">
        <v>1</v>
      </c>
      <c r="AC7" s="147">
        <v>1</v>
      </c>
      <c r="AD7" s="147">
        <v>1</v>
      </c>
      <c r="AE7" s="147">
        <v>1</v>
      </c>
      <c r="AF7" s="147">
        <v>1</v>
      </c>
      <c r="AG7" s="147">
        <v>1</v>
      </c>
      <c r="AH7" s="147">
        <v>1</v>
      </c>
      <c r="AI7" s="147">
        <v>0</v>
      </c>
      <c r="AJ7" s="147">
        <v>1</v>
      </c>
      <c r="AK7" s="147">
        <v>1</v>
      </c>
      <c r="AL7" s="147">
        <v>1</v>
      </c>
      <c r="AM7" s="147">
        <v>1</v>
      </c>
      <c r="AN7" s="147">
        <v>1</v>
      </c>
      <c r="AO7" s="147">
        <v>1</v>
      </c>
      <c r="AP7" s="147">
        <v>1</v>
      </c>
      <c r="AQ7" s="147">
        <v>1</v>
      </c>
      <c r="AR7" s="147">
        <v>1</v>
      </c>
      <c r="AS7" s="147">
        <v>1</v>
      </c>
      <c r="AT7" s="147">
        <v>1</v>
      </c>
      <c r="AU7" s="147">
        <v>1</v>
      </c>
      <c r="AV7" s="147">
        <v>1</v>
      </c>
      <c r="AW7" s="147">
        <v>1</v>
      </c>
      <c r="AX7" s="147">
        <v>1</v>
      </c>
      <c r="AY7" s="147">
        <v>1</v>
      </c>
      <c r="AZ7" s="147">
        <v>1</v>
      </c>
      <c r="BA7" s="147">
        <v>1</v>
      </c>
      <c r="BB7" s="147">
        <v>1</v>
      </c>
      <c r="BC7" s="147">
        <v>1</v>
      </c>
      <c r="BD7" s="147">
        <v>1</v>
      </c>
      <c r="BE7" s="147">
        <v>1</v>
      </c>
      <c r="BF7" s="147">
        <v>1</v>
      </c>
      <c r="BG7" s="147">
        <v>0</v>
      </c>
      <c r="BH7" s="147">
        <v>1</v>
      </c>
      <c r="BI7" s="147">
        <v>1</v>
      </c>
      <c r="BJ7" s="147">
        <v>1</v>
      </c>
      <c r="BK7" s="147">
        <v>1</v>
      </c>
      <c r="BL7" s="147">
        <v>1</v>
      </c>
      <c r="BM7" s="147">
        <v>1</v>
      </c>
      <c r="BN7" s="147">
        <v>1</v>
      </c>
      <c r="BO7" s="147">
        <v>1</v>
      </c>
      <c r="BP7" s="147">
        <v>1</v>
      </c>
      <c r="BQ7" s="147">
        <v>1</v>
      </c>
      <c r="BR7" s="147">
        <v>1</v>
      </c>
      <c r="BS7" s="147">
        <v>1</v>
      </c>
      <c r="BT7" s="147">
        <v>1</v>
      </c>
      <c r="BU7" s="147">
        <v>1</v>
      </c>
      <c r="BV7" s="147">
        <v>1</v>
      </c>
      <c r="BW7" s="147">
        <v>1</v>
      </c>
      <c r="BX7" s="147">
        <v>1</v>
      </c>
      <c r="BY7" s="147">
        <v>1</v>
      </c>
      <c r="BZ7" s="147">
        <v>1</v>
      </c>
      <c r="CA7" s="147">
        <v>1</v>
      </c>
      <c r="CB7" s="147">
        <v>1</v>
      </c>
      <c r="CC7" s="147">
        <v>1</v>
      </c>
      <c r="CD7" s="147">
        <v>1</v>
      </c>
      <c r="CE7" s="147">
        <v>1</v>
      </c>
      <c r="CF7" s="147">
        <v>1</v>
      </c>
      <c r="CG7" s="147">
        <v>1</v>
      </c>
      <c r="CH7" s="147">
        <v>1</v>
      </c>
      <c r="CI7" s="147">
        <v>1</v>
      </c>
      <c r="CJ7" s="147">
        <v>1</v>
      </c>
      <c r="CK7" s="147">
        <v>1</v>
      </c>
      <c r="CL7" s="147">
        <v>1</v>
      </c>
      <c r="CM7" s="147">
        <v>1</v>
      </c>
      <c r="CN7" s="147">
        <v>1</v>
      </c>
      <c r="CO7" s="147">
        <v>1</v>
      </c>
      <c r="CP7" s="147">
        <v>1</v>
      </c>
      <c r="CQ7" s="147">
        <v>1</v>
      </c>
      <c r="CR7" s="147">
        <v>1</v>
      </c>
      <c r="CS7" s="147">
        <v>1</v>
      </c>
      <c r="CT7" s="147">
        <v>1</v>
      </c>
      <c r="CU7" s="147">
        <v>1</v>
      </c>
      <c r="CV7" s="147"/>
      <c r="CW7" s="147"/>
      <c r="CX7" s="147"/>
      <c r="CY7" s="147"/>
      <c r="CZ7" s="147"/>
      <c r="DA7" s="147"/>
      <c r="DB7" s="147"/>
      <c r="DC7" s="147"/>
      <c r="DD7" s="147"/>
      <c r="DE7" s="147"/>
      <c r="DF7" s="147"/>
      <c r="DG7" s="147"/>
      <c r="DH7" s="147"/>
      <c r="DI7" s="147"/>
      <c r="DJ7" s="147"/>
      <c r="DK7" s="147"/>
      <c r="DL7" s="147"/>
      <c r="DM7" s="147"/>
      <c r="DN7" s="147"/>
      <c r="DO7" s="147"/>
      <c r="DP7" s="147"/>
      <c r="DQ7" s="147"/>
      <c r="DR7" s="147"/>
      <c r="DS7" s="147"/>
      <c r="DT7" s="147"/>
      <c r="DU7" s="147"/>
      <c r="DV7" s="147"/>
      <c r="DW7" s="147"/>
      <c r="DX7" s="147"/>
      <c r="DY7" s="147"/>
      <c r="DZ7" s="147"/>
      <c r="EA7" s="147"/>
      <c r="EB7" s="147"/>
      <c r="EC7" s="147"/>
      <c r="ED7" s="147"/>
      <c r="EE7" s="147"/>
      <c r="EF7" s="147"/>
      <c r="EG7" s="147"/>
      <c r="EH7" s="147"/>
      <c r="EI7" s="147"/>
      <c r="EJ7" s="147"/>
      <c r="EK7" s="147"/>
      <c r="EL7" s="147"/>
      <c r="EM7" s="147"/>
      <c r="EN7" s="147"/>
      <c r="EO7" s="147"/>
      <c r="EP7" s="147"/>
      <c r="EQ7" s="147"/>
      <c r="ER7" s="147"/>
      <c r="ES7" s="147"/>
      <c r="ET7" s="147"/>
      <c r="EU7" s="147"/>
      <c r="EV7" s="147"/>
      <c r="EW7" s="147"/>
      <c r="EX7" s="147"/>
      <c r="EY7" s="147"/>
      <c r="EZ7" s="147"/>
      <c r="FA7" s="147"/>
      <c r="FB7" s="147"/>
      <c r="FC7" s="147"/>
      <c r="FD7" s="147"/>
      <c r="FE7" s="147"/>
      <c r="FF7" s="147"/>
      <c r="FG7" s="147"/>
      <c r="FH7" s="147"/>
      <c r="FI7" s="147"/>
      <c r="FJ7" s="147"/>
      <c r="FK7" s="147"/>
      <c r="FL7" s="147"/>
      <c r="FM7" s="147"/>
      <c r="FN7" s="147"/>
      <c r="FO7" s="147"/>
      <c r="FP7" s="147"/>
      <c r="FQ7" s="147"/>
      <c r="FR7" s="147"/>
      <c r="FS7" s="147"/>
      <c r="FT7" s="147"/>
      <c r="FU7" s="147"/>
      <c r="FV7" s="147"/>
      <c r="FW7" s="147"/>
      <c r="FX7" s="147"/>
      <c r="FY7" s="147"/>
      <c r="FZ7" s="147"/>
      <c r="GA7" s="147"/>
      <c r="GB7" s="147"/>
      <c r="GC7" s="147"/>
      <c r="GD7" s="147"/>
      <c r="GE7" s="147"/>
      <c r="GF7" s="147"/>
      <c r="GG7" s="147"/>
      <c r="GH7" s="147"/>
      <c r="GI7" s="147"/>
      <c r="GJ7" s="147"/>
      <c r="GK7" s="147"/>
      <c r="GL7" s="147"/>
      <c r="GM7" s="147"/>
      <c r="GN7" s="147"/>
      <c r="GO7" s="147"/>
      <c r="GP7" s="147"/>
      <c r="GQ7" s="147"/>
      <c r="GR7" s="147"/>
      <c r="GS7" s="147"/>
      <c r="GT7" s="147"/>
      <c r="GU7" s="147"/>
      <c r="GV7" s="147"/>
      <c r="GW7" s="147"/>
      <c r="GX7" s="147"/>
      <c r="GY7" s="147"/>
      <c r="GZ7" s="147"/>
      <c r="HA7" s="147"/>
      <c r="HB7" s="147"/>
      <c r="HC7" s="147"/>
      <c r="HD7" s="147"/>
      <c r="HE7" s="147"/>
      <c r="HF7" s="147"/>
      <c r="HG7" s="147"/>
      <c r="HH7" s="147"/>
      <c r="HI7" s="147"/>
      <c r="HJ7" s="147"/>
      <c r="HK7" s="147"/>
      <c r="HL7" s="147"/>
      <c r="HM7" s="147"/>
      <c r="HN7" s="147"/>
      <c r="HO7" s="147"/>
      <c r="HP7" s="147"/>
      <c r="HQ7" s="147"/>
      <c r="HR7" s="147"/>
      <c r="HS7" s="147"/>
      <c r="HT7" s="147"/>
      <c r="HU7" s="147"/>
      <c r="HV7" s="147"/>
      <c r="HW7" s="147"/>
      <c r="HX7" s="147"/>
      <c r="HY7" s="147"/>
      <c r="HZ7" s="147"/>
      <c r="IA7" s="147"/>
      <c r="IB7" s="147"/>
      <c r="IC7" s="147"/>
      <c r="ID7" s="147"/>
      <c r="IE7" s="147"/>
      <c r="IF7" s="147"/>
      <c r="IG7" s="147"/>
      <c r="IH7" s="147"/>
      <c r="II7" s="147"/>
      <c r="IJ7" s="147"/>
      <c r="IK7" s="147"/>
      <c r="IL7" s="147"/>
      <c r="IM7" s="147"/>
      <c r="IN7" s="147"/>
      <c r="IO7" s="147"/>
      <c r="IP7" s="147"/>
      <c r="IQ7" s="147"/>
      <c r="IR7" s="147"/>
      <c r="IS7" s="147"/>
      <c r="IT7" s="147"/>
      <c r="IU7" s="147"/>
      <c r="IV7" s="147"/>
      <c r="IW7" s="147"/>
      <c r="IX7" s="147"/>
      <c r="IY7" s="147"/>
      <c r="IZ7" s="147"/>
      <c r="JA7" s="147"/>
      <c r="JB7" s="147"/>
      <c r="JC7" s="147"/>
      <c r="JD7" s="147"/>
      <c r="JE7" s="147"/>
      <c r="JF7" s="147"/>
      <c r="JG7" s="147"/>
      <c r="JH7" s="147"/>
      <c r="JI7" s="147"/>
      <c r="JJ7" s="147"/>
      <c r="JK7" s="147"/>
      <c r="JL7" s="147"/>
      <c r="JM7" s="147"/>
      <c r="JN7" s="147"/>
      <c r="JO7" s="147"/>
      <c r="JP7" s="147"/>
      <c r="JQ7" s="147"/>
      <c r="JR7" s="147"/>
      <c r="JS7" s="147"/>
      <c r="JT7" s="147"/>
      <c r="JU7" s="147"/>
      <c r="JV7" s="147"/>
      <c r="JW7" s="147"/>
      <c r="JX7" s="147"/>
      <c r="JY7" s="147"/>
      <c r="JZ7" s="147"/>
      <c r="KA7" s="147"/>
      <c r="KB7" s="147"/>
      <c r="KC7" s="147"/>
      <c r="KD7" s="147"/>
      <c r="KE7" s="147"/>
      <c r="KF7" s="147"/>
      <c r="KG7" s="147"/>
      <c r="KH7" s="147"/>
      <c r="KI7" s="147"/>
      <c r="KJ7" s="147"/>
      <c r="KK7" s="147"/>
      <c r="KL7" s="147"/>
      <c r="KM7" s="147"/>
      <c r="KN7" s="147"/>
      <c r="KO7" s="147"/>
      <c r="KP7" s="147"/>
      <c r="KQ7" s="147"/>
      <c r="KR7" s="147"/>
      <c r="KS7" s="147"/>
      <c r="KT7" s="147"/>
      <c r="KU7" s="147"/>
      <c r="KV7" s="147"/>
      <c r="KW7" s="147"/>
      <c r="KX7" s="147"/>
      <c r="KY7" s="147"/>
      <c r="KZ7" s="147"/>
      <c r="LA7" s="147"/>
      <c r="LB7" s="147"/>
      <c r="LC7" s="147"/>
      <c r="LD7" s="147"/>
      <c r="LE7" s="147"/>
      <c r="LF7" s="147"/>
      <c r="LG7" s="147"/>
      <c r="LH7" s="147"/>
      <c r="LI7" s="147"/>
      <c r="LJ7" s="147"/>
      <c r="LK7" s="147"/>
      <c r="LL7" s="147"/>
      <c r="LM7" s="147"/>
      <c r="LN7" s="147"/>
      <c r="LO7" s="147"/>
      <c r="LP7" s="147"/>
      <c r="LQ7" s="147"/>
      <c r="LR7" s="147"/>
      <c r="LS7" s="147"/>
      <c r="LT7" s="147"/>
      <c r="LU7" s="147"/>
      <c r="LV7" s="147"/>
      <c r="LW7" s="147"/>
      <c r="LX7" s="147"/>
      <c r="LY7" s="147"/>
      <c r="LZ7" s="147"/>
      <c r="MA7" s="147"/>
      <c r="MB7" s="147"/>
      <c r="MC7" s="147"/>
      <c r="MD7" s="147"/>
      <c r="ME7" s="147"/>
      <c r="MF7" s="147"/>
      <c r="MG7" s="147"/>
      <c r="MH7" s="147"/>
      <c r="MI7" s="147"/>
      <c r="MJ7" s="147"/>
      <c r="MK7" s="147"/>
      <c r="ML7" s="147"/>
      <c r="MM7" s="147"/>
      <c r="MN7" s="147"/>
      <c r="MO7" s="147"/>
      <c r="MP7" s="147"/>
      <c r="MQ7" s="147"/>
      <c r="MR7" s="147"/>
      <c r="MS7" s="147"/>
      <c r="MT7" s="147"/>
      <c r="MU7" s="147"/>
      <c r="MV7" s="147"/>
      <c r="MW7" s="147"/>
      <c r="MX7" s="147"/>
      <c r="MY7" s="147"/>
      <c r="MZ7" s="147"/>
      <c r="NA7" s="147"/>
      <c r="NB7" s="147"/>
      <c r="NC7" s="147"/>
      <c r="ND7" s="147"/>
      <c r="NE7" s="147"/>
    </row>
    <row r="8" spans="1:379" s="148" customFormat="1">
      <c r="A8" s="146" t="s">
        <v>215</v>
      </c>
      <c r="B8" s="146" t="s">
        <v>152</v>
      </c>
      <c r="C8" s="146" t="s">
        <v>153</v>
      </c>
      <c r="D8" s="146" t="s">
        <v>214</v>
      </c>
      <c r="E8" s="147">
        <v>1</v>
      </c>
      <c r="F8" s="147">
        <v>1</v>
      </c>
      <c r="G8" s="147">
        <v>1</v>
      </c>
      <c r="H8" s="147">
        <v>1</v>
      </c>
      <c r="I8" s="147">
        <v>1</v>
      </c>
      <c r="J8" s="147">
        <v>0</v>
      </c>
      <c r="K8" s="147">
        <v>1</v>
      </c>
      <c r="L8" s="147">
        <v>1</v>
      </c>
      <c r="M8" s="147">
        <v>1</v>
      </c>
      <c r="N8" s="147">
        <v>1</v>
      </c>
      <c r="O8" s="147">
        <v>1</v>
      </c>
      <c r="P8" s="147">
        <v>1</v>
      </c>
      <c r="Q8" s="147">
        <v>1</v>
      </c>
      <c r="R8" s="147">
        <v>1</v>
      </c>
      <c r="S8" s="147">
        <v>1</v>
      </c>
      <c r="T8" s="147">
        <v>1</v>
      </c>
      <c r="U8" s="147">
        <v>1</v>
      </c>
      <c r="V8" s="147">
        <v>1</v>
      </c>
      <c r="W8" s="147">
        <v>1</v>
      </c>
      <c r="X8" s="147">
        <v>1</v>
      </c>
      <c r="Y8" s="147">
        <v>1</v>
      </c>
      <c r="Z8" s="147">
        <v>1</v>
      </c>
      <c r="AA8" s="147">
        <v>1</v>
      </c>
      <c r="AB8" s="147">
        <v>1</v>
      </c>
      <c r="AC8" s="147">
        <v>1</v>
      </c>
      <c r="AD8" s="147">
        <v>1</v>
      </c>
      <c r="AE8" s="147">
        <v>1</v>
      </c>
      <c r="AF8" s="147">
        <v>1</v>
      </c>
      <c r="AG8" s="147">
        <v>1</v>
      </c>
      <c r="AH8" s="147">
        <v>1</v>
      </c>
      <c r="AI8" s="147">
        <v>0</v>
      </c>
      <c r="AJ8" s="147">
        <v>1</v>
      </c>
      <c r="AK8" s="147">
        <v>1</v>
      </c>
      <c r="AL8" s="147">
        <v>1</v>
      </c>
      <c r="AM8" s="147">
        <v>1</v>
      </c>
      <c r="AN8" s="147">
        <v>1</v>
      </c>
      <c r="AO8" s="147">
        <v>1</v>
      </c>
      <c r="AP8" s="147">
        <v>1</v>
      </c>
      <c r="AQ8" s="147">
        <v>1</v>
      </c>
      <c r="AR8" s="147">
        <v>1</v>
      </c>
      <c r="AS8" s="147">
        <v>1</v>
      </c>
      <c r="AT8" s="147">
        <v>1</v>
      </c>
      <c r="AU8" s="147">
        <v>1</v>
      </c>
      <c r="AV8" s="147">
        <v>1</v>
      </c>
      <c r="AW8" s="147">
        <v>1</v>
      </c>
      <c r="AX8" s="147">
        <v>1</v>
      </c>
      <c r="AY8" s="147">
        <v>1</v>
      </c>
      <c r="AZ8" s="147">
        <v>1</v>
      </c>
      <c r="BA8" s="147">
        <v>1</v>
      </c>
      <c r="BB8" s="147">
        <v>1</v>
      </c>
      <c r="BC8" s="147">
        <v>1</v>
      </c>
      <c r="BD8" s="147">
        <v>1</v>
      </c>
      <c r="BE8" s="147">
        <v>1</v>
      </c>
      <c r="BF8" s="147">
        <v>1</v>
      </c>
      <c r="BG8" s="147">
        <v>0</v>
      </c>
      <c r="BH8" s="147">
        <v>1</v>
      </c>
      <c r="BI8" s="147">
        <v>1</v>
      </c>
      <c r="BJ8" s="147">
        <v>1</v>
      </c>
      <c r="BK8" s="147">
        <v>1</v>
      </c>
      <c r="BL8" s="147">
        <v>1</v>
      </c>
      <c r="BM8" s="147">
        <v>1</v>
      </c>
      <c r="BN8" s="147">
        <v>1</v>
      </c>
      <c r="BO8" s="147">
        <v>1</v>
      </c>
      <c r="BP8" s="147">
        <v>1</v>
      </c>
      <c r="BQ8" s="147">
        <v>1</v>
      </c>
      <c r="BR8" s="147">
        <v>1</v>
      </c>
      <c r="BS8" s="147">
        <v>1</v>
      </c>
      <c r="BT8" s="147">
        <v>1</v>
      </c>
      <c r="BU8" s="147">
        <v>1</v>
      </c>
      <c r="BV8" s="147">
        <v>1</v>
      </c>
      <c r="BW8" s="147">
        <v>1</v>
      </c>
      <c r="BX8" s="147">
        <v>1</v>
      </c>
      <c r="BY8" s="147">
        <v>1</v>
      </c>
      <c r="BZ8" s="147">
        <v>1</v>
      </c>
      <c r="CA8" s="147">
        <v>1</v>
      </c>
      <c r="CB8" s="147"/>
      <c r="CC8" s="147"/>
      <c r="CD8" s="147"/>
      <c r="CE8" s="147"/>
      <c r="CF8" s="147"/>
      <c r="CG8" s="147"/>
      <c r="CH8" s="147"/>
      <c r="CI8" s="147"/>
      <c r="CJ8" s="147"/>
      <c r="CK8" s="147"/>
      <c r="CL8" s="147"/>
      <c r="CM8" s="147"/>
      <c r="CN8" s="147"/>
      <c r="CO8" s="147"/>
      <c r="CP8" s="147"/>
      <c r="CQ8" s="147"/>
      <c r="CR8" s="147"/>
      <c r="CS8" s="147"/>
      <c r="CT8" s="147"/>
      <c r="CU8" s="147"/>
      <c r="CV8" s="147"/>
      <c r="CW8" s="147"/>
      <c r="CX8" s="147"/>
      <c r="CY8" s="147"/>
      <c r="CZ8" s="147"/>
      <c r="DA8" s="147"/>
      <c r="DB8" s="147"/>
      <c r="DC8" s="147"/>
      <c r="DD8" s="147"/>
      <c r="DE8" s="147"/>
      <c r="DF8" s="147"/>
      <c r="DG8" s="147"/>
      <c r="DH8" s="147"/>
      <c r="DI8" s="147"/>
      <c r="DJ8" s="147"/>
      <c r="DK8" s="147"/>
      <c r="DL8" s="147"/>
      <c r="DM8" s="147"/>
      <c r="DN8" s="147"/>
      <c r="DO8" s="147"/>
      <c r="DP8" s="147"/>
      <c r="DQ8" s="147"/>
      <c r="DR8" s="147"/>
      <c r="DS8" s="147"/>
      <c r="DT8" s="147"/>
      <c r="DU8" s="147"/>
      <c r="DV8" s="147"/>
      <c r="DW8" s="147"/>
      <c r="DX8" s="147"/>
      <c r="DY8" s="147"/>
      <c r="DZ8" s="147"/>
      <c r="EA8" s="147"/>
      <c r="EB8" s="147"/>
      <c r="EC8" s="147"/>
      <c r="ED8" s="147"/>
      <c r="EE8" s="147"/>
      <c r="EF8" s="147"/>
      <c r="EG8" s="147"/>
      <c r="EH8" s="147"/>
      <c r="EI8" s="147"/>
      <c r="EJ8" s="147"/>
      <c r="EK8" s="147"/>
      <c r="EL8" s="147"/>
      <c r="EM8" s="147"/>
      <c r="EN8" s="147"/>
      <c r="EO8" s="147"/>
      <c r="EP8" s="147"/>
      <c r="EQ8" s="147"/>
      <c r="ER8" s="147"/>
      <c r="ES8" s="147"/>
      <c r="ET8" s="147"/>
      <c r="EU8" s="147"/>
      <c r="EV8" s="147"/>
      <c r="EW8" s="147"/>
      <c r="EX8" s="147"/>
      <c r="EY8" s="147"/>
      <c r="EZ8" s="147"/>
      <c r="FA8" s="147"/>
      <c r="FB8" s="147"/>
      <c r="FC8" s="147"/>
      <c r="FD8" s="147"/>
      <c r="FE8" s="147"/>
      <c r="FF8" s="147"/>
      <c r="FG8" s="147"/>
      <c r="FH8" s="147"/>
      <c r="FI8" s="147"/>
      <c r="FJ8" s="147"/>
      <c r="FK8" s="147"/>
      <c r="FL8" s="147"/>
      <c r="FM8" s="147"/>
      <c r="FN8" s="147"/>
      <c r="FO8" s="147"/>
      <c r="FP8" s="147"/>
      <c r="FQ8" s="147"/>
      <c r="FR8" s="147"/>
      <c r="FS8" s="147"/>
      <c r="FT8" s="147"/>
      <c r="FU8" s="147"/>
      <c r="FV8" s="147"/>
      <c r="FW8" s="147"/>
      <c r="FX8" s="147"/>
      <c r="FY8" s="147"/>
      <c r="FZ8" s="147"/>
      <c r="GA8" s="147"/>
      <c r="GB8" s="147"/>
      <c r="GC8" s="147"/>
      <c r="GD8" s="147"/>
      <c r="GE8" s="147"/>
      <c r="GF8" s="147"/>
      <c r="GG8" s="147"/>
      <c r="GH8" s="147"/>
      <c r="GI8" s="147"/>
      <c r="GJ8" s="147"/>
      <c r="GK8" s="147"/>
      <c r="GL8" s="147"/>
      <c r="GM8" s="147"/>
      <c r="GN8" s="147"/>
      <c r="GO8" s="147"/>
      <c r="GP8" s="147"/>
      <c r="GQ8" s="147"/>
      <c r="GR8" s="147"/>
      <c r="GS8" s="147"/>
      <c r="GT8" s="147"/>
      <c r="GU8" s="147"/>
      <c r="GV8" s="147"/>
      <c r="GW8" s="147"/>
      <c r="GX8" s="147"/>
      <c r="GY8" s="147"/>
      <c r="GZ8" s="147"/>
      <c r="HA8" s="147"/>
      <c r="HB8" s="147"/>
      <c r="HC8" s="147"/>
      <c r="HD8" s="147"/>
      <c r="HE8" s="147"/>
      <c r="HF8" s="147"/>
      <c r="HG8" s="147"/>
      <c r="HH8" s="147"/>
      <c r="HI8" s="147"/>
      <c r="HJ8" s="147"/>
      <c r="HK8" s="147"/>
      <c r="HL8" s="147"/>
      <c r="HM8" s="147"/>
      <c r="HN8" s="147"/>
      <c r="HO8" s="147"/>
      <c r="HP8" s="147"/>
      <c r="HQ8" s="147"/>
      <c r="HR8" s="147"/>
      <c r="HS8" s="147"/>
      <c r="HT8" s="147"/>
      <c r="HU8" s="147"/>
      <c r="HV8" s="147"/>
      <c r="HW8" s="147"/>
      <c r="HX8" s="147"/>
      <c r="HY8" s="147"/>
      <c r="HZ8" s="147"/>
      <c r="IA8" s="147"/>
      <c r="IB8" s="147"/>
      <c r="IC8" s="147"/>
      <c r="ID8" s="147"/>
      <c r="IE8" s="147"/>
      <c r="IF8" s="147"/>
      <c r="IG8" s="147"/>
      <c r="IH8" s="147"/>
      <c r="II8" s="147"/>
      <c r="IJ8" s="147"/>
      <c r="IK8" s="147"/>
      <c r="IL8" s="147"/>
      <c r="IM8" s="147"/>
      <c r="IN8" s="147"/>
      <c r="IO8" s="147"/>
      <c r="IP8" s="147"/>
      <c r="IQ8" s="147"/>
      <c r="IR8" s="147"/>
      <c r="IS8" s="147"/>
      <c r="IT8" s="147"/>
      <c r="IU8" s="147"/>
      <c r="IV8" s="147"/>
      <c r="IW8" s="147"/>
      <c r="IX8" s="147"/>
      <c r="IY8" s="147"/>
      <c r="IZ8" s="147"/>
      <c r="JA8" s="147"/>
      <c r="JB8" s="147"/>
      <c r="JC8" s="147"/>
      <c r="JD8" s="147"/>
      <c r="JE8" s="147"/>
      <c r="JF8" s="147"/>
      <c r="JG8" s="147"/>
      <c r="JH8" s="147"/>
      <c r="JI8" s="147"/>
      <c r="JJ8" s="147"/>
      <c r="JK8" s="147"/>
      <c r="JL8" s="147"/>
      <c r="JM8" s="147"/>
      <c r="JN8" s="147"/>
      <c r="JO8" s="147"/>
      <c r="JP8" s="147"/>
      <c r="JQ8" s="147"/>
      <c r="JR8" s="147"/>
      <c r="JS8" s="147"/>
      <c r="JT8" s="147"/>
      <c r="JU8" s="147"/>
      <c r="JV8" s="147"/>
      <c r="JW8" s="147"/>
      <c r="JX8" s="147"/>
      <c r="JY8" s="147"/>
      <c r="JZ8" s="147"/>
      <c r="KA8" s="147"/>
      <c r="KB8" s="147"/>
      <c r="KC8" s="147"/>
      <c r="KD8" s="147"/>
      <c r="KE8" s="147"/>
      <c r="KF8" s="147"/>
      <c r="KG8" s="147"/>
      <c r="KH8" s="147"/>
      <c r="KI8" s="147"/>
      <c r="KJ8" s="147"/>
      <c r="KK8" s="147"/>
      <c r="KL8" s="147"/>
      <c r="KM8" s="147"/>
      <c r="KN8" s="147"/>
      <c r="KO8" s="147"/>
      <c r="KP8" s="147"/>
      <c r="KQ8" s="147"/>
      <c r="KR8" s="147"/>
      <c r="KS8" s="147"/>
      <c r="KT8" s="147"/>
      <c r="KU8" s="147"/>
      <c r="KV8" s="147"/>
      <c r="KW8" s="147"/>
      <c r="KX8" s="147"/>
      <c r="KY8" s="147"/>
      <c r="KZ8" s="147"/>
      <c r="LA8" s="147"/>
      <c r="LB8" s="147"/>
      <c r="LC8" s="147"/>
      <c r="LD8" s="147"/>
      <c r="LE8" s="147"/>
      <c r="LF8" s="147"/>
      <c r="LG8" s="147"/>
      <c r="LH8" s="147"/>
      <c r="LI8" s="147"/>
      <c r="LJ8" s="147"/>
      <c r="LK8" s="147"/>
      <c r="LL8" s="147"/>
      <c r="LM8" s="147"/>
      <c r="LN8" s="147"/>
      <c r="LO8" s="147"/>
      <c r="LP8" s="147"/>
      <c r="LQ8" s="147"/>
      <c r="LR8" s="147"/>
      <c r="LS8" s="147"/>
      <c r="LT8" s="147"/>
      <c r="LU8" s="147"/>
      <c r="LV8" s="147"/>
      <c r="LW8" s="147"/>
      <c r="LX8" s="147"/>
      <c r="LY8" s="147"/>
      <c r="LZ8" s="147"/>
      <c r="MA8" s="147"/>
      <c r="MB8" s="147"/>
      <c r="MC8" s="147"/>
      <c r="MD8" s="147"/>
      <c r="ME8" s="147"/>
      <c r="MF8" s="147"/>
      <c r="MG8" s="147"/>
      <c r="MH8" s="147"/>
      <c r="MI8" s="147"/>
      <c r="MJ8" s="147"/>
      <c r="MK8" s="147"/>
      <c r="ML8" s="147"/>
      <c r="MM8" s="147"/>
      <c r="MN8" s="147"/>
      <c r="MO8" s="147"/>
      <c r="MP8" s="147"/>
      <c r="MQ8" s="147"/>
      <c r="MR8" s="147"/>
      <c r="MS8" s="147"/>
      <c r="MT8" s="147"/>
      <c r="MU8" s="147"/>
      <c r="MV8" s="147"/>
      <c r="MW8" s="147"/>
      <c r="MX8" s="147"/>
      <c r="MY8" s="147"/>
      <c r="MZ8" s="147"/>
      <c r="NA8" s="147"/>
      <c r="NB8" s="147"/>
      <c r="NC8" s="147"/>
      <c r="ND8" s="147"/>
      <c r="NE8" s="147"/>
    </row>
    <row r="9" spans="1:379" s="148" customFormat="1">
      <c r="A9" s="146" t="s">
        <v>151</v>
      </c>
      <c r="B9" s="146" t="s">
        <v>152</v>
      </c>
      <c r="C9" s="146" t="s">
        <v>153</v>
      </c>
      <c r="D9" s="146" t="s">
        <v>214</v>
      </c>
      <c r="E9" s="147">
        <v>1</v>
      </c>
      <c r="F9" s="147">
        <v>1</v>
      </c>
      <c r="G9" s="147">
        <v>1</v>
      </c>
      <c r="H9" s="147">
        <v>1</v>
      </c>
      <c r="I9" s="147">
        <v>1</v>
      </c>
      <c r="J9" s="147">
        <v>0</v>
      </c>
      <c r="K9" s="147">
        <v>1</v>
      </c>
      <c r="L9" s="147">
        <v>1</v>
      </c>
      <c r="M9" s="147">
        <v>1</v>
      </c>
      <c r="N9" s="147">
        <v>1</v>
      </c>
      <c r="O9" s="147">
        <v>1</v>
      </c>
      <c r="P9" s="147">
        <v>1</v>
      </c>
      <c r="Q9" s="147">
        <v>1</v>
      </c>
      <c r="R9" s="147">
        <v>1</v>
      </c>
      <c r="S9" s="147">
        <v>1</v>
      </c>
      <c r="T9" s="147">
        <v>1</v>
      </c>
      <c r="U9" s="147">
        <v>1</v>
      </c>
      <c r="V9" s="147">
        <v>1</v>
      </c>
      <c r="W9" s="147">
        <v>1</v>
      </c>
      <c r="X9" s="147">
        <v>1</v>
      </c>
      <c r="Y9" s="147">
        <v>1</v>
      </c>
      <c r="Z9" s="147">
        <v>1</v>
      </c>
      <c r="AA9" s="147">
        <v>1</v>
      </c>
      <c r="AB9" s="147">
        <v>1</v>
      </c>
      <c r="AC9" s="147">
        <v>1</v>
      </c>
      <c r="AD9" s="147">
        <v>1</v>
      </c>
      <c r="AE9" s="147">
        <v>1</v>
      </c>
      <c r="AF9" s="147">
        <v>1</v>
      </c>
      <c r="AG9" s="147">
        <v>1</v>
      </c>
      <c r="AH9" s="147">
        <v>1</v>
      </c>
      <c r="AI9" s="147">
        <v>0</v>
      </c>
      <c r="AJ9" s="147">
        <v>1</v>
      </c>
      <c r="AK9" s="147">
        <v>1</v>
      </c>
      <c r="AL9" s="147">
        <v>1</v>
      </c>
      <c r="AM9" s="147">
        <v>1</v>
      </c>
      <c r="AN9" s="147">
        <v>1</v>
      </c>
      <c r="AO9" s="147">
        <v>1</v>
      </c>
      <c r="AP9" s="147">
        <v>1</v>
      </c>
      <c r="AQ9" s="147">
        <v>1</v>
      </c>
      <c r="AR9" s="147">
        <v>1</v>
      </c>
      <c r="AS9" s="147">
        <v>1</v>
      </c>
      <c r="AT9" s="147">
        <v>1</v>
      </c>
      <c r="AU9" s="147">
        <v>1</v>
      </c>
      <c r="AV9" s="147">
        <v>1</v>
      </c>
      <c r="AW9" s="147">
        <v>1</v>
      </c>
      <c r="AX9" s="147">
        <v>1</v>
      </c>
      <c r="AY9" s="147">
        <v>1</v>
      </c>
      <c r="AZ9" s="147">
        <v>1</v>
      </c>
      <c r="BA9" s="147">
        <v>1</v>
      </c>
      <c r="BB9" s="147">
        <v>1</v>
      </c>
      <c r="BC9" s="147">
        <v>1</v>
      </c>
      <c r="BD9" s="147">
        <v>1</v>
      </c>
      <c r="BE9" s="147">
        <v>1</v>
      </c>
      <c r="BF9" s="147">
        <v>1</v>
      </c>
      <c r="BG9" s="147">
        <v>0</v>
      </c>
      <c r="BH9" s="147">
        <v>1</v>
      </c>
      <c r="BI9" s="147">
        <v>1</v>
      </c>
      <c r="BJ9" s="147">
        <v>1</v>
      </c>
      <c r="BK9" s="147">
        <v>1</v>
      </c>
      <c r="BL9" s="147">
        <v>1</v>
      </c>
      <c r="BM9" s="147">
        <v>1</v>
      </c>
      <c r="BN9" s="147">
        <v>1</v>
      </c>
      <c r="BO9" s="147">
        <v>1</v>
      </c>
      <c r="BP9" s="147">
        <v>1</v>
      </c>
      <c r="BQ9" s="147">
        <v>1</v>
      </c>
      <c r="BR9" s="147">
        <v>1</v>
      </c>
      <c r="BS9" s="147">
        <v>1</v>
      </c>
      <c r="BT9" s="147">
        <v>1</v>
      </c>
      <c r="BU9" s="147">
        <v>1</v>
      </c>
      <c r="BV9" s="147">
        <v>1</v>
      </c>
      <c r="BW9" s="147">
        <v>1</v>
      </c>
      <c r="BX9" s="147">
        <v>1</v>
      </c>
      <c r="BY9" s="147">
        <v>1</v>
      </c>
      <c r="BZ9" s="147">
        <v>1</v>
      </c>
      <c r="CA9" s="147">
        <v>1</v>
      </c>
      <c r="CB9" s="147"/>
      <c r="CC9" s="147"/>
      <c r="CD9" s="147"/>
      <c r="CE9" s="147"/>
      <c r="CF9" s="147"/>
      <c r="CG9" s="147"/>
      <c r="CH9" s="147"/>
      <c r="CI9" s="147"/>
      <c r="CJ9" s="147"/>
      <c r="CK9" s="147"/>
      <c r="CL9" s="147"/>
      <c r="CM9" s="147"/>
      <c r="CN9" s="147"/>
      <c r="CO9" s="147"/>
      <c r="CP9" s="147"/>
      <c r="CQ9" s="147"/>
      <c r="CR9" s="147"/>
      <c r="CS9" s="147"/>
      <c r="CT9" s="147"/>
      <c r="CU9" s="147"/>
      <c r="CV9" s="147"/>
      <c r="CW9" s="147"/>
      <c r="CX9" s="147"/>
      <c r="CY9" s="147"/>
      <c r="CZ9" s="147"/>
      <c r="DA9" s="147"/>
      <c r="DB9" s="147"/>
      <c r="DC9" s="147"/>
      <c r="DD9" s="147"/>
      <c r="DE9" s="147"/>
      <c r="DF9" s="147"/>
      <c r="DG9" s="147"/>
      <c r="DH9" s="147"/>
      <c r="DI9" s="147"/>
      <c r="DJ9" s="147"/>
      <c r="DK9" s="147"/>
      <c r="DL9" s="147"/>
      <c r="DM9" s="147"/>
      <c r="DN9" s="147"/>
      <c r="DO9" s="147"/>
      <c r="DP9" s="147"/>
      <c r="DQ9" s="147"/>
      <c r="DR9" s="147"/>
      <c r="DS9" s="147"/>
      <c r="DT9" s="147"/>
      <c r="DU9" s="147"/>
      <c r="DV9" s="147"/>
      <c r="DW9" s="147"/>
      <c r="DX9" s="147"/>
      <c r="DY9" s="147"/>
      <c r="DZ9" s="147"/>
      <c r="EA9" s="147"/>
      <c r="EB9" s="147"/>
      <c r="EC9" s="147"/>
      <c r="ED9" s="147"/>
      <c r="EE9" s="147"/>
      <c r="EF9" s="147"/>
      <c r="EG9" s="147"/>
      <c r="EH9" s="147"/>
      <c r="EI9" s="147"/>
      <c r="EJ9" s="147"/>
      <c r="EK9" s="147"/>
      <c r="EL9" s="147"/>
      <c r="EM9" s="147"/>
      <c r="EN9" s="147"/>
      <c r="EO9" s="147"/>
      <c r="EP9" s="147"/>
      <c r="EQ9" s="147"/>
      <c r="ER9" s="147"/>
      <c r="ES9" s="147"/>
      <c r="ET9" s="147"/>
      <c r="EU9" s="147"/>
      <c r="EV9" s="147"/>
      <c r="EW9" s="147"/>
      <c r="EX9" s="147"/>
      <c r="EY9" s="147"/>
      <c r="EZ9" s="147"/>
      <c r="FA9" s="147"/>
      <c r="FB9" s="147"/>
      <c r="FC9" s="147"/>
      <c r="FD9" s="147"/>
      <c r="FE9" s="147"/>
      <c r="FF9" s="147"/>
      <c r="FG9" s="147"/>
      <c r="FH9" s="147"/>
      <c r="FI9" s="147"/>
      <c r="FJ9" s="147"/>
      <c r="FK9" s="147"/>
      <c r="FL9" s="147"/>
      <c r="FM9" s="147"/>
      <c r="FN9" s="147"/>
      <c r="FO9" s="147"/>
      <c r="FP9" s="147"/>
      <c r="FQ9" s="147"/>
      <c r="FR9" s="147"/>
      <c r="FS9" s="147"/>
      <c r="FT9" s="147"/>
      <c r="FU9" s="147"/>
      <c r="FV9" s="147"/>
      <c r="FW9" s="147"/>
      <c r="FX9" s="147"/>
      <c r="FY9" s="147"/>
      <c r="FZ9" s="147"/>
      <c r="GA9" s="147"/>
      <c r="GB9" s="147"/>
      <c r="GC9" s="147"/>
      <c r="GD9" s="147"/>
      <c r="GE9" s="147"/>
      <c r="GF9" s="147"/>
      <c r="GG9" s="147"/>
      <c r="GH9" s="147"/>
      <c r="GI9" s="147"/>
      <c r="GJ9" s="147"/>
      <c r="GK9" s="147"/>
      <c r="GL9" s="147"/>
      <c r="GM9" s="147"/>
      <c r="GN9" s="147"/>
      <c r="GO9" s="147"/>
      <c r="GP9" s="147"/>
      <c r="GQ9" s="147"/>
      <c r="GR9" s="147"/>
      <c r="GS9" s="147"/>
      <c r="GT9" s="147"/>
      <c r="GU9" s="147"/>
      <c r="GV9" s="147"/>
      <c r="GW9" s="147"/>
      <c r="GX9" s="147"/>
      <c r="GY9" s="147"/>
      <c r="GZ9" s="147"/>
      <c r="HA9" s="147"/>
      <c r="HB9" s="147"/>
      <c r="HC9" s="147"/>
      <c r="HD9" s="147"/>
      <c r="HE9" s="147"/>
      <c r="HF9" s="147"/>
      <c r="HG9" s="147"/>
      <c r="HH9" s="147"/>
      <c r="HI9" s="147"/>
      <c r="HJ9" s="147"/>
      <c r="HK9" s="147"/>
      <c r="HL9" s="147"/>
      <c r="HM9" s="147"/>
      <c r="HN9" s="147"/>
      <c r="HO9" s="147"/>
      <c r="HP9" s="147"/>
      <c r="HQ9" s="147"/>
      <c r="HR9" s="147"/>
      <c r="HS9" s="147"/>
      <c r="HT9" s="147"/>
      <c r="HU9" s="147"/>
      <c r="HV9" s="147"/>
      <c r="HW9" s="147"/>
      <c r="HX9" s="147"/>
      <c r="HY9" s="147"/>
      <c r="HZ9" s="147"/>
      <c r="IA9" s="147"/>
      <c r="IB9" s="147"/>
      <c r="IC9" s="147"/>
      <c r="ID9" s="147"/>
      <c r="IE9" s="147"/>
      <c r="IF9" s="147"/>
      <c r="IG9" s="147"/>
      <c r="IH9" s="147"/>
      <c r="II9" s="147"/>
      <c r="IJ9" s="147"/>
      <c r="IK9" s="147"/>
      <c r="IL9" s="147"/>
      <c r="IM9" s="147"/>
      <c r="IN9" s="147"/>
      <c r="IO9" s="147"/>
      <c r="IP9" s="147"/>
      <c r="IQ9" s="147"/>
      <c r="IR9" s="147"/>
      <c r="IS9" s="147"/>
      <c r="IT9" s="147"/>
      <c r="IU9" s="147"/>
      <c r="IV9" s="147"/>
      <c r="IW9" s="147"/>
      <c r="IX9" s="147"/>
      <c r="IY9" s="147"/>
      <c r="IZ9" s="147"/>
      <c r="JA9" s="147"/>
      <c r="JB9" s="147"/>
      <c r="JC9" s="147"/>
      <c r="JD9" s="147"/>
      <c r="JE9" s="147"/>
      <c r="JF9" s="147"/>
      <c r="JG9" s="147"/>
      <c r="JH9" s="147"/>
      <c r="JI9" s="147"/>
      <c r="JJ9" s="147"/>
      <c r="JK9" s="147"/>
      <c r="JL9" s="147"/>
      <c r="JM9" s="147"/>
      <c r="JN9" s="147"/>
      <c r="JO9" s="147"/>
      <c r="JP9" s="147"/>
      <c r="JQ9" s="147"/>
      <c r="JR9" s="147"/>
      <c r="JS9" s="147"/>
      <c r="JT9" s="147"/>
      <c r="JU9" s="147"/>
      <c r="JV9" s="147"/>
      <c r="JW9" s="147"/>
      <c r="JX9" s="147"/>
      <c r="JY9" s="147"/>
      <c r="JZ9" s="147"/>
      <c r="KA9" s="147"/>
      <c r="KB9" s="147"/>
      <c r="KC9" s="147"/>
      <c r="KD9" s="147"/>
      <c r="KE9" s="147"/>
      <c r="KF9" s="147"/>
      <c r="KG9" s="147"/>
      <c r="KH9" s="147"/>
      <c r="KI9" s="147"/>
      <c r="KJ9" s="147"/>
      <c r="KK9" s="147"/>
      <c r="KL9" s="147"/>
      <c r="KM9" s="147"/>
      <c r="KN9" s="147"/>
      <c r="KO9" s="147"/>
      <c r="KP9" s="147"/>
      <c r="KQ9" s="147"/>
      <c r="KR9" s="147"/>
      <c r="KS9" s="147"/>
      <c r="KT9" s="147"/>
      <c r="KU9" s="147"/>
      <c r="KV9" s="147"/>
      <c r="KW9" s="147"/>
      <c r="KX9" s="147"/>
      <c r="KY9" s="147"/>
      <c r="KZ9" s="147"/>
      <c r="LA9" s="147"/>
      <c r="LB9" s="147"/>
      <c r="LC9" s="147"/>
      <c r="LD9" s="147"/>
      <c r="LE9" s="147"/>
      <c r="LF9" s="147"/>
      <c r="LG9" s="147"/>
      <c r="LH9" s="147"/>
      <c r="LI9" s="147"/>
      <c r="LJ9" s="147"/>
      <c r="LK9" s="147"/>
      <c r="LL9" s="147"/>
      <c r="LM9" s="147"/>
      <c r="LN9" s="147"/>
      <c r="LO9" s="147"/>
      <c r="LP9" s="147"/>
      <c r="LQ9" s="147"/>
      <c r="LR9" s="147"/>
      <c r="LS9" s="147"/>
      <c r="LT9" s="147"/>
      <c r="LU9" s="147"/>
      <c r="LV9" s="147"/>
      <c r="LW9" s="147"/>
      <c r="LX9" s="147"/>
      <c r="LY9" s="147"/>
      <c r="LZ9" s="147"/>
      <c r="MA9" s="147"/>
      <c r="MB9" s="147"/>
      <c r="MC9" s="147"/>
      <c r="MD9" s="147"/>
      <c r="ME9" s="147"/>
      <c r="MF9" s="147"/>
      <c r="MG9" s="147"/>
      <c r="MH9" s="147"/>
      <c r="MI9" s="147"/>
      <c r="MJ9" s="147"/>
      <c r="MK9" s="147"/>
      <c r="ML9" s="147"/>
      <c r="MM9" s="147"/>
      <c r="MN9" s="147"/>
      <c r="MO9" s="147"/>
      <c r="MP9" s="147"/>
      <c r="MQ9" s="147"/>
      <c r="MR9" s="147"/>
      <c r="MS9" s="147"/>
      <c r="MT9" s="147"/>
      <c r="MU9" s="147"/>
      <c r="MV9" s="147"/>
      <c r="MW9" s="147"/>
      <c r="MX9" s="147"/>
      <c r="MY9" s="147"/>
      <c r="MZ9" s="147"/>
      <c r="NA9" s="147"/>
      <c r="NB9" s="147"/>
      <c r="NC9" s="147"/>
      <c r="ND9" s="147"/>
      <c r="NE9" s="147"/>
    </row>
    <row r="10" spans="1:379" s="148" customFormat="1">
      <c r="A10" s="146" t="s">
        <v>216</v>
      </c>
      <c r="B10" s="146" t="s">
        <v>152</v>
      </c>
      <c r="C10" s="146" t="s">
        <v>153</v>
      </c>
      <c r="D10" s="146" t="s">
        <v>214</v>
      </c>
      <c r="E10" s="147">
        <v>0</v>
      </c>
      <c r="F10" s="147">
        <v>0</v>
      </c>
      <c r="G10" s="147">
        <v>0</v>
      </c>
      <c r="H10" s="147">
        <v>0</v>
      </c>
      <c r="I10" s="147">
        <v>0</v>
      </c>
      <c r="J10" s="147">
        <v>0</v>
      </c>
      <c r="K10" s="147">
        <v>0</v>
      </c>
      <c r="L10" s="147">
        <v>0</v>
      </c>
      <c r="M10" s="147">
        <v>0</v>
      </c>
      <c r="N10" s="147">
        <v>0</v>
      </c>
      <c r="O10" s="147">
        <v>0</v>
      </c>
      <c r="P10" s="147">
        <v>0</v>
      </c>
      <c r="Q10" s="147">
        <v>0</v>
      </c>
      <c r="R10" s="147">
        <v>0</v>
      </c>
      <c r="S10" s="147">
        <v>0</v>
      </c>
      <c r="T10" s="147">
        <v>1</v>
      </c>
      <c r="U10" s="147">
        <v>1</v>
      </c>
      <c r="V10" s="147">
        <v>1</v>
      </c>
      <c r="W10" s="147">
        <v>1</v>
      </c>
      <c r="X10" s="147">
        <v>1</v>
      </c>
      <c r="Y10" s="147">
        <v>1</v>
      </c>
      <c r="Z10" s="147">
        <v>1</v>
      </c>
      <c r="AA10" s="147">
        <v>1</v>
      </c>
      <c r="AB10" s="147">
        <v>1</v>
      </c>
      <c r="AC10" s="147">
        <v>1</v>
      </c>
      <c r="AD10" s="147">
        <v>1</v>
      </c>
      <c r="AE10" s="147">
        <v>1</v>
      </c>
      <c r="AF10" s="147">
        <v>1</v>
      </c>
      <c r="AG10" s="147">
        <v>1</v>
      </c>
      <c r="AH10" s="147">
        <v>1</v>
      </c>
      <c r="AI10" s="147">
        <v>0</v>
      </c>
      <c r="AJ10" s="147">
        <v>1</v>
      </c>
      <c r="AK10" s="147">
        <v>1</v>
      </c>
      <c r="AL10" s="147">
        <v>1</v>
      </c>
      <c r="AM10" s="147">
        <v>1</v>
      </c>
      <c r="AN10" s="147">
        <v>1</v>
      </c>
      <c r="AO10" s="147">
        <v>1</v>
      </c>
      <c r="AP10" s="147">
        <v>1</v>
      </c>
      <c r="AQ10" s="147">
        <v>1</v>
      </c>
      <c r="AR10" s="147">
        <v>1</v>
      </c>
      <c r="AS10" s="147">
        <v>1</v>
      </c>
      <c r="AT10" s="147">
        <v>1</v>
      </c>
      <c r="AU10" s="147">
        <v>1</v>
      </c>
      <c r="AV10" s="147">
        <v>1</v>
      </c>
      <c r="AW10" s="147">
        <v>1</v>
      </c>
      <c r="AX10" s="147">
        <v>1</v>
      </c>
      <c r="AY10" s="147">
        <v>1</v>
      </c>
      <c r="AZ10" s="147">
        <v>1</v>
      </c>
      <c r="BA10" s="147">
        <v>1</v>
      </c>
      <c r="BB10" s="147">
        <v>1</v>
      </c>
      <c r="BC10" s="147">
        <v>1</v>
      </c>
      <c r="BD10" s="147">
        <v>1</v>
      </c>
      <c r="BE10" s="147">
        <v>1</v>
      </c>
      <c r="BF10" s="147">
        <v>1</v>
      </c>
      <c r="BG10" s="147">
        <v>0</v>
      </c>
      <c r="BH10" s="147">
        <v>1</v>
      </c>
      <c r="BI10" s="147">
        <v>1</v>
      </c>
      <c r="BJ10" s="147">
        <v>1</v>
      </c>
      <c r="BK10" s="147">
        <v>1</v>
      </c>
      <c r="BL10" s="147">
        <v>1</v>
      </c>
      <c r="BM10" s="147">
        <v>1</v>
      </c>
      <c r="BN10" s="147">
        <v>1</v>
      </c>
      <c r="BO10" s="147">
        <v>1</v>
      </c>
      <c r="BP10" s="147">
        <v>1</v>
      </c>
      <c r="BQ10" s="147">
        <v>1</v>
      </c>
      <c r="BR10" s="147">
        <v>1</v>
      </c>
      <c r="BS10" s="147">
        <v>1</v>
      </c>
      <c r="BT10" s="147">
        <v>1</v>
      </c>
      <c r="BU10" s="147">
        <v>1</v>
      </c>
      <c r="BV10" s="147">
        <v>1</v>
      </c>
      <c r="BW10" s="147">
        <v>1</v>
      </c>
      <c r="BX10" s="147">
        <v>1</v>
      </c>
      <c r="BY10" s="147">
        <v>1</v>
      </c>
      <c r="BZ10" s="147">
        <v>1</v>
      </c>
      <c r="CA10" s="147">
        <v>1</v>
      </c>
      <c r="CB10" s="147"/>
      <c r="CC10" s="147"/>
      <c r="CD10" s="147"/>
      <c r="CE10" s="147"/>
      <c r="CF10" s="147"/>
      <c r="CG10" s="147"/>
      <c r="CH10" s="147"/>
      <c r="CI10" s="147"/>
      <c r="CJ10" s="147"/>
      <c r="CK10" s="147"/>
      <c r="CL10" s="147"/>
      <c r="CM10" s="147"/>
      <c r="CN10" s="147"/>
      <c r="CO10" s="147"/>
      <c r="CP10" s="147"/>
      <c r="CQ10" s="147"/>
      <c r="CR10" s="147"/>
      <c r="CS10" s="147"/>
      <c r="CT10" s="147"/>
      <c r="CU10" s="147"/>
      <c r="CV10" s="147"/>
      <c r="CW10" s="147"/>
      <c r="CX10" s="147"/>
      <c r="CY10" s="147"/>
      <c r="CZ10" s="147"/>
      <c r="DA10" s="147"/>
      <c r="DB10" s="147"/>
      <c r="DC10" s="147"/>
      <c r="DD10" s="147"/>
      <c r="DE10" s="147"/>
      <c r="DF10" s="147"/>
      <c r="DG10" s="147"/>
      <c r="DH10" s="147"/>
      <c r="DI10" s="147"/>
      <c r="DJ10" s="147"/>
      <c r="DK10" s="147"/>
      <c r="DL10" s="147"/>
      <c r="DM10" s="147"/>
      <c r="DN10" s="147"/>
      <c r="DO10" s="147"/>
      <c r="DP10" s="147"/>
      <c r="DQ10" s="147"/>
      <c r="DR10" s="147"/>
      <c r="DS10" s="147"/>
      <c r="DT10" s="147"/>
      <c r="DU10" s="147"/>
      <c r="DV10" s="147"/>
      <c r="DW10" s="147"/>
      <c r="DX10" s="147"/>
      <c r="DY10" s="147"/>
      <c r="DZ10" s="147"/>
      <c r="EA10" s="147"/>
      <c r="EB10" s="147"/>
      <c r="EC10" s="147"/>
      <c r="ED10" s="147"/>
      <c r="EE10" s="147"/>
      <c r="EF10" s="147"/>
      <c r="EG10" s="147"/>
      <c r="EH10" s="147"/>
      <c r="EI10" s="147"/>
      <c r="EJ10" s="147"/>
      <c r="EK10" s="147"/>
      <c r="EL10" s="147"/>
      <c r="EM10" s="147"/>
      <c r="EN10" s="147"/>
      <c r="EO10" s="147"/>
      <c r="EP10" s="147"/>
      <c r="EQ10" s="147"/>
      <c r="ER10" s="147"/>
      <c r="ES10" s="147"/>
      <c r="ET10" s="147"/>
      <c r="EU10" s="147"/>
      <c r="EV10" s="147"/>
      <c r="EW10" s="147"/>
      <c r="EX10" s="147"/>
      <c r="EY10" s="147"/>
      <c r="EZ10" s="147"/>
      <c r="FA10" s="147"/>
      <c r="FB10" s="147"/>
      <c r="FC10" s="147"/>
      <c r="FD10" s="147"/>
      <c r="FE10" s="147"/>
      <c r="FF10" s="147"/>
      <c r="FG10" s="147"/>
      <c r="FH10" s="147"/>
      <c r="FI10" s="147"/>
      <c r="FJ10" s="147"/>
      <c r="FK10" s="147"/>
      <c r="FL10" s="147"/>
      <c r="FM10" s="147"/>
      <c r="FN10" s="147"/>
      <c r="FO10" s="147"/>
      <c r="FP10" s="147"/>
      <c r="FQ10" s="147"/>
      <c r="FR10" s="147"/>
      <c r="FS10" s="147"/>
      <c r="FT10" s="147"/>
      <c r="FU10" s="147"/>
      <c r="FV10" s="147"/>
      <c r="FW10" s="147"/>
      <c r="FX10" s="147"/>
      <c r="FY10" s="147"/>
      <c r="FZ10" s="147"/>
      <c r="GA10" s="147"/>
      <c r="GB10" s="147"/>
      <c r="GC10" s="147"/>
      <c r="GD10" s="147"/>
      <c r="GE10" s="147"/>
      <c r="GF10" s="147"/>
      <c r="GG10" s="147"/>
      <c r="GH10" s="147"/>
      <c r="GI10" s="147"/>
      <c r="GJ10" s="147"/>
      <c r="GK10" s="147"/>
      <c r="GL10" s="147"/>
      <c r="GM10" s="147"/>
      <c r="GN10" s="147"/>
      <c r="GO10" s="147"/>
      <c r="GP10" s="147"/>
      <c r="GQ10" s="147"/>
      <c r="GR10" s="147"/>
      <c r="GS10" s="147"/>
      <c r="GT10" s="147"/>
      <c r="GU10" s="147"/>
      <c r="GV10" s="147"/>
      <c r="GW10" s="147"/>
      <c r="GX10" s="147"/>
      <c r="GY10" s="147"/>
      <c r="GZ10" s="147"/>
      <c r="HA10" s="147"/>
      <c r="HB10" s="147"/>
      <c r="HC10" s="147"/>
      <c r="HD10" s="147"/>
      <c r="HE10" s="147"/>
      <c r="HF10" s="147"/>
      <c r="HG10" s="147"/>
      <c r="HH10" s="147"/>
      <c r="HI10" s="147"/>
      <c r="HJ10" s="147"/>
      <c r="HK10" s="147"/>
      <c r="HL10" s="147"/>
      <c r="HM10" s="147"/>
      <c r="HN10" s="147"/>
      <c r="HO10" s="147"/>
      <c r="HP10" s="147"/>
      <c r="HQ10" s="147"/>
      <c r="HR10" s="147"/>
      <c r="HS10" s="147"/>
      <c r="HT10" s="147"/>
      <c r="HU10" s="147"/>
      <c r="HV10" s="147"/>
      <c r="HW10" s="147"/>
      <c r="HX10" s="147"/>
      <c r="HY10" s="147"/>
      <c r="HZ10" s="147"/>
      <c r="IA10" s="147"/>
      <c r="IB10" s="147"/>
      <c r="IC10" s="147"/>
      <c r="ID10" s="147"/>
      <c r="IE10" s="147"/>
      <c r="IF10" s="147"/>
      <c r="IG10" s="147"/>
      <c r="IH10" s="147"/>
      <c r="II10" s="147"/>
      <c r="IJ10" s="147"/>
      <c r="IK10" s="147"/>
      <c r="IL10" s="147"/>
      <c r="IM10" s="147"/>
      <c r="IN10" s="147"/>
      <c r="IO10" s="147"/>
      <c r="IP10" s="147"/>
      <c r="IQ10" s="147"/>
      <c r="IR10" s="147"/>
      <c r="IS10" s="147"/>
      <c r="IT10" s="147"/>
      <c r="IU10" s="147"/>
      <c r="IV10" s="147"/>
      <c r="IW10" s="147"/>
      <c r="IX10" s="147"/>
      <c r="IY10" s="147"/>
      <c r="IZ10" s="147"/>
      <c r="JA10" s="147"/>
      <c r="JB10" s="147"/>
      <c r="JC10" s="147"/>
      <c r="JD10" s="147"/>
      <c r="JE10" s="147"/>
      <c r="JF10" s="147"/>
      <c r="JG10" s="147"/>
      <c r="JH10" s="147"/>
      <c r="JI10" s="147"/>
      <c r="JJ10" s="147"/>
      <c r="JK10" s="147"/>
      <c r="JL10" s="147"/>
      <c r="JM10" s="147"/>
      <c r="JN10" s="147"/>
      <c r="JO10" s="147"/>
      <c r="JP10" s="147"/>
      <c r="JQ10" s="147"/>
      <c r="JR10" s="147"/>
      <c r="JS10" s="147"/>
      <c r="JT10" s="147"/>
      <c r="JU10" s="147"/>
      <c r="JV10" s="147"/>
      <c r="JW10" s="147"/>
      <c r="JX10" s="147"/>
      <c r="JY10" s="147"/>
      <c r="JZ10" s="147"/>
      <c r="KA10" s="147"/>
      <c r="KB10" s="147"/>
      <c r="KC10" s="147"/>
      <c r="KD10" s="147"/>
      <c r="KE10" s="147"/>
      <c r="KF10" s="147"/>
      <c r="KG10" s="147"/>
      <c r="KH10" s="147"/>
      <c r="KI10" s="147"/>
      <c r="KJ10" s="147"/>
      <c r="KK10" s="147"/>
      <c r="KL10" s="147"/>
      <c r="KM10" s="147"/>
      <c r="KN10" s="147"/>
      <c r="KO10" s="147"/>
      <c r="KP10" s="147"/>
      <c r="KQ10" s="147"/>
      <c r="KR10" s="147"/>
      <c r="KS10" s="147"/>
      <c r="KT10" s="147"/>
      <c r="KU10" s="147"/>
      <c r="KV10" s="147"/>
      <c r="KW10" s="147"/>
      <c r="KX10" s="147"/>
      <c r="KY10" s="147"/>
      <c r="KZ10" s="147"/>
      <c r="LA10" s="147"/>
      <c r="LB10" s="147"/>
      <c r="LC10" s="147"/>
      <c r="LD10" s="147"/>
      <c r="LE10" s="147"/>
      <c r="LF10" s="147"/>
      <c r="LG10" s="147"/>
      <c r="LH10" s="147"/>
      <c r="LI10" s="147"/>
      <c r="LJ10" s="147"/>
      <c r="LK10" s="147"/>
      <c r="LL10" s="147"/>
      <c r="LM10" s="147"/>
      <c r="LN10" s="147"/>
      <c r="LO10" s="147"/>
      <c r="LP10" s="147"/>
      <c r="LQ10" s="147"/>
      <c r="LR10" s="147"/>
      <c r="LS10" s="147"/>
      <c r="LT10" s="147"/>
      <c r="LU10" s="147"/>
      <c r="LV10" s="147"/>
      <c r="LW10" s="147"/>
      <c r="LX10" s="147"/>
      <c r="LY10" s="147"/>
      <c r="LZ10" s="147"/>
      <c r="MA10" s="147"/>
      <c r="MB10" s="147"/>
      <c r="MC10" s="147"/>
      <c r="MD10" s="147"/>
      <c r="ME10" s="147"/>
      <c r="MF10" s="147"/>
      <c r="MG10" s="147"/>
      <c r="MH10" s="147"/>
      <c r="MI10" s="147"/>
      <c r="MJ10" s="147"/>
      <c r="MK10" s="147"/>
      <c r="ML10" s="147"/>
      <c r="MM10" s="147"/>
      <c r="MN10" s="147"/>
      <c r="MO10" s="147"/>
      <c r="MP10" s="147"/>
      <c r="MQ10" s="147"/>
      <c r="MR10" s="147"/>
      <c r="MS10" s="147"/>
      <c r="MT10" s="147"/>
      <c r="MU10" s="147"/>
      <c r="MV10" s="147"/>
      <c r="MW10" s="147"/>
      <c r="MX10" s="147"/>
      <c r="MY10" s="147"/>
      <c r="MZ10" s="147"/>
      <c r="NA10" s="147"/>
      <c r="NB10" s="147"/>
      <c r="NC10" s="147"/>
      <c r="ND10" s="147"/>
      <c r="NE10" s="147"/>
    </row>
    <row r="11" spans="1:379" s="148" customFormat="1">
      <c r="A11" s="146"/>
      <c r="B11" s="146"/>
      <c r="C11" s="146"/>
      <c r="D11" s="146"/>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c r="BU11" s="147"/>
      <c r="BV11" s="147"/>
      <c r="BW11" s="147"/>
      <c r="BX11" s="147"/>
      <c r="BY11" s="147"/>
      <c r="BZ11" s="147"/>
      <c r="CA11" s="147"/>
      <c r="CB11" s="147"/>
      <c r="CC11" s="147"/>
      <c r="CD11" s="147"/>
      <c r="CE11" s="147"/>
      <c r="CF11" s="147"/>
      <c r="CG11" s="147"/>
      <c r="CH11" s="147"/>
      <c r="CI11" s="147"/>
      <c r="CJ11" s="147"/>
      <c r="CK11" s="147"/>
      <c r="CL11" s="147"/>
      <c r="CM11" s="147"/>
      <c r="CN11" s="147"/>
      <c r="CO11" s="147"/>
      <c r="CP11" s="147"/>
      <c r="CQ11" s="147"/>
      <c r="CR11" s="147"/>
      <c r="CS11" s="147"/>
      <c r="CT11" s="147"/>
      <c r="CU11" s="147"/>
      <c r="CV11" s="147"/>
      <c r="CW11" s="147"/>
      <c r="CX11" s="147"/>
      <c r="CY11" s="147"/>
      <c r="CZ11" s="147"/>
      <c r="DA11" s="147"/>
      <c r="DB11" s="147"/>
      <c r="DC11" s="147"/>
      <c r="DD11" s="147"/>
      <c r="DE11" s="147"/>
      <c r="DF11" s="147"/>
      <c r="DG11" s="147"/>
      <c r="DH11" s="147"/>
      <c r="DI11" s="147"/>
      <c r="DJ11" s="147"/>
      <c r="DK11" s="147"/>
      <c r="DL11" s="147"/>
      <c r="DM11" s="147"/>
      <c r="DN11" s="147"/>
      <c r="DO11" s="147"/>
      <c r="DP11" s="147"/>
      <c r="DQ11" s="147"/>
      <c r="DR11" s="147"/>
      <c r="DS11" s="147"/>
      <c r="DT11" s="147"/>
      <c r="DU11" s="147"/>
      <c r="DV11" s="147"/>
      <c r="DW11" s="147"/>
      <c r="DX11" s="147"/>
      <c r="DY11" s="147"/>
      <c r="DZ11" s="147"/>
      <c r="EA11" s="147"/>
      <c r="EB11" s="147"/>
      <c r="EC11" s="147"/>
      <c r="ED11" s="147"/>
      <c r="EE11" s="147"/>
      <c r="EF11" s="147"/>
      <c r="EG11" s="147"/>
      <c r="EH11" s="147"/>
      <c r="EI11" s="147"/>
      <c r="EJ11" s="147"/>
      <c r="EK11" s="147"/>
      <c r="EL11" s="147"/>
      <c r="EM11" s="147"/>
      <c r="EN11" s="147"/>
      <c r="EO11" s="147"/>
      <c r="EP11" s="147"/>
      <c r="EQ11" s="147"/>
      <c r="ER11" s="147"/>
      <c r="ES11" s="147"/>
      <c r="ET11" s="147"/>
      <c r="EU11" s="147"/>
      <c r="EV11" s="147"/>
      <c r="EW11" s="147"/>
      <c r="EX11" s="147"/>
      <c r="EY11" s="147"/>
      <c r="EZ11" s="147"/>
      <c r="FA11" s="147"/>
      <c r="FB11" s="147"/>
      <c r="FC11" s="147"/>
      <c r="FD11" s="147"/>
      <c r="FE11" s="147"/>
      <c r="FF11" s="147"/>
      <c r="FG11" s="147"/>
      <c r="FH11" s="147"/>
      <c r="FI11" s="147"/>
      <c r="FJ11" s="147"/>
      <c r="FK11" s="147"/>
      <c r="FL11" s="147"/>
      <c r="FM11" s="147"/>
      <c r="FN11" s="147"/>
      <c r="FO11" s="147"/>
      <c r="FP11" s="147"/>
      <c r="FQ11" s="147"/>
      <c r="FR11" s="147"/>
      <c r="FS11" s="147"/>
      <c r="FT11" s="147"/>
      <c r="FU11" s="147"/>
      <c r="FV11" s="147"/>
      <c r="FW11" s="147"/>
      <c r="FX11" s="147"/>
      <c r="FY11" s="147"/>
      <c r="FZ11" s="147"/>
      <c r="GA11" s="147"/>
      <c r="GB11" s="147"/>
      <c r="GC11" s="147"/>
      <c r="GD11" s="147"/>
      <c r="GE11" s="147"/>
      <c r="GF11" s="147"/>
      <c r="GG11" s="147"/>
      <c r="GH11" s="147"/>
      <c r="GI11" s="147"/>
      <c r="GJ11" s="147"/>
      <c r="GK11" s="147"/>
      <c r="GL11" s="147"/>
      <c r="GM11" s="147"/>
      <c r="GN11" s="147"/>
      <c r="GO11" s="147"/>
      <c r="GP11" s="147"/>
      <c r="GQ11" s="147"/>
      <c r="GR11" s="147"/>
      <c r="GS11" s="147"/>
      <c r="GT11" s="147"/>
      <c r="GU11" s="147"/>
      <c r="GV11" s="147"/>
      <c r="GW11" s="147"/>
      <c r="GX11" s="147"/>
      <c r="GY11" s="147"/>
      <c r="GZ11" s="147"/>
      <c r="HA11" s="147"/>
      <c r="HB11" s="147"/>
      <c r="HC11" s="147"/>
      <c r="HD11" s="147"/>
      <c r="HE11" s="147"/>
      <c r="HF11" s="147"/>
      <c r="HG11" s="147"/>
      <c r="HH11" s="147"/>
      <c r="HI11" s="147"/>
      <c r="HJ11" s="147"/>
      <c r="HK11" s="147"/>
      <c r="HL11" s="147"/>
      <c r="HM11" s="147"/>
      <c r="HN11" s="147"/>
      <c r="HO11" s="147"/>
      <c r="HP11" s="147"/>
      <c r="HQ11" s="147"/>
      <c r="HR11" s="147"/>
      <c r="HS11" s="147"/>
      <c r="HT11" s="147"/>
      <c r="HU11" s="147"/>
      <c r="HV11" s="147"/>
      <c r="HW11" s="147"/>
      <c r="HX11" s="147"/>
      <c r="HY11" s="147"/>
      <c r="HZ11" s="147"/>
      <c r="IA11" s="147"/>
      <c r="IB11" s="147"/>
      <c r="IC11" s="147"/>
      <c r="ID11" s="147"/>
      <c r="IE11" s="147"/>
      <c r="IF11" s="147"/>
      <c r="IG11" s="147"/>
      <c r="IH11" s="147"/>
      <c r="II11" s="147"/>
      <c r="IJ11" s="147"/>
      <c r="IK11" s="147"/>
      <c r="IL11" s="147"/>
      <c r="IM11" s="147"/>
      <c r="IN11" s="147"/>
      <c r="IO11" s="147"/>
      <c r="IP11" s="147"/>
      <c r="IQ11" s="147"/>
      <c r="IR11" s="147"/>
      <c r="IS11" s="147"/>
      <c r="IT11" s="147"/>
      <c r="IU11" s="147"/>
      <c r="IV11" s="147"/>
      <c r="IW11" s="147"/>
      <c r="IX11" s="147"/>
      <c r="IY11" s="147"/>
      <c r="IZ11" s="147"/>
      <c r="JA11" s="147"/>
      <c r="JB11" s="147"/>
      <c r="JC11" s="147"/>
      <c r="JD11" s="147"/>
      <c r="JE11" s="147"/>
      <c r="JF11" s="147"/>
      <c r="JG11" s="147"/>
      <c r="JH11" s="147"/>
      <c r="JI11" s="147"/>
      <c r="JJ11" s="147"/>
      <c r="JK11" s="147"/>
      <c r="JL11" s="147"/>
      <c r="JM11" s="147"/>
      <c r="JN11" s="147"/>
      <c r="JO11" s="147"/>
      <c r="JP11" s="147"/>
      <c r="JQ11" s="147"/>
      <c r="JR11" s="147"/>
      <c r="JS11" s="147"/>
      <c r="JT11" s="147"/>
      <c r="JU11" s="147"/>
      <c r="JV11" s="147"/>
      <c r="JW11" s="147"/>
      <c r="JX11" s="147"/>
      <c r="JY11" s="147"/>
      <c r="JZ11" s="147"/>
      <c r="KA11" s="147"/>
      <c r="KB11" s="147"/>
      <c r="KC11" s="147"/>
      <c r="KD11" s="147"/>
      <c r="KE11" s="147"/>
      <c r="KF11" s="147"/>
      <c r="KG11" s="147"/>
      <c r="KH11" s="147"/>
      <c r="KI11" s="147"/>
      <c r="KJ11" s="147"/>
      <c r="KK11" s="147"/>
      <c r="KL11" s="147"/>
      <c r="KM11" s="147"/>
      <c r="KN11" s="147"/>
      <c r="KO11" s="147"/>
      <c r="KP11" s="147"/>
      <c r="KQ11" s="147"/>
      <c r="KR11" s="147"/>
      <c r="KS11" s="147"/>
      <c r="KT11" s="147"/>
      <c r="KU11" s="147"/>
      <c r="KV11" s="147"/>
      <c r="KW11" s="147"/>
      <c r="KX11" s="147"/>
      <c r="KY11" s="147"/>
      <c r="KZ11" s="147"/>
      <c r="LA11" s="147"/>
      <c r="LB11" s="147"/>
      <c r="LC11" s="147"/>
      <c r="LD11" s="147"/>
      <c r="LE11" s="147"/>
      <c r="LF11" s="147"/>
      <c r="LG11" s="147"/>
      <c r="LH11" s="147"/>
      <c r="LI11" s="147"/>
      <c r="LJ11" s="147"/>
      <c r="LK11" s="147"/>
      <c r="LL11" s="147"/>
      <c r="LM11" s="147"/>
      <c r="LN11" s="147"/>
      <c r="LO11" s="147"/>
      <c r="LP11" s="147"/>
      <c r="LQ11" s="147"/>
      <c r="LR11" s="147"/>
      <c r="LS11" s="147"/>
      <c r="LT11" s="147"/>
      <c r="LU11" s="147"/>
      <c r="LV11" s="147"/>
      <c r="LW11" s="147"/>
      <c r="LX11" s="147"/>
      <c r="LY11" s="147"/>
      <c r="LZ11" s="147"/>
      <c r="MA11" s="147"/>
      <c r="MB11" s="147"/>
      <c r="MC11" s="147"/>
      <c r="MD11" s="147"/>
      <c r="ME11" s="147"/>
      <c r="MF11" s="147"/>
      <c r="MG11" s="147"/>
      <c r="MH11" s="147"/>
      <c r="MI11" s="147"/>
      <c r="MJ11" s="147"/>
      <c r="MK11" s="147"/>
      <c r="ML11" s="147"/>
      <c r="MM11" s="147"/>
      <c r="MN11" s="147"/>
      <c r="MO11" s="147"/>
      <c r="MP11" s="147"/>
      <c r="MQ11" s="147"/>
      <c r="MR11" s="147"/>
      <c r="MS11" s="147"/>
      <c r="MT11" s="147"/>
      <c r="MU11" s="147"/>
      <c r="MV11" s="147"/>
      <c r="MW11" s="147"/>
      <c r="MX11" s="147"/>
      <c r="MY11" s="147"/>
      <c r="MZ11" s="147"/>
      <c r="NA11" s="147"/>
      <c r="NB11" s="147"/>
      <c r="NC11" s="147"/>
      <c r="ND11" s="147"/>
      <c r="NE11" s="147"/>
    </row>
    <row r="12" spans="1:379" s="148" customFormat="1">
      <c r="A12" s="146"/>
      <c r="B12" s="146"/>
      <c r="C12" s="146"/>
      <c r="D12" s="146"/>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c r="IX12" s="147"/>
      <c r="IY12" s="147"/>
      <c r="IZ12" s="147"/>
      <c r="JA12" s="147"/>
      <c r="JB12" s="147"/>
      <c r="JC12" s="147"/>
      <c r="JD12" s="147"/>
      <c r="JE12" s="147"/>
      <c r="JF12" s="147"/>
      <c r="JG12" s="147"/>
      <c r="JH12" s="147"/>
      <c r="JI12" s="147"/>
      <c r="JJ12" s="147"/>
      <c r="JK12" s="147"/>
      <c r="JL12" s="147"/>
      <c r="JM12" s="147"/>
      <c r="JN12" s="147"/>
      <c r="JO12" s="147"/>
      <c r="JP12" s="147"/>
      <c r="JQ12" s="147"/>
      <c r="JR12" s="147"/>
      <c r="JS12" s="147"/>
      <c r="JT12" s="147"/>
      <c r="JU12" s="147"/>
      <c r="JV12" s="147"/>
      <c r="JW12" s="147"/>
      <c r="JX12" s="147"/>
      <c r="JY12" s="147"/>
      <c r="JZ12" s="147"/>
      <c r="KA12" s="147"/>
      <c r="KB12" s="147"/>
      <c r="KC12" s="147"/>
      <c r="KD12" s="147"/>
      <c r="KE12" s="147"/>
      <c r="KF12" s="147"/>
      <c r="KG12" s="147"/>
      <c r="KH12" s="147"/>
      <c r="KI12" s="147"/>
      <c r="KJ12" s="147"/>
      <c r="KK12" s="147"/>
      <c r="KL12" s="147"/>
      <c r="KM12" s="147"/>
      <c r="KN12" s="147"/>
      <c r="KO12" s="147"/>
      <c r="KP12" s="147"/>
      <c r="KQ12" s="147"/>
      <c r="KR12" s="147"/>
      <c r="KS12" s="147"/>
      <c r="KT12" s="147"/>
      <c r="KU12" s="147"/>
      <c r="KV12" s="147"/>
      <c r="KW12" s="147"/>
      <c r="KX12" s="147"/>
      <c r="KY12" s="147"/>
      <c r="KZ12" s="147"/>
      <c r="LA12" s="147"/>
      <c r="LB12" s="147"/>
      <c r="LC12" s="147"/>
      <c r="LD12" s="147"/>
      <c r="LE12" s="147"/>
      <c r="LF12" s="147"/>
      <c r="LG12" s="147"/>
      <c r="LH12" s="147"/>
      <c r="LI12" s="147"/>
      <c r="LJ12" s="147"/>
      <c r="LK12" s="147"/>
      <c r="LL12" s="147"/>
      <c r="LM12" s="147"/>
      <c r="LN12" s="147"/>
      <c r="LO12" s="147"/>
      <c r="LP12" s="147"/>
      <c r="LQ12" s="147"/>
      <c r="LR12" s="147"/>
      <c r="LS12" s="147"/>
      <c r="LT12" s="147"/>
      <c r="LU12" s="147"/>
      <c r="LV12" s="147"/>
      <c r="LW12" s="147"/>
      <c r="LX12" s="147"/>
      <c r="LY12" s="147"/>
      <c r="LZ12" s="147"/>
      <c r="MA12" s="147"/>
      <c r="MB12" s="147"/>
      <c r="MC12" s="147"/>
      <c r="MD12" s="147"/>
      <c r="ME12" s="147"/>
      <c r="MF12" s="147"/>
      <c r="MG12" s="147"/>
      <c r="MH12" s="147"/>
      <c r="MI12" s="147"/>
      <c r="MJ12" s="147"/>
      <c r="MK12" s="147"/>
      <c r="ML12" s="147"/>
      <c r="MM12" s="147"/>
      <c r="MN12" s="147"/>
      <c r="MO12" s="147"/>
      <c r="MP12" s="147"/>
      <c r="MQ12" s="147"/>
      <c r="MR12" s="147"/>
      <c r="MS12" s="147"/>
      <c r="MT12" s="147"/>
      <c r="MU12" s="147"/>
      <c r="MV12" s="147"/>
      <c r="MW12" s="147"/>
      <c r="MX12" s="147"/>
      <c r="MY12" s="147"/>
      <c r="MZ12" s="147"/>
      <c r="NA12" s="147"/>
      <c r="NB12" s="147"/>
      <c r="NC12" s="147"/>
      <c r="ND12" s="147"/>
      <c r="NE12" s="147"/>
    </row>
    <row r="13" spans="1:379" s="148" customFormat="1">
      <c r="A13" s="146"/>
      <c r="B13" s="146"/>
      <c r="C13" s="146"/>
      <c r="D13" s="146"/>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c r="IX13" s="147"/>
      <c r="IY13" s="147"/>
      <c r="IZ13" s="147"/>
      <c r="JA13" s="147"/>
      <c r="JB13" s="147"/>
      <c r="JC13" s="147"/>
      <c r="JD13" s="147"/>
      <c r="JE13" s="147"/>
      <c r="JF13" s="147"/>
      <c r="JG13" s="147"/>
      <c r="JH13" s="147"/>
      <c r="JI13" s="147"/>
      <c r="JJ13" s="147"/>
      <c r="JK13" s="147"/>
      <c r="JL13" s="147"/>
      <c r="JM13" s="147"/>
      <c r="JN13" s="147"/>
      <c r="JO13" s="147"/>
      <c r="JP13" s="147"/>
      <c r="JQ13" s="147"/>
      <c r="JR13" s="147"/>
      <c r="JS13" s="147"/>
      <c r="JT13" s="147"/>
      <c r="JU13" s="147"/>
      <c r="JV13" s="147"/>
      <c r="JW13" s="147"/>
      <c r="JX13" s="147"/>
      <c r="JY13" s="147"/>
      <c r="JZ13" s="147"/>
      <c r="KA13" s="147"/>
      <c r="KB13" s="147"/>
      <c r="KC13" s="147"/>
      <c r="KD13" s="147"/>
      <c r="KE13" s="147"/>
      <c r="KF13" s="147"/>
      <c r="KG13" s="147"/>
      <c r="KH13" s="147"/>
      <c r="KI13" s="147"/>
      <c r="KJ13" s="147"/>
      <c r="KK13" s="147"/>
      <c r="KL13" s="147"/>
      <c r="KM13" s="147"/>
      <c r="KN13" s="147"/>
      <c r="KO13" s="147"/>
      <c r="KP13" s="147"/>
      <c r="KQ13" s="147"/>
      <c r="KR13" s="147"/>
      <c r="KS13" s="147"/>
      <c r="KT13" s="147"/>
      <c r="KU13" s="147"/>
      <c r="KV13" s="147"/>
      <c r="KW13" s="147"/>
      <c r="KX13" s="147"/>
      <c r="KY13" s="147"/>
      <c r="KZ13" s="147"/>
      <c r="LA13" s="147"/>
      <c r="LB13" s="147"/>
      <c r="LC13" s="147"/>
      <c r="LD13" s="147"/>
      <c r="LE13" s="147"/>
      <c r="LF13" s="147"/>
      <c r="LG13" s="147"/>
      <c r="LH13" s="147"/>
      <c r="LI13" s="147"/>
      <c r="LJ13" s="147"/>
      <c r="LK13" s="147"/>
      <c r="LL13" s="147"/>
      <c r="LM13" s="147"/>
      <c r="LN13" s="147"/>
      <c r="LO13" s="147"/>
      <c r="LP13" s="147"/>
      <c r="LQ13" s="147"/>
      <c r="LR13" s="147"/>
      <c r="LS13" s="147"/>
      <c r="LT13" s="147"/>
      <c r="LU13" s="147"/>
      <c r="LV13" s="147"/>
      <c r="LW13" s="147"/>
      <c r="LX13" s="147"/>
      <c r="LY13" s="147"/>
      <c r="LZ13" s="147"/>
      <c r="MA13" s="147"/>
      <c r="MB13" s="147"/>
      <c r="MC13" s="147"/>
      <c r="MD13" s="147"/>
      <c r="ME13" s="147"/>
      <c r="MF13" s="147"/>
      <c r="MG13" s="147"/>
      <c r="MH13" s="147"/>
      <c r="MI13" s="147"/>
      <c r="MJ13" s="147"/>
      <c r="MK13" s="147"/>
      <c r="ML13" s="147"/>
      <c r="MM13" s="147"/>
      <c r="MN13" s="147"/>
      <c r="MO13" s="147"/>
      <c r="MP13" s="147"/>
      <c r="MQ13" s="147"/>
      <c r="MR13" s="147"/>
      <c r="MS13" s="147"/>
      <c r="MT13" s="147"/>
      <c r="MU13" s="147"/>
      <c r="MV13" s="147"/>
      <c r="MW13" s="147"/>
      <c r="MX13" s="147"/>
      <c r="MY13" s="147"/>
      <c r="MZ13" s="147"/>
      <c r="NA13" s="147"/>
      <c r="NB13" s="147"/>
      <c r="NC13" s="147"/>
      <c r="ND13" s="147"/>
      <c r="NE13" s="147"/>
    </row>
    <row r="14" spans="1:379" s="148" customFormat="1">
      <c r="A14" s="146"/>
      <c r="B14" s="146"/>
      <c r="C14" s="146"/>
      <c r="D14" s="146"/>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c r="IX14" s="147"/>
      <c r="IY14" s="147"/>
      <c r="IZ14" s="147"/>
      <c r="JA14" s="147"/>
      <c r="JB14" s="147"/>
      <c r="JC14" s="147"/>
      <c r="JD14" s="147"/>
      <c r="JE14" s="147"/>
      <c r="JF14" s="147"/>
      <c r="JG14" s="147"/>
      <c r="JH14" s="147"/>
      <c r="JI14" s="147"/>
      <c r="JJ14" s="147"/>
      <c r="JK14" s="147"/>
      <c r="JL14" s="147"/>
      <c r="JM14" s="147"/>
      <c r="JN14" s="147"/>
      <c r="JO14" s="147"/>
      <c r="JP14" s="147"/>
      <c r="JQ14" s="147"/>
      <c r="JR14" s="147"/>
      <c r="JS14" s="147"/>
      <c r="JT14" s="147"/>
      <c r="JU14" s="147"/>
      <c r="JV14" s="147"/>
      <c r="JW14" s="147"/>
      <c r="JX14" s="147"/>
      <c r="JY14" s="147"/>
      <c r="JZ14" s="147"/>
      <c r="KA14" s="147"/>
      <c r="KB14" s="147"/>
      <c r="KC14" s="147"/>
      <c r="KD14" s="147"/>
      <c r="KE14" s="147"/>
      <c r="KF14" s="147"/>
      <c r="KG14" s="147"/>
      <c r="KH14" s="147"/>
      <c r="KI14" s="147"/>
      <c r="KJ14" s="147"/>
      <c r="KK14" s="147"/>
      <c r="KL14" s="147"/>
      <c r="KM14" s="147"/>
      <c r="KN14" s="147"/>
      <c r="KO14" s="147"/>
      <c r="KP14" s="147"/>
      <c r="KQ14" s="147"/>
      <c r="KR14" s="147"/>
      <c r="KS14" s="147"/>
      <c r="KT14" s="147"/>
      <c r="KU14" s="147"/>
      <c r="KV14" s="147"/>
      <c r="KW14" s="147"/>
      <c r="KX14" s="147"/>
      <c r="KY14" s="147"/>
      <c r="KZ14" s="147"/>
      <c r="LA14" s="147"/>
      <c r="LB14" s="147"/>
      <c r="LC14" s="147"/>
      <c r="LD14" s="147"/>
      <c r="LE14" s="147"/>
      <c r="LF14" s="147"/>
      <c r="LG14" s="147"/>
      <c r="LH14" s="147"/>
      <c r="LI14" s="147"/>
      <c r="LJ14" s="147"/>
      <c r="LK14" s="147"/>
      <c r="LL14" s="147"/>
      <c r="LM14" s="147"/>
      <c r="LN14" s="147"/>
      <c r="LO14" s="147"/>
      <c r="LP14" s="147"/>
      <c r="LQ14" s="147"/>
      <c r="LR14" s="147"/>
      <c r="LS14" s="147"/>
      <c r="LT14" s="147"/>
      <c r="LU14" s="147"/>
      <c r="LV14" s="147"/>
      <c r="LW14" s="147"/>
      <c r="LX14" s="147"/>
      <c r="LY14" s="147"/>
      <c r="LZ14" s="147"/>
      <c r="MA14" s="147"/>
      <c r="MB14" s="147"/>
      <c r="MC14" s="147"/>
      <c r="MD14" s="147"/>
      <c r="ME14" s="147"/>
      <c r="MF14" s="147"/>
      <c r="MG14" s="147"/>
      <c r="MH14" s="147"/>
      <c r="MI14" s="147"/>
      <c r="MJ14" s="147"/>
      <c r="MK14" s="147"/>
      <c r="ML14" s="147"/>
      <c r="MM14" s="147"/>
      <c r="MN14" s="147"/>
      <c r="MO14" s="147"/>
      <c r="MP14" s="147"/>
      <c r="MQ14" s="147"/>
      <c r="MR14" s="147"/>
      <c r="MS14" s="147"/>
      <c r="MT14" s="147"/>
      <c r="MU14" s="147"/>
      <c r="MV14" s="147"/>
      <c r="MW14" s="147"/>
      <c r="MX14" s="147"/>
      <c r="MY14" s="147"/>
      <c r="MZ14" s="147"/>
      <c r="NA14" s="147"/>
      <c r="NB14" s="147"/>
      <c r="NC14" s="147"/>
      <c r="ND14" s="147"/>
      <c r="NE14" s="147"/>
    </row>
    <row r="15" spans="1:379" s="148" customFormat="1">
      <c r="A15" s="146"/>
      <c r="B15" s="146"/>
      <c r="C15" s="146"/>
      <c r="D15" s="146"/>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c r="GW15" s="147"/>
      <c r="GX15" s="147"/>
      <c r="GY15" s="147"/>
      <c r="GZ15" s="147"/>
      <c r="HA15" s="147"/>
      <c r="HB15" s="147"/>
      <c r="HC15" s="147"/>
      <c r="HD15" s="147"/>
      <c r="HE15" s="147"/>
      <c r="HF15" s="147"/>
      <c r="HG15" s="147"/>
      <c r="HH15" s="147"/>
      <c r="HI15" s="147"/>
      <c r="HJ15" s="147"/>
      <c r="HK15" s="147"/>
      <c r="HL15" s="147"/>
      <c r="HM15" s="147"/>
      <c r="HN15" s="147"/>
      <c r="HO15" s="147"/>
      <c r="HP15" s="147"/>
      <c r="HQ15" s="147"/>
      <c r="HR15" s="147"/>
      <c r="HS15" s="147"/>
      <c r="HT15" s="147"/>
      <c r="HU15" s="147"/>
      <c r="HV15" s="147"/>
      <c r="HW15" s="147"/>
      <c r="HX15" s="147"/>
      <c r="HY15" s="147"/>
      <c r="HZ15" s="147"/>
      <c r="IA15" s="147"/>
      <c r="IB15" s="147"/>
      <c r="IC15" s="147"/>
      <c r="ID15" s="147"/>
      <c r="IE15" s="147"/>
      <c r="IF15" s="147"/>
      <c r="IG15" s="147"/>
      <c r="IH15" s="147"/>
      <c r="II15" s="147"/>
      <c r="IJ15" s="147"/>
      <c r="IK15" s="147"/>
      <c r="IL15" s="147"/>
      <c r="IM15" s="147"/>
      <c r="IN15" s="147"/>
      <c r="IO15" s="147"/>
      <c r="IP15" s="147"/>
      <c r="IQ15" s="147"/>
      <c r="IR15" s="147"/>
      <c r="IS15" s="147"/>
      <c r="IT15" s="147"/>
      <c r="IU15" s="147"/>
      <c r="IV15" s="147"/>
      <c r="IW15" s="147"/>
      <c r="IX15" s="147"/>
      <c r="IY15" s="147"/>
      <c r="IZ15" s="147"/>
      <c r="JA15" s="147"/>
      <c r="JB15" s="147"/>
      <c r="JC15" s="147"/>
      <c r="JD15" s="147"/>
      <c r="JE15" s="147"/>
      <c r="JF15" s="147"/>
      <c r="JG15" s="147"/>
      <c r="JH15" s="147"/>
      <c r="JI15" s="147"/>
      <c r="JJ15" s="147"/>
      <c r="JK15" s="147"/>
      <c r="JL15" s="147"/>
      <c r="JM15" s="147"/>
      <c r="JN15" s="147"/>
      <c r="JO15" s="147"/>
      <c r="JP15" s="147"/>
      <c r="JQ15" s="147"/>
      <c r="JR15" s="147"/>
      <c r="JS15" s="147"/>
      <c r="JT15" s="147"/>
      <c r="JU15" s="147"/>
      <c r="JV15" s="147"/>
      <c r="JW15" s="147"/>
      <c r="JX15" s="147"/>
      <c r="JY15" s="147"/>
      <c r="JZ15" s="147"/>
      <c r="KA15" s="147"/>
      <c r="KB15" s="147"/>
      <c r="KC15" s="147"/>
      <c r="KD15" s="147"/>
      <c r="KE15" s="147"/>
      <c r="KF15" s="147"/>
      <c r="KG15" s="147"/>
      <c r="KH15" s="147"/>
      <c r="KI15" s="147"/>
      <c r="KJ15" s="147"/>
      <c r="KK15" s="147"/>
      <c r="KL15" s="147"/>
      <c r="KM15" s="147"/>
      <c r="KN15" s="147"/>
      <c r="KO15" s="147"/>
      <c r="KP15" s="147"/>
      <c r="KQ15" s="147"/>
      <c r="KR15" s="147"/>
      <c r="KS15" s="147"/>
      <c r="KT15" s="147"/>
      <c r="KU15" s="147"/>
      <c r="KV15" s="147"/>
      <c r="KW15" s="147"/>
      <c r="KX15" s="147"/>
      <c r="KY15" s="147"/>
      <c r="KZ15" s="147"/>
      <c r="LA15" s="147"/>
      <c r="LB15" s="147"/>
      <c r="LC15" s="147"/>
      <c r="LD15" s="147"/>
      <c r="LE15" s="147"/>
      <c r="LF15" s="147"/>
      <c r="LG15" s="147"/>
      <c r="LH15" s="147"/>
      <c r="LI15" s="147"/>
      <c r="LJ15" s="147"/>
      <c r="LK15" s="147"/>
      <c r="LL15" s="147"/>
      <c r="LM15" s="147"/>
      <c r="LN15" s="147"/>
      <c r="LO15" s="147"/>
      <c r="LP15" s="147"/>
      <c r="LQ15" s="147"/>
      <c r="LR15" s="147"/>
      <c r="LS15" s="147"/>
      <c r="LT15" s="147"/>
      <c r="LU15" s="147"/>
      <c r="LV15" s="147"/>
      <c r="LW15" s="147"/>
      <c r="LX15" s="147"/>
      <c r="LY15" s="147"/>
      <c r="LZ15" s="147"/>
      <c r="MA15" s="147"/>
      <c r="MB15" s="147"/>
      <c r="MC15" s="147"/>
      <c r="MD15" s="147"/>
      <c r="ME15" s="147"/>
      <c r="MF15" s="147"/>
      <c r="MG15" s="147"/>
      <c r="MH15" s="147"/>
      <c r="MI15" s="147"/>
      <c r="MJ15" s="147"/>
      <c r="MK15" s="147"/>
      <c r="ML15" s="147"/>
      <c r="MM15" s="147"/>
      <c r="MN15" s="147"/>
      <c r="MO15" s="147"/>
      <c r="MP15" s="147"/>
      <c r="MQ15" s="147"/>
      <c r="MR15" s="147"/>
      <c r="MS15" s="147"/>
      <c r="MT15" s="147"/>
      <c r="MU15" s="147"/>
      <c r="MV15" s="147"/>
      <c r="MW15" s="147"/>
      <c r="MX15" s="147"/>
      <c r="MY15" s="147"/>
      <c r="MZ15" s="147"/>
      <c r="NA15" s="147"/>
      <c r="NB15" s="147"/>
      <c r="NC15" s="147"/>
      <c r="ND15" s="147"/>
      <c r="NE15" s="147"/>
    </row>
    <row r="16" spans="1:379" s="148" customFormat="1">
      <c r="A16" s="146"/>
      <c r="B16" s="146"/>
      <c r="C16" s="146"/>
      <c r="D16" s="146"/>
      <c r="E16" s="147"/>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47"/>
      <c r="BZ16" s="147"/>
      <c r="CA16" s="147"/>
      <c r="CB16" s="147"/>
      <c r="CC16" s="147"/>
      <c r="CD16" s="147"/>
      <c r="CE16" s="147"/>
      <c r="CF16" s="147"/>
      <c r="CG16" s="147"/>
      <c r="CH16" s="147"/>
      <c r="CI16" s="147"/>
      <c r="CJ16" s="147"/>
      <c r="CK16" s="147"/>
      <c r="CL16" s="147"/>
      <c r="CM16" s="147"/>
      <c r="CN16" s="147"/>
      <c r="CO16" s="147"/>
      <c r="CP16" s="147"/>
      <c r="CQ16" s="147"/>
      <c r="CR16" s="147"/>
      <c r="CS16" s="147"/>
      <c r="CT16" s="147"/>
      <c r="CU16" s="147"/>
      <c r="CV16" s="147"/>
      <c r="CW16" s="147"/>
      <c r="CX16" s="147"/>
      <c r="CY16" s="147"/>
      <c r="CZ16" s="147"/>
      <c r="DA16" s="147"/>
      <c r="DB16" s="147"/>
      <c r="DC16" s="147"/>
      <c r="DD16" s="147"/>
      <c r="DE16" s="147"/>
      <c r="DF16" s="147"/>
      <c r="DG16" s="147"/>
      <c r="DH16" s="147"/>
      <c r="DI16" s="147"/>
      <c r="DJ16" s="147"/>
      <c r="DK16" s="147"/>
      <c r="DL16" s="147"/>
      <c r="DM16" s="147"/>
      <c r="DN16" s="147"/>
      <c r="DO16" s="147"/>
      <c r="DP16" s="147"/>
      <c r="DQ16" s="147"/>
      <c r="DR16" s="147"/>
      <c r="DS16" s="147"/>
      <c r="DT16" s="147"/>
      <c r="DU16" s="147"/>
      <c r="DV16" s="147"/>
      <c r="DW16" s="147"/>
      <c r="DX16" s="147"/>
      <c r="DY16" s="147"/>
      <c r="DZ16" s="147"/>
      <c r="EA16" s="147"/>
      <c r="EB16" s="147"/>
      <c r="EC16" s="147"/>
      <c r="ED16" s="147"/>
      <c r="EE16" s="147"/>
      <c r="EF16" s="147"/>
      <c r="EG16" s="147"/>
      <c r="EH16" s="147"/>
      <c r="EI16" s="147"/>
      <c r="EJ16" s="147"/>
      <c r="EK16" s="147"/>
      <c r="EL16" s="147"/>
      <c r="EM16" s="147"/>
      <c r="EN16" s="147"/>
      <c r="EO16" s="147"/>
      <c r="EP16" s="147"/>
      <c r="EQ16" s="147"/>
      <c r="ER16" s="147"/>
      <c r="ES16" s="147"/>
      <c r="ET16" s="147"/>
      <c r="EU16" s="147"/>
      <c r="EV16" s="147"/>
      <c r="EW16" s="147"/>
      <c r="EX16" s="147"/>
      <c r="EY16" s="147"/>
      <c r="EZ16" s="147"/>
      <c r="FA16" s="147"/>
      <c r="FB16" s="147"/>
      <c r="FC16" s="147"/>
      <c r="FD16" s="147"/>
      <c r="FE16" s="147"/>
      <c r="FF16" s="147"/>
      <c r="FG16" s="147"/>
      <c r="FH16" s="147"/>
      <c r="FI16" s="147"/>
      <c r="FJ16" s="147"/>
      <c r="FK16" s="147"/>
      <c r="FL16" s="147"/>
      <c r="FM16" s="147"/>
      <c r="FN16" s="147"/>
      <c r="FO16" s="147"/>
      <c r="FP16" s="147"/>
      <c r="FQ16" s="147"/>
      <c r="FR16" s="147"/>
      <c r="FS16" s="147"/>
      <c r="FT16" s="147"/>
      <c r="FU16" s="147"/>
      <c r="FV16" s="147"/>
      <c r="FW16" s="147"/>
      <c r="FX16" s="147"/>
      <c r="FY16" s="147"/>
      <c r="FZ16" s="147"/>
      <c r="GA16" s="147"/>
      <c r="GB16" s="147"/>
      <c r="GC16" s="147"/>
      <c r="GD16" s="147"/>
      <c r="GE16" s="147"/>
      <c r="GF16" s="147"/>
      <c r="GG16" s="147"/>
      <c r="GH16" s="147"/>
      <c r="GI16" s="147"/>
      <c r="GJ16" s="147"/>
      <c r="GK16" s="147"/>
      <c r="GL16" s="147"/>
      <c r="GM16" s="147"/>
      <c r="GN16" s="147"/>
      <c r="GO16" s="147"/>
      <c r="GP16" s="147"/>
      <c r="GQ16" s="147"/>
      <c r="GR16" s="147"/>
      <c r="GS16" s="147"/>
      <c r="GT16" s="147"/>
      <c r="GU16" s="147"/>
      <c r="GV16" s="147"/>
      <c r="GW16" s="147"/>
      <c r="GX16" s="147"/>
      <c r="GY16" s="147"/>
      <c r="GZ16" s="147"/>
      <c r="HA16" s="147"/>
      <c r="HB16" s="147"/>
      <c r="HC16" s="147"/>
      <c r="HD16" s="147"/>
      <c r="HE16" s="147"/>
      <c r="HF16" s="147"/>
      <c r="HG16" s="147"/>
      <c r="HH16" s="147"/>
      <c r="HI16" s="147"/>
      <c r="HJ16" s="147"/>
      <c r="HK16" s="147"/>
      <c r="HL16" s="147"/>
      <c r="HM16" s="147"/>
      <c r="HN16" s="147"/>
      <c r="HO16" s="147"/>
      <c r="HP16" s="147"/>
      <c r="HQ16" s="147"/>
      <c r="HR16" s="147"/>
      <c r="HS16" s="147"/>
      <c r="HT16" s="147"/>
      <c r="HU16" s="147"/>
      <c r="HV16" s="147"/>
      <c r="HW16" s="147"/>
      <c r="HX16" s="147"/>
      <c r="HY16" s="147"/>
      <c r="HZ16" s="147"/>
      <c r="IA16" s="147"/>
      <c r="IB16" s="147"/>
      <c r="IC16" s="147"/>
      <c r="ID16" s="147"/>
      <c r="IE16" s="147"/>
      <c r="IF16" s="147"/>
      <c r="IG16" s="147"/>
      <c r="IH16" s="147"/>
      <c r="II16" s="147"/>
      <c r="IJ16" s="147"/>
      <c r="IK16" s="147"/>
      <c r="IL16" s="147"/>
      <c r="IM16" s="147"/>
      <c r="IN16" s="147"/>
      <c r="IO16" s="147"/>
      <c r="IP16" s="147"/>
      <c r="IQ16" s="147"/>
      <c r="IR16" s="147"/>
      <c r="IS16" s="147"/>
      <c r="IT16" s="147"/>
      <c r="IU16" s="147"/>
      <c r="IV16" s="147"/>
      <c r="IW16" s="147"/>
      <c r="IX16" s="147"/>
      <c r="IY16" s="147"/>
      <c r="IZ16" s="147"/>
      <c r="JA16" s="147"/>
      <c r="JB16" s="147"/>
      <c r="JC16" s="147"/>
      <c r="JD16" s="147"/>
      <c r="JE16" s="147"/>
      <c r="JF16" s="147"/>
      <c r="JG16" s="147"/>
      <c r="JH16" s="147"/>
      <c r="JI16" s="147"/>
      <c r="JJ16" s="147"/>
      <c r="JK16" s="147"/>
      <c r="JL16" s="147"/>
      <c r="JM16" s="147"/>
      <c r="JN16" s="147"/>
      <c r="JO16" s="147"/>
      <c r="JP16" s="147"/>
      <c r="JQ16" s="147"/>
      <c r="JR16" s="147"/>
      <c r="JS16" s="147"/>
      <c r="JT16" s="147"/>
      <c r="JU16" s="147"/>
      <c r="JV16" s="147"/>
      <c r="JW16" s="147"/>
      <c r="JX16" s="147"/>
      <c r="JY16" s="147"/>
      <c r="JZ16" s="147"/>
      <c r="KA16" s="147"/>
      <c r="KB16" s="147"/>
      <c r="KC16" s="147"/>
      <c r="KD16" s="147"/>
      <c r="KE16" s="147"/>
      <c r="KF16" s="147"/>
      <c r="KG16" s="147"/>
      <c r="KH16" s="147"/>
      <c r="KI16" s="147"/>
      <c r="KJ16" s="147"/>
      <c r="KK16" s="147"/>
      <c r="KL16" s="147"/>
      <c r="KM16" s="147"/>
      <c r="KN16" s="147"/>
      <c r="KO16" s="147"/>
      <c r="KP16" s="147"/>
      <c r="KQ16" s="147"/>
      <c r="KR16" s="147"/>
      <c r="KS16" s="147"/>
      <c r="KT16" s="147"/>
      <c r="KU16" s="147"/>
      <c r="KV16" s="147"/>
      <c r="KW16" s="147"/>
      <c r="KX16" s="147"/>
      <c r="KY16" s="147"/>
      <c r="KZ16" s="147"/>
      <c r="LA16" s="147"/>
      <c r="LB16" s="147"/>
      <c r="LC16" s="147"/>
      <c r="LD16" s="147"/>
      <c r="LE16" s="147"/>
      <c r="LF16" s="147"/>
      <c r="LG16" s="147"/>
      <c r="LH16" s="147"/>
      <c r="LI16" s="147"/>
      <c r="LJ16" s="147"/>
      <c r="LK16" s="147"/>
      <c r="LL16" s="147"/>
      <c r="LM16" s="147"/>
      <c r="LN16" s="147"/>
      <c r="LO16" s="147"/>
      <c r="LP16" s="147"/>
      <c r="LQ16" s="147"/>
      <c r="LR16" s="147"/>
      <c r="LS16" s="147"/>
      <c r="LT16" s="147"/>
      <c r="LU16" s="147"/>
      <c r="LV16" s="147"/>
      <c r="LW16" s="147"/>
      <c r="LX16" s="147"/>
      <c r="LY16" s="147"/>
      <c r="LZ16" s="147"/>
      <c r="MA16" s="147"/>
      <c r="MB16" s="147"/>
      <c r="MC16" s="147"/>
      <c r="MD16" s="147"/>
      <c r="ME16" s="147"/>
      <c r="MF16" s="147"/>
      <c r="MG16" s="147"/>
      <c r="MH16" s="147"/>
      <c r="MI16" s="147"/>
      <c r="MJ16" s="147"/>
      <c r="MK16" s="147"/>
      <c r="ML16" s="147"/>
      <c r="MM16" s="147"/>
      <c r="MN16" s="147"/>
      <c r="MO16" s="147"/>
      <c r="MP16" s="147"/>
      <c r="MQ16" s="147"/>
      <c r="MR16" s="147"/>
      <c r="MS16" s="147"/>
      <c r="MT16" s="147"/>
      <c r="MU16" s="147"/>
      <c r="MV16" s="147"/>
      <c r="MW16" s="147"/>
      <c r="MX16" s="147"/>
      <c r="MY16" s="147"/>
      <c r="MZ16" s="147"/>
      <c r="NA16" s="147"/>
      <c r="NB16" s="147"/>
      <c r="NC16" s="147"/>
      <c r="ND16" s="147"/>
      <c r="NE16" s="147"/>
    </row>
    <row r="17" spans="1:369" s="148" customFormat="1" ht="14.25" customHeight="1">
      <c r="A17" s="146"/>
      <c r="B17" s="146"/>
      <c r="C17" s="146"/>
      <c r="D17" s="146"/>
      <c r="E17" s="147"/>
      <c r="F17" s="147"/>
      <c r="G17" s="147"/>
      <c r="H17" s="147"/>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47"/>
      <c r="BZ17" s="147"/>
      <c r="CA17" s="147"/>
      <c r="CB17" s="147"/>
      <c r="CC17" s="147"/>
      <c r="CD17" s="147"/>
      <c r="CE17" s="147"/>
      <c r="CF17" s="147"/>
      <c r="CG17" s="147"/>
      <c r="CH17" s="147"/>
      <c r="CI17" s="147"/>
      <c r="CJ17" s="147"/>
      <c r="CK17" s="147"/>
      <c r="CL17" s="147"/>
      <c r="CM17" s="147"/>
      <c r="CN17" s="147"/>
      <c r="CO17" s="147"/>
      <c r="CP17" s="147"/>
      <c r="CQ17" s="147"/>
      <c r="CR17" s="147"/>
      <c r="CS17" s="147"/>
      <c r="CT17" s="147"/>
      <c r="CU17" s="147"/>
      <c r="CV17" s="147"/>
      <c r="CW17" s="147"/>
      <c r="CX17" s="147"/>
      <c r="CY17" s="147"/>
      <c r="CZ17" s="147"/>
      <c r="DA17" s="147"/>
      <c r="DB17" s="147"/>
      <c r="DC17" s="147"/>
      <c r="DD17" s="147"/>
      <c r="DE17" s="147"/>
      <c r="DF17" s="147"/>
      <c r="DG17" s="147"/>
      <c r="DH17" s="147"/>
      <c r="DI17" s="147"/>
      <c r="DJ17" s="147"/>
      <c r="DK17" s="147"/>
      <c r="DL17" s="147"/>
      <c r="DM17" s="147"/>
      <c r="DN17" s="147"/>
      <c r="DO17" s="147"/>
      <c r="DP17" s="147"/>
      <c r="DQ17" s="147"/>
      <c r="DR17" s="147"/>
      <c r="DS17" s="147"/>
      <c r="DT17" s="147"/>
      <c r="DU17" s="147"/>
      <c r="DV17" s="147"/>
      <c r="DW17" s="147"/>
      <c r="DX17" s="147"/>
      <c r="DY17" s="147"/>
      <c r="DZ17" s="147"/>
      <c r="EA17" s="147"/>
      <c r="EB17" s="147"/>
      <c r="EC17" s="147"/>
      <c r="ED17" s="147"/>
      <c r="EE17" s="147"/>
      <c r="EF17" s="147"/>
      <c r="EG17" s="147"/>
      <c r="EH17" s="147"/>
      <c r="EI17" s="147"/>
      <c r="EJ17" s="147"/>
      <c r="EK17" s="147"/>
      <c r="EL17" s="147"/>
      <c r="EM17" s="147"/>
      <c r="EN17" s="147"/>
      <c r="EO17" s="147"/>
      <c r="EP17" s="147"/>
      <c r="EQ17" s="147"/>
      <c r="ER17" s="147"/>
      <c r="ES17" s="147"/>
      <c r="ET17" s="147"/>
      <c r="EU17" s="147"/>
      <c r="EV17" s="147"/>
      <c r="EW17" s="147"/>
      <c r="EX17" s="147"/>
      <c r="EY17" s="147"/>
      <c r="EZ17" s="147"/>
      <c r="FA17" s="147"/>
      <c r="FB17" s="147"/>
      <c r="FC17" s="147"/>
      <c r="FD17" s="147"/>
      <c r="FE17" s="147"/>
      <c r="FF17" s="147"/>
      <c r="FG17" s="147"/>
      <c r="FH17" s="147"/>
      <c r="FI17" s="147"/>
      <c r="FJ17" s="147"/>
      <c r="FK17" s="147"/>
      <c r="FL17" s="147"/>
      <c r="FM17" s="147"/>
      <c r="FN17" s="147"/>
      <c r="FO17" s="147"/>
      <c r="FP17" s="147"/>
      <c r="FQ17" s="147"/>
      <c r="FR17" s="147"/>
      <c r="FS17" s="147"/>
      <c r="FT17" s="147"/>
      <c r="FU17" s="147"/>
      <c r="FV17" s="147"/>
      <c r="FW17" s="147"/>
      <c r="FX17" s="147"/>
      <c r="FY17" s="147"/>
      <c r="FZ17" s="147"/>
      <c r="GA17" s="147"/>
      <c r="GB17" s="147"/>
      <c r="GC17" s="147"/>
      <c r="GD17" s="147"/>
      <c r="GE17" s="147"/>
      <c r="GF17" s="147"/>
      <c r="GG17" s="147"/>
      <c r="GH17" s="147"/>
      <c r="GI17" s="147"/>
      <c r="GJ17" s="147"/>
      <c r="GK17" s="147"/>
      <c r="GL17" s="147"/>
      <c r="GM17" s="147"/>
      <c r="GN17" s="147"/>
      <c r="GO17" s="147"/>
      <c r="GP17" s="147"/>
      <c r="GQ17" s="147"/>
      <c r="GR17" s="147"/>
      <c r="GS17" s="147"/>
      <c r="GT17" s="147"/>
      <c r="GU17" s="147"/>
      <c r="GV17" s="147"/>
      <c r="GW17" s="147"/>
      <c r="GX17" s="147"/>
      <c r="GY17" s="147"/>
      <c r="GZ17" s="147"/>
      <c r="HA17" s="147"/>
      <c r="HB17" s="147"/>
      <c r="HC17" s="147"/>
      <c r="HD17" s="147"/>
      <c r="HE17" s="147"/>
      <c r="HF17" s="147"/>
      <c r="HG17" s="147"/>
      <c r="HH17" s="147"/>
      <c r="HI17" s="147"/>
      <c r="HJ17" s="147"/>
      <c r="HK17" s="147"/>
      <c r="HL17" s="147"/>
      <c r="HM17" s="147"/>
      <c r="HN17" s="147"/>
      <c r="HO17" s="147"/>
      <c r="HP17" s="147"/>
      <c r="HQ17" s="147"/>
      <c r="HR17" s="147"/>
      <c r="HS17" s="147"/>
      <c r="HT17" s="147"/>
      <c r="HU17" s="147"/>
      <c r="HV17" s="147"/>
      <c r="HW17" s="147"/>
      <c r="HX17" s="147"/>
      <c r="HY17" s="147"/>
      <c r="HZ17" s="147"/>
      <c r="IA17" s="147"/>
      <c r="IB17" s="147"/>
      <c r="IC17" s="147"/>
      <c r="ID17" s="147"/>
      <c r="IE17" s="147"/>
      <c r="IF17" s="147"/>
      <c r="IG17" s="147"/>
      <c r="IH17" s="147"/>
      <c r="II17" s="147"/>
      <c r="IJ17" s="147"/>
      <c r="IK17" s="147"/>
      <c r="IL17" s="147"/>
      <c r="IM17" s="147"/>
      <c r="IN17" s="147"/>
      <c r="IO17" s="147"/>
      <c r="IP17" s="147"/>
      <c r="IQ17" s="147"/>
      <c r="IR17" s="147"/>
      <c r="IS17" s="147"/>
      <c r="IT17" s="147"/>
      <c r="IU17" s="147"/>
      <c r="IV17" s="147"/>
      <c r="IW17" s="147"/>
      <c r="IX17" s="147"/>
      <c r="IY17" s="147"/>
      <c r="IZ17" s="147"/>
      <c r="JA17" s="147"/>
      <c r="JB17" s="147"/>
      <c r="JC17" s="147"/>
      <c r="JD17" s="147"/>
      <c r="JE17" s="147"/>
      <c r="JF17" s="147"/>
      <c r="JG17" s="147"/>
      <c r="JH17" s="147"/>
      <c r="JI17" s="147"/>
      <c r="JJ17" s="147"/>
      <c r="JK17" s="147"/>
      <c r="JL17" s="147"/>
      <c r="JM17" s="147"/>
      <c r="JN17" s="147"/>
      <c r="JO17" s="147"/>
      <c r="JP17" s="147"/>
      <c r="JQ17" s="147"/>
      <c r="JR17" s="147"/>
      <c r="JS17" s="147"/>
      <c r="JT17" s="147"/>
      <c r="JU17" s="147"/>
      <c r="JV17" s="147"/>
      <c r="JW17" s="147"/>
      <c r="JX17" s="147"/>
      <c r="JY17" s="147"/>
      <c r="JZ17" s="147"/>
      <c r="KA17" s="147"/>
      <c r="KB17" s="147"/>
      <c r="KC17" s="147"/>
      <c r="KD17" s="147"/>
      <c r="KE17" s="147"/>
      <c r="KF17" s="147"/>
      <c r="KG17" s="147"/>
      <c r="KH17" s="147"/>
      <c r="KI17" s="147"/>
      <c r="KJ17" s="147"/>
      <c r="KK17" s="147"/>
      <c r="KL17" s="147"/>
      <c r="KM17" s="147"/>
      <c r="KN17" s="147"/>
      <c r="KO17" s="147"/>
      <c r="KP17" s="147"/>
      <c r="KQ17" s="147"/>
      <c r="KR17" s="147"/>
      <c r="KS17" s="147"/>
      <c r="KT17" s="147"/>
      <c r="KU17" s="147"/>
      <c r="KV17" s="147"/>
      <c r="KW17" s="147"/>
      <c r="KX17" s="147"/>
      <c r="KY17" s="147"/>
      <c r="KZ17" s="147"/>
      <c r="LA17" s="147"/>
      <c r="LB17" s="147"/>
      <c r="LC17" s="147"/>
      <c r="LD17" s="147"/>
      <c r="LE17" s="147"/>
      <c r="LF17" s="147"/>
      <c r="LG17" s="147"/>
      <c r="LH17" s="147"/>
      <c r="LI17" s="147"/>
      <c r="LJ17" s="147"/>
      <c r="LK17" s="147"/>
      <c r="LL17" s="147"/>
      <c r="LM17" s="147"/>
      <c r="LN17" s="147"/>
      <c r="LO17" s="147"/>
      <c r="LP17" s="147"/>
      <c r="LQ17" s="147"/>
      <c r="LR17" s="147"/>
      <c r="LS17" s="147"/>
      <c r="LT17" s="147"/>
      <c r="LU17" s="147"/>
      <c r="LV17" s="147"/>
      <c r="LW17" s="147"/>
      <c r="LX17" s="147"/>
      <c r="LY17" s="147"/>
      <c r="LZ17" s="147"/>
      <c r="MA17" s="147"/>
      <c r="MB17" s="147"/>
      <c r="MC17" s="147"/>
      <c r="MD17" s="147"/>
      <c r="ME17" s="147"/>
      <c r="MF17" s="147"/>
      <c r="MG17" s="147"/>
      <c r="MH17" s="147"/>
      <c r="MI17" s="147"/>
      <c r="MJ17" s="147"/>
      <c r="MK17" s="147"/>
      <c r="ML17" s="147"/>
      <c r="MM17" s="147"/>
      <c r="MN17" s="147"/>
      <c r="MO17" s="147"/>
      <c r="MP17" s="147"/>
      <c r="MQ17" s="147"/>
      <c r="MR17" s="147"/>
      <c r="MS17" s="147"/>
      <c r="MT17" s="147"/>
      <c r="MU17" s="147"/>
      <c r="MV17" s="147"/>
      <c r="MW17" s="147"/>
      <c r="MX17" s="147"/>
      <c r="MY17" s="147"/>
      <c r="MZ17" s="147"/>
      <c r="NA17" s="147"/>
      <c r="NB17" s="147"/>
      <c r="NC17" s="147"/>
      <c r="ND17" s="147"/>
      <c r="NE17" s="147"/>
    </row>
  </sheetData>
  <mergeCells count="30">
    <mergeCell ref="EY3:FM4"/>
    <mergeCell ref="FN3:GB4"/>
    <mergeCell ref="GC3:GQ4"/>
    <mergeCell ref="GR3:HF4"/>
    <mergeCell ref="A5:A6"/>
    <mergeCell ref="B5:B6"/>
    <mergeCell ref="C5:C6"/>
    <mergeCell ref="D5:D6"/>
    <mergeCell ref="A3:D4"/>
    <mergeCell ref="E3:S4"/>
    <mergeCell ref="T3:AH4"/>
    <mergeCell ref="AI3:AW4"/>
    <mergeCell ref="AX3:BL4"/>
    <mergeCell ref="EJ3:EX4"/>
    <mergeCell ref="BM3:CA4"/>
    <mergeCell ref="CB3:CP4"/>
    <mergeCell ref="CQ3:DE4"/>
    <mergeCell ref="DF3:DT4"/>
    <mergeCell ref="DU3:EI4"/>
    <mergeCell ref="HG3:HU4"/>
    <mergeCell ref="HV3:IJ4"/>
    <mergeCell ref="IK3:IY4"/>
    <mergeCell ref="IZ3:JN4"/>
    <mergeCell ref="JO3:KC4"/>
    <mergeCell ref="NA3:NO4"/>
    <mergeCell ref="KD3:KR4"/>
    <mergeCell ref="KS3:LG4"/>
    <mergeCell ref="LH3:LV4"/>
    <mergeCell ref="LW3:MK4"/>
    <mergeCell ref="ML3:MZ4"/>
  </mergeCells>
  <conditionalFormatting sqref="E5:NE6 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54" priority="143">
      <formula>WEEKDAY(E$5,2)=1</formula>
    </cfRule>
    <cfRule type="expression" dxfId="53" priority="165">
      <formula>E$2</formula>
    </cfRule>
    <cfRule type="expression" dxfId="52" priority="166">
      <formula>E$1</formula>
    </cfRule>
  </conditionalFormatting>
  <conditionalFormatting sqref="E12:JB12 F11:BG12 E17:JB17 E10:AH17 E13:MK14 E14:NE16 F16:BG17 AI7:NE17 E7:NE11">
    <cfRule type="expression" dxfId="51" priority="142">
      <formula>WEEKDAY(E$5,2)=1</formula>
    </cfRule>
    <cfRule type="expression" dxfId="50" priority="156">
      <formula>E$1</formula>
    </cfRule>
    <cfRule type="expression" dxfId="49" priority="158">
      <formula>AND(MOD(ROW(),2)=0,E$2=TRUE)</formula>
    </cfRule>
  </conditionalFormatting>
  <conditionalFormatting sqref="E12:JB12 F11:BG12 E17:JB17 E10:AH17 E13:MK14 E14:NE16 F16:BG17 AI7:NE17 E7:NE11">
    <cfRule type="expression" dxfId="48" priority="157">
      <formula>E$2</formula>
    </cfRule>
  </conditionalFormatting>
  <conditionalFormatting sqref="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47" priority="141">
      <formula>AND(MOD(ROW(),2)=0,N$2=TRUE)</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6" priority="6">
      <formula>WEEKDAY(N$5,2)=1</formula>
    </cfRule>
    <cfRule type="expression" dxfId="45" priority="7">
      <formula>N$2</formula>
    </cfRule>
    <cfRule type="expression" dxfId="44" priority="8">
      <formula>N$1</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3" priority="5">
      <formula>AND(MOD(ROW(),2)=0,N$2=TRUE)</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42" priority="2">
      <formula>WEEKDAY(N$5,2)=1</formula>
    </cfRule>
    <cfRule type="expression" dxfId="41" priority="3">
      <formula>N$2</formula>
    </cfRule>
    <cfRule type="expression" dxfId="40" priority="4">
      <formula>N$1</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39" priority="1">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32"/>
  <sheetViews>
    <sheetView topLeftCell="B1" zoomScale="70" zoomScaleNormal="70" workbookViewId="0">
      <selection activeCell="F42" sqref="F42"/>
    </sheetView>
  </sheetViews>
  <sheetFormatPr baseColWidth="10" defaultColWidth="11.42578125" defaultRowHeight="15"/>
  <cols>
    <col min="1" max="1" width="11.85546875" hidden="1" customWidth="1"/>
    <col min="2" max="2" width="20.140625" style="112"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4" t="s">
        <v>56</v>
      </c>
      <c r="B1" s="175"/>
      <c r="C1" s="175"/>
      <c r="D1" s="175"/>
      <c r="E1" s="175"/>
      <c r="F1" s="175"/>
      <c r="G1" s="175"/>
      <c r="H1" s="175"/>
      <c r="I1" s="175"/>
      <c r="J1" s="176"/>
      <c r="AF1">
        <v>7</v>
      </c>
      <c r="AG1">
        <v>20</v>
      </c>
    </row>
    <row r="2" spans="1:33" ht="15" customHeight="1">
      <c r="A2" s="177"/>
      <c r="B2" s="178"/>
      <c r="C2" s="178"/>
      <c r="D2" s="178"/>
      <c r="E2" s="178"/>
      <c r="F2" s="178"/>
      <c r="G2" s="178"/>
      <c r="H2" s="178"/>
      <c r="I2" s="178"/>
      <c r="J2" s="179"/>
    </row>
    <row r="3" spans="1:33" ht="15" customHeight="1">
      <c r="A3" s="177"/>
      <c r="B3" s="178"/>
      <c r="C3" s="178"/>
      <c r="D3" s="178"/>
      <c r="E3" s="178"/>
      <c r="F3" s="178"/>
      <c r="G3" s="178"/>
      <c r="H3" s="178"/>
      <c r="I3" s="178"/>
      <c r="J3" s="179"/>
    </row>
    <row r="4" spans="1:33" ht="15" customHeight="1">
      <c r="A4" s="180"/>
      <c r="B4" s="181"/>
      <c r="C4" s="181"/>
      <c r="D4" s="181"/>
      <c r="E4" s="181"/>
      <c r="F4" s="181"/>
      <c r="G4" s="181"/>
      <c r="H4" s="181"/>
      <c r="I4" s="181"/>
      <c r="J4" s="182"/>
    </row>
    <row r="6" spans="1:33" s="20" customFormat="1" ht="42.75">
      <c r="A6" s="19" t="s">
        <v>16</v>
      </c>
      <c r="B6" s="19"/>
      <c r="C6" s="19" t="s">
        <v>11</v>
      </c>
      <c r="D6" s="19" t="s">
        <v>10</v>
      </c>
      <c r="E6" s="19" t="s">
        <v>43</v>
      </c>
      <c r="F6" s="19" t="s">
        <v>15</v>
      </c>
      <c r="G6" s="19" t="s">
        <v>52</v>
      </c>
      <c r="H6" s="105" t="s">
        <v>53</v>
      </c>
      <c r="I6" s="108" t="s">
        <v>54</v>
      </c>
      <c r="J6" s="107" t="s">
        <v>17</v>
      </c>
    </row>
    <row r="7" spans="1:33">
      <c r="A7" s="15">
        <v>1</v>
      </c>
      <c r="B7" s="15" t="s">
        <v>45</v>
      </c>
      <c r="C7" s="30">
        <f ca="1">IF($AD7,INDIRECT($AC7 &amp; "F3"),"")</f>
        <v>41792</v>
      </c>
      <c r="D7" s="30">
        <f ca="1">IF($AD7,INDIRECT($AC7 &amp; "F4"),"")</f>
        <v>41810</v>
      </c>
      <c r="E7" s="104">
        <f ca="1">IF($AD7,WEEKNUM(D7,2) - WEEKNUM(C7,2)+1,"")</f>
        <v>3</v>
      </c>
      <c r="F7" s="15">
        <f t="shared" ref="F7:F11" ca="1" si="0">IF($AD7,NETWORKDAYS(C7,D7,Jours_Fériés),"")</f>
        <v>14</v>
      </c>
      <c r="G7" s="15">
        <f ca="1">IF($AD7,INDIRECT($AC7 &amp; "G4"),"")</f>
        <v>41.5</v>
      </c>
      <c r="H7" s="15">
        <f ca="1">IF($AD7,INDIRECT($AC7 &amp; "D4"),"")</f>
        <v>41.5</v>
      </c>
      <c r="I7" s="15">
        <f ca="1">IF($AD7,SUM(INDIRECT(AG7)),"")</f>
        <v>42</v>
      </c>
      <c r="J7" s="22">
        <v>0</v>
      </c>
      <c r="AC7" t="str">
        <f>"'SPRINT N°"&amp;$A7&amp;"'!"</f>
        <v>'SPRINT N°1'!</v>
      </c>
      <c r="AD7" t="b">
        <f ca="1">ISREF(INDIRECT(AC7&amp;"A1"))</f>
        <v>1</v>
      </c>
      <c r="AE7" s="71">
        <f ca="1">IF($AD7,MATCH(C7,'Charges Disponibles'!$5:$5,0),"")</f>
        <v>5</v>
      </c>
      <c r="AF7" s="71">
        <f ca="1">IF($AD7,MATCH(D7,'Charges Disponibles'!$5:$5,0),"")</f>
        <v>19</v>
      </c>
      <c r="AG7" t="str">
        <f ca="1">IF($AD7,"'Charges Disponibles'!" &amp; ADDRESS(AF$1,AE7) &amp; ":" &amp;ADDRESS(AG$1,AF7),"")</f>
        <v>'Charges Disponibles'!$E$7:$S$20</v>
      </c>
    </row>
    <row r="8" spans="1:33">
      <c r="A8" s="14">
        <v>2</v>
      </c>
      <c r="B8" s="15" t="s">
        <v>46</v>
      </c>
      <c r="C8" s="30">
        <f t="shared" ref="C8:C11" ca="1" si="1">IF($AD8,INDIRECT($AC8 &amp; "F3"),"")</f>
        <v>41813</v>
      </c>
      <c r="D8" s="30">
        <f t="shared" ref="D8:D11" ca="1" si="2">IF($AD8,INDIRECT($AC8 &amp; "F4"),"")</f>
        <v>41831</v>
      </c>
      <c r="E8" s="104">
        <f t="shared" ref="E8:E11" ca="1" si="3">IF($AD8,WEEKNUM(D8,2) - WEEKNUM(C8,2)+1,"")</f>
        <v>3</v>
      </c>
      <c r="F8" s="15">
        <f t="shared" ca="1" si="0"/>
        <v>15</v>
      </c>
      <c r="G8" s="15">
        <f t="shared" ref="G8:G11" ca="1" si="4">IF($AD8,INDIRECT($AC8 &amp; "G4"),"")</f>
        <v>57.5</v>
      </c>
      <c r="H8" s="15">
        <f t="shared" ref="H8:H11" ca="1" si="5">IF($AD8,INDIRECT($AC8 &amp; "D4"),"")</f>
        <v>57.5</v>
      </c>
      <c r="I8" s="15">
        <f t="shared" ref="I8:I11" ca="1" si="6">IF($AD8,SUM(INDIRECT(AG8)),"")</f>
        <v>60</v>
      </c>
      <c r="J8" s="22">
        <v>0</v>
      </c>
      <c r="AC8" t="str">
        <f t="shared" ref="AC8:AC11" si="7">"'SPRINT N°"&amp;$A8&amp;"'!"</f>
        <v>'SPRINT N°2'!</v>
      </c>
      <c r="AD8" t="b">
        <f t="shared" ref="AD8:AD11" ca="1" si="8">ISREF(INDIRECT(AC8&amp;"A1"))</f>
        <v>1</v>
      </c>
      <c r="AE8" s="71">
        <f ca="1">IF($AD8,MATCH(C8,'Charges Disponibles'!$5:$5,0),"")</f>
        <v>20</v>
      </c>
      <c r="AF8" s="71">
        <f ca="1">IF($AD8,MATCH(D8,'Charges Disponibles'!$5:$5,0),"")</f>
        <v>34</v>
      </c>
      <c r="AG8" s="113" t="str">
        <f t="shared" ref="AG8:AG11" ca="1" si="9">IF($AD8,"'Charges Disponibles'!" &amp; ADDRESS(AF$1,AE8) &amp; ":" &amp;ADDRESS(AG$1,AF8),"")</f>
        <v>'Charges Disponibles'!$T$7:$AH$20</v>
      </c>
    </row>
    <row r="9" spans="1:33">
      <c r="A9" s="14">
        <v>3</v>
      </c>
      <c r="B9" s="15" t="s">
        <v>47</v>
      </c>
      <c r="C9" s="30">
        <f t="shared" ca="1" si="1"/>
        <v>41834</v>
      </c>
      <c r="D9" s="30">
        <f t="shared" ca="1" si="2"/>
        <v>41852</v>
      </c>
      <c r="E9" s="104">
        <f t="shared" ca="1" si="3"/>
        <v>3</v>
      </c>
      <c r="F9" s="15">
        <f t="shared" ca="1" si="0"/>
        <v>14</v>
      </c>
      <c r="G9" s="15">
        <f t="shared" ca="1" si="4"/>
        <v>55.5</v>
      </c>
      <c r="H9" s="15">
        <f t="shared" ca="1" si="5"/>
        <v>55.5</v>
      </c>
      <c r="I9" s="15">
        <f t="shared" ca="1" si="6"/>
        <v>56</v>
      </c>
      <c r="J9" s="22">
        <v>0</v>
      </c>
      <c r="K9" s="112"/>
      <c r="AC9" t="str">
        <f t="shared" si="7"/>
        <v>'SPRINT N°3'!</v>
      </c>
      <c r="AD9" t="b">
        <f t="shared" ca="1" si="8"/>
        <v>1</v>
      </c>
      <c r="AE9" s="71">
        <f ca="1">IF($AD9,MATCH(C9,'Charges Disponibles'!$5:$5,0),"")</f>
        <v>35</v>
      </c>
      <c r="AF9" s="71">
        <f ca="1">IF($AD9,MATCH(D9,'Charges Disponibles'!$5:$5,0),"")</f>
        <v>49</v>
      </c>
      <c r="AG9" s="113" t="str">
        <f t="shared" ca="1" si="9"/>
        <v>'Charges Disponibles'!$AI$7:$AW$20</v>
      </c>
    </row>
    <row r="10" spans="1:33">
      <c r="A10" s="14">
        <v>4</v>
      </c>
      <c r="B10" s="15" t="s">
        <v>48</v>
      </c>
      <c r="C10" s="30">
        <f t="shared" ca="1" si="1"/>
        <v>41855</v>
      </c>
      <c r="D10" s="30">
        <f t="shared" ca="1" si="2"/>
        <v>41873</v>
      </c>
      <c r="E10" s="104">
        <f t="shared" ca="1" si="3"/>
        <v>3</v>
      </c>
      <c r="F10" s="15">
        <f t="shared" ca="1" si="0"/>
        <v>14</v>
      </c>
      <c r="G10" s="15">
        <f t="shared" ca="1" si="4"/>
        <v>53.5</v>
      </c>
      <c r="H10" s="15">
        <f t="shared" ca="1" si="5"/>
        <v>53.5</v>
      </c>
      <c r="I10" s="15">
        <f t="shared" ca="1" si="6"/>
        <v>56</v>
      </c>
      <c r="J10" s="22">
        <v>0</v>
      </c>
      <c r="K10" s="112"/>
      <c r="AC10" t="str">
        <f t="shared" si="7"/>
        <v>'SPRINT N°4'!</v>
      </c>
      <c r="AD10" t="b">
        <f t="shared" ca="1" si="8"/>
        <v>1</v>
      </c>
      <c r="AE10" s="71">
        <f ca="1">IF($AD10,MATCH(C10,'Charges Disponibles'!$5:$5,0),"")</f>
        <v>50</v>
      </c>
      <c r="AF10" s="71">
        <f ca="1">IF($AD10,MATCH(D10,'Charges Disponibles'!$5:$5,0),"")</f>
        <v>64</v>
      </c>
      <c r="AG10" s="113" t="str">
        <f t="shared" ca="1" si="9"/>
        <v>'Charges Disponibles'!$AX$7:$BL$20</v>
      </c>
    </row>
    <row r="11" spans="1:33">
      <c r="A11" s="14">
        <v>5</v>
      </c>
      <c r="B11" s="15" t="s">
        <v>49</v>
      </c>
      <c r="C11" s="30">
        <f t="shared" ca="1" si="1"/>
        <v>41876</v>
      </c>
      <c r="D11" s="30">
        <f t="shared" ca="1" si="2"/>
        <v>41894</v>
      </c>
      <c r="E11" s="104">
        <f t="shared" ca="1" si="3"/>
        <v>3</v>
      </c>
      <c r="F11" s="15">
        <f t="shared" ca="1" si="0"/>
        <v>15</v>
      </c>
      <c r="G11" s="15">
        <f t="shared" ca="1" si="4"/>
        <v>48.5</v>
      </c>
      <c r="H11" s="15">
        <f t="shared" ca="1" si="5"/>
        <v>48.5</v>
      </c>
      <c r="I11" s="15">
        <f t="shared" ca="1" si="6"/>
        <v>60</v>
      </c>
      <c r="J11" s="22">
        <v>0</v>
      </c>
      <c r="K11" s="112"/>
      <c r="AC11" t="str">
        <f t="shared" si="7"/>
        <v>'SPRINT N°5'!</v>
      </c>
      <c r="AD11" t="b">
        <f t="shared" ca="1" si="8"/>
        <v>1</v>
      </c>
      <c r="AE11" s="71">
        <f ca="1">IF($AD11,MATCH(C11,'Charges Disponibles'!$5:$5,0),"")</f>
        <v>65</v>
      </c>
      <c r="AF11" s="71">
        <f ca="1">IF($AD11,MATCH(D11,'Charges Disponibles'!$5:$5,0),"")</f>
        <v>79</v>
      </c>
      <c r="AG11" s="113" t="str">
        <f t="shared" ca="1" si="9"/>
        <v>'Charges Disponibles'!$BM$7:$CA$20</v>
      </c>
    </row>
    <row r="12" spans="1:33" ht="15.75">
      <c r="A12" s="173" t="s">
        <v>13</v>
      </c>
      <c r="B12" s="173"/>
      <c r="C12" s="173"/>
      <c r="D12" s="173"/>
      <c r="E12" s="173"/>
      <c r="F12" s="173"/>
      <c r="G12" s="110">
        <f ca="1">SUM(G7:G11)</f>
        <v>256.5</v>
      </c>
      <c r="H12" s="106">
        <f ca="1">SUM(H7:H11)</f>
        <v>256.5</v>
      </c>
      <c r="I12" s="109">
        <f ca="1">SUM(I7:I11)</f>
        <v>274</v>
      </c>
      <c r="J12" s="111">
        <f>AVERAGE(J7:J11)</f>
        <v>0</v>
      </c>
    </row>
    <row r="14" spans="1:33" ht="18.75">
      <c r="B14" s="183" t="s">
        <v>51</v>
      </c>
      <c r="C14" s="184"/>
      <c r="D14" s="184"/>
      <c r="E14" s="184"/>
      <c r="F14" s="185"/>
      <c r="G14" s="186">
        <f>SUM(Backlog!H:H)</f>
        <v>407.5</v>
      </c>
      <c r="H14" s="186"/>
      <c r="I14" s="186"/>
      <c r="J14" s="186"/>
    </row>
    <row r="16" spans="1:33" ht="15.75" thickBot="1"/>
    <row r="17" spans="2:10" ht="15" customHeight="1" thickTop="1">
      <c r="B17" s="210" t="s">
        <v>227</v>
      </c>
      <c r="C17" s="211"/>
      <c r="D17" s="187" t="s">
        <v>55</v>
      </c>
      <c r="E17" s="187"/>
      <c r="F17" s="187"/>
      <c r="G17" s="187"/>
      <c r="H17" s="187"/>
      <c r="I17" s="209" t="s">
        <v>226</v>
      </c>
      <c r="J17" s="208"/>
    </row>
    <row r="18" spans="2:10" ht="15" customHeight="1">
      <c r="B18" s="212"/>
      <c r="C18" s="213"/>
      <c r="D18" s="188"/>
      <c r="E18" s="188"/>
      <c r="F18" s="188"/>
      <c r="G18" s="188"/>
      <c r="H18" s="188"/>
      <c r="I18" s="189"/>
      <c r="J18" s="190"/>
    </row>
    <row r="19" spans="2:10" ht="15" customHeight="1">
      <c r="B19" s="212"/>
      <c r="C19" s="213"/>
      <c r="D19" s="188"/>
      <c r="E19" s="188"/>
      <c r="F19" s="188"/>
      <c r="G19" s="188"/>
      <c r="H19" s="188"/>
      <c r="I19" s="189"/>
      <c r="J19" s="190"/>
    </row>
    <row r="20" spans="2:10" ht="15" customHeight="1">
      <c r="B20" s="149"/>
      <c r="C20" s="205">
        <v>1</v>
      </c>
      <c r="D20" s="206" t="s">
        <v>217</v>
      </c>
      <c r="E20" s="206"/>
      <c r="F20" s="206"/>
      <c r="G20" s="206"/>
      <c r="H20" s="206"/>
      <c r="I20" s="206"/>
      <c r="J20" s="207" t="s">
        <v>204</v>
      </c>
    </row>
    <row r="21" spans="2:10" ht="15" customHeight="1">
      <c r="B21" s="149"/>
      <c r="C21" s="205">
        <v>2</v>
      </c>
      <c r="D21" s="206" t="s">
        <v>221</v>
      </c>
      <c r="E21" s="206"/>
      <c r="F21" s="206"/>
      <c r="G21" s="206"/>
      <c r="H21" s="206"/>
      <c r="I21" s="206"/>
      <c r="J21" s="207" t="s">
        <v>222</v>
      </c>
    </row>
    <row r="22" spans="2:10" ht="15" customHeight="1">
      <c r="B22" s="149"/>
      <c r="C22" s="205">
        <v>3</v>
      </c>
      <c r="D22" s="206" t="s">
        <v>220</v>
      </c>
      <c r="E22" s="206"/>
      <c r="F22" s="206"/>
      <c r="G22" s="206"/>
      <c r="H22" s="206"/>
      <c r="I22" s="206"/>
      <c r="J22" s="207" t="s">
        <v>223</v>
      </c>
    </row>
    <row r="23" spans="2:10" ht="15" customHeight="1">
      <c r="B23" s="149"/>
      <c r="C23" s="205">
        <v>4</v>
      </c>
      <c r="D23" s="206" t="s">
        <v>218</v>
      </c>
      <c r="E23" s="206"/>
      <c r="F23" s="206"/>
      <c r="G23" s="206"/>
      <c r="H23" s="206"/>
      <c r="I23" s="206"/>
      <c r="J23" s="207" t="s">
        <v>204</v>
      </c>
    </row>
    <row r="24" spans="2:10" ht="15" customHeight="1">
      <c r="B24" s="149"/>
      <c r="C24" s="205">
        <v>5</v>
      </c>
      <c r="D24" s="206" t="s">
        <v>219</v>
      </c>
      <c r="E24" s="206"/>
      <c r="F24" s="206"/>
      <c r="G24" s="206"/>
      <c r="H24" s="206"/>
      <c r="I24" s="206"/>
      <c r="J24" s="207" t="s">
        <v>225</v>
      </c>
    </row>
    <row r="25" spans="2:10" ht="15" customHeight="1">
      <c r="B25" s="149"/>
      <c r="C25" s="205">
        <v>6</v>
      </c>
      <c r="D25" s="206" t="s">
        <v>228</v>
      </c>
      <c r="E25" s="206"/>
      <c r="F25" s="206"/>
      <c r="G25" s="206"/>
      <c r="H25" s="206"/>
      <c r="I25" s="206"/>
      <c r="J25" s="207" t="s">
        <v>224</v>
      </c>
    </row>
    <row r="26" spans="2:10" ht="15" customHeight="1">
      <c r="B26" s="149"/>
      <c r="C26" s="150"/>
      <c r="D26" s="150"/>
      <c r="E26" s="150"/>
      <c r="F26" s="150"/>
      <c r="G26" s="150"/>
      <c r="H26" s="150"/>
      <c r="I26" s="150"/>
      <c r="J26" s="151"/>
    </row>
    <row r="27" spans="2:10" ht="15" customHeight="1">
      <c r="B27" s="149"/>
      <c r="C27" s="150"/>
      <c r="D27" s="150"/>
      <c r="E27" s="150"/>
      <c r="F27" s="150"/>
      <c r="G27" s="150"/>
      <c r="H27" s="150"/>
      <c r="I27" s="150"/>
      <c r="J27" s="151"/>
    </row>
    <row r="28" spans="2:10" ht="15.75" customHeight="1" thickBot="1">
      <c r="B28" s="152"/>
      <c r="C28" s="153"/>
      <c r="D28" s="153"/>
      <c r="E28" s="153"/>
      <c r="F28" s="153"/>
      <c r="G28" s="153"/>
      <c r="H28" s="153"/>
      <c r="I28" s="153"/>
      <c r="J28" s="154"/>
    </row>
    <row r="29" spans="2:10" ht="15.75" thickTop="1"/>
    <row r="32" spans="2:10">
      <c r="D32" s="140" t="s">
        <v>74</v>
      </c>
      <c r="E32" s="141" t="s">
        <v>74</v>
      </c>
    </row>
  </sheetData>
  <sheetProtection formatColumns="0"/>
  <mergeCells count="13">
    <mergeCell ref="D20:I20"/>
    <mergeCell ref="D21:I21"/>
    <mergeCell ref="D22:I22"/>
    <mergeCell ref="D23:I23"/>
    <mergeCell ref="D24:I24"/>
    <mergeCell ref="D25:I25"/>
    <mergeCell ref="A12:F12"/>
    <mergeCell ref="A1:J4"/>
    <mergeCell ref="B14:F14"/>
    <mergeCell ref="G14:J14"/>
    <mergeCell ref="B17:C19"/>
    <mergeCell ref="I17:J19"/>
    <mergeCell ref="D17:H19"/>
  </mergeCells>
  <conditionalFormatting sqref="A7:J11">
    <cfRule type="expression" dxfId="1" priority="6">
      <formula>MOD(ROW(),2)=0</formula>
    </cfRule>
  </conditionalFormatting>
  <conditionalFormatting sqref="G7:G11 I7:I11">
    <cfRule type="expression" dxfId="0"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58"/>
  <sheetViews>
    <sheetView showGridLines="0" zoomScale="70" zoomScaleNormal="70" workbookViewId="0">
      <pane ySplit="5" topLeftCell="A6" activePane="bottomLeft" state="frozen"/>
      <selection pane="bottomLeft" activeCell="H65" sqref="H65"/>
    </sheetView>
  </sheetViews>
  <sheetFormatPr baseColWidth="10" defaultColWidth="11.42578125" defaultRowHeight="14.25"/>
  <cols>
    <col min="1" max="1" width="7.42578125" style="50" customWidth="1"/>
    <col min="2" max="2" width="14.42578125" style="50" customWidth="1"/>
    <col min="3" max="3" width="11.7109375" style="50" customWidth="1"/>
    <col min="4" max="4" width="15.7109375" style="50" customWidth="1"/>
    <col min="5" max="5" width="13.140625" style="35" bestFit="1" customWidth="1"/>
    <col min="6" max="6" width="8.5703125" style="36" bestFit="1" customWidth="1"/>
    <col min="7" max="7" width="9.7109375" style="36" bestFit="1" customWidth="1"/>
    <col min="8" max="8" width="14.28515625" style="36" bestFit="1" customWidth="1"/>
    <col min="9" max="9" width="31.5703125" style="37" customWidth="1"/>
    <col min="10" max="10" width="33.7109375" style="37" customWidth="1"/>
    <col min="11" max="11" width="57" style="37" customWidth="1"/>
    <col min="12" max="12" width="57" style="35" customWidth="1"/>
    <col min="13" max="13" width="9.7109375" style="36" customWidth="1"/>
    <col min="14" max="14" width="107.140625" style="35" customWidth="1"/>
    <col min="15" max="15" width="129.42578125" style="35" customWidth="1"/>
    <col min="16" max="16384" width="11.42578125" style="35"/>
  </cols>
  <sheetData>
    <row r="1" spans="1:15" ht="14.25" customHeight="1">
      <c r="E1" s="191" t="s">
        <v>4</v>
      </c>
      <c r="F1" s="192"/>
      <c r="G1" s="192"/>
      <c r="H1" s="192"/>
      <c r="I1" s="192"/>
      <c r="J1" s="192"/>
      <c r="K1" s="192"/>
      <c r="L1" s="192"/>
      <c r="M1" s="192"/>
      <c r="N1" s="192"/>
    </row>
    <row r="2" spans="1:15" ht="14.25" customHeight="1">
      <c r="E2" s="193"/>
      <c r="F2" s="192"/>
      <c r="G2" s="192"/>
      <c r="H2" s="192"/>
      <c r="I2" s="192"/>
      <c r="J2" s="192"/>
      <c r="K2" s="192"/>
      <c r="L2" s="192"/>
      <c r="M2" s="192"/>
      <c r="N2" s="192"/>
    </row>
    <row r="3" spans="1:15" ht="14.25" customHeight="1">
      <c r="E3" s="193"/>
      <c r="F3" s="192"/>
      <c r="G3" s="192"/>
      <c r="H3" s="192"/>
      <c r="I3" s="192"/>
      <c r="J3" s="192"/>
      <c r="K3" s="192"/>
      <c r="L3" s="192"/>
      <c r="M3" s="192"/>
      <c r="N3" s="192"/>
    </row>
    <row r="5" spans="1:15" s="54" customFormat="1" ht="30">
      <c r="A5" s="50" t="s">
        <v>26</v>
      </c>
      <c r="B5" s="50" t="s">
        <v>38</v>
      </c>
      <c r="C5" s="50" t="s">
        <v>27</v>
      </c>
      <c r="D5" s="50" t="s">
        <v>28</v>
      </c>
      <c r="E5" s="38" t="s">
        <v>5</v>
      </c>
      <c r="F5" s="39" t="s">
        <v>21</v>
      </c>
      <c r="G5" s="38" t="s">
        <v>6</v>
      </c>
      <c r="H5" s="38" t="s">
        <v>14</v>
      </c>
      <c r="I5" s="39" t="s">
        <v>22</v>
      </c>
      <c r="J5" s="38" t="s">
        <v>8</v>
      </c>
      <c r="K5" s="38" t="s">
        <v>19</v>
      </c>
      <c r="L5" s="38" t="s">
        <v>24</v>
      </c>
      <c r="M5" s="39" t="s">
        <v>23</v>
      </c>
      <c r="N5" s="39" t="s">
        <v>29</v>
      </c>
      <c r="O5" s="54" t="s">
        <v>73</v>
      </c>
    </row>
    <row r="6" spans="1:15" s="41" customFormat="1" ht="15">
      <c r="A6" s="51" t="str">
        <f>IF($N6="","??",INDEX('Liste SFD'!$A:$A,MATCH($N6,'Liste SFD'!$B:$B,0),1))</f>
        <v>??</v>
      </c>
      <c r="B6" s="51">
        <v>1</v>
      </c>
      <c r="C6" s="51">
        <v>1</v>
      </c>
      <c r="D6" s="51">
        <v>1</v>
      </c>
      <c r="E6" s="32" t="str">
        <f t="shared" ref="E6:E37" si="0">TEXT(B6,"#") &amp; "." &amp; TEXT(C6,"#") &amp; "." &amp; TEXT(D6,"#")</f>
        <v>1.1.1</v>
      </c>
      <c r="F6" s="32">
        <v>1</v>
      </c>
      <c r="G6" s="32">
        <v>1</v>
      </c>
      <c r="H6" s="77">
        <v>5</v>
      </c>
      <c r="I6" s="40" t="s">
        <v>75</v>
      </c>
      <c r="J6" s="40" t="s">
        <v>77</v>
      </c>
      <c r="K6" s="40" t="s">
        <v>80</v>
      </c>
      <c r="L6" s="53"/>
      <c r="M6" s="52"/>
      <c r="N6" s="97"/>
      <c r="O6" s="41" t="str">
        <f>TEXT(E6,"#") &amp; " : " &amp; TEXT(I6,"#") &amp; " \ " &amp; TEXT(J6,"#") &amp; " \ " &amp; TEXT(K6,"#")</f>
        <v>1.1.1 : BackOffice \ Webservices Authentification \ Fonction user.getAuthToken</v>
      </c>
    </row>
    <row r="7" spans="1:15" s="41" customFormat="1" ht="15">
      <c r="A7" s="51" t="str">
        <f>IF($N7="","??",INDEX('Liste SFD'!$A:$A,MATCH($N7,'Liste SFD'!$B:$B,0),1))</f>
        <v>??</v>
      </c>
      <c r="B7" s="51">
        <v>1</v>
      </c>
      <c r="C7" s="51">
        <v>1</v>
      </c>
      <c r="D7" s="51">
        <v>2</v>
      </c>
      <c r="E7" s="32" t="str">
        <f t="shared" si="0"/>
        <v>1.1.2</v>
      </c>
      <c r="F7" s="32">
        <v>1</v>
      </c>
      <c r="G7" s="32">
        <v>1</v>
      </c>
      <c r="H7" s="114">
        <v>5</v>
      </c>
      <c r="I7" s="40" t="s">
        <v>75</v>
      </c>
      <c r="J7" s="40" t="s">
        <v>77</v>
      </c>
      <c r="K7" s="40" t="s">
        <v>81</v>
      </c>
      <c r="L7" s="53"/>
      <c r="M7" s="52"/>
      <c r="N7" s="97"/>
      <c r="O7" s="41" t="str">
        <f t="shared" ref="O7:O27" si="1">TEXT(E7,"#") &amp; " : " &amp; TEXT(I7,"#") &amp; " \ " &amp; TEXT(J7,"#") &amp; " \ " &amp; TEXT(K7,"#")</f>
        <v>1.1.2 : BackOffice \ Webservices Authentification \ Fonction user.getAccessToken</v>
      </c>
    </row>
    <row r="8" spans="1:15" s="41" customFormat="1" ht="15">
      <c r="A8" s="51" t="str">
        <f>IF($N8="","??",INDEX('Liste SFD'!$A:$A,MATCH($N8,'Liste SFD'!$B:$B,0),1))</f>
        <v>??</v>
      </c>
      <c r="B8" s="51">
        <v>1</v>
      </c>
      <c r="C8" s="51">
        <v>2</v>
      </c>
      <c r="D8" s="51">
        <v>1</v>
      </c>
      <c r="E8" s="32" t="str">
        <f t="shared" si="0"/>
        <v>1.2.1</v>
      </c>
      <c r="F8" s="32">
        <v>1</v>
      </c>
      <c r="G8" s="32">
        <v>2</v>
      </c>
      <c r="H8" s="77">
        <v>1</v>
      </c>
      <c r="I8" s="40" t="s">
        <v>75</v>
      </c>
      <c r="J8" s="40" t="s">
        <v>76</v>
      </c>
      <c r="K8" s="40" t="s">
        <v>78</v>
      </c>
      <c r="L8" s="53"/>
      <c r="M8" s="52"/>
      <c r="N8" s="97"/>
      <c r="O8" s="41" t="str">
        <f t="shared" si="1"/>
        <v>1.2.1 : BackOffice \ Webservices Read \ Fonction getListAllParcours</v>
      </c>
    </row>
    <row r="9" spans="1:15" s="41" customFormat="1" ht="15">
      <c r="A9" s="51" t="str">
        <f>IF($N9="","??",INDEX('Liste SFD'!$A:$A,MATCH($N9,'Liste SFD'!$B:$B,0),1))</f>
        <v>??</v>
      </c>
      <c r="B9" s="51">
        <v>1</v>
      </c>
      <c r="C9" s="51">
        <v>2</v>
      </c>
      <c r="D9" s="51">
        <v>2</v>
      </c>
      <c r="E9" s="144" t="str">
        <f t="shared" si="0"/>
        <v>1.2.2</v>
      </c>
      <c r="F9" s="144">
        <v>1</v>
      </c>
      <c r="G9" s="144">
        <v>2</v>
      </c>
      <c r="H9" s="142">
        <v>1</v>
      </c>
      <c r="I9" s="143" t="s">
        <v>75</v>
      </c>
      <c r="J9" s="143" t="s">
        <v>76</v>
      </c>
      <c r="K9" s="143" t="s">
        <v>79</v>
      </c>
      <c r="L9" s="143"/>
      <c r="M9" s="52"/>
      <c r="N9" s="97"/>
      <c r="O9" s="41" t="str">
        <f t="shared" si="1"/>
        <v>1.2.2 : BackOffice \ Webservices Read \ Fonction getParcoursArchitectureById</v>
      </c>
    </row>
    <row r="10" spans="1:15" s="41" customFormat="1" ht="15">
      <c r="A10" s="51" t="str">
        <f>IF($N10="","??",INDEX('Liste SFD'!$A:$A,MATCH($N10,'Liste SFD'!$B:$B,0),1))</f>
        <v>??</v>
      </c>
      <c r="B10" s="51">
        <v>1</v>
      </c>
      <c r="C10" s="51">
        <v>2</v>
      </c>
      <c r="D10" s="51">
        <v>3</v>
      </c>
      <c r="E10" s="144" t="str">
        <f t="shared" si="0"/>
        <v>1.2.3</v>
      </c>
      <c r="F10" s="144">
        <v>1</v>
      </c>
      <c r="G10" s="144">
        <v>2</v>
      </c>
      <c r="H10" s="142" t="s">
        <v>206</v>
      </c>
      <c r="I10" s="143" t="s">
        <v>75</v>
      </c>
      <c r="J10" s="143" t="s">
        <v>76</v>
      </c>
      <c r="K10" s="143" t="s">
        <v>82</v>
      </c>
      <c r="L10" s="143"/>
      <c r="M10" s="52"/>
      <c r="N10" s="97"/>
      <c r="O10" s="41" t="str">
        <f t="shared" si="1"/>
        <v>1.2.3 : BackOffice \ Webservices Read \ Fonction getParcoursById</v>
      </c>
    </row>
    <row r="11" spans="1:15" s="41" customFormat="1" ht="15">
      <c r="A11" s="51" t="str">
        <f>IF($N11="","??",INDEX('Liste SFD'!$A:$A,MATCH($N11,'Liste SFD'!$B:$B,0),1))</f>
        <v>??</v>
      </c>
      <c r="B11" s="51">
        <v>1</v>
      </c>
      <c r="C11" s="51">
        <v>2</v>
      </c>
      <c r="D11" s="51">
        <v>4</v>
      </c>
      <c r="E11" s="144" t="str">
        <f t="shared" si="0"/>
        <v>1.2.4</v>
      </c>
      <c r="F11" s="144">
        <v>1</v>
      </c>
      <c r="G11" s="144">
        <v>2</v>
      </c>
      <c r="H11" s="142" t="s">
        <v>206</v>
      </c>
      <c r="I11" s="143" t="s">
        <v>75</v>
      </c>
      <c r="J11" s="143" t="s">
        <v>76</v>
      </c>
      <c r="K11" s="143" t="s">
        <v>83</v>
      </c>
      <c r="L11" s="143"/>
      <c r="M11" s="52"/>
      <c r="N11" s="97"/>
      <c r="O11" s="41" t="str">
        <f t="shared" si="1"/>
        <v>1.2.4 : BackOffice \ Webservices Read \ Fonction getSousParcoursById</v>
      </c>
    </row>
    <row r="12" spans="1:15" s="41" customFormat="1">
      <c r="A12" s="51" t="str">
        <f>IF($N12="","??",INDEX('Liste SFD'!$A:$A,MATCH($N12,'Liste SFD'!$B:$B,0),1))</f>
        <v>??</v>
      </c>
      <c r="B12" s="51">
        <v>1</v>
      </c>
      <c r="C12" s="51">
        <v>2</v>
      </c>
      <c r="D12" s="51">
        <v>5</v>
      </c>
      <c r="E12" s="144" t="str">
        <f t="shared" si="0"/>
        <v>1.2.5</v>
      </c>
      <c r="F12" s="144">
        <v>1</v>
      </c>
      <c r="G12" s="144">
        <v>2</v>
      </c>
      <c r="H12" s="142" t="s">
        <v>206</v>
      </c>
      <c r="I12" s="143" t="s">
        <v>75</v>
      </c>
      <c r="J12" s="143" t="s">
        <v>76</v>
      </c>
      <c r="K12" s="143" t="s">
        <v>84</v>
      </c>
      <c r="L12" s="143"/>
      <c r="M12" s="122"/>
      <c r="N12" s="123"/>
      <c r="O12" s="41" t="str">
        <f t="shared" si="1"/>
        <v>1.2.5 : BackOffice \ Webservices Read \ Fonction getSceneById</v>
      </c>
    </row>
    <row r="13" spans="1:15" s="41" customFormat="1" ht="15">
      <c r="A13" s="51" t="str">
        <f>IF($N13="","??",INDEX('Liste SFD'!$A:$A,MATCH($N13,'Liste SFD'!$B:$B,0),1))</f>
        <v>??</v>
      </c>
      <c r="B13" s="51">
        <v>1</v>
      </c>
      <c r="C13" s="51">
        <v>2</v>
      </c>
      <c r="D13" s="51">
        <v>6</v>
      </c>
      <c r="E13" s="144" t="str">
        <f t="shared" si="0"/>
        <v>1.2.6</v>
      </c>
      <c r="F13" s="144">
        <v>1</v>
      </c>
      <c r="G13" s="144">
        <v>2</v>
      </c>
      <c r="H13" s="142" t="s">
        <v>206</v>
      </c>
      <c r="I13" s="143" t="s">
        <v>75</v>
      </c>
      <c r="J13" s="143" t="s">
        <v>76</v>
      </c>
      <c r="K13" s="143" t="s">
        <v>85</v>
      </c>
      <c r="L13" s="143"/>
      <c r="M13" s="52"/>
      <c r="N13" s="97"/>
      <c r="O13" s="41" t="str">
        <f t="shared" si="1"/>
        <v>1.2.6 : BackOffice \ Webservices Read \ Fonction getTransitionById</v>
      </c>
    </row>
    <row r="14" spans="1:15" s="41" customFormat="1" ht="15">
      <c r="A14" s="51" t="str">
        <f>IF($N14="","??",INDEX('Liste SFD'!$A:$A,MATCH($N14,'Liste SFD'!$B:$B,0),1))</f>
        <v>??</v>
      </c>
      <c r="B14" s="51">
        <v>1</v>
      </c>
      <c r="C14" s="51">
        <v>2</v>
      </c>
      <c r="D14" s="51">
        <v>7</v>
      </c>
      <c r="E14" s="144" t="str">
        <f t="shared" si="0"/>
        <v>1.2.7</v>
      </c>
      <c r="F14" s="144">
        <v>1</v>
      </c>
      <c r="G14" s="144">
        <v>2</v>
      </c>
      <c r="H14" s="142" t="s">
        <v>206</v>
      </c>
      <c r="I14" s="143" t="s">
        <v>75</v>
      </c>
      <c r="J14" s="143" t="s">
        <v>76</v>
      </c>
      <c r="K14" s="143" t="s">
        <v>86</v>
      </c>
      <c r="L14" s="143"/>
      <c r="M14" s="52"/>
      <c r="N14" s="97"/>
      <c r="O14" s="41" t="str">
        <f t="shared" si="1"/>
        <v>1.2.7 : BackOffice \ Webservices Read \ Fonction getListElementsBySceneId</v>
      </c>
    </row>
    <row r="15" spans="1:15" s="41" customFormat="1" ht="15">
      <c r="A15" s="51" t="str">
        <f>IF($N15="","??",INDEX('Liste SFD'!$A:$A,MATCH($N15,'Liste SFD'!$B:$B,0),1))</f>
        <v>??</v>
      </c>
      <c r="B15" s="51">
        <v>1</v>
      </c>
      <c r="C15" s="51">
        <v>2</v>
      </c>
      <c r="D15" s="51">
        <v>8</v>
      </c>
      <c r="E15" s="144" t="str">
        <f t="shared" si="0"/>
        <v>1.2.8</v>
      </c>
      <c r="F15" s="144">
        <v>1</v>
      </c>
      <c r="G15" s="144">
        <v>2</v>
      </c>
      <c r="H15" s="142" t="s">
        <v>206</v>
      </c>
      <c r="I15" s="143" t="s">
        <v>75</v>
      </c>
      <c r="J15" s="143" t="s">
        <v>76</v>
      </c>
      <c r="K15" s="143" t="s">
        <v>87</v>
      </c>
      <c r="L15" s="143"/>
      <c r="M15" s="52"/>
      <c r="N15" s="97"/>
      <c r="O15" s="41" t="str">
        <f t="shared" si="1"/>
        <v>1.2.8 : BackOffice \ Webservices Read \ Fonction getElementById</v>
      </c>
    </row>
    <row r="16" spans="1:15" s="41" customFormat="1" ht="15">
      <c r="A16" s="51" t="str">
        <f>IF($N16="","??",INDEX('Liste SFD'!$A:$A,MATCH($N16,'Liste SFD'!$B:$B,0),1))</f>
        <v>??</v>
      </c>
      <c r="B16" s="51">
        <v>1</v>
      </c>
      <c r="C16" s="51">
        <v>2</v>
      </c>
      <c r="D16" s="51">
        <v>9</v>
      </c>
      <c r="E16" s="144" t="str">
        <f t="shared" si="0"/>
        <v>1.2.9</v>
      </c>
      <c r="F16" s="144">
        <v>1</v>
      </c>
      <c r="G16" s="144">
        <v>2</v>
      </c>
      <c r="H16" s="142" t="s">
        <v>206</v>
      </c>
      <c r="I16" s="143" t="s">
        <v>75</v>
      </c>
      <c r="J16" s="143" t="s">
        <v>76</v>
      </c>
      <c r="K16" s="143" t="s">
        <v>88</v>
      </c>
      <c r="L16" s="143"/>
      <c r="M16" s="52"/>
      <c r="N16" s="97"/>
      <c r="O16" s="41" t="str">
        <f t="shared" si="1"/>
        <v>1.2.9 : BackOffice \ Webservices Read \ Fonction getListAllElements</v>
      </c>
    </row>
    <row r="17" spans="1:15" s="41" customFormat="1" ht="15">
      <c r="A17" s="51" t="str">
        <f>IF($N17="","??",INDEX('Liste SFD'!$A:$A,MATCH($N17,'Liste SFD'!$B:$B,0),1))</f>
        <v>??</v>
      </c>
      <c r="B17" s="51">
        <v>1</v>
      </c>
      <c r="C17" s="51">
        <v>2</v>
      </c>
      <c r="D17" s="51">
        <v>10</v>
      </c>
      <c r="E17" s="144" t="str">
        <f t="shared" si="0"/>
        <v>1.2.10</v>
      </c>
      <c r="F17" s="144">
        <v>1</v>
      </c>
      <c r="G17" s="144">
        <v>2</v>
      </c>
      <c r="H17" s="142">
        <v>1</v>
      </c>
      <c r="I17" s="143" t="s">
        <v>75</v>
      </c>
      <c r="J17" s="143" t="s">
        <v>76</v>
      </c>
      <c r="K17" s="143" t="s">
        <v>89</v>
      </c>
      <c r="L17" s="143"/>
      <c r="M17" s="52"/>
      <c r="N17" s="97"/>
      <c r="O17" s="41" t="str">
        <f t="shared" si="1"/>
        <v>1.2.10 : BackOffice \ Webservices Read \ Fonction getPointOfInterestByTag</v>
      </c>
    </row>
    <row r="18" spans="1:15" s="41" customFormat="1" ht="15">
      <c r="A18" s="51" t="str">
        <f>IF($N18="","??",INDEX('Liste SFD'!$A:$A,MATCH($N18,'Liste SFD'!$B:$B,0),1))</f>
        <v>??</v>
      </c>
      <c r="B18" s="51">
        <v>1</v>
      </c>
      <c r="C18" s="51">
        <v>2</v>
      </c>
      <c r="D18" s="51">
        <v>11</v>
      </c>
      <c r="E18" s="144" t="str">
        <f t="shared" si="0"/>
        <v>1.2.11</v>
      </c>
      <c r="F18" s="144">
        <v>1</v>
      </c>
      <c r="G18" s="144">
        <v>2</v>
      </c>
      <c r="H18" s="142">
        <v>3</v>
      </c>
      <c r="I18" s="143" t="s">
        <v>75</v>
      </c>
      <c r="J18" s="143" t="s">
        <v>76</v>
      </c>
      <c r="K18" s="143" t="s">
        <v>90</v>
      </c>
      <c r="L18" s="143"/>
      <c r="M18" s="52"/>
      <c r="N18" s="97"/>
      <c r="O18" s="41" t="str">
        <f t="shared" si="1"/>
        <v>1.2.11 : BackOffice \ Webservices Read \ Documentation WSDL</v>
      </c>
    </row>
    <row r="19" spans="1:15" s="41" customFormat="1" ht="15">
      <c r="A19" s="51" t="str">
        <f>IF($N19="","??",INDEX('Liste SFD'!$A:$A,MATCH($N19,'Liste SFD'!$B:$B,0),1))</f>
        <v>??</v>
      </c>
      <c r="B19" s="51">
        <v>1</v>
      </c>
      <c r="C19" s="51">
        <v>3</v>
      </c>
      <c r="D19" s="51">
        <v>1</v>
      </c>
      <c r="E19" s="144" t="str">
        <f t="shared" si="0"/>
        <v>1.3.1</v>
      </c>
      <c r="F19" s="144">
        <v>6</v>
      </c>
      <c r="G19" s="144">
        <v>8</v>
      </c>
      <c r="H19" s="142">
        <v>30</v>
      </c>
      <c r="I19" s="143" t="s">
        <v>75</v>
      </c>
      <c r="J19" s="143" t="s">
        <v>91</v>
      </c>
      <c r="K19" s="143" t="s">
        <v>92</v>
      </c>
      <c r="L19" s="143" t="s">
        <v>205</v>
      </c>
      <c r="M19" s="52"/>
      <c r="N19" s="97"/>
      <c r="O19" s="41" t="str">
        <f t="shared" si="1"/>
        <v>1.3.1 : BackOffice \ Webservices Post \ Architecture Webservices POST</v>
      </c>
    </row>
    <row r="20" spans="1:15" s="41" customFormat="1" ht="15">
      <c r="A20" s="51" t="str">
        <f>IF($N20="","??",INDEX('Liste SFD'!$A:$A,MATCH($N20,'Liste SFD'!$B:$B,0),1))</f>
        <v>??</v>
      </c>
      <c r="B20" s="51">
        <v>1</v>
      </c>
      <c r="C20" s="51">
        <v>4</v>
      </c>
      <c r="D20" s="51">
        <v>1</v>
      </c>
      <c r="E20" s="144" t="str">
        <f t="shared" si="0"/>
        <v>1.4.1</v>
      </c>
      <c r="F20" s="144">
        <v>2</v>
      </c>
      <c r="G20" s="144">
        <v>5</v>
      </c>
      <c r="H20" s="142">
        <v>2</v>
      </c>
      <c r="I20" s="143" t="s">
        <v>75</v>
      </c>
      <c r="J20" s="143" t="s">
        <v>109</v>
      </c>
      <c r="K20" s="143" t="s">
        <v>94</v>
      </c>
      <c r="L20" s="143"/>
      <c r="M20" s="52"/>
      <c r="N20" s="97"/>
      <c r="O20" s="41" t="str">
        <f t="shared" si="1"/>
        <v>1.4.1 : BackOffice \ Points d'intérêt \ Conception architecture ID Tag-&gt;Point d'intérêt</v>
      </c>
    </row>
    <row r="21" spans="1:15" s="41" customFormat="1" ht="15">
      <c r="A21" s="51" t="str">
        <f>IF($N21="","??",INDEX('Liste SFD'!$A:$A,MATCH($N21,'Liste SFD'!$B:$B,0),1))</f>
        <v>??</v>
      </c>
      <c r="B21" s="51">
        <v>1</v>
      </c>
      <c r="C21" s="51">
        <v>4</v>
      </c>
      <c r="D21" s="51">
        <v>2</v>
      </c>
      <c r="E21" s="144" t="str">
        <f t="shared" si="0"/>
        <v>1.4.2</v>
      </c>
      <c r="F21" s="144">
        <v>2</v>
      </c>
      <c r="G21" s="144">
        <v>5</v>
      </c>
      <c r="H21" s="142">
        <v>4</v>
      </c>
      <c r="I21" s="143" t="s">
        <v>75</v>
      </c>
      <c r="J21" s="143" t="s">
        <v>109</v>
      </c>
      <c r="K21" s="143" t="s">
        <v>95</v>
      </c>
      <c r="L21" s="143"/>
      <c r="M21" s="52"/>
      <c r="N21" s="97"/>
      <c r="O21" s="41" t="str">
        <f t="shared" si="1"/>
        <v>1.4.2 : BackOffice \ Points d'intérêt \ Administration relation ID Tag-&gt; Point d'intérêt</v>
      </c>
    </row>
    <row r="22" spans="1:15" s="41" customFormat="1" ht="28.5">
      <c r="A22" s="51" t="str">
        <f>IF($N22="","??",INDEX('Liste SFD'!$A:$A,MATCH($N22,'Liste SFD'!$B:$B,0),1))</f>
        <v>??</v>
      </c>
      <c r="B22" s="51">
        <v>1</v>
      </c>
      <c r="C22" s="51">
        <v>4</v>
      </c>
      <c r="D22" s="51">
        <v>3</v>
      </c>
      <c r="E22" s="144" t="str">
        <f t="shared" si="0"/>
        <v>1.4.3</v>
      </c>
      <c r="F22" s="144">
        <v>2</v>
      </c>
      <c r="G22" s="144">
        <v>6</v>
      </c>
      <c r="H22" s="142">
        <v>2</v>
      </c>
      <c r="I22" s="143" t="s">
        <v>75</v>
      </c>
      <c r="J22" s="143" t="s">
        <v>109</v>
      </c>
      <c r="K22" s="143" t="s">
        <v>207</v>
      </c>
      <c r="L22" s="143"/>
      <c r="M22" s="52"/>
      <c r="N22" s="60"/>
      <c r="O22" s="41" t="str">
        <f t="shared" si="1"/>
        <v>1.4.3 : BackOffice \ Points d'intérêt \ Gestions des droits de modif relation ID Tag -&gt; Point d'intérêt et Coordonnées GPS -&gt; Point d'intérêt</v>
      </c>
    </row>
    <row r="23" spans="1:15" s="41" customFormat="1">
      <c r="A23" s="51" t="str">
        <f>IF($N23="","??",INDEX('Liste SFD'!$A:$A,MATCH($N23,'Liste SFD'!$B:$B,0),1))</f>
        <v>??</v>
      </c>
      <c r="B23" s="51">
        <v>1</v>
      </c>
      <c r="C23" s="51">
        <v>1</v>
      </c>
      <c r="D23" s="51">
        <v>3</v>
      </c>
      <c r="E23" s="144" t="str">
        <f t="shared" si="0"/>
        <v>1.1.3</v>
      </c>
      <c r="F23" s="144">
        <v>1</v>
      </c>
      <c r="G23" s="144">
        <v>1</v>
      </c>
      <c r="H23" s="142">
        <v>5</v>
      </c>
      <c r="I23" s="143" t="s">
        <v>75</v>
      </c>
      <c r="J23" s="40" t="s">
        <v>77</v>
      </c>
      <c r="K23" s="143" t="s">
        <v>154</v>
      </c>
      <c r="L23" s="143"/>
      <c r="M23" s="52"/>
      <c r="N23" s="60"/>
      <c r="O23" s="41" t="str">
        <f t="shared" si="1"/>
        <v>1.1.3 : BackOffice \ Webservices Authentification \ Conception architecture auth/access token</v>
      </c>
    </row>
    <row r="24" spans="1:15" s="41" customFormat="1">
      <c r="A24" s="51" t="str">
        <f>IF($N24="","??",INDEX('Liste SFD'!$A:$A,MATCH($N24,'Liste SFD'!$B:$B,0),1))</f>
        <v>??</v>
      </c>
      <c r="B24" s="51">
        <v>1</v>
      </c>
      <c r="C24" s="51">
        <v>5</v>
      </c>
      <c r="D24" s="51">
        <v>2</v>
      </c>
      <c r="E24" s="144" t="str">
        <f t="shared" si="0"/>
        <v>1.5.2</v>
      </c>
      <c r="F24" s="144">
        <v>6</v>
      </c>
      <c r="G24" s="144">
        <v>7</v>
      </c>
      <c r="H24" s="142">
        <v>4</v>
      </c>
      <c r="I24" s="143" t="s">
        <v>75</v>
      </c>
      <c r="J24" s="143" t="s">
        <v>133</v>
      </c>
      <c r="K24" s="143" t="s">
        <v>96</v>
      </c>
      <c r="L24" s="143"/>
      <c r="M24" s="52"/>
      <c r="N24" s="60"/>
      <c r="O24" s="41" t="str">
        <f t="shared" si="1"/>
        <v>1.5.2 : BackOffice \ IHM \ Ergonomie ajout de contenu - Affichage du graph parcours</v>
      </c>
    </row>
    <row r="25" spans="1:15" s="41" customFormat="1" ht="15">
      <c r="A25" s="51" t="str">
        <f>IF($N25="","??",INDEX('Liste SFD'!$A:$A,MATCH($N25,'Liste SFD'!$B:$B,0),1))</f>
        <v>??</v>
      </c>
      <c r="B25" s="51">
        <v>1</v>
      </c>
      <c r="C25" s="51">
        <v>6</v>
      </c>
      <c r="D25" s="51">
        <v>1</v>
      </c>
      <c r="E25" s="144" t="str">
        <f t="shared" si="0"/>
        <v>1.6.1</v>
      </c>
      <c r="F25" s="144">
        <v>6</v>
      </c>
      <c r="G25" s="144">
        <v>7</v>
      </c>
      <c r="H25" s="142">
        <v>15</v>
      </c>
      <c r="I25" s="143" t="s">
        <v>75</v>
      </c>
      <c r="J25" s="143" t="s">
        <v>110</v>
      </c>
      <c r="K25" s="143" t="s">
        <v>100</v>
      </c>
      <c r="L25" s="143"/>
      <c r="M25" s="52"/>
      <c r="N25" s="97"/>
      <c r="O25" s="41" t="str">
        <f t="shared" si="1"/>
        <v>1.6.1 : BackOffice \ Versionning Elements \ Système de contexte des éléments</v>
      </c>
    </row>
    <row r="26" spans="1:15" s="41" customFormat="1" ht="15">
      <c r="A26" s="51" t="str">
        <f>IF($N26="","??",INDEX('Liste SFD'!$A:$A,MATCH($N26,'Liste SFD'!$B:$B,0),1))</f>
        <v>??</v>
      </c>
      <c r="B26" s="51">
        <v>1</v>
      </c>
      <c r="C26" s="51">
        <v>6</v>
      </c>
      <c r="D26" s="51">
        <v>2</v>
      </c>
      <c r="E26" s="144" t="str">
        <f t="shared" si="0"/>
        <v>1.6.2</v>
      </c>
      <c r="F26" s="144">
        <v>6</v>
      </c>
      <c r="G26" s="144">
        <v>7</v>
      </c>
      <c r="H26" s="142">
        <v>10</v>
      </c>
      <c r="I26" s="143" t="s">
        <v>75</v>
      </c>
      <c r="J26" s="143" t="s">
        <v>110</v>
      </c>
      <c r="K26" s="143" t="s">
        <v>101</v>
      </c>
      <c r="L26" s="143"/>
      <c r="M26" s="52"/>
      <c r="N26" s="97"/>
      <c r="O26" s="41" t="str">
        <f t="shared" si="1"/>
        <v>1.6.2 : BackOffice \ Versionning Elements \ Système d'internationalisation des éléments</v>
      </c>
    </row>
    <row r="27" spans="1:15" s="41" customFormat="1" ht="15">
      <c r="A27" s="51" t="str">
        <f>IF($N27="","??",INDEX('Liste SFD'!$A:$A,MATCH($N27,'Liste SFD'!$B:$B,0),1))</f>
        <v>??</v>
      </c>
      <c r="B27" s="51">
        <v>1</v>
      </c>
      <c r="C27" s="51">
        <v>6</v>
      </c>
      <c r="D27" s="51">
        <v>3</v>
      </c>
      <c r="E27" s="144" t="str">
        <f t="shared" si="0"/>
        <v>1.6.3</v>
      </c>
      <c r="F27" s="144">
        <v>6</v>
      </c>
      <c r="G27" s="144">
        <v>7</v>
      </c>
      <c r="H27" s="142">
        <v>5</v>
      </c>
      <c r="I27" s="143" t="s">
        <v>75</v>
      </c>
      <c r="J27" s="143" t="s">
        <v>110</v>
      </c>
      <c r="K27" s="143" t="s">
        <v>97</v>
      </c>
      <c r="L27" s="143"/>
      <c r="M27" s="52"/>
      <c r="N27" s="97"/>
      <c r="O27" s="41" t="str">
        <f t="shared" si="1"/>
        <v>1.6.3 : BackOffice \ Versionning Elements \ IHM Gestion context et internationalisation des éléments</v>
      </c>
    </row>
    <row r="28" spans="1:15" s="41" customFormat="1" ht="15">
      <c r="A28" s="51" t="str">
        <f>IF($N28="","??",INDEX('Liste SFD'!$A:$A,MATCH($N28,'Liste SFD'!$B:$B,0),1))</f>
        <v>??</v>
      </c>
      <c r="B28" s="51">
        <v>1</v>
      </c>
      <c r="C28" s="51">
        <v>7</v>
      </c>
      <c r="D28" s="51">
        <v>1</v>
      </c>
      <c r="E28" s="144" t="str">
        <f t="shared" si="0"/>
        <v>1.7.1</v>
      </c>
      <c r="F28" s="144">
        <v>6</v>
      </c>
      <c r="G28" s="144">
        <v>8</v>
      </c>
      <c r="H28" s="142">
        <v>5</v>
      </c>
      <c r="I28" s="143" t="s">
        <v>75</v>
      </c>
      <c r="J28" s="143" t="s">
        <v>111</v>
      </c>
      <c r="K28" s="143" t="s">
        <v>98</v>
      </c>
      <c r="L28" s="143"/>
      <c r="M28" s="52"/>
      <c r="N28" s="97"/>
      <c r="O28" s="41" t="str">
        <f t="shared" ref="O28:O36" si="2">TEXT(E28,"#") &amp; " : " &amp; TEXT(I28,"#") &amp; " \ " &amp; TEXT(J28,"#") &amp; " \ " &amp; TEXT(K28,"#")</f>
        <v>1.7.1 : BackOffice \ Datas Critiques \ Gestion de l'état 'critique' des datas</v>
      </c>
    </row>
    <row r="29" spans="1:15" s="41" customFormat="1" ht="15">
      <c r="A29" s="51" t="str">
        <f>IF($N29="","??",INDEX('Liste SFD'!$A:$A,MATCH($N29,'Liste SFD'!$B:$B,0),1))</f>
        <v>??</v>
      </c>
      <c r="B29" s="51">
        <v>1</v>
      </c>
      <c r="C29" s="51">
        <v>7</v>
      </c>
      <c r="D29" s="51">
        <v>2</v>
      </c>
      <c r="E29" s="144" t="str">
        <f t="shared" si="0"/>
        <v>1.7.2</v>
      </c>
      <c r="F29" s="144">
        <v>6</v>
      </c>
      <c r="G29" s="144">
        <v>8</v>
      </c>
      <c r="H29" s="142">
        <v>10</v>
      </c>
      <c r="I29" s="143" t="s">
        <v>75</v>
      </c>
      <c r="J29" s="143" t="s">
        <v>111</v>
      </c>
      <c r="K29" s="143" t="s">
        <v>99</v>
      </c>
      <c r="L29" s="143"/>
      <c r="M29" s="52"/>
      <c r="N29" s="97"/>
      <c r="O29" s="41" t="str">
        <f t="shared" si="2"/>
        <v>1.7.2 : BackOffice \ Datas Critiques \ Système d'identification des doublons</v>
      </c>
    </row>
    <row r="30" spans="1:15" s="41" customFormat="1" ht="15">
      <c r="A30" s="51" t="str">
        <f>IF($N30="","??",INDEX('Liste SFD'!$A:$A,MATCH($N30,'Liste SFD'!$B:$B,0),1))</f>
        <v>??</v>
      </c>
      <c r="B30" s="51">
        <v>1</v>
      </c>
      <c r="C30" s="51">
        <v>7</v>
      </c>
      <c r="D30" s="51">
        <v>3</v>
      </c>
      <c r="E30" s="144" t="str">
        <f t="shared" si="0"/>
        <v>1.7.3</v>
      </c>
      <c r="F30" s="144">
        <v>6</v>
      </c>
      <c r="G30" s="144">
        <v>8</v>
      </c>
      <c r="H30" s="142">
        <v>15</v>
      </c>
      <c r="I30" s="143" t="s">
        <v>75</v>
      </c>
      <c r="J30" s="143" t="s">
        <v>111</v>
      </c>
      <c r="K30" s="143" t="s">
        <v>102</v>
      </c>
      <c r="L30" s="143"/>
      <c r="M30" s="52"/>
      <c r="N30" s="97"/>
      <c r="O30" s="41" t="str">
        <f t="shared" si="2"/>
        <v>1.7.3 : BackOffice \ Datas Critiques \ Système de validation d'un chantier</v>
      </c>
    </row>
    <row r="31" spans="1:15" s="41" customFormat="1">
      <c r="A31" s="51" t="str">
        <f>IF($N31="","??",INDEX('Liste SFD'!$A:$A,MATCH($N31,'Liste SFD'!$B:$B,0),1))</f>
        <v>??</v>
      </c>
      <c r="B31" s="51">
        <v>1</v>
      </c>
      <c r="C31" s="51">
        <v>7</v>
      </c>
      <c r="D31" s="51">
        <v>4</v>
      </c>
      <c r="E31" s="144" t="str">
        <f t="shared" si="0"/>
        <v>1.7.4</v>
      </c>
      <c r="F31" s="144">
        <v>6</v>
      </c>
      <c r="G31" s="144">
        <v>8</v>
      </c>
      <c r="H31" s="142">
        <v>10</v>
      </c>
      <c r="I31" s="143" t="s">
        <v>75</v>
      </c>
      <c r="J31" s="143" t="s">
        <v>111</v>
      </c>
      <c r="K31" s="143" t="s">
        <v>103</v>
      </c>
      <c r="L31" s="143"/>
      <c r="M31" s="52"/>
      <c r="N31" s="60"/>
      <c r="O31" s="41" t="str">
        <f t="shared" si="2"/>
        <v>1.7.4 : BackOffice \ Datas Critiques \ IHM validation de chantier</v>
      </c>
    </row>
    <row r="32" spans="1:15" s="41" customFormat="1" ht="15">
      <c r="A32" s="51" t="str">
        <f>IF($N32="","??",INDEX('Liste SFD'!$A:$A,MATCH($N32,'Liste SFD'!$B:$B,0),1))</f>
        <v>??</v>
      </c>
      <c r="B32" s="51">
        <v>1</v>
      </c>
      <c r="C32" s="51">
        <v>7</v>
      </c>
      <c r="D32" s="51">
        <v>5</v>
      </c>
      <c r="E32" s="144" t="str">
        <f t="shared" si="0"/>
        <v>1.7.5</v>
      </c>
      <c r="F32" s="144">
        <v>6</v>
      </c>
      <c r="G32" s="144">
        <v>8</v>
      </c>
      <c r="H32" s="142">
        <v>5</v>
      </c>
      <c r="I32" s="143" t="s">
        <v>75</v>
      </c>
      <c r="J32" s="143" t="s">
        <v>111</v>
      </c>
      <c r="K32" s="143" t="s">
        <v>108</v>
      </c>
      <c r="L32" s="143"/>
      <c r="M32" s="52"/>
      <c r="N32" s="97"/>
      <c r="O32" s="41" t="str">
        <f t="shared" si="2"/>
        <v>1.7.5 : BackOffice \ Datas Critiques \ Système de clonage d'un élément</v>
      </c>
    </row>
    <row r="33" spans="1:15" s="41" customFormat="1" ht="15">
      <c r="A33" s="51" t="str">
        <f>IF($N33="","??",INDEX('Liste SFD'!$A:$A,MATCH($N33,'Liste SFD'!$B:$B,0),1))</f>
        <v>??</v>
      </c>
      <c r="B33" s="51">
        <v>1</v>
      </c>
      <c r="C33" s="51">
        <v>8</v>
      </c>
      <c r="D33" s="51">
        <v>1</v>
      </c>
      <c r="E33" s="144" t="str">
        <f t="shared" si="0"/>
        <v>1.8.1</v>
      </c>
      <c r="F33" s="144">
        <v>6</v>
      </c>
      <c r="G33" s="144">
        <v>8</v>
      </c>
      <c r="H33" s="142">
        <v>10</v>
      </c>
      <c r="I33" s="143" t="s">
        <v>75</v>
      </c>
      <c r="J33" s="143" t="s">
        <v>112</v>
      </c>
      <c r="K33" s="143" t="s">
        <v>105</v>
      </c>
      <c r="L33" s="143"/>
      <c r="M33" s="52"/>
      <c r="N33" s="97"/>
      <c r="O33" s="41" t="str">
        <f t="shared" si="2"/>
        <v>1.8.1 : BackOffice \ Import Export \ Export Précis des données</v>
      </c>
    </row>
    <row r="34" spans="1:15" s="41" customFormat="1" ht="15">
      <c r="A34" s="51" t="str">
        <f>IF($N34="","??",INDEX('Liste SFD'!$A:$A,MATCH($N34,'Liste SFD'!$B:$B,0),1))</f>
        <v>??</v>
      </c>
      <c r="B34" s="51">
        <v>1</v>
      </c>
      <c r="C34" s="51">
        <v>8</v>
      </c>
      <c r="D34" s="51">
        <v>2</v>
      </c>
      <c r="E34" s="144" t="str">
        <f t="shared" si="0"/>
        <v>1.8.2</v>
      </c>
      <c r="F34" s="144">
        <v>6</v>
      </c>
      <c r="G34" s="144">
        <v>8</v>
      </c>
      <c r="H34" s="142">
        <v>10</v>
      </c>
      <c r="I34" s="143" t="s">
        <v>75</v>
      </c>
      <c r="J34" s="143" t="s">
        <v>112</v>
      </c>
      <c r="K34" s="143" t="s">
        <v>106</v>
      </c>
      <c r="L34" s="143"/>
      <c r="M34" s="52"/>
      <c r="N34" s="97"/>
      <c r="O34" s="41" t="str">
        <f t="shared" si="2"/>
        <v>1.8.2 : BackOffice \ Import Export \ Import des données</v>
      </c>
    </row>
    <row r="35" spans="1:15" s="41" customFormat="1" ht="15">
      <c r="A35" s="51" t="str">
        <f>IF($N35="","??",INDEX('Liste SFD'!$A:$A,MATCH($N35,'Liste SFD'!$B:$B,0),1))</f>
        <v>??</v>
      </c>
      <c r="B35" s="51">
        <v>1</v>
      </c>
      <c r="C35" s="51">
        <v>8</v>
      </c>
      <c r="D35" s="51">
        <v>3</v>
      </c>
      <c r="E35" s="144" t="str">
        <f t="shared" si="0"/>
        <v>1.8.3</v>
      </c>
      <c r="F35" s="144">
        <v>6</v>
      </c>
      <c r="G35" s="144">
        <v>8</v>
      </c>
      <c r="H35" s="142">
        <v>5</v>
      </c>
      <c r="I35" s="143" t="s">
        <v>75</v>
      </c>
      <c r="J35" s="143" t="s">
        <v>112</v>
      </c>
      <c r="K35" s="143" t="s">
        <v>104</v>
      </c>
      <c r="L35" s="143"/>
      <c r="M35" s="52"/>
      <c r="N35" s="97"/>
      <c r="O35" s="41" t="str">
        <f t="shared" si="2"/>
        <v>1.8.3 : BackOffice \ Import Export \ Export Global des données</v>
      </c>
    </row>
    <row r="36" spans="1:15" s="41" customFormat="1" ht="15">
      <c r="A36" s="51" t="str">
        <f>IF($N36="","??",INDEX('Liste SFD'!$A:$A,MATCH($N36,'Liste SFD'!$B:$B,0),1))</f>
        <v>??</v>
      </c>
      <c r="B36" s="51">
        <v>1</v>
      </c>
      <c r="C36" s="51">
        <v>8</v>
      </c>
      <c r="D36" s="51">
        <v>4</v>
      </c>
      <c r="E36" s="144" t="str">
        <f t="shared" si="0"/>
        <v>1.8.4</v>
      </c>
      <c r="F36" s="144">
        <v>6</v>
      </c>
      <c r="G36" s="144">
        <v>8</v>
      </c>
      <c r="H36" s="142">
        <v>5</v>
      </c>
      <c r="I36" s="143" t="s">
        <v>75</v>
      </c>
      <c r="J36" s="143" t="s">
        <v>112</v>
      </c>
      <c r="K36" s="143" t="s">
        <v>107</v>
      </c>
      <c r="L36" s="143"/>
      <c r="M36" s="52"/>
      <c r="N36" s="97"/>
      <c r="O36" s="41" t="str">
        <f t="shared" si="2"/>
        <v>1.8.4 : BackOffice \ Import Export \ IHM Import Export</v>
      </c>
    </row>
    <row r="37" spans="1:15" s="41" customFormat="1" ht="15">
      <c r="A37" s="51" t="str">
        <f>IF($N37="","??",INDEX('Liste SFD'!$A:$A,MATCH($N37,'Liste SFD'!$B:$B,0),1))</f>
        <v>??</v>
      </c>
      <c r="B37" s="51">
        <v>2</v>
      </c>
      <c r="C37" s="51">
        <v>1</v>
      </c>
      <c r="D37" s="51">
        <v>1</v>
      </c>
      <c r="E37" s="144" t="str">
        <f t="shared" si="0"/>
        <v>2.1.1</v>
      </c>
      <c r="F37" s="144">
        <v>1</v>
      </c>
      <c r="G37" s="144">
        <v>2</v>
      </c>
      <c r="H37" s="142">
        <v>5</v>
      </c>
      <c r="I37" s="143" t="s">
        <v>113</v>
      </c>
      <c r="J37" s="143" t="s">
        <v>114</v>
      </c>
      <c r="K37" s="143" t="s">
        <v>115</v>
      </c>
      <c r="L37" s="143"/>
      <c r="M37" s="52"/>
      <c r="N37" s="97"/>
      <c r="O37" s="41" t="str">
        <f t="shared" ref="O37:O44" si="3">TEXT(E37,"#") &amp; " : " &amp; TEXT(I37,"#") &amp; " \ " &amp; TEXT(J37,"#") &amp; " \ " &amp; TEXT(K37,"#")</f>
        <v>2.1.1 : API \ API Java \ Architecture de l'API Java</v>
      </c>
    </row>
    <row r="38" spans="1:15" s="41" customFormat="1" ht="15">
      <c r="A38" s="51" t="str">
        <f>IF($N38="","??",INDEX('Liste SFD'!$A:$A,MATCH($N38,'Liste SFD'!$B:$B,0),1))</f>
        <v>??</v>
      </c>
      <c r="B38" s="51">
        <v>2</v>
      </c>
      <c r="C38" s="51">
        <v>2</v>
      </c>
      <c r="D38" s="51">
        <v>1</v>
      </c>
      <c r="E38" s="144" t="str">
        <f t="shared" ref="E38:E69" si="4">TEXT(B38,"#") &amp; "." &amp; TEXT(C38,"#") &amp; "." &amp; TEXT(D38,"#")</f>
        <v>2.2.1</v>
      </c>
      <c r="F38" s="144">
        <v>1</v>
      </c>
      <c r="G38" s="144">
        <v>3</v>
      </c>
      <c r="H38" s="142">
        <v>1</v>
      </c>
      <c r="I38" s="143" t="s">
        <v>113</v>
      </c>
      <c r="J38" s="143" t="s">
        <v>116</v>
      </c>
      <c r="K38" s="143" t="s">
        <v>78</v>
      </c>
      <c r="L38" s="143"/>
      <c r="M38" s="52"/>
      <c r="N38" s="97"/>
      <c r="O38" s="41" t="str">
        <f t="shared" si="3"/>
        <v>2.2.1 : API \ API Java: Read \ Fonction getListAllParcours</v>
      </c>
    </row>
    <row r="39" spans="1:15" s="41" customFormat="1" ht="15">
      <c r="A39" s="51" t="str">
        <f>IF($N39="","??",INDEX('Liste SFD'!$A:$A,MATCH($N39,'Liste SFD'!$B:$B,0),1))</f>
        <v>??</v>
      </c>
      <c r="B39" s="51">
        <v>2</v>
      </c>
      <c r="C39" s="51">
        <v>2</v>
      </c>
      <c r="D39" s="51">
        <v>2</v>
      </c>
      <c r="E39" s="144" t="str">
        <f t="shared" si="4"/>
        <v>2.2.2</v>
      </c>
      <c r="F39" s="144">
        <v>1</v>
      </c>
      <c r="G39" s="144">
        <v>3</v>
      </c>
      <c r="H39" s="142">
        <v>1</v>
      </c>
      <c r="I39" s="143" t="s">
        <v>113</v>
      </c>
      <c r="J39" s="143" t="s">
        <v>116</v>
      </c>
      <c r="K39" s="143" t="s">
        <v>79</v>
      </c>
      <c r="L39" s="143"/>
      <c r="M39" s="52"/>
      <c r="N39" s="97"/>
      <c r="O39" s="41" t="str">
        <f t="shared" si="3"/>
        <v>2.2.2 : API \ API Java: Read \ Fonction getParcoursArchitectureById</v>
      </c>
    </row>
    <row r="40" spans="1:15" s="41" customFormat="1" ht="15">
      <c r="A40" s="51" t="str">
        <f>IF($N40="","??",INDEX('Liste SFD'!$A:$A,MATCH($N40,'Liste SFD'!$B:$B,0),1))</f>
        <v>??</v>
      </c>
      <c r="B40" s="51">
        <v>2</v>
      </c>
      <c r="C40" s="51">
        <v>2</v>
      </c>
      <c r="D40" s="51">
        <v>3</v>
      </c>
      <c r="E40" s="144" t="str">
        <f t="shared" si="4"/>
        <v>2.2.3</v>
      </c>
      <c r="F40" s="144">
        <v>1</v>
      </c>
      <c r="G40" s="144">
        <v>3</v>
      </c>
      <c r="H40" s="142" t="s">
        <v>206</v>
      </c>
      <c r="I40" s="143" t="s">
        <v>113</v>
      </c>
      <c r="J40" s="143" t="s">
        <v>116</v>
      </c>
      <c r="K40" s="143" t="s">
        <v>82</v>
      </c>
      <c r="L40" s="143"/>
      <c r="M40" s="52"/>
      <c r="N40" s="97"/>
      <c r="O40" s="41" t="str">
        <f t="shared" si="3"/>
        <v>2.2.3 : API \ API Java: Read \ Fonction getParcoursById</v>
      </c>
    </row>
    <row r="41" spans="1:15" s="41" customFormat="1" ht="15">
      <c r="A41" s="51" t="str">
        <f>IF($N41="","??",INDEX('Liste SFD'!$A:$A,MATCH($N41,'Liste SFD'!$B:$B,0),1))</f>
        <v>??</v>
      </c>
      <c r="B41" s="51">
        <v>2</v>
      </c>
      <c r="C41" s="51">
        <v>2</v>
      </c>
      <c r="D41" s="51">
        <v>4</v>
      </c>
      <c r="E41" s="144" t="str">
        <f t="shared" si="4"/>
        <v>2.2.4</v>
      </c>
      <c r="F41" s="144">
        <v>1</v>
      </c>
      <c r="G41" s="144">
        <v>3</v>
      </c>
      <c r="H41" s="142" t="s">
        <v>206</v>
      </c>
      <c r="I41" s="143" t="s">
        <v>113</v>
      </c>
      <c r="J41" s="143" t="s">
        <v>116</v>
      </c>
      <c r="K41" s="143" t="s">
        <v>83</v>
      </c>
      <c r="L41" s="143"/>
      <c r="M41" s="52"/>
      <c r="N41" s="97"/>
      <c r="O41" s="41" t="str">
        <f t="shared" si="3"/>
        <v>2.2.4 : API \ API Java: Read \ Fonction getSousParcoursById</v>
      </c>
    </row>
    <row r="42" spans="1:15" s="41" customFormat="1" ht="15">
      <c r="A42" s="51" t="str">
        <f>IF($N42="","??",INDEX('Liste SFD'!$A:$A,MATCH($N42,'Liste SFD'!$B:$B,0),1))</f>
        <v>??</v>
      </c>
      <c r="B42" s="51">
        <v>2</v>
      </c>
      <c r="C42" s="51">
        <v>2</v>
      </c>
      <c r="D42" s="51">
        <v>5</v>
      </c>
      <c r="E42" s="144" t="str">
        <f t="shared" si="4"/>
        <v>2.2.5</v>
      </c>
      <c r="F42" s="144">
        <v>1</v>
      </c>
      <c r="G42" s="144">
        <v>3</v>
      </c>
      <c r="H42" s="142" t="s">
        <v>206</v>
      </c>
      <c r="I42" s="143" t="s">
        <v>113</v>
      </c>
      <c r="J42" s="143" t="s">
        <v>116</v>
      </c>
      <c r="K42" s="143" t="s">
        <v>84</v>
      </c>
      <c r="L42" s="143"/>
      <c r="M42" s="52"/>
      <c r="N42" s="97"/>
      <c r="O42" s="41" t="str">
        <f t="shared" si="3"/>
        <v>2.2.5 : API \ API Java: Read \ Fonction getSceneById</v>
      </c>
    </row>
    <row r="43" spans="1:15" s="137" customFormat="1" ht="15">
      <c r="A43" s="51" t="str">
        <f>IF($N43="","??",INDEX('Liste SFD'!$A:$A,MATCH($N43,'Liste SFD'!$B:$B,0),1))</f>
        <v>??</v>
      </c>
      <c r="B43" s="51">
        <v>2</v>
      </c>
      <c r="C43" s="51">
        <v>2</v>
      </c>
      <c r="D43" s="51">
        <v>6</v>
      </c>
      <c r="E43" s="144" t="str">
        <f t="shared" si="4"/>
        <v>2.2.6</v>
      </c>
      <c r="F43" s="144">
        <v>1</v>
      </c>
      <c r="G43" s="144">
        <v>3</v>
      </c>
      <c r="H43" s="142" t="s">
        <v>206</v>
      </c>
      <c r="I43" s="143" t="s">
        <v>113</v>
      </c>
      <c r="J43" s="143" t="s">
        <v>116</v>
      </c>
      <c r="K43" s="143" t="s">
        <v>85</v>
      </c>
      <c r="L43" s="143"/>
      <c r="M43" s="122"/>
      <c r="N43" s="135"/>
      <c r="O43" s="41" t="str">
        <f t="shared" si="3"/>
        <v>2.2.6 : API \ API Java: Read \ Fonction getTransitionById</v>
      </c>
    </row>
    <row r="44" spans="1:15" s="41" customFormat="1" ht="15">
      <c r="A44" s="51" t="str">
        <f>IF($N44="","??",INDEX('Liste SFD'!$A:$A,MATCH($N44,'Liste SFD'!$B:$B,0),1))</f>
        <v>??</v>
      </c>
      <c r="B44" s="51">
        <v>2</v>
      </c>
      <c r="C44" s="51">
        <v>2</v>
      </c>
      <c r="D44" s="51">
        <v>7</v>
      </c>
      <c r="E44" s="144" t="str">
        <f t="shared" si="4"/>
        <v>2.2.7</v>
      </c>
      <c r="F44" s="144">
        <v>1</v>
      </c>
      <c r="G44" s="144">
        <v>3</v>
      </c>
      <c r="H44" s="142" t="s">
        <v>206</v>
      </c>
      <c r="I44" s="143" t="s">
        <v>113</v>
      </c>
      <c r="J44" s="143" t="s">
        <v>116</v>
      </c>
      <c r="K44" s="143" t="s">
        <v>86</v>
      </c>
      <c r="L44" s="143"/>
      <c r="M44" s="52"/>
      <c r="N44" s="97"/>
      <c r="O44" s="41" t="str">
        <f t="shared" si="3"/>
        <v>2.2.7 : API \ API Java: Read \ Fonction getListElementsBySceneId</v>
      </c>
    </row>
    <row r="45" spans="1:15" s="137" customFormat="1" ht="15">
      <c r="A45" s="51" t="str">
        <f>IF($N45="","??",INDEX('Liste SFD'!$A:$A,MATCH($N45,'Liste SFD'!$B:$B,0),1))</f>
        <v>??</v>
      </c>
      <c r="B45" s="51">
        <v>2</v>
      </c>
      <c r="C45" s="51">
        <v>2</v>
      </c>
      <c r="D45" s="51">
        <v>8</v>
      </c>
      <c r="E45" s="144" t="str">
        <f t="shared" si="4"/>
        <v>2.2.8</v>
      </c>
      <c r="F45" s="144">
        <v>1</v>
      </c>
      <c r="G45" s="144">
        <v>3</v>
      </c>
      <c r="H45" s="142" t="s">
        <v>206</v>
      </c>
      <c r="I45" s="143" t="s">
        <v>113</v>
      </c>
      <c r="J45" s="143" t="s">
        <v>116</v>
      </c>
      <c r="K45" s="143" t="s">
        <v>87</v>
      </c>
      <c r="L45" s="143"/>
      <c r="M45" s="122"/>
      <c r="N45" s="135"/>
      <c r="O45" s="41" t="str">
        <f t="shared" ref="O45:O85" si="5">TEXT(E45,"#") &amp; " : " &amp; TEXT(I45,"#") &amp; " \ " &amp; TEXT(J45,"#") &amp; " \ " &amp; TEXT(K45,"#")</f>
        <v>2.2.8 : API \ API Java: Read \ Fonction getElementById</v>
      </c>
    </row>
    <row r="46" spans="1:15" s="41" customFormat="1" ht="15">
      <c r="A46" s="51" t="str">
        <f>IF($N46="","??",INDEX('Liste SFD'!$A:$A,MATCH($N46,'Liste SFD'!$B:$B,0),1))</f>
        <v>??</v>
      </c>
      <c r="B46" s="51">
        <v>2</v>
      </c>
      <c r="C46" s="51">
        <v>2</v>
      </c>
      <c r="D46" s="51">
        <v>9</v>
      </c>
      <c r="E46" s="144" t="str">
        <f t="shared" si="4"/>
        <v>2.2.9</v>
      </c>
      <c r="F46" s="144">
        <v>1</v>
      </c>
      <c r="G46" s="144">
        <v>3</v>
      </c>
      <c r="H46" s="142" t="s">
        <v>206</v>
      </c>
      <c r="I46" s="143" t="s">
        <v>113</v>
      </c>
      <c r="J46" s="143" t="s">
        <v>116</v>
      </c>
      <c r="K46" s="143" t="s">
        <v>88</v>
      </c>
      <c r="L46" s="143"/>
      <c r="M46" s="52"/>
      <c r="N46" s="97"/>
      <c r="O46" s="41" t="str">
        <f t="shared" si="5"/>
        <v>2.2.9 : API \ API Java: Read \ Fonction getListAllElements</v>
      </c>
    </row>
    <row r="47" spans="1:15" s="41" customFormat="1" ht="15">
      <c r="A47" s="51" t="str">
        <f>IF($N47="","??",INDEX('Liste SFD'!$A:$A,MATCH($N47,'Liste SFD'!$B:$B,0),1))</f>
        <v>??</v>
      </c>
      <c r="B47" s="51">
        <v>2</v>
      </c>
      <c r="C47" s="51">
        <v>2</v>
      </c>
      <c r="D47" s="51">
        <v>10</v>
      </c>
      <c r="E47" s="144" t="str">
        <f t="shared" si="4"/>
        <v>2.2.10</v>
      </c>
      <c r="F47" s="144">
        <v>1</v>
      </c>
      <c r="G47" s="144">
        <v>3</v>
      </c>
      <c r="H47" s="142" t="s">
        <v>206</v>
      </c>
      <c r="I47" s="143" t="s">
        <v>113</v>
      </c>
      <c r="J47" s="143" t="s">
        <v>116</v>
      </c>
      <c r="K47" s="143" t="s">
        <v>89</v>
      </c>
      <c r="L47" s="143"/>
      <c r="M47" s="52"/>
      <c r="N47" s="97"/>
      <c r="O47" s="41" t="str">
        <f t="shared" si="5"/>
        <v>2.2.10 : API \ API Java: Read \ Fonction getPointOfInterestByTag</v>
      </c>
    </row>
    <row r="48" spans="1:15" s="41" customFormat="1" ht="15">
      <c r="A48" s="51" t="str">
        <f>IF($N48="","??",INDEX('Liste SFD'!$A:$A,MATCH($N48,'Liste SFD'!$B:$B,0),1))</f>
        <v>??</v>
      </c>
      <c r="B48" s="51">
        <v>3</v>
      </c>
      <c r="C48" s="51">
        <v>1</v>
      </c>
      <c r="D48" s="51">
        <v>1</v>
      </c>
      <c r="E48" s="144" t="str">
        <f t="shared" si="4"/>
        <v>3.1.1</v>
      </c>
      <c r="F48" s="144">
        <v>2</v>
      </c>
      <c r="G48" s="144">
        <v>5</v>
      </c>
      <c r="H48" s="142">
        <v>2</v>
      </c>
      <c r="I48" s="143" t="s">
        <v>117</v>
      </c>
      <c r="J48" s="143" t="s">
        <v>118</v>
      </c>
      <c r="K48" s="143" t="s">
        <v>119</v>
      </c>
      <c r="L48" s="143"/>
      <c r="M48" s="52"/>
      <c r="N48" s="97"/>
      <c r="O48" s="41" t="str">
        <f t="shared" si="5"/>
        <v>3.1.1 : Android \ Capteurs \ Lire un QRCode</v>
      </c>
    </row>
    <row r="49" spans="1:15" s="41" customFormat="1" ht="15">
      <c r="A49" s="51" t="str">
        <f>IF($N49="","??",INDEX('Liste SFD'!$A:$A,MATCH($N49,'Liste SFD'!$B:$B,0),1))</f>
        <v>??</v>
      </c>
      <c r="B49" s="51">
        <v>3</v>
      </c>
      <c r="C49" s="51">
        <v>1</v>
      </c>
      <c r="D49" s="51">
        <v>2</v>
      </c>
      <c r="E49" s="144" t="str">
        <f t="shared" si="4"/>
        <v>3.1.2</v>
      </c>
      <c r="F49" s="144">
        <v>2</v>
      </c>
      <c r="G49" s="144">
        <v>5</v>
      </c>
      <c r="H49" s="142">
        <v>3</v>
      </c>
      <c r="I49" s="143" t="s">
        <v>117</v>
      </c>
      <c r="J49" s="143" t="s">
        <v>118</v>
      </c>
      <c r="K49" s="143" t="s">
        <v>120</v>
      </c>
      <c r="L49" s="143"/>
      <c r="M49" s="52"/>
      <c r="N49" s="97"/>
      <c r="O49" s="41" t="str">
        <f t="shared" si="5"/>
        <v>3.1.2 : Android \ Capteurs \ Lire un NFC</v>
      </c>
    </row>
    <row r="50" spans="1:15" s="41" customFormat="1" ht="15">
      <c r="A50" s="51" t="str">
        <f>IF($N50="","??",INDEX('Liste SFD'!$A:$A,MATCH($N50,'Liste SFD'!$B:$B,0),1))</f>
        <v>??</v>
      </c>
      <c r="B50" s="51">
        <v>3</v>
      </c>
      <c r="C50" s="51">
        <v>1</v>
      </c>
      <c r="D50" s="51">
        <v>3</v>
      </c>
      <c r="E50" s="144" t="str">
        <f t="shared" si="4"/>
        <v>3.1.3</v>
      </c>
      <c r="F50" s="144">
        <v>2</v>
      </c>
      <c r="G50" s="144">
        <v>5</v>
      </c>
      <c r="H50" s="142">
        <v>3</v>
      </c>
      <c r="I50" s="143" t="s">
        <v>117</v>
      </c>
      <c r="J50" s="143" t="s">
        <v>118</v>
      </c>
      <c r="K50" s="143" t="s">
        <v>121</v>
      </c>
      <c r="L50" s="143"/>
      <c r="M50" s="122"/>
      <c r="N50" s="135"/>
      <c r="O50" s="41" t="str">
        <f t="shared" si="5"/>
        <v>3.1.3 : Android \ Capteurs \ Lire les coordonnées GPS</v>
      </c>
    </row>
    <row r="51" spans="1:15" s="41" customFormat="1" ht="15">
      <c r="A51" s="51" t="str">
        <f>IF($N51="","??",INDEX('Liste SFD'!$A:$A,MATCH($N51,'Liste SFD'!$B:$B,0),1))</f>
        <v>??</v>
      </c>
      <c r="B51" s="51">
        <v>3</v>
      </c>
      <c r="C51" s="51">
        <v>1</v>
      </c>
      <c r="D51" s="51">
        <v>4</v>
      </c>
      <c r="E51" s="144" t="str">
        <f t="shared" si="4"/>
        <v>3.1.4</v>
      </c>
      <c r="F51" s="144">
        <v>2</v>
      </c>
      <c r="G51" s="144">
        <v>5</v>
      </c>
      <c r="H51" s="142">
        <v>2</v>
      </c>
      <c r="I51" s="143" t="s">
        <v>117</v>
      </c>
      <c r="J51" s="143" t="s">
        <v>118</v>
      </c>
      <c r="K51" s="143" t="s">
        <v>122</v>
      </c>
      <c r="L51" s="143"/>
      <c r="M51" s="122"/>
      <c r="N51" s="135"/>
      <c r="O51" s="41" t="str">
        <f t="shared" si="5"/>
        <v>3.1.4 : Android \ Capteurs \ Gestion de modes</v>
      </c>
    </row>
    <row r="52" spans="1:15" s="41" customFormat="1" ht="15">
      <c r="A52" s="51" t="str">
        <f>IF($N52="","??",INDEX('Liste SFD'!$A:$A,MATCH($N52,'Liste SFD'!$B:$B,0),1))</f>
        <v>??</v>
      </c>
      <c r="B52" s="51">
        <v>3</v>
      </c>
      <c r="C52" s="51">
        <v>1</v>
      </c>
      <c r="D52" s="51">
        <v>5</v>
      </c>
      <c r="E52" s="144" t="str">
        <f t="shared" si="4"/>
        <v>3.1.5</v>
      </c>
      <c r="F52" s="144">
        <v>2</v>
      </c>
      <c r="G52" s="144">
        <v>6</v>
      </c>
      <c r="H52" s="142">
        <v>2</v>
      </c>
      <c r="I52" s="143" t="s">
        <v>117</v>
      </c>
      <c r="J52" s="143" t="s">
        <v>118</v>
      </c>
      <c r="K52" s="143" t="s">
        <v>123</v>
      </c>
      <c r="L52" s="143"/>
      <c r="M52" s="122"/>
      <c r="N52" s="135"/>
      <c r="O52" s="41" t="str">
        <f t="shared" si="5"/>
        <v>3.1.5 : Android \ Capteurs \ Mode intérieur</v>
      </c>
    </row>
    <row r="53" spans="1:15" s="41" customFormat="1" ht="15">
      <c r="A53" s="51" t="str">
        <f>IF($N53="","??",INDEX('Liste SFD'!$A:$A,MATCH($N53,'Liste SFD'!$B:$B,0),1))</f>
        <v>??</v>
      </c>
      <c r="B53" s="51">
        <v>3</v>
      </c>
      <c r="C53" s="51">
        <v>1</v>
      </c>
      <c r="D53" s="51">
        <v>6</v>
      </c>
      <c r="E53" s="144" t="str">
        <f t="shared" si="4"/>
        <v>3.1.6</v>
      </c>
      <c r="F53" s="144">
        <v>2</v>
      </c>
      <c r="G53" s="144">
        <v>6</v>
      </c>
      <c r="H53" s="142">
        <v>1</v>
      </c>
      <c r="I53" s="143" t="s">
        <v>117</v>
      </c>
      <c r="J53" s="143" t="s">
        <v>118</v>
      </c>
      <c r="K53" s="143" t="s">
        <v>124</v>
      </c>
      <c r="L53" s="143"/>
      <c r="M53" s="122"/>
      <c r="N53" s="135"/>
      <c r="O53" s="41" t="str">
        <f t="shared" si="5"/>
        <v>3.1.6 : Android \ Capteurs \ Mode extérieur</v>
      </c>
    </row>
    <row r="54" spans="1:15" s="41" customFormat="1" ht="15">
      <c r="A54" s="51" t="str">
        <f>IF($N54="","??",INDEX('Liste SFD'!$A:$A,MATCH($N54,'Liste SFD'!$B:$B,0),1))</f>
        <v>??</v>
      </c>
      <c r="B54" s="51">
        <v>3</v>
      </c>
      <c r="C54" s="51">
        <v>1</v>
      </c>
      <c r="D54" s="51">
        <v>7</v>
      </c>
      <c r="E54" s="144" t="str">
        <f t="shared" si="4"/>
        <v>3.1.7</v>
      </c>
      <c r="F54" s="144">
        <v>2</v>
      </c>
      <c r="G54" s="144">
        <v>6</v>
      </c>
      <c r="H54" s="142">
        <v>3</v>
      </c>
      <c r="I54" s="143" t="s">
        <v>117</v>
      </c>
      <c r="J54" s="143" t="s">
        <v>118</v>
      </c>
      <c r="K54" s="143" t="s">
        <v>125</v>
      </c>
      <c r="L54" s="143"/>
      <c r="M54" s="122"/>
      <c r="N54" s="135"/>
      <c r="O54" s="41" t="str">
        <f t="shared" si="5"/>
        <v>3.1.7 : Android \ Capteurs \ Lire un Ibeacon</v>
      </c>
    </row>
    <row r="55" spans="1:15" s="41" customFormat="1" ht="15">
      <c r="A55" s="51" t="str">
        <f>IF($N55="","??",INDEX('Liste SFD'!$A:$A,MATCH($N55,'Liste SFD'!$B:$B,0),1))</f>
        <v>??</v>
      </c>
      <c r="B55" s="51">
        <v>3</v>
      </c>
      <c r="C55" s="51">
        <v>2</v>
      </c>
      <c r="D55" s="51">
        <v>1</v>
      </c>
      <c r="E55" s="144" t="str">
        <f t="shared" si="4"/>
        <v>3.2.1</v>
      </c>
      <c r="F55" s="144">
        <v>3</v>
      </c>
      <c r="G55" s="144">
        <v>4</v>
      </c>
      <c r="H55" s="142">
        <v>2</v>
      </c>
      <c r="I55" s="143" t="s">
        <v>117</v>
      </c>
      <c r="J55" s="143" t="s">
        <v>126</v>
      </c>
      <c r="K55" s="143" t="s">
        <v>127</v>
      </c>
      <c r="L55" s="143"/>
      <c r="M55" s="122"/>
      <c r="N55" s="135"/>
      <c r="O55" s="41" t="str">
        <f t="shared" si="5"/>
        <v>3.2.1 : Android \ Media \ Afficher une vidéo YouTube</v>
      </c>
    </row>
    <row r="56" spans="1:15" s="41" customFormat="1" ht="15">
      <c r="A56" s="51" t="str">
        <f>IF($N56="","??",INDEX('Liste SFD'!$A:$A,MATCH($N56,'Liste SFD'!$B:$B,0),1))</f>
        <v>??</v>
      </c>
      <c r="B56" s="51">
        <v>3</v>
      </c>
      <c r="C56" s="51">
        <v>2</v>
      </c>
      <c r="D56" s="51">
        <v>2</v>
      </c>
      <c r="E56" s="144" t="str">
        <f t="shared" si="4"/>
        <v>3.2.2</v>
      </c>
      <c r="F56" s="144">
        <v>3</v>
      </c>
      <c r="G56" s="144">
        <v>4</v>
      </c>
      <c r="H56" s="142">
        <v>2</v>
      </c>
      <c r="I56" s="143" t="s">
        <v>117</v>
      </c>
      <c r="J56" s="143" t="s">
        <v>126</v>
      </c>
      <c r="K56" s="143" t="s">
        <v>128</v>
      </c>
      <c r="L56" s="143"/>
      <c r="M56" s="122"/>
      <c r="N56" s="135"/>
      <c r="O56" s="41" t="str">
        <f t="shared" si="5"/>
        <v>3.2.2 : Android \ Media \ Afficher un PDF</v>
      </c>
    </row>
    <row r="57" spans="1:15" s="41" customFormat="1" ht="15">
      <c r="A57" s="51" t="str">
        <f>IF($N57="","??",INDEX('Liste SFD'!$A:$A,MATCH($N57,'Liste SFD'!$B:$B,0),1))</f>
        <v>??</v>
      </c>
      <c r="B57" s="51">
        <v>3</v>
      </c>
      <c r="C57" s="51">
        <v>2</v>
      </c>
      <c r="D57" s="51">
        <v>3</v>
      </c>
      <c r="E57" s="144" t="str">
        <f t="shared" si="4"/>
        <v>3.2.3</v>
      </c>
      <c r="F57" s="144">
        <v>3</v>
      </c>
      <c r="G57" s="144">
        <v>5</v>
      </c>
      <c r="H57" s="142">
        <v>2</v>
      </c>
      <c r="I57" s="143" t="s">
        <v>117</v>
      </c>
      <c r="J57" s="143" t="s">
        <v>126</v>
      </c>
      <c r="K57" s="143" t="s">
        <v>129</v>
      </c>
      <c r="L57" s="143"/>
      <c r="M57" s="122"/>
      <c r="N57" s="135"/>
      <c r="O57" s="41" t="str">
        <f t="shared" si="5"/>
        <v>3.2.3 : Android \ Media \ Jouer un MP3 ( streaming)</v>
      </c>
    </row>
    <row r="58" spans="1:15" s="41" customFormat="1" ht="15">
      <c r="A58" s="51" t="str">
        <f>IF($N58="","??",INDEX('Liste SFD'!$A:$A,MATCH($N58,'Liste SFD'!$B:$B,0),1))</f>
        <v>??</v>
      </c>
      <c r="B58" s="51">
        <v>3</v>
      </c>
      <c r="C58" s="51">
        <v>2</v>
      </c>
      <c r="D58" s="51">
        <v>4</v>
      </c>
      <c r="E58" s="144" t="str">
        <f t="shared" si="4"/>
        <v>3.2.4</v>
      </c>
      <c r="F58" s="144">
        <v>3</v>
      </c>
      <c r="G58" s="144">
        <v>5</v>
      </c>
      <c r="H58" s="142">
        <v>4</v>
      </c>
      <c r="I58" s="143" t="s">
        <v>117</v>
      </c>
      <c r="J58" s="143" t="s">
        <v>126</v>
      </c>
      <c r="K58" s="143" t="s">
        <v>130</v>
      </c>
      <c r="L58" s="143"/>
      <c r="M58" s="122"/>
      <c r="N58" s="135"/>
      <c r="O58" s="41" t="str">
        <f t="shared" si="5"/>
        <v>3.2.4 : Android \ Media \ Jouer une vidéo (streaming)</v>
      </c>
    </row>
    <row r="59" spans="1:15" s="41" customFormat="1" ht="15">
      <c r="A59" s="51" t="str">
        <f>IF($N59="","??",INDEX('Liste SFD'!$A:$A,MATCH($N59,'Liste SFD'!$B:$B,0),1))</f>
        <v>??</v>
      </c>
      <c r="B59" s="51">
        <v>3</v>
      </c>
      <c r="C59" s="51">
        <v>2</v>
      </c>
      <c r="D59" s="51">
        <v>5</v>
      </c>
      <c r="E59" s="144" t="str">
        <f t="shared" si="4"/>
        <v>3.2.5</v>
      </c>
      <c r="F59" s="144">
        <v>3</v>
      </c>
      <c r="G59" s="144">
        <v>5</v>
      </c>
      <c r="H59" s="142">
        <v>2</v>
      </c>
      <c r="I59" s="143" t="s">
        <v>117</v>
      </c>
      <c r="J59" s="143" t="s">
        <v>126</v>
      </c>
      <c r="K59" s="143" t="s">
        <v>131</v>
      </c>
      <c r="L59" s="143"/>
      <c r="M59" s="122"/>
      <c r="N59" s="135"/>
      <c r="O59" s="41" t="str">
        <f t="shared" si="5"/>
        <v>3.2.5 : Android \ Media \ Afficher une vidéo Dailymotion</v>
      </c>
    </row>
    <row r="60" spans="1:15" s="41" customFormat="1" ht="15">
      <c r="A60" s="51" t="str">
        <f>IF($N60="","??",INDEX('Liste SFD'!$A:$A,MATCH($N60,'Liste SFD'!$B:$B,0),1))</f>
        <v>??</v>
      </c>
      <c r="B60" s="51">
        <v>3</v>
      </c>
      <c r="C60" s="51">
        <v>2</v>
      </c>
      <c r="D60" s="51">
        <v>6</v>
      </c>
      <c r="E60" s="144" t="str">
        <f t="shared" si="4"/>
        <v>3.2.6</v>
      </c>
      <c r="F60" s="144">
        <v>3</v>
      </c>
      <c r="G60" s="144">
        <v>4</v>
      </c>
      <c r="H60" s="142">
        <v>3</v>
      </c>
      <c r="I60" s="143" t="s">
        <v>117</v>
      </c>
      <c r="J60" s="143" t="s">
        <v>126</v>
      </c>
      <c r="K60" s="143" t="s">
        <v>132</v>
      </c>
      <c r="L60" s="143"/>
      <c r="M60" s="122"/>
      <c r="N60" s="135"/>
      <c r="O60" s="41" t="str">
        <f t="shared" si="5"/>
        <v>3.2.6 : Android \ Media \ Afficher une page Web</v>
      </c>
    </row>
    <row r="61" spans="1:15" s="41" customFormat="1" ht="15">
      <c r="A61" s="51" t="str">
        <f>IF($N61="","??",INDEX('Liste SFD'!$A:$A,MATCH($N61,'Liste SFD'!$B:$B,0),1))</f>
        <v>??</v>
      </c>
      <c r="B61" s="51">
        <v>3</v>
      </c>
      <c r="C61" s="51">
        <v>2</v>
      </c>
      <c r="D61" s="51">
        <v>7</v>
      </c>
      <c r="E61" s="144" t="str">
        <f t="shared" si="4"/>
        <v>3.2.7</v>
      </c>
      <c r="F61" s="144">
        <v>4</v>
      </c>
      <c r="G61" s="144">
        <v>4</v>
      </c>
      <c r="H61" s="142">
        <v>6</v>
      </c>
      <c r="I61" s="143" t="s">
        <v>117</v>
      </c>
      <c r="J61" s="143" t="s">
        <v>126</v>
      </c>
      <c r="K61" s="143" t="s">
        <v>134</v>
      </c>
      <c r="L61" s="143"/>
      <c r="M61" s="32"/>
      <c r="N61" s="97"/>
      <c r="O61" s="41" t="str">
        <f t="shared" si="5"/>
        <v>3.2.7 : Android \ Media \ Afficher un média du BO</v>
      </c>
    </row>
    <row r="62" spans="1:15" s="41" customFormat="1" ht="15">
      <c r="A62" s="51" t="str">
        <f>IF($N62="","??",INDEX('Liste SFD'!$A:$A,MATCH($N62,'Liste SFD'!$B:$B,0),1))</f>
        <v>??</v>
      </c>
      <c r="B62" s="51">
        <v>3</v>
      </c>
      <c r="C62" s="51">
        <v>3</v>
      </c>
      <c r="D62" s="51">
        <v>1</v>
      </c>
      <c r="E62" s="144" t="str">
        <f t="shared" si="4"/>
        <v>3.3.1</v>
      </c>
      <c r="F62" s="144">
        <v>4</v>
      </c>
      <c r="G62" s="144">
        <v>5</v>
      </c>
      <c r="H62" s="142">
        <v>4</v>
      </c>
      <c r="I62" s="143" t="s">
        <v>117</v>
      </c>
      <c r="J62" s="143" t="s">
        <v>133</v>
      </c>
      <c r="K62" s="143" t="s">
        <v>135</v>
      </c>
      <c r="L62" s="143"/>
      <c r="M62" s="32"/>
      <c r="N62" s="97"/>
      <c r="O62" s="41" t="str">
        <f t="shared" si="5"/>
        <v>3.3.1 : Android \ IHM \ Afficher une scène (simple) du BO</v>
      </c>
    </row>
    <row r="63" spans="1:15" s="41" customFormat="1" ht="15">
      <c r="A63" s="51" t="str">
        <f>IF($N63="","??",INDEX('Liste SFD'!$A:$A,MATCH($N63,'Liste SFD'!$B:$B,0),1))</f>
        <v>??</v>
      </c>
      <c r="B63" s="51">
        <v>3</v>
      </c>
      <c r="C63" s="51">
        <v>3</v>
      </c>
      <c r="D63" s="51">
        <v>2</v>
      </c>
      <c r="E63" s="144" t="str">
        <f t="shared" si="4"/>
        <v>3.3.2</v>
      </c>
      <c r="F63" s="144">
        <v>4</v>
      </c>
      <c r="G63" s="144">
        <v>6</v>
      </c>
      <c r="H63" s="142">
        <v>8</v>
      </c>
      <c r="I63" s="143" t="s">
        <v>117</v>
      </c>
      <c r="J63" s="143" t="s">
        <v>133</v>
      </c>
      <c r="K63" s="143" t="s">
        <v>136</v>
      </c>
      <c r="L63" s="143"/>
      <c r="M63" s="32"/>
      <c r="N63" s="97"/>
      <c r="O63" s="41" t="str">
        <f t="shared" si="5"/>
        <v>3.3.2 : Android \ IHM \ Afficher une scène (avancée) du BO</v>
      </c>
    </row>
    <row r="64" spans="1:15" s="41" customFormat="1" ht="15">
      <c r="A64" s="51" t="str">
        <f>IF($N64="","??",INDEX('Liste SFD'!$A:$A,MATCH($N64,'Liste SFD'!$B:$B,0),1))</f>
        <v>??</v>
      </c>
      <c r="B64" s="51">
        <v>3</v>
      </c>
      <c r="C64" s="51">
        <v>3</v>
      </c>
      <c r="D64" s="51">
        <v>3</v>
      </c>
      <c r="E64" s="144" t="str">
        <f t="shared" si="4"/>
        <v>3.3.3</v>
      </c>
      <c r="F64" s="144">
        <v>4</v>
      </c>
      <c r="G64" s="144">
        <v>5</v>
      </c>
      <c r="H64" s="142">
        <v>8</v>
      </c>
      <c r="I64" s="143" t="s">
        <v>117</v>
      </c>
      <c r="J64" s="143" t="s">
        <v>133</v>
      </c>
      <c r="K64" s="143" t="s">
        <v>137</v>
      </c>
      <c r="L64" s="143"/>
      <c r="M64" s="32"/>
      <c r="N64" s="97"/>
      <c r="O64" s="41" t="str">
        <f t="shared" si="5"/>
        <v>3.3.3 : Android \ IHM \ Afficher un parcours du BO</v>
      </c>
    </row>
    <row r="65" spans="1:15" s="41" customFormat="1" ht="15">
      <c r="A65" s="51" t="str">
        <f>IF($N65="","??",INDEX('Liste SFD'!$A:$A,MATCH($N65,'Liste SFD'!$B:$B,0),1))</f>
        <v>??</v>
      </c>
      <c r="B65" s="51">
        <v>3</v>
      </c>
      <c r="C65" s="51">
        <v>3</v>
      </c>
      <c r="D65" s="51">
        <v>4</v>
      </c>
      <c r="E65" s="144" t="str">
        <f t="shared" si="4"/>
        <v>3.3.4</v>
      </c>
      <c r="F65" s="144">
        <v>3</v>
      </c>
      <c r="G65" s="144">
        <v>5</v>
      </c>
      <c r="H65" s="142">
        <v>3</v>
      </c>
      <c r="I65" s="143" t="s">
        <v>117</v>
      </c>
      <c r="J65" s="143" t="s">
        <v>133</v>
      </c>
      <c r="K65" s="143" t="s">
        <v>138</v>
      </c>
      <c r="L65" s="143"/>
      <c r="M65" s="32"/>
      <c r="N65" s="97"/>
      <c r="O65" s="41" t="str">
        <f t="shared" si="5"/>
        <v>3.3.4 : Android \ IHM \ Navigation Simple</v>
      </c>
    </row>
    <row r="66" spans="1:15" s="41" customFormat="1" ht="15">
      <c r="A66" s="51" t="str">
        <f>IF($N66="","??",INDEX('Liste SFD'!$A:$A,MATCH($N66,'Liste SFD'!$B:$B,0),1))</f>
        <v>??</v>
      </c>
      <c r="B66" s="51">
        <v>3</v>
      </c>
      <c r="C66" s="51">
        <v>3</v>
      </c>
      <c r="D66" s="51">
        <v>5</v>
      </c>
      <c r="E66" s="144" t="str">
        <f t="shared" si="4"/>
        <v>3.3.5</v>
      </c>
      <c r="F66" s="144">
        <v>4</v>
      </c>
      <c r="G66" s="144">
        <v>5</v>
      </c>
      <c r="H66" s="142">
        <v>6</v>
      </c>
      <c r="I66" s="143" t="s">
        <v>117</v>
      </c>
      <c r="J66" s="143" t="s">
        <v>133</v>
      </c>
      <c r="K66" s="143" t="s">
        <v>139</v>
      </c>
      <c r="L66" s="143"/>
      <c r="M66" s="32"/>
      <c r="N66" s="97"/>
      <c r="O66" s="41" t="str">
        <f t="shared" si="5"/>
        <v>3.3.5 : Android \ IHM \ Navigation Avancée</v>
      </c>
    </row>
    <row r="67" spans="1:15" s="41" customFormat="1" ht="15">
      <c r="A67" s="51" t="str">
        <f>IF($N67="","??",INDEX('Liste SFD'!$A:$A,MATCH($N67,'Liste SFD'!$B:$B,0),1))</f>
        <v>??</v>
      </c>
      <c r="B67" s="51">
        <v>3</v>
      </c>
      <c r="C67" s="51">
        <v>4</v>
      </c>
      <c r="D67" s="51">
        <v>1</v>
      </c>
      <c r="E67" s="144" t="str">
        <f t="shared" si="4"/>
        <v>3.4.1</v>
      </c>
      <c r="F67" s="144">
        <v>3</v>
      </c>
      <c r="G67" s="144">
        <v>4</v>
      </c>
      <c r="H67" s="142">
        <v>5</v>
      </c>
      <c r="I67" s="143" t="s">
        <v>117</v>
      </c>
      <c r="J67" s="143" t="s">
        <v>93</v>
      </c>
      <c r="K67" s="143" t="s">
        <v>142</v>
      </c>
      <c r="L67" s="143"/>
      <c r="M67" s="32"/>
      <c r="N67" s="97"/>
      <c r="O67" s="41" t="str">
        <f t="shared" si="5"/>
        <v>3.4.1 : Android \ Général \ Conception archi Evenements, Capteurs, Points d'intérêt</v>
      </c>
    </row>
    <row r="68" spans="1:15" s="41" customFormat="1" ht="15">
      <c r="A68" s="51" t="str">
        <f>IF($N68="","??",INDEX('Liste SFD'!$A:$A,MATCH($N68,'Liste SFD'!$B:$B,0),1))</f>
        <v>??</v>
      </c>
      <c r="B68" s="51">
        <v>3</v>
      </c>
      <c r="C68" s="51">
        <v>4</v>
      </c>
      <c r="D68" s="51">
        <v>2</v>
      </c>
      <c r="E68" s="144" t="str">
        <f t="shared" si="4"/>
        <v>3.4.2</v>
      </c>
      <c r="F68" s="144">
        <v>3</v>
      </c>
      <c r="G68" s="144">
        <v>4</v>
      </c>
      <c r="H68" s="142">
        <v>6</v>
      </c>
      <c r="I68" s="143" t="s">
        <v>117</v>
      </c>
      <c r="J68" s="143" t="s">
        <v>93</v>
      </c>
      <c r="K68" s="143" t="s">
        <v>143</v>
      </c>
      <c r="L68" s="143"/>
      <c r="M68" s="32"/>
      <c r="N68" s="97"/>
      <c r="O68" s="41" t="str">
        <f t="shared" si="5"/>
        <v>3.4.2 : Android \ Général \ Réactions aux événements</v>
      </c>
    </row>
    <row r="69" spans="1:15" s="41" customFormat="1" ht="15">
      <c r="A69" s="51" t="str">
        <f>IF($N69="","??",INDEX('Liste SFD'!$A:$A,MATCH($N69,'Liste SFD'!$B:$B,0),1))</f>
        <v>??</v>
      </c>
      <c r="B69" s="51">
        <v>3</v>
      </c>
      <c r="C69" s="51">
        <v>4</v>
      </c>
      <c r="D69" s="51">
        <v>3</v>
      </c>
      <c r="E69" s="144" t="str">
        <f t="shared" si="4"/>
        <v>3.4.3</v>
      </c>
      <c r="F69" s="144">
        <v>3</v>
      </c>
      <c r="G69" s="144">
        <v>7</v>
      </c>
      <c r="H69" s="142">
        <v>5</v>
      </c>
      <c r="I69" s="143" t="s">
        <v>117</v>
      </c>
      <c r="J69" s="143" t="s">
        <v>93</v>
      </c>
      <c r="K69" s="143" t="s">
        <v>150</v>
      </c>
      <c r="L69" s="143"/>
      <c r="M69" s="32"/>
      <c r="N69" s="97"/>
      <c r="O69" s="41" t="str">
        <f t="shared" si="5"/>
        <v>3.4.3 : Android \ Général \ Connexion/Deconnexion via API</v>
      </c>
    </row>
    <row r="70" spans="1:15" s="41" customFormat="1" ht="15">
      <c r="A70" s="51" t="str">
        <f>IF($N70="","??",INDEX('Liste SFD'!$A:$A,MATCH($N70,'Liste SFD'!$B:$B,0),1))</f>
        <v>??</v>
      </c>
      <c r="B70" s="51">
        <v>3</v>
      </c>
      <c r="C70" s="51">
        <v>5</v>
      </c>
      <c r="D70" s="51">
        <v>1</v>
      </c>
      <c r="E70" s="144" t="str">
        <f t="shared" ref="E70:E101" si="6">TEXT(B70,"#") &amp; "." &amp; TEXT(C70,"#") &amp; "." &amp; TEXT(D70,"#")</f>
        <v>3.5.1</v>
      </c>
      <c r="F70" s="144">
        <v>5</v>
      </c>
      <c r="G70" s="144">
        <v>7</v>
      </c>
      <c r="H70" s="142">
        <v>3</v>
      </c>
      <c r="I70" s="143" t="s">
        <v>117</v>
      </c>
      <c r="J70" s="143" t="s">
        <v>140</v>
      </c>
      <c r="K70" s="143" t="s">
        <v>145</v>
      </c>
      <c r="L70" s="143"/>
      <c r="M70" s="32"/>
      <c r="N70" s="97"/>
      <c r="O70" s="41" t="str">
        <f t="shared" si="5"/>
        <v>3.5.1 : Android \ Admin \ Upload PDF</v>
      </c>
    </row>
    <row r="71" spans="1:15" s="41" customFormat="1" ht="15">
      <c r="A71" s="51" t="str">
        <f>IF($N71="","??",INDEX('Liste SFD'!$A:$A,MATCH($N71,'Liste SFD'!$B:$B,0),1))</f>
        <v>??</v>
      </c>
      <c r="B71" s="51">
        <v>3</v>
      </c>
      <c r="C71" s="51">
        <v>5</v>
      </c>
      <c r="D71" s="51">
        <v>2</v>
      </c>
      <c r="E71" s="144" t="str">
        <f t="shared" si="6"/>
        <v>3.5.2</v>
      </c>
      <c r="F71" s="144">
        <v>5</v>
      </c>
      <c r="G71" s="144">
        <v>7</v>
      </c>
      <c r="H71" s="142">
        <v>3</v>
      </c>
      <c r="I71" s="143" t="s">
        <v>117</v>
      </c>
      <c r="J71" s="143" t="s">
        <v>140</v>
      </c>
      <c r="K71" s="143" t="s">
        <v>146</v>
      </c>
      <c r="L71" s="143"/>
      <c r="M71" s="32"/>
      <c r="N71" s="97"/>
      <c r="O71" s="41" t="str">
        <f t="shared" si="5"/>
        <v>3.5.2 : Android \ Admin \ Upload MP3</v>
      </c>
    </row>
    <row r="72" spans="1:15" s="41" customFormat="1" ht="15">
      <c r="A72" s="51" t="str">
        <f>IF($N72="","??",INDEX('Liste SFD'!$A:$A,MATCH($N72,'Liste SFD'!$B:$B,0),1))</f>
        <v>??</v>
      </c>
      <c r="B72" s="51">
        <v>3</v>
      </c>
      <c r="C72" s="51">
        <v>5</v>
      </c>
      <c r="D72" s="51">
        <v>3</v>
      </c>
      <c r="E72" s="144" t="str">
        <f t="shared" si="6"/>
        <v>3.5.3</v>
      </c>
      <c r="F72" s="144">
        <v>5</v>
      </c>
      <c r="G72" s="144">
        <v>7</v>
      </c>
      <c r="H72" s="142">
        <v>8</v>
      </c>
      <c r="I72" s="143" t="s">
        <v>117</v>
      </c>
      <c r="J72" s="143" t="s">
        <v>140</v>
      </c>
      <c r="K72" s="143" t="s">
        <v>147</v>
      </c>
      <c r="L72" s="143"/>
      <c r="M72" s="32"/>
      <c r="N72" s="97"/>
      <c r="O72" s="41" t="str">
        <f t="shared" si="5"/>
        <v>3.5.3 : Android \ Admin \ Upload Dailymotion</v>
      </c>
    </row>
    <row r="73" spans="1:15" s="41" customFormat="1" ht="15">
      <c r="A73" s="51" t="str">
        <f>IF($N73="","??",INDEX('Liste SFD'!$A:$A,MATCH($N73,'Liste SFD'!$B:$B,0),1))</f>
        <v>??</v>
      </c>
      <c r="B73" s="51">
        <v>3</v>
      </c>
      <c r="C73" s="51">
        <v>5</v>
      </c>
      <c r="D73" s="51">
        <v>4</v>
      </c>
      <c r="E73" s="144" t="str">
        <f t="shared" si="6"/>
        <v>3.5.4</v>
      </c>
      <c r="F73" s="144">
        <v>5</v>
      </c>
      <c r="G73" s="144">
        <v>7</v>
      </c>
      <c r="H73" s="142">
        <v>4</v>
      </c>
      <c r="I73" s="143" t="s">
        <v>117</v>
      </c>
      <c r="J73" s="143" t="s">
        <v>140</v>
      </c>
      <c r="K73" s="143" t="s">
        <v>148</v>
      </c>
      <c r="L73" s="143"/>
      <c r="M73" s="32"/>
      <c r="N73" s="97"/>
      <c r="O73" s="41" t="str">
        <f t="shared" si="5"/>
        <v>3.5.4 : Android \ Admin \ Upload autres fichiers</v>
      </c>
    </row>
    <row r="74" spans="1:15" s="41" customFormat="1" ht="15">
      <c r="A74" s="51" t="str">
        <f>IF($N74="","??",INDEX('Liste SFD'!$A:$A,MATCH($N74,'Liste SFD'!$B:$B,0),1))</f>
        <v>??</v>
      </c>
      <c r="B74" s="51">
        <v>3</v>
      </c>
      <c r="C74" s="51">
        <v>5</v>
      </c>
      <c r="D74" s="51">
        <v>5</v>
      </c>
      <c r="E74" s="144" t="str">
        <f t="shared" si="6"/>
        <v>3.5.5</v>
      </c>
      <c r="F74" s="144">
        <v>5</v>
      </c>
      <c r="G74" s="144">
        <v>7</v>
      </c>
      <c r="H74" s="142">
        <v>3</v>
      </c>
      <c r="I74" s="143" t="s">
        <v>117</v>
      </c>
      <c r="J74" s="143" t="s">
        <v>140</v>
      </c>
      <c r="K74" s="143" t="s">
        <v>144</v>
      </c>
      <c r="L74" s="143"/>
      <c r="M74" s="32"/>
      <c r="N74" s="97"/>
      <c r="O74" s="41" t="str">
        <f t="shared" si="5"/>
        <v>3.5.5 : Android \ Admin \ Upload Video Youtube</v>
      </c>
    </row>
    <row r="75" spans="1:15" s="41" customFormat="1" ht="15">
      <c r="A75" s="51" t="str">
        <f>IF($N75="","??",INDEX('Liste SFD'!$A:$A,MATCH($N75,'Liste SFD'!$B:$B,0),1))</f>
        <v>??</v>
      </c>
      <c r="B75" s="51">
        <v>3</v>
      </c>
      <c r="C75" s="51">
        <v>5</v>
      </c>
      <c r="D75" s="51">
        <v>6</v>
      </c>
      <c r="E75" s="144" t="str">
        <f t="shared" si="6"/>
        <v>3.5.6</v>
      </c>
      <c r="F75" s="144">
        <v>5</v>
      </c>
      <c r="G75" s="144">
        <v>7</v>
      </c>
      <c r="H75" s="142">
        <v>10</v>
      </c>
      <c r="I75" s="143" t="s">
        <v>117</v>
      </c>
      <c r="J75" s="143" t="s">
        <v>140</v>
      </c>
      <c r="K75" s="143" t="s">
        <v>149</v>
      </c>
      <c r="L75" s="143"/>
      <c r="M75" s="32"/>
      <c r="N75" s="97"/>
      <c r="O75" s="41" t="str">
        <f>TEXT(E75,"#") &amp; " : " &amp; TEXT(I75,"#") &amp; " \ " &amp; TEXT(J75,"#") &amp; " \ " &amp; TEXT(K75,"#")</f>
        <v>3.5.6 : Android \ Admin \ CRUD Scene via API</v>
      </c>
    </row>
    <row r="76" spans="1:15" s="41" customFormat="1" ht="15">
      <c r="A76" s="51" t="str">
        <f>IF($N76="","??",INDEX('Liste SFD'!$A:$A,MATCH($N76,'Liste SFD'!$B:$B,0),1))</f>
        <v>??</v>
      </c>
      <c r="B76" s="51">
        <v>4</v>
      </c>
      <c r="C76" s="51">
        <v>1</v>
      </c>
      <c r="D76" s="51">
        <v>1</v>
      </c>
      <c r="E76" s="144" t="str">
        <f t="shared" si="6"/>
        <v>4.1.1</v>
      </c>
      <c r="F76" s="144">
        <v>2</v>
      </c>
      <c r="G76" s="144">
        <v>1</v>
      </c>
      <c r="H76" s="142">
        <v>8</v>
      </c>
      <c r="I76" s="143" t="s">
        <v>161</v>
      </c>
      <c r="J76" s="143" t="s">
        <v>155</v>
      </c>
      <c r="K76" s="143" t="s">
        <v>156</v>
      </c>
      <c r="L76" s="143"/>
      <c r="M76" s="32"/>
      <c r="N76" s="97"/>
      <c r="O76" s="41" t="str">
        <f t="shared" si="5"/>
        <v>4.1.1 : Contrôle &amp; Tests \ Retours sur itération précédente \ Retours sur itération 1</v>
      </c>
    </row>
    <row r="77" spans="1:15" s="41" customFormat="1" ht="15">
      <c r="A77" s="51" t="str">
        <f>IF($N77="","??",INDEX('Liste SFD'!$A:$A,MATCH($N77,'Liste SFD'!$B:$B,0),1))</f>
        <v>??</v>
      </c>
      <c r="B77" s="51">
        <v>4</v>
      </c>
      <c r="C77" s="51">
        <v>1</v>
      </c>
      <c r="D77" s="51">
        <v>2</v>
      </c>
      <c r="E77" s="144" t="str">
        <f t="shared" si="6"/>
        <v>4.1.2</v>
      </c>
      <c r="F77" s="144">
        <v>3</v>
      </c>
      <c r="G77" s="144">
        <v>1</v>
      </c>
      <c r="H77" s="142">
        <v>8</v>
      </c>
      <c r="I77" s="143" t="s">
        <v>161</v>
      </c>
      <c r="J77" s="143" t="s">
        <v>155</v>
      </c>
      <c r="K77" s="143" t="s">
        <v>157</v>
      </c>
      <c r="L77" s="143"/>
      <c r="M77" s="32"/>
      <c r="N77" s="97"/>
      <c r="O77" s="41" t="str">
        <f>TEXT(E77,"#") &amp; " : " &amp; TEXT(I77,"#") &amp; " \ " &amp; TEXT(J77,"#") &amp; " \ " &amp; TEXT(K77,"#")</f>
        <v>4.1.2 : Contrôle &amp; Tests \ Retours sur itération précédente \ Retours sur itération 2</v>
      </c>
    </row>
    <row r="78" spans="1:15" s="41" customFormat="1" ht="15">
      <c r="A78" s="51" t="str">
        <f>IF($N78="","??",INDEX('Liste SFD'!$A:$A,MATCH($N78,'Liste SFD'!$B:$B,0),1))</f>
        <v>??</v>
      </c>
      <c r="B78" s="51">
        <v>4</v>
      </c>
      <c r="C78" s="51">
        <v>1</v>
      </c>
      <c r="D78" s="51">
        <v>3</v>
      </c>
      <c r="E78" s="144" t="str">
        <f t="shared" si="6"/>
        <v>4.1.3</v>
      </c>
      <c r="F78" s="144">
        <v>4</v>
      </c>
      <c r="G78" s="144">
        <v>1</v>
      </c>
      <c r="H78" s="142">
        <v>8</v>
      </c>
      <c r="I78" s="143" t="s">
        <v>161</v>
      </c>
      <c r="J78" s="143" t="s">
        <v>155</v>
      </c>
      <c r="K78" s="143" t="s">
        <v>158</v>
      </c>
      <c r="L78" s="143"/>
      <c r="M78" s="32"/>
      <c r="N78" s="97"/>
      <c r="O78" s="41" t="str">
        <f t="shared" si="5"/>
        <v>4.1.3 : Contrôle &amp; Tests \ Retours sur itération précédente \ Retours sur itération 3</v>
      </c>
    </row>
    <row r="79" spans="1:15" s="41" customFormat="1" ht="15">
      <c r="A79" s="51" t="str">
        <f>IF($N79="","??",INDEX('Liste SFD'!$A:$A,MATCH($N79,'Liste SFD'!$B:$B,0),1))</f>
        <v>??</v>
      </c>
      <c r="B79" s="51">
        <v>4</v>
      </c>
      <c r="C79" s="51">
        <v>1</v>
      </c>
      <c r="D79" s="51">
        <v>4</v>
      </c>
      <c r="E79" s="144" t="str">
        <f t="shared" si="6"/>
        <v>4.1.4</v>
      </c>
      <c r="F79" s="144">
        <v>5</v>
      </c>
      <c r="G79" s="144">
        <v>1</v>
      </c>
      <c r="H79" s="142">
        <v>8</v>
      </c>
      <c r="I79" s="143" t="s">
        <v>161</v>
      </c>
      <c r="J79" s="143" t="s">
        <v>155</v>
      </c>
      <c r="K79" s="143" t="s">
        <v>159</v>
      </c>
      <c r="L79" s="143"/>
      <c r="M79" s="52"/>
      <c r="N79" s="97"/>
      <c r="O79" s="41" t="str">
        <f t="shared" si="5"/>
        <v>4.1.4 : Contrôle &amp; Tests \ Retours sur itération précédente \ Retours sur itération 4</v>
      </c>
    </row>
    <row r="80" spans="1:15" s="41" customFormat="1">
      <c r="A80" s="51" t="str">
        <f>IF($N80="","??",INDEX('Liste SFD'!$A:$A,MATCH($N80,'Liste SFD'!$B:$B,0),1))</f>
        <v>??</v>
      </c>
      <c r="B80" s="51">
        <v>4</v>
      </c>
      <c r="C80" s="51">
        <v>1</v>
      </c>
      <c r="D80" s="51">
        <v>5</v>
      </c>
      <c r="E80" s="144" t="str">
        <f t="shared" si="6"/>
        <v>4.1.5</v>
      </c>
      <c r="F80" s="144">
        <v>6</v>
      </c>
      <c r="G80" s="144">
        <v>1</v>
      </c>
      <c r="H80" s="142">
        <v>8</v>
      </c>
      <c r="I80" s="143" t="s">
        <v>161</v>
      </c>
      <c r="J80" s="143" t="s">
        <v>155</v>
      </c>
      <c r="K80" s="143" t="s">
        <v>160</v>
      </c>
      <c r="L80" s="143"/>
      <c r="M80" s="52"/>
      <c r="N80" s="60"/>
      <c r="O80" s="41" t="str">
        <f>TEXT(E80,"#") &amp; " : " &amp; TEXT(I80,"#") &amp; " \ " &amp; TEXT(J80,"#") &amp; " \ " &amp; TEXT(K80,"#")</f>
        <v>4.1.5 : Contrôle &amp; Tests \ Retours sur itération précédente \ Retours sur itération 5</v>
      </c>
    </row>
    <row r="81" spans="1:15" s="41" customFormat="1">
      <c r="A81" s="51" t="str">
        <f>IF($N81="","??",INDEX('Liste SFD'!$A:$A,MATCH($N81,'Liste SFD'!$B:$B,0),1))</f>
        <v>??</v>
      </c>
      <c r="B81" s="51">
        <v>4</v>
      </c>
      <c r="C81" s="51">
        <v>2</v>
      </c>
      <c r="D81" s="51">
        <v>1</v>
      </c>
      <c r="E81" s="144" t="str">
        <f t="shared" si="6"/>
        <v>4.2.1</v>
      </c>
      <c r="F81" s="144">
        <v>1</v>
      </c>
      <c r="G81" s="144">
        <v>4</v>
      </c>
      <c r="H81" s="142">
        <v>2</v>
      </c>
      <c r="I81" s="143" t="s">
        <v>161</v>
      </c>
      <c r="J81" s="143" t="s">
        <v>162</v>
      </c>
      <c r="K81" s="143" t="s">
        <v>163</v>
      </c>
      <c r="L81" s="143"/>
      <c r="M81" s="52"/>
      <c r="N81" s="60"/>
      <c r="O81" s="41" t="str">
        <f t="shared" si="5"/>
        <v>4.2.1 : Contrôle &amp; Tests \ Tests Fonctionnels \ Tests Fonctionnels itération 1</v>
      </c>
    </row>
    <row r="82" spans="1:15" s="41" customFormat="1">
      <c r="A82" s="51" t="str">
        <f>IF($N82="","??",INDEX('Liste SFD'!$A:$A,MATCH($N82,'Liste SFD'!$B:$B,0),1))</f>
        <v>??</v>
      </c>
      <c r="B82" s="51">
        <v>4</v>
      </c>
      <c r="C82" s="51">
        <v>2</v>
      </c>
      <c r="D82" s="51">
        <v>2</v>
      </c>
      <c r="E82" s="144" t="str">
        <f t="shared" si="6"/>
        <v>4.2.2</v>
      </c>
      <c r="F82" s="144">
        <v>2</v>
      </c>
      <c r="G82" s="144">
        <v>4</v>
      </c>
      <c r="H82" s="142">
        <v>2</v>
      </c>
      <c r="I82" s="143" t="s">
        <v>161</v>
      </c>
      <c r="J82" s="143" t="s">
        <v>162</v>
      </c>
      <c r="K82" s="143" t="s">
        <v>164</v>
      </c>
      <c r="L82" s="143"/>
      <c r="M82" s="52"/>
      <c r="N82" s="60"/>
      <c r="O82" s="41" t="str">
        <f t="shared" si="5"/>
        <v>4.2.2 : Contrôle &amp; Tests \ Tests Fonctionnels \ Tests Fonctionnels itération 2</v>
      </c>
    </row>
    <row r="83" spans="1:15" s="41" customFormat="1">
      <c r="A83" s="51" t="str">
        <f>IF($N83="","??",INDEX('Liste SFD'!$A:$A,MATCH($N83,'Liste SFD'!$B:$B,0),1))</f>
        <v>??</v>
      </c>
      <c r="B83" s="51">
        <v>4</v>
      </c>
      <c r="C83" s="51">
        <v>2</v>
      </c>
      <c r="D83" s="51">
        <v>3</v>
      </c>
      <c r="E83" s="144" t="str">
        <f t="shared" si="6"/>
        <v>4.2.3</v>
      </c>
      <c r="F83" s="144">
        <v>3</v>
      </c>
      <c r="G83" s="144">
        <v>4</v>
      </c>
      <c r="H83" s="142">
        <v>2</v>
      </c>
      <c r="I83" s="143" t="s">
        <v>161</v>
      </c>
      <c r="J83" s="143" t="s">
        <v>162</v>
      </c>
      <c r="K83" s="143" t="s">
        <v>165</v>
      </c>
      <c r="L83" s="143"/>
      <c r="M83" s="52"/>
      <c r="N83" s="60"/>
      <c r="O83" s="41" t="str">
        <f t="shared" si="5"/>
        <v>4.2.3 : Contrôle &amp; Tests \ Tests Fonctionnels \ Tests Fonctionnels itération 3</v>
      </c>
    </row>
    <row r="84" spans="1:15" s="41" customFormat="1">
      <c r="A84" s="51" t="str">
        <f>IF($N84="","??",INDEX('Liste SFD'!$A:$A,MATCH($N84,'Liste SFD'!$B:$B,0),1))</f>
        <v>??</v>
      </c>
      <c r="B84" s="51">
        <v>4</v>
      </c>
      <c r="C84" s="51">
        <v>2</v>
      </c>
      <c r="D84" s="51">
        <v>4</v>
      </c>
      <c r="E84" s="144" t="str">
        <f t="shared" si="6"/>
        <v>4.2.4</v>
      </c>
      <c r="F84" s="144">
        <v>4</v>
      </c>
      <c r="G84" s="144">
        <v>4</v>
      </c>
      <c r="H84" s="142">
        <v>2</v>
      </c>
      <c r="I84" s="143" t="s">
        <v>161</v>
      </c>
      <c r="J84" s="143" t="s">
        <v>162</v>
      </c>
      <c r="K84" s="143" t="s">
        <v>166</v>
      </c>
      <c r="L84" s="143"/>
      <c r="M84" s="52"/>
      <c r="N84" s="60"/>
      <c r="O84" s="41" t="str">
        <f t="shared" si="5"/>
        <v>4.2.4 : Contrôle &amp; Tests \ Tests Fonctionnels \ Tests Fonctionnels itération 4</v>
      </c>
    </row>
    <row r="85" spans="1:15" s="41" customFormat="1">
      <c r="A85" s="51" t="str">
        <f>IF($N85="","??",INDEX('Liste SFD'!$A:$A,MATCH($N85,'Liste SFD'!$B:$B,0),1))</f>
        <v>??</v>
      </c>
      <c r="B85" s="51">
        <v>4</v>
      </c>
      <c r="C85" s="51">
        <v>2</v>
      </c>
      <c r="D85" s="51">
        <v>5</v>
      </c>
      <c r="E85" s="144" t="str">
        <f t="shared" si="6"/>
        <v>4.2.5</v>
      </c>
      <c r="F85" s="144">
        <v>5</v>
      </c>
      <c r="G85" s="144">
        <v>4</v>
      </c>
      <c r="H85" s="142">
        <v>2</v>
      </c>
      <c r="I85" s="143" t="s">
        <v>161</v>
      </c>
      <c r="J85" s="143" t="s">
        <v>162</v>
      </c>
      <c r="K85" s="143" t="s">
        <v>167</v>
      </c>
      <c r="L85" s="143"/>
      <c r="M85" s="52"/>
      <c r="N85" s="60"/>
      <c r="O85" s="41" t="str">
        <f t="shared" si="5"/>
        <v>4.2.5 : Contrôle &amp; Tests \ Tests Fonctionnels \ Tests Fonctionnels itération 5</v>
      </c>
    </row>
    <row r="86" spans="1:15" s="41" customFormat="1">
      <c r="A86" s="51" t="str">
        <f>IF($N86="","??",INDEX('Liste SFD'!$A:$A,MATCH($N86,'Liste SFD'!$B:$B,0),1))</f>
        <v>??</v>
      </c>
      <c r="B86" s="51">
        <v>4</v>
      </c>
      <c r="C86" s="51">
        <v>3</v>
      </c>
      <c r="D86" s="51">
        <v>1</v>
      </c>
      <c r="E86" s="144" t="str">
        <f t="shared" si="6"/>
        <v>4.3.1</v>
      </c>
      <c r="F86" s="144">
        <v>1</v>
      </c>
      <c r="G86" s="144">
        <v>4</v>
      </c>
      <c r="H86" s="142">
        <v>1</v>
      </c>
      <c r="I86" s="143" t="s">
        <v>161</v>
      </c>
      <c r="J86" s="143" t="s">
        <v>187</v>
      </c>
      <c r="K86" s="143" t="s">
        <v>188</v>
      </c>
      <c r="L86" s="143"/>
      <c r="M86" s="52"/>
      <c r="N86" s="60"/>
      <c r="O86" s="41" t="str">
        <f t="shared" ref="O86:O106" si="7">TEXT(E86,"#") &amp; " : " &amp; TEXT(I86,"#") &amp; " \ " &amp; TEXT(J86,"#") &amp; " \ " &amp; TEXT(K86,"#")</f>
        <v>4.3.1 : Contrôle &amp; Tests \ Livraison &amp; Packaging \ Livraison &amp; Packaging itération 1</v>
      </c>
    </row>
    <row r="87" spans="1:15" s="41" customFormat="1">
      <c r="A87" s="51" t="str">
        <f>IF($N87="","??",INDEX('Liste SFD'!$A:$A,MATCH($N87,'Liste SFD'!$B:$B,0),1))</f>
        <v>??</v>
      </c>
      <c r="B87" s="51">
        <v>4</v>
      </c>
      <c r="C87" s="51">
        <v>3</v>
      </c>
      <c r="D87" s="51">
        <v>2</v>
      </c>
      <c r="E87" s="144" t="str">
        <f t="shared" si="6"/>
        <v>4.3.2</v>
      </c>
      <c r="F87" s="144">
        <v>2</v>
      </c>
      <c r="G87" s="144">
        <v>4</v>
      </c>
      <c r="H87" s="142">
        <v>1</v>
      </c>
      <c r="I87" s="143" t="s">
        <v>161</v>
      </c>
      <c r="J87" s="143" t="s">
        <v>187</v>
      </c>
      <c r="K87" s="143" t="s">
        <v>189</v>
      </c>
      <c r="L87" s="143"/>
      <c r="M87" s="52"/>
      <c r="N87" s="60"/>
      <c r="O87" s="41" t="str">
        <f t="shared" si="7"/>
        <v>4.3.2 : Contrôle &amp; Tests \ Livraison &amp; Packaging \ Livraison &amp; Packaging itération 2</v>
      </c>
    </row>
    <row r="88" spans="1:15" s="41" customFormat="1">
      <c r="A88" s="51" t="str">
        <f>IF($N88="","??",INDEX('Liste SFD'!$A:$A,MATCH($N88,'Liste SFD'!$B:$B,0),1))</f>
        <v>??</v>
      </c>
      <c r="B88" s="51">
        <v>4</v>
      </c>
      <c r="C88" s="51">
        <v>3</v>
      </c>
      <c r="D88" s="51">
        <v>3</v>
      </c>
      <c r="E88" s="144" t="str">
        <f t="shared" si="6"/>
        <v>4.3.3</v>
      </c>
      <c r="F88" s="144">
        <v>3</v>
      </c>
      <c r="G88" s="144">
        <v>4</v>
      </c>
      <c r="H88" s="142">
        <v>1</v>
      </c>
      <c r="I88" s="143" t="s">
        <v>161</v>
      </c>
      <c r="J88" s="143" t="s">
        <v>187</v>
      </c>
      <c r="K88" s="143" t="s">
        <v>190</v>
      </c>
      <c r="L88" s="143"/>
      <c r="M88" s="52"/>
      <c r="N88" s="60"/>
      <c r="O88" s="41" t="str">
        <f t="shared" si="7"/>
        <v>4.3.3 : Contrôle &amp; Tests \ Livraison &amp; Packaging \ Livraison &amp; Packaging itération 3</v>
      </c>
    </row>
    <row r="89" spans="1:15" s="41" customFormat="1">
      <c r="A89" s="51" t="str">
        <f>IF($N89="","??",INDEX('Liste SFD'!$A:$A,MATCH($N89,'Liste SFD'!$B:$B,0),1))</f>
        <v>??</v>
      </c>
      <c r="B89" s="51">
        <v>4</v>
      </c>
      <c r="C89" s="51">
        <v>3</v>
      </c>
      <c r="D89" s="51">
        <v>4</v>
      </c>
      <c r="E89" s="144" t="str">
        <f t="shared" si="6"/>
        <v>4.3.4</v>
      </c>
      <c r="F89" s="144">
        <v>4</v>
      </c>
      <c r="G89" s="144">
        <v>4</v>
      </c>
      <c r="H89" s="142">
        <v>1</v>
      </c>
      <c r="I89" s="143" t="s">
        <v>161</v>
      </c>
      <c r="J89" s="143" t="s">
        <v>187</v>
      </c>
      <c r="K89" s="143" t="s">
        <v>191</v>
      </c>
      <c r="L89" s="143"/>
      <c r="M89" s="52"/>
      <c r="N89" s="60"/>
      <c r="O89" s="41" t="str">
        <f t="shared" si="7"/>
        <v>4.3.4 : Contrôle &amp; Tests \ Livraison &amp; Packaging \ Livraison &amp; Packaging itération 4</v>
      </c>
    </row>
    <row r="90" spans="1:15" s="41" customFormat="1" ht="15">
      <c r="A90" s="51" t="str">
        <f>IF($N90="","??",INDEX('Liste SFD'!$A:$A,MATCH($N90,'Liste SFD'!$B:$B,0),1))</f>
        <v>??</v>
      </c>
      <c r="B90" s="51">
        <v>4</v>
      </c>
      <c r="C90" s="51">
        <v>3</v>
      </c>
      <c r="D90" s="51">
        <v>5</v>
      </c>
      <c r="E90" s="144" t="str">
        <f t="shared" si="6"/>
        <v>4.3.5</v>
      </c>
      <c r="F90" s="144">
        <v>5</v>
      </c>
      <c r="G90" s="144">
        <v>4</v>
      </c>
      <c r="H90" s="142">
        <v>1</v>
      </c>
      <c r="I90" s="143" t="s">
        <v>161</v>
      </c>
      <c r="J90" s="143" t="s">
        <v>187</v>
      </c>
      <c r="K90" s="143" t="s">
        <v>192</v>
      </c>
      <c r="L90" s="143"/>
      <c r="M90" s="52"/>
      <c r="N90" s="97"/>
      <c r="O90" s="41" t="str">
        <f t="shared" si="7"/>
        <v>4.3.5 : Contrôle &amp; Tests \ Livraison &amp; Packaging \ Livraison &amp; Packaging itération 5</v>
      </c>
    </row>
    <row r="91" spans="1:15" s="41" customFormat="1" ht="15">
      <c r="A91" s="51" t="str">
        <f>IF($N91="","??",INDEX('Liste SFD'!$A:$A,MATCH($N91,'Liste SFD'!$B:$B,0),1))</f>
        <v>??</v>
      </c>
      <c r="B91" s="51">
        <v>5</v>
      </c>
      <c r="C91" s="51">
        <v>1</v>
      </c>
      <c r="D91" s="51">
        <v>1</v>
      </c>
      <c r="E91" s="144" t="str">
        <f t="shared" si="6"/>
        <v>5.1.1</v>
      </c>
      <c r="F91" s="144"/>
      <c r="G91" s="144">
        <v>1</v>
      </c>
      <c r="H91" s="142">
        <v>2</v>
      </c>
      <c r="I91" s="143" t="s">
        <v>168</v>
      </c>
      <c r="J91" s="143" t="s">
        <v>141</v>
      </c>
      <c r="K91" s="143" t="s">
        <v>177</v>
      </c>
      <c r="L91" s="143"/>
      <c r="M91" s="52"/>
      <c r="N91" s="97"/>
      <c r="O91" s="41" t="str">
        <f t="shared" si="7"/>
        <v>5.1.1 : Conception &amp; Spec \ Conception \ Conception pré-itération 1</v>
      </c>
    </row>
    <row r="92" spans="1:15" s="41" customFormat="1" ht="15">
      <c r="A92" s="51" t="str">
        <f>IF($N92="","??",INDEX('Liste SFD'!$A:$A,MATCH($N92,'Liste SFD'!$B:$B,0),1))</f>
        <v>??</v>
      </c>
      <c r="B92" s="51">
        <v>5</v>
      </c>
      <c r="C92" s="51">
        <v>1</v>
      </c>
      <c r="D92" s="51">
        <v>2</v>
      </c>
      <c r="E92" s="144" t="str">
        <f t="shared" si="6"/>
        <v>5.1.2</v>
      </c>
      <c r="F92" s="144">
        <v>1</v>
      </c>
      <c r="G92" s="144">
        <v>1</v>
      </c>
      <c r="H92" s="142">
        <v>2</v>
      </c>
      <c r="I92" s="143" t="s">
        <v>168</v>
      </c>
      <c r="J92" s="143" t="s">
        <v>141</v>
      </c>
      <c r="K92" s="143" t="s">
        <v>178</v>
      </c>
      <c r="L92" s="143"/>
      <c r="M92" s="52"/>
      <c r="N92" s="97"/>
      <c r="O92" s="41" t="str">
        <f t="shared" si="7"/>
        <v>5.1.2 : Conception &amp; Spec \ Conception \ Conception pré-itération 2</v>
      </c>
    </row>
    <row r="93" spans="1:15" s="41" customFormat="1" ht="15">
      <c r="A93" s="51" t="str">
        <f>IF($N93="","??",INDEX('Liste SFD'!$A:$A,MATCH($N93,'Liste SFD'!$B:$B,0),1))</f>
        <v>??</v>
      </c>
      <c r="B93" s="51">
        <v>5</v>
      </c>
      <c r="C93" s="51">
        <v>1</v>
      </c>
      <c r="D93" s="51">
        <v>3</v>
      </c>
      <c r="E93" s="144" t="str">
        <f t="shared" si="6"/>
        <v>5.1.3</v>
      </c>
      <c r="F93" s="144">
        <v>2</v>
      </c>
      <c r="G93" s="144">
        <v>1</v>
      </c>
      <c r="H93" s="142">
        <v>2</v>
      </c>
      <c r="I93" s="143" t="s">
        <v>168</v>
      </c>
      <c r="J93" s="143" t="s">
        <v>141</v>
      </c>
      <c r="K93" s="143" t="s">
        <v>179</v>
      </c>
      <c r="L93" s="143"/>
      <c r="M93" s="52"/>
      <c r="N93" s="97"/>
      <c r="O93" s="41" t="str">
        <f t="shared" si="7"/>
        <v>5.1.3 : Conception &amp; Spec \ Conception \ Conception pré-itération 3</v>
      </c>
    </row>
    <row r="94" spans="1:15" s="41" customFormat="1" ht="15">
      <c r="A94" s="51" t="str">
        <f>IF($N94="","??",INDEX('Liste SFD'!$A:$A,MATCH($N94,'Liste SFD'!$B:$B,0),1))</f>
        <v>??</v>
      </c>
      <c r="B94" s="51">
        <v>5</v>
      </c>
      <c r="C94" s="51">
        <v>1</v>
      </c>
      <c r="D94" s="51">
        <v>4</v>
      </c>
      <c r="E94" s="144" t="str">
        <f t="shared" si="6"/>
        <v>5.1.4</v>
      </c>
      <c r="F94" s="144">
        <v>3</v>
      </c>
      <c r="G94" s="144">
        <v>1</v>
      </c>
      <c r="H94" s="142">
        <v>2</v>
      </c>
      <c r="I94" s="143" t="s">
        <v>168</v>
      </c>
      <c r="J94" s="143" t="s">
        <v>141</v>
      </c>
      <c r="K94" s="143" t="s">
        <v>180</v>
      </c>
      <c r="L94" s="143"/>
      <c r="M94" s="52"/>
      <c r="N94" s="97"/>
      <c r="O94" s="41" t="str">
        <f t="shared" si="7"/>
        <v>5.1.4 : Conception &amp; Spec \ Conception \ Conception pré-itération 4</v>
      </c>
    </row>
    <row r="95" spans="1:15" s="41" customFormat="1" ht="15">
      <c r="A95" s="51" t="str">
        <f>IF($N95="","??",INDEX('Liste SFD'!$A:$A,MATCH($N95,'Liste SFD'!$B:$B,0),1))</f>
        <v>??</v>
      </c>
      <c r="B95" s="51">
        <v>5</v>
      </c>
      <c r="C95" s="51">
        <v>1</v>
      </c>
      <c r="D95" s="51">
        <v>5</v>
      </c>
      <c r="E95" s="144" t="str">
        <f t="shared" si="6"/>
        <v>5.1.5</v>
      </c>
      <c r="F95" s="144">
        <v>4</v>
      </c>
      <c r="G95" s="144">
        <v>1</v>
      </c>
      <c r="H95" s="142">
        <v>2</v>
      </c>
      <c r="I95" s="143" t="s">
        <v>168</v>
      </c>
      <c r="J95" s="143" t="s">
        <v>141</v>
      </c>
      <c r="K95" s="143" t="s">
        <v>181</v>
      </c>
      <c r="L95" s="143"/>
      <c r="M95" s="52"/>
      <c r="N95" s="97"/>
      <c r="O95" s="41" t="str">
        <f t="shared" si="7"/>
        <v>5.1.5 : Conception &amp; Spec \ Conception \ Conception pré-itération 5</v>
      </c>
    </row>
    <row r="96" spans="1:15" s="41" customFormat="1" ht="15">
      <c r="A96" s="51" t="str">
        <f>IF($N96="","??",INDEX('Liste SFD'!$A:$A,MATCH($N96,'Liste SFD'!$B:$B,0),1))</f>
        <v>??</v>
      </c>
      <c r="B96" s="51">
        <v>5</v>
      </c>
      <c r="C96" s="51">
        <v>2</v>
      </c>
      <c r="D96" s="51">
        <v>1</v>
      </c>
      <c r="E96" s="144" t="str">
        <f t="shared" si="6"/>
        <v>5.2.1</v>
      </c>
      <c r="F96" s="144"/>
      <c r="G96" s="144">
        <v>1</v>
      </c>
      <c r="H96" s="142">
        <v>2</v>
      </c>
      <c r="I96" s="143" t="s">
        <v>168</v>
      </c>
      <c r="J96" s="143" t="s">
        <v>169</v>
      </c>
      <c r="K96" s="143" t="s">
        <v>193</v>
      </c>
      <c r="L96" s="143"/>
      <c r="M96" s="52"/>
      <c r="N96" s="97"/>
      <c r="O96" s="41" t="str">
        <f t="shared" si="7"/>
        <v>5.2.1 : Conception &amp; Spec \ Spécification \ Spécification pré-itération 1</v>
      </c>
    </row>
    <row r="97" spans="1:15" s="41" customFormat="1" ht="15">
      <c r="A97" s="51" t="str">
        <f>IF($N97="","??",INDEX('Liste SFD'!$A:$A,MATCH($N97,'Liste SFD'!$B:$B,0),1))</f>
        <v>??</v>
      </c>
      <c r="B97" s="51">
        <v>5</v>
      </c>
      <c r="C97" s="51">
        <v>2</v>
      </c>
      <c r="D97" s="51">
        <v>2</v>
      </c>
      <c r="E97" s="144" t="str">
        <f t="shared" si="6"/>
        <v>5.2.2</v>
      </c>
      <c r="F97" s="144">
        <v>1</v>
      </c>
      <c r="G97" s="144">
        <v>1</v>
      </c>
      <c r="H97" s="142">
        <v>2</v>
      </c>
      <c r="I97" s="143" t="s">
        <v>168</v>
      </c>
      <c r="J97" s="143" t="s">
        <v>169</v>
      </c>
      <c r="K97" s="143" t="s">
        <v>194</v>
      </c>
      <c r="L97" s="143"/>
      <c r="M97" s="52"/>
      <c r="N97" s="97"/>
      <c r="O97" s="41" t="str">
        <f t="shared" si="7"/>
        <v>5.2.2 : Conception &amp; Spec \ Spécification \ Spécification pré-itération 2</v>
      </c>
    </row>
    <row r="98" spans="1:15" s="41" customFormat="1" ht="15">
      <c r="A98" s="51" t="str">
        <f>IF($N98="","??",INDEX('Liste SFD'!$A:$A,MATCH($N98,'Liste SFD'!$B:$B,0),1))</f>
        <v>??</v>
      </c>
      <c r="B98" s="51">
        <v>5</v>
      </c>
      <c r="C98" s="51">
        <v>2</v>
      </c>
      <c r="D98" s="51">
        <v>3</v>
      </c>
      <c r="E98" s="144" t="str">
        <f t="shared" si="6"/>
        <v>5.2.3</v>
      </c>
      <c r="F98" s="144">
        <v>2</v>
      </c>
      <c r="G98" s="144">
        <v>1</v>
      </c>
      <c r="H98" s="142">
        <v>2</v>
      </c>
      <c r="I98" s="143" t="s">
        <v>168</v>
      </c>
      <c r="J98" s="143" t="s">
        <v>169</v>
      </c>
      <c r="K98" s="143" t="s">
        <v>195</v>
      </c>
      <c r="L98" s="143"/>
      <c r="M98" s="52"/>
      <c r="N98" s="97"/>
      <c r="O98" s="41" t="str">
        <f t="shared" si="7"/>
        <v>5.2.3 : Conception &amp; Spec \ Spécification \ Spécification pré-itération 3</v>
      </c>
    </row>
    <row r="99" spans="1:15" s="41" customFormat="1" ht="15">
      <c r="A99" s="51" t="str">
        <f>IF($N99="","??",INDEX('Liste SFD'!$A:$A,MATCH($N99,'Liste SFD'!$B:$B,0),1))</f>
        <v>??</v>
      </c>
      <c r="B99" s="51">
        <v>5</v>
      </c>
      <c r="C99" s="51">
        <v>2</v>
      </c>
      <c r="D99" s="51">
        <v>4</v>
      </c>
      <c r="E99" s="144" t="str">
        <f t="shared" si="6"/>
        <v>5.2.4</v>
      </c>
      <c r="F99" s="144">
        <v>3</v>
      </c>
      <c r="G99" s="144">
        <v>1</v>
      </c>
      <c r="H99" s="142">
        <v>2</v>
      </c>
      <c r="I99" s="143" t="s">
        <v>168</v>
      </c>
      <c r="J99" s="143" t="s">
        <v>169</v>
      </c>
      <c r="K99" s="143" t="s">
        <v>196</v>
      </c>
      <c r="L99" s="143"/>
      <c r="M99" s="52"/>
      <c r="N99" s="97"/>
      <c r="O99" s="41" t="str">
        <f t="shared" si="7"/>
        <v>5.2.4 : Conception &amp; Spec \ Spécification \ Spécification pré-itération 4</v>
      </c>
    </row>
    <row r="100" spans="1:15" s="41" customFormat="1" ht="15">
      <c r="A100" s="51" t="str">
        <f>IF($N100="","??",INDEX('Liste SFD'!$A:$A,MATCH($N100,'Liste SFD'!$B:$B,0),1))</f>
        <v>??</v>
      </c>
      <c r="B100" s="51">
        <v>5</v>
      </c>
      <c r="C100" s="51">
        <v>2</v>
      </c>
      <c r="D100" s="51">
        <v>5</v>
      </c>
      <c r="E100" s="144" t="str">
        <f t="shared" si="6"/>
        <v>5.2.5</v>
      </c>
      <c r="F100" s="144">
        <v>4</v>
      </c>
      <c r="G100" s="144">
        <v>1</v>
      </c>
      <c r="H100" s="142">
        <v>2</v>
      </c>
      <c r="I100" s="143" t="s">
        <v>168</v>
      </c>
      <c r="J100" s="143" t="s">
        <v>169</v>
      </c>
      <c r="K100" s="143" t="s">
        <v>197</v>
      </c>
      <c r="L100" s="143"/>
      <c r="M100" s="52"/>
      <c r="N100" s="97"/>
      <c r="O100" s="41" t="str">
        <f t="shared" si="7"/>
        <v>5.2.5 : Conception &amp; Spec \ Spécification \ Spécification pré-itération 5</v>
      </c>
    </row>
    <row r="101" spans="1:15" s="41" customFormat="1" ht="15">
      <c r="A101" s="51" t="str">
        <f>IF($N101="","??",INDEX('Liste SFD'!$A:$A,MATCH($N101,'Liste SFD'!$B:$B,0),1))</f>
        <v>??</v>
      </c>
      <c r="B101" s="51">
        <v>6</v>
      </c>
      <c r="C101" s="51">
        <v>1</v>
      </c>
      <c r="D101" s="51">
        <v>1</v>
      </c>
      <c r="E101" s="144" t="str">
        <f t="shared" si="6"/>
        <v>6.1.1</v>
      </c>
      <c r="F101" s="144">
        <v>1</v>
      </c>
      <c r="G101" s="144">
        <v>1</v>
      </c>
      <c r="H101" s="142">
        <v>2</v>
      </c>
      <c r="I101" s="143" t="s">
        <v>176</v>
      </c>
      <c r="J101" s="143" t="s">
        <v>203</v>
      </c>
      <c r="K101" s="143" t="s">
        <v>198</v>
      </c>
      <c r="L101" s="143"/>
      <c r="M101" s="52"/>
      <c r="N101" s="97"/>
      <c r="O101" s="41" t="str">
        <f t="shared" si="7"/>
        <v>6.1.1 : Gestion de projet \ Réunions \ Réunions itération 1</v>
      </c>
    </row>
    <row r="102" spans="1:15" s="41" customFormat="1" ht="15">
      <c r="A102" s="51" t="str">
        <f>IF($N102="","??",INDEX('Liste SFD'!$A:$A,MATCH($N102,'Liste SFD'!$B:$B,0),1))</f>
        <v>??</v>
      </c>
      <c r="B102" s="51">
        <v>6</v>
      </c>
      <c r="C102" s="51">
        <v>1</v>
      </c>
      <c r="D102" s="51">
        <v>2</v>
      </c>
      <c r="E102" s="144" t="str">
        <f t="shared" ref="E102:E133" si="8">TEXT(B102,"#") &amp; "." &amp; TEXT(C102,"#") &amp; "." &amp; TEXT(D102,"#")</f>
        <v>6.1.2</v>
      </c>
      <c r="F102" s="144">
        <v>2</v>
      </c>
      <c r="G102" s="144">
        <v>1</v>
      </c>
      <c r="H102" s="142">
        <v>2</v>
      </c>
      <c r="I102" s="143" t="s">
        <v>176</v>
      </c>
      <c r="J102" s="143" t="s">
        <v>203</v>
      </c>
      <c r="K102" s="143" t="s">
        <v>199</v>
      </c>
      <c r="L102" s="143"/>
      <c r="M102" s="115"/>
      <c r="N102" s="116"/>
      <c r="O102" s="41" t="str">
        <f t="shared" si="7"/>
        <v>6.1.2 : Gestion de projet \ Réunions \ Réunions itération 2</v>
      </c>
    </row>
    <row r="103" spans="1:15" s="41" customFormat="1" ht="15">
      <c r="A103" s="51" t="str">
        <f>IF($N103="","??",INDEX('Liste SFD'!$A:$A,MATCH($N103,'Liste SFD'!$B:$B,0),1))</f>
        <v>??</v>
      </c>
      <c r="B103" s="51">
        <v>6</v>
      </c>
      <c r="C103" s="51">
        <v>1</v>
      </c>
      <c r="D103" s="51">
        <v>3</v>
      </c>
      <c r="E103" s="144" t="str">
        <f t="shared" si="8"/>
        <v>6.1.3</v>
      </c>
      <c r="F103" s="144">
        <v>3</v>
      </c>
      <c r="G103" s="144">
        <v>1</v>
      </c>
      <c r="H103" s="142">
        <v>2</v>
      </c>
      <c r="I103" s="143" t="s">
        <v>176</v>
      </c>
      <c r="J103" s="143" t="s">
        <v>203</v>
      </c>
      <c r="K103" s="143" t="s">
        <v>200</v>
      </c>
      <c r="L103" s="143"/>
      <c r="M103" s="115"/>
      <c r="N103" s="116"/>
      <c r="O103" s="41" t="str">
        <f t="shared" si="7"/>
        <v>6.1.3 : Gestion de projet \ Réunions \ Réunions itération 3</v>
      </c>
    </row>
    <row r="104" spans="1:15" s="41" customFormat="1" ht="15">
      <c r="A104" s="51" t="str">
        <f>IF($N104="","??",INDEX('Liste SFD'!$A:$A,MATCH($N104,'Liste SFD'!$B:$B,0),1))</f>
        <v>??</v>
      </c>
      <c r="B104" s="51">
        <v>6</v>
      </c>
      <c r="C104" s="51">
        <v>1</v>
      </c>
      <c r="D104" s="51">
        <v>4</v>
      </c>
      <c r="E104" s="144" t="str">
        <f t="shared" si="8"/>
        <v>6.1.4</v>
      </c>
      <c r="F104" s="144">
        <v>4</v>
      </c>
      <c r="G104" s="144">
        <v>1</v>
      </c>
      <c r="H104" s="142">
        <v>2</v>
      </c>
      <c r="I104" s="143" t="s">
        <v>176</v>
      </c>
      <c r="J104" s="143" t="s">
        <v>203</v>
      </c>
      <c r="K104" s="143" t="s">
        <v>201</v>
      </c>
      <c r="L104" s="143"/>
      <c r="M104" s="52"/>
      <c r="N104" s="97"/>
      <c r="O104" s="41" t="str">
        <f t="shared" si="7"/>
        <v>6.1.4 : Gestion de projet \ Réunions \ Réunions itération 4</v>
      </c>
    </row>
    <row r="105" spans="1:15" s="41" customFormat="1" ht="15">
      <c r="A105" s="51" t="str">
        <f>IF($N105="","??",INDEX('Liste SFD'!$A:$A,MATCH($N105,'Liste SFD'!$B:$B,0),1))</f>
        <v>??</v>
      </c>
      <c r="B105" s="51">
        <v>6</v>
      </c>
      <c r="C105" s="51">
        <v>1</v>
      </c>
      <c r="D105" s="51">
        <v>5</v>
      </c>
      <c r="E105" s="144" t="str">
        <f t="shared" si="8"/>
        <v>6.1.5</v>
      </c>
      <c r="F105" s="144">
        <v>5</v>
      </c>
      <c r="G105" s="144">
        <v>1</v>
      </c>
      <c r="H105" s="142">
        <v>2</v>
      </c>
      <c r="I105" s="143" t="s">
        <v>176</v>
      </c>
      <c r="J105" s="143" t="s">
        <v>203</v>
      </c>
      <c r="K105" s="143" t="s">
        <v>202</v>
      </c>
      <c r="L105" s="143"/>
      <c r="M105" s="52"/>
      <c r="N105" s="97"/>
      <c r="O105" s="41" t="str">
        <f t="shared" si="7"/>
        <v>6.1.5 : Gestion de projet \ Réunions \ Réunions itération 5</v>
      </c>
    </row>
    <row r="106" spans="1:15" s="41" customFormat="1" ht="15">
      <c r="A106" s="51" t="str">
        <f>IF($N106="","??",INDEX('Liste SFD'!$A:$A,MATCH($N106,'Liste SFD'!$B:$B,0),1))</f>
        <v>??</v>
      </c>
      <c r="B106" s="51">
        <v>6</v>
      </c>
      <c r="C106" s="51">
        <v>2</v>
      </c>
      <c r="D106" s="51">
        <v>1</v>
      </c>
      <c r="E106" s="144" t="str">
        <f t="shared" si="8"/>
        <v>6.2.1</v>
      </c>
      <c r="F106" s="144">
        <v>1</v>
      </c>
      <c r="G106" s="144">
        <v>1</v>
      </c>
      <c r="H106" s="142">
        <v>0.5</v>
      </c>
      <c r="I106" s="143" t="s">
        <v>176</v>
      </c>
      <c r="J106" s="143" t="s">
        <v>204</v>
      </c>
      <c r="K106" s="143" t="s">
        <v>182</v>
      </c>
      <c r="L106" s="143"/>
      <c r="M106" s="52"/>
      <c r="N106" s="97"/>
      <c r="O106" s="41" t="str">
        <f t="shared" si="7"/>
        <v>6.2.1 : Gestion de projet \ Backlog \ Mise à jour Backlog itération 1</v>
      </c>
    </row>
    <row r="107" spans="1:15" s="41" customFormat="1" ht="15">
      <c r="A107" s="51" t="str">
        <f>IF($N107="","??",INDEX('Liste SFD'!$A:$A,MATCH($N107,'Liste SFD'!$B:$B,0),1))</f>
        <v>??</v>
      </c>
      <c r="B107" s="51">
        <v>6</v>
      </c>
      <c r="C107" s="51">
        <v>2</v>
      </c>
      <c r="D107" s="51">
        <v>2</v>
      </c>
      <c r="E107" s="144" t="str">
        <f t="shared" si="8"/>
        <v>6.2.2</v>
      </c>
      <c r="F107" s="144">
        <v>2</v>
      </c>
      <c r="G107" s="144">
        <v>1</v>
      </c>
      <c r="H107" s="142">
        <v>0.5</v>
      </c>
      <c r="I107" s="143" t="s">
        <v>176</v>
      </c>
      <c r="J107" s="143" t="s">
        <v>204</v>
      </c>
      <c r="K107" s="143" t="s">
        <v>183</v>
      </c>
      <c r="L107" s="143"/>
      <c r="M107" s="122"/>
      <c r="N107" s="135"/>
      <c r="O107" s="41" t="str">
        <f t="shared" ref="O107:O148" si="9">TEXT(E107,"#") &amp; " : " &amp; TEXT(I107,"#") &amp; " \ " &amp; TEXT(J107,"#") &amp; " \ " &amp; TEXT(K107,"#")</f>
        <v>6.2.2 : Gestion de projet \ Backlog \ Mise à jour Backlog itération 2</v>
      </c>
    </row>
    <row r="108" spans="1:15" s="41" customFormat="1" ht="15">
      <c r="A108" s="51" t="str">
        <f>IF($N108="","??",INDEX('Liste SFD'!$A:$A,MATCH($N108,'Liste SFD'!$B:$B,0),1))</f>
        <v>??</v>
      </c>
      <c r="B108" s="51">
        <v>6</v>
      </c>
      <c r="C108" s="51">
        <v>2</v>
      </c>
      <c r="D108" s="51">
        <v>3</v>
      </c>
      <c r="E108" s="144" t="str">
        <f t="shared" si="8"/>
        <v>6.2.3</v>
      </c>
      <c r="F108" s="144">
        <v>3</v>
      </c>
      <c r="G108" s="144">
        <v>1</v>
      </c>
      <c r="H108" s="142">
        <v>0.5</v>
      </c>
      <c r="I108" s="143" t="s">
        <v>176</v>
      </c>
      <c r="J108" s="143" t="s">
        <v>204</v>
      </c>
      <c r="K108" s="143" t="s">
        <v>184</v>
      </c>
      <c r="L108" s="143"/>
      <c r="M108" s="122"/>
      <c r="N108" s="135"/>
      <c r="O108" s="41" t="str">
        <f t="shared" si="9"/>
        <v>6.2.3 : Gestion de projet \ Backlog \ Mise à jour Backlog itération 3</v>
      </c>
    </row>
    <row r="109" spans="1:15" s="41" customFormat="1" ht="15">
      <c r="A109" s="51" t="str">
        <f>IF($N109="","??",INDEX('Liste SFD'!$A:$A,MATCH($N109,'Liste SFD'!$B:$B,0),1))</f>
        <v>??</v>
      </c>
      <c r="B109" s="51">
        <v>6</v>
      </c>
      <c r="C109" s="51">
        <v>2</v>
      </c>
      <c r="D109" s="51">
        <v>4</v>
      </c>
      <c r="E109" s="144" t="str">
        <f t="shared" si="8"/>
        <v>6.2.4</v>
      </c>
      <c r="F109" s="144">
        <v>4</v>
      </c>
      <c r="G109" s="144">
        <v>1</v>
      </c>
      <c r="H109" s="142">
        <v>0.5</v>
      </c>
      <c r="I109" s="143" t="s">
        <v>176</v>
      </c>
      <c r="J109" s="143" t="s">
        <v>204</v>
      </c>
      <c r="K109" s="143" t="s">
        <v>185</v>
      </c>
      <c r="L109" s="143"/>
      <c r="M109" s="122"/>
      <c r="N109" s="135"/>
      <c r="O109" s="41" t="str">
        <f t="shared" si="9"/>
        <v>6.2.4 : Gestion de projet \ Backlog \ Mise à jour Backlog itération 4</v>
      </c>
    </row>
    <row r="110" spans="1:15" s="41" customFormat="1" ht="15">
      <c r="A110" s="51" t="str">
        <f>IF($N110="","??",INDEX('Liste SFD'!$A:$A,MATCH($N110,'Liste SFD'!$B:$B,0),1))</f>
        <v>??</v>
      </c>
      <c r="B110" s="51">
        <v>6</v>
      </c>
      <c r="C110" s="51">
        <v>2</v>
      </c>
      <c r="D110" s="51">
        <v>5</v>
      </c>
      <c r="E110" s="144" t="str">
        <f t="shared" si="8"/>
        <v>6.2.5</v>
      </c>
      <c r="F110" s="144">
        <v>5</v>
      </c>
      <c r="G110" s="144">
        <v>1</v>
      </c>
      <c r="H110" s="142">
        <v>0.5</v>
      </c>
      <c r="I110" s="143" t="s">
        <v>176</v>
      </c>
      <c r="J110" s="143" t="s">
        <v>204</v>
      </c>
      <c r="K110" s="143" t="s">
        <v>186</v>
      </c>
      <c r="L110" s="143"/>
      <c r="M110" s="122"/>
      <c r="N110" s="135"/>
      <c r="O110" s="41" t="str">
        <f t="shared" si="9"/>
        <v>6.2.5 : Gestion de projet \ Backlog \ Mise à jour Backlog itération 5</v>
      </c>
    </row>
    <row r="111" spans="1:15" s="41" customFormat="1" ht="15">
      <c r="A111" s="51" t="str">
        <f>IF($N111="","??",INDEX('Liste SFD'!$A:$A,MATCH($N111,'Liste SFD'!$B:$B,0),1))</f>
        <v>??</v>
      </c>
      <c r="B111" s="51">
        <v>7</v>
      </c>
      <c r="C111" s="51">
        <v>1</v>
      </c>
      <c r="D111" s="51">
        <v>1</v>
      </c>
      <c r="E111" s="144" t="str">
        <f t="shared" si="8"/>
        <v>7.1.1</v>
      </c>
      <c r="F111" s="144">
        <v>1</v>
      </c>
      <c r="G111" s="144">
        <v>1</v>
      </c>
      <c r="H111" s="142">
        <v>4</v>
      </c>
      <c r="I111" s="143" t="s">
        <v>170</v>
      </c>
      <c r="J111" s="143" t="s">
        <v>170</v>
      </c>
      <c r="K111" s="143" t="s">
        <v>171</v>
      </c>
      <c r="L111" s="143"/>
      <c r="M111" s="122"/>
      <c r="N111" s="135"/>
      <c r="O111" s="41" t="str">
        <f t="shared" si="9"/>
        <v>7.1.1 : Documentation \ Documentation \ Documentation itération 1</v>
      </c>
    </row>
    <row r="112" spans="1:15" s="41" customFormat="1" ht="15">
      <c r="A112" s="51" t="str">
        <f>IF($N112="","??",INDEX('Liste SFD'!$A:$A,MATCH($N112,'Liste SFD'!$B:$B,0),1))</f>
        <v>??</v>
      </c>
      <c r="B112" s="51">
        <v>7</v>
      </c>
      <c r="C112" s="51">
        <v>1</v>
      </c>
      <c r="D112" s="51">
        <v>2</v>
      </c>
      <c r="E112" s="144" t="str">
        <f t="shared" si="8"/>
        <v>7.1.2</v>
      </c>
      <c r="F112" s="144">
        <v>2</v>
      </c>
      <c r="G112" s="144">
        <v>1</v>
      </c>
      <c r="H112" s="142">
        <v>4</v>
      </c>
      <c r="I112" s="143" t="s">
        <v>170</v>
      </c>
      <c r="J112" s="143" t="s">
        <v>170</v>
      </c>
      <c r="K112" s="143" t="s">
        <v>172</v>
      </c>
      <c r="L112" s="143"/>
      <c r="M112" s="122"/>
      <c r="N112" s="135"/>
      <c r="O112" s="41" t="str">
        <f t="shared" si="9"/>
        <v>7.1.2 : Documentation \ Documentation \ Documentation itération 2</v>
      </c>
    </row>
    <row r="113" spans="1:15" s="41" customFormat="1" ht="15">
      <c r="A113" s="51" t="str">
        <f>IF($N113="","??",INDEX('Liste SFD'!$A:$A,MATCH($N113,'Liste SFD'!$B:$B,0),1))</f>
        <v>??</v>
      </c>
      <c r="B113" s="51">
        <v>7</v>
      </c>
      <c r="C113" s="51">
        <v>1</v>
      </c>
      <c r="D113" s="51">
        <v>3</v>
      </c>
      <c r="E113" s="144" t="str">
        <f t="shared" si="8"/>
        <v>7.1.3</v>
      </c>
      <c r="F113" s="144">
        <v>3</v>
      </c>
      <c r="G113" s="144">
        <v>1</v>
      </c>
      <c r="H113" s="142">
        <v>4</v>
      </c>
      <c r="I113" s="143" t="s">
        <v>170</v>
      </c>
      <c r="J113" s="143" t="s">
        <v>170</v>
      </c>
      <c r="K113" s="143" t="s">
        <v>173</v>
      </c>
      <c r="L113" s="143"/>
      <c r="M113" s="122"/>
      <c r="N113" s="135"/>
      <c r="O113" s="41" t="str">
        <f t="shared" si="9"/>
        <v>7.1.3 : Documentation \ Documentation \ Documentation itération 3</v>
      </c>
    </row>
    <row r="114" spans="1:15" s="41" customFormat="1">
      <c r="A114" s="51" t="str">
        <f>IF($N114="","??",INDEX('Liste SFD'!$A:$A,MATCH($N114,'Liste SFD'!$B:$B,0),1))</f>
        <v>??</v>
      </c>
      <c r="B114" s="51">
        <v>7</v>
      </c>
      <c r="C114" s="51">
        <v>1</v>
      </c>
      <c r="D114" s="51">
        <v>4</v>
      </c>
      <c r="E114" s="144" t="str">
        <f t="shared" si="8"/>
        <v>7.1.4</v>
      </c>
      <c r="F114" s="144">
        <v>4</v>
      </c>
      <c r="G114" s="144">
        <v>1</v>
      </c>
      <c r="H114" s="142">
        <v>4</v>
      </c>
      <c r="I114" s="143" t="s">
        <v>170</v>
      </c>
      <c r="J114" s="143" t="s">
        <v>170</v>
      </c>
      <c r="K114" s="143" t="s">
        <v>174</v>
      </c>
      <c r="L114" s="145"/>
      <c r="M114" s="52"/>
      <c r="N114" s="60"/>
      <c r="O114" s="41" t="str">
        <f t="shared" si="9"/>
        <v>7.1.4 : Documentation \ Documentation \ Documentation itération 4</v>
      </c>
    </row>
    <row r="115" spans="1:15" s="41" customFormat="1">
      <c r="A115" s="51" t="str">
        <f>IF($N115="","??",INDEX('Liste SFD'!$A:$A,MATCH($N115,'Liste SFD'!$B:$B,0),1))</f>
        <v>??</v>
      </c>
      <c r="B115" s="51">
        <v>7</v>
      </c>
      <c r="C115" s="51">
        <v>1</v>
      </c>
      <c r="D115" s="51">
        <v>5</v>
      </c>
      <c r="E115" s="144" t="str">
        <f t="shared" si="8"/>
        <v>7.1.5</v>
      </c>
      <c r="F115" s="144">
        <v>5</v>
      </c>
      <c r="G115" s="144">
        <v>1</v>
      </c>
      <c r="H115" s="142">
        <v>4</v>
      </c>
      <c r="I115" s="143" t="s">
        <v>170</v>
      </c>
      <c r="J115" s="143" t="s">
        <v>170</v>
      </c>
      <c r="K115" s="143" t="s">
        <v>175</v>
      </c>
      <c r="L115" s="145"/>
      <c r="M115" s="52"/>
      <c r="N115" s="60"/>
      <c r="O115" s="41" t="str">
        <f t="shared" si="9"/>
        <v>7.1.5 : Documentation \ Documentation \ Documentation itération 5</v>
      </c>
    </row>
    <row r="116" spans="1:15" s="41" customFormat="1">
      <c r="A116" s="51" t="str">
        <f>IF($N116="","??",INDEX('Liste SFD'!$A:$A,MATCH($N116,'Liste SFD'!$B:$B,0),1))</f>
        <v>??</v>
      </c>
      <c r="B116" s="51">
        <v>1</v>
      </c>
      <c r="C116" s="51">
        <v>4</v>
      </c>
      <c r="D116" s="51">
        <v>4</v>
      </c>
      <c r="E116" s="144" t="str">
        <f t="shared" si="8"/>
        <v>1.4.4</v>
      </c>
      <c r="F116" s="144">
        <v>2</v>
      </c>
      <c r="G116" s="144">
        <v>7</v>
      </c>
      <c r="H116" s="142">
        <v>2</v>
      </c>
      <c r="I116" s="143" t="s">
        <v>75</v>
      </c>
      <c r="J116" s="143" t="s">
        <v>109</v>
      </c>
      <c r="K116" s="143" t="s">
        <v>208</v>
      </c>
      <c r="L116" s="143"/>
      <c r="M116" s="32"/>
      <c r="N116" s="60"/>
      <c r="O116" s="41" t="str">
        <f t="shared" si="9"/>
        <v>1.4.4 : BackOffice \ Points d'intérêt \ Conception architecture Coordonnées GPS-&gt;Point d'intérêt</v>
      </c>
    </row>
    <row r="117" spans="1:15" s="34" customFormat="1">
      <c r="A117" s="51" t="str">
        <f>IF($N117="","??",INDEX('Liste SFD'!$A:$A,MATCH($N117,'Liste SFD'!$B:$B,0),1))</f>
        <v>??</v>
      </c>
      <c r="B117" s="51">
        <v>1</v>
      </c>
      <c r="C117" s="51">
        <v>4</v>
      </c>
      <c r="D117" s="51">
        <v>5</v>
      </c>
      <c r="E117" s="32" t="str">
        <f t="shared" si="8"/>
        <v>1.4.5</v>
      </c>
      <c r="F117" s="144">
        <v>2</v>
      </c>
      <c r="G117" s="144">
        <v>7</v>
      </c>
      <c r="H117" s="142">
        <v>10</v>
      </c>
      <c r="I117" s="40" t="s">
        <v>75</v>
      </c>
      <c r="J117" s="40" t="s">
        <v>109</v>
      </c>
      <c r="K117" s="143" t="s">
        <v>209</v>
      </c>
      <c r="L117" s="53"/>
      <c r="M117" s="32"/>
      <c r="N117" s="60"/>
      <c r="O117" s="41" t="str">
        <f t="shared" si="9"/>
        <v>1.4.5 : BackOffice \ Points d'intérêt \ Administration relation Coordonnées GPS-&gt; Point d'intérêt</v>
      </c>
    </row>
    <row r="118" spans="1:15" s="41" customFormat="1">
      <c r="A118" s="51" t="str">
        <f>IF($N118="","??",INDEX('Liste SFD'!$A:$A,MATCH($N118,'Liste SFD'!$B:$B,0),1))</f>
        <v>??</v>
      </c>
      <c r="B118" s="51"/>
      <c r="C118" s="51"/>
      <c r="D118" s="51"/>
      <c r="E118" s="32"/>
      <c r="F118" s="32"/>
      <c r="G118" s="32"/>
      <c r="H118" s="32"/>
      <c r="I118" s="40"/>
      <c r="J118" s="40"/>
      <c r="K118" s="40"/>
      <c r="L118" s="53"/>
      <c r="M118" s="32"/>
      <c r="N118" s="60"/>
      <c r="O118" s="41" t="str">
        <f t="shared" si="9"/>
        <v xml:space="preserve"> :  \  \ </v>
      </c>
    </row>
    <row r="119" spans="1:15" s="41" customFormat="1">
      <c r="A119" s="51" t="str">
        <f>IF($N119="","??",INDEX('Liste SFD'!$A:$A,MATCH($N119,'Liste SFD'!$B:$B,0),1))</f>
        <v>??</v>
      </c>
      <c r="B119" s="51"/>
      <c r="C119" s="51"/>
      <c r="D119" s="51"/>
      <c r="E119" s="32"/>
      <c r="F119" s="32"/>
      <c r="G119" s="32"/>
      <c r="H119" s="32"/>
      <c r="I119" s="40"/>
      <c r="J119" s="40"/>
      <c r="K119" s="40"/>
      <c r="L119" s="53"/>
      <c r="M119" s="32"/>
      <c r="N119" s="60"/>
      <c r="O119" s="41" t="str">
        <f t="shared" si="9"/>
        <v xml:space="preserve"> :  \  \ </v>
      </c>
    </row>
    <row r="120" spans="1:15" s="41" customFormat="1">
      <c r="A120" s="51" t="str">
        <f>IF($N120="","??",INDEX('Liste SFD'!$A:$A,MATCH($N120,'Liste SFD'!$B:$B,0),1))</f>
        <v>??</v>
      </c>
      <c r="B120" s="51"/>
      <c r="C120" s="51"/>
      <c r="D120" s="51"/>
      <c r="E120" s="32"/>
      <c r="F120" s="32"/>
      <c r="G120" s="32"/>
      <c r="H120" s="32"/>
      <c r="I120" s="40"/>
      <c r="J120" s="40"/>
      <c r="K120" s="40"/>
      <c r="L120" s="53"/>
      <c r="M120" s="32"/>
      <c r="N120" s="60"/>
      <c r="O120" s="41" t="str">
        <f t="shared" si="9"/>
        <v xml:space="preserve"> :  \  \ </v>
      </c>
    </row>
    <row r="121" spans="1:15" s="41" customFormat="1">
      <c r="A121" s="51" t="str">
        <f>IF($N121="","??",INDEX('Liste SFD'!$A:$A,MATCH($N121,'Liste SFD'!$B:$B,0),1))</f>
        <v>??</v>
      </c>
      <c r="B121" s="51"/>
      <c r="C121" s="51"/>
      <c r="D121" s="51"/>
      <c r="E121" s="32"/>
      <c r="F121" s="32"/>
      <c r="G121" s="32"/>
      <c r="H121" s="77"/>
      <c r="I121" s="40"/>
      <c r="J121" s="40"/>
      <c r="K121" s="40"/>
      <c r="L121" s="53"/>
      <c r="M121" s="32"/>
      <c r="N121" s="60"/>
      <c r="O121" s="41" t="str">
        <f t="shared" si="9"/>
        <v xml:space="preserve"> :  \  \ </v>
      </c>
    </row>
    <row r="122" spans="1:15" s="41" customFormat="1">
      <c r="A122" s="51" t="str">
        <f>IF($N122="","??",INDEX('Liste SFD'!$A:$A,MATCH($N122,'Liste SFD'!$B:$B,0),1))</f>
        <v>??</v>
      </c>
      <c r="B122" s="51"/>
      <c r="C122" s="51"/>
      <c r="D122" s="51"/>
      <c r="E122" s="32"/>
      <c r="F122" s="32"/>
      <c r="G122" s="32"/>
      <c r="H122" s="77"/>
      <c r="I122" s="40"/>
      <c r="J122" s="40"/>
      <c r="K122" s="40"/>
      <c r="L122" s="53"/>
      <c r="M122" s="32"/>
      <c r="N122" s="60"/>
      <c r="O122" s="41" t="str">
        <f t="shared" si="9"/>
        <v xml:space="preserve"> :  \  \ </v>
      </c>
    </row>
    <row r="123" spans="1:15" s="41" customFormat="1">
      <c r="A123" s="51" t="str">
        <f>IF($N123="","??",INDEX('Liste SFD'!$A:$A,MATCH($N123,'Liste SFD'!$B:$B,0),1))</f>
        <v>??</v>
      </c>
      <c r="B123" s="51"/>
      <c r="C123" s="51"/>
      <c r="D123" s="51"/>
      <c r="E123" s="32"/>
      <c r="F123" s="32"/>
      <c r="G123" s="32"/>
      <c r="H123" s="77"/>
      <c r="I123" s="40"/>
      <c r="J123" s="40"/>
      <c r="K123" s="40"/>
      <c r="L123" s="53"/>
      <c r="M123" s="32"/>
      <c r="N123" s="60"/>
      <c r="O123" s="41" t="str">
        <f t="shared" si="9"/>
        <v xml:space="preserve"> :  \  \ </v>
      </c>
    </row>
    <row r="124" spans="1:15" s="34" customFormat="1">
      <c r="A124" s="51" t="str">
        <f>IF($N124="","??",INDEX('Liste SFD'!$A:$A,MATCH($N124,'Liste SFD'!$B:$B,0),1))</f>
        <v>??</v>
      </c>
      <c r="B124" s="51"/>
      <c r="C124" s="51"/>
      <c r="D124" s="51"/>
      <c r="E124" s="32"/>
      <c r="F124" s="32"/>
      <c r="G124" s="32"/>
      <c r="H124" s="77"/>
      <c r="I124" s="40"/>
      <c r="J124" s="40"/>
      <c r="K124" s="40"/>
      <c r="L124" s="53"/>
      <c r="M124" s="33"/>
      <c r="N124" s="60"/>
      <c r="O124" s="41" t="str">
        <f t="shared" si="9"/>
        <v xml:space="preserve"> :  \  \ </v>
      </c>
    </row>
    <row r="125" spans="1:15" s="41" customFormat="1">
      <c r="A125" s="51" t="str">
        <f>IF($N125="","??",INDEX('Liste SFD'!$A:$A,MATCH($N125,'Liste SFD'!$B:$B,0),1))</f>
        <v>??</v>
      </c>
      <c r="B125" s="51"/>
      <c r="C125" s="51"/>
      <c r="D125" s="51"/>
      <c r="E125" s="32"/>
      <c r="F125" s="32"/>
      <c r="G125" s="32"/>
      <c r="H125" s="77"/>
      <c r="I125" s="40"/>
      <c r="J125" s="40"/>
      <c r="K125" s="40"/>
      <c r="L125" s="53"/>
      <c r="M125" s="32"/>
      <c r="N125" s="60"/>
      <c r="O125" s="41" t="str">
        <f t="shared" si="9"/>
        <v xml:space="preserve"> :  \  \ </v>
      </c>
    </row>
    <row r="126" spans="1:15" s="41" customFormat="1">
      <c r="A126" s="51" t="str">
        <f>IF($N126="","??",INDEX('Liste SFD'!$A:$A,MATCH($N126,'Liste SFD'!$B:$B,0),1))</f>
        <v>??</v>
      </c>
      <c r="B126" s="51"/>
      <c r="C126" s="51"/>
      <c r="D126" s="51"/>
      <c r="E126" s="32"/>
      <c r="F126" s="32"/>
      <c r="G126" s="32"/>
      <c r="H126" s="77"/>
      <c r="I126" s="40"/>
      <c r="J126" s="40"/>
      <c r="K126" s="40"/>
      <c r="L126" s="53"/>
      <c r="M126" s="32"/>
      <c r="N126" s="60"/>
      <c r="O126" s="41" t="str">
        <f t="shared" si="9"/>
        <v xml:space="preserve"> :  \  \ </v>
      </c>
    </row>
    <row r="127" spans="1:15" s="41" customFormat="1">
      <c r="A127" s="51" t="str">
        <f>IF($N127="","??",INDEX('Liste SFD'!$A:$A,MATCH($N127,'Liste SFD'!$B:$B,0),1))</f>
        <v>??</v>
      </c>
      <c r="B127" s="51"/>
      <c r="C127" s="51"/>
      <c r="D127" s="51"/>
      <c r="E127" s="115"/>
      <c r="F127" s="115"/>
      <c r="G127" s="115"/>
      <c r="H127" s="77"/>
      <c r="I127" s="40"/>
      <c r="J127" s="40"/>
      <c r="K127" s="40"/>
      <c r="L127" s="53"/>
      <c r="M127" s="32"/>
      <c r="N127" s="60"/>
      <c r="O127" s="41" t="str">
        <f t="shared" si="9"/>
        <v xml:space="preserve"> :  \  \ </v>
      </c>
    </row>
    <row r="128" spans="1:15" s="41" customFormat="1">
      <c r="A128" s="51" t="str">
        <f>IF($N128="","??",INDEX('Liste SFD'!$A:$A,MATCH($N128,'Liste SFD'!$B:$B,0),1))</f>
        <v>??</v>
      </c>
      <c r="B128" s="51"/>
      <c r="C128" s="51"/>
      <c r="D128" s="51"/>
      <c r="E128" s="115"/>
      <c r="F128" s="115"/>
      <c r="G128" s="115"/>
      <c r="H128" s="77"/>
      <c r="I128" s="40"/>
      <c r="J128" s="40"/>
      <c r="K128" s="40"/>
      <c r="L128" s="53"/>
      <c r="M128" s="33"/>
      <c r="N128" s="60"/>
      <c r="O128" s="41" t="str">
        <f t="shared" si="9"/>
        <v xml:space="preserve"> :  \  \ </v>
      </c>
    </row>
    <row r="129" spans="1:15" s="41" customFormat="1">
      <c r="A129" s="51" t="str">
        <f>IF($N129="","??",INDEX('Liste SFD'!$A:$A,MATCH($N129,'Liste SFD'!$B:$B,0),1))</f>
        <v>??</v>
      </c>
      <c r="B129" s="51"/>
      <c r="C129" s="51"/>
      <c r="D129" s="51"/>
      <c r="E129" s="32"/>
      <c r="F129" s="32"/>
      <c r="G129" s="32"/>
      <c r="H129" s="77"/>
      <c r="I129" s="40"/>
      <c r="J129" s="40"/>
      <c r="K129" s="40"/>
      <c r="L129" s="53"/>
      <c r="M129" s="33"/>
      <c r="N129" s="60"/>
      <c r="O129" s="41" t="str">
        <f t="shared" si="9"/>
        <v xml:space="preserve"> :  \  \ </v>
      </c>
    </row>
    <row r="130" spans="1:15" s="41" customFormat="1">
      <c r="A130" s="51" t="str">
        <f>IF($N130="","??",INDEX('Liste SFD'!$A:$A,MATCH($N130,'Liste SFD'!$B:$B,0),1))</f>
        <v>??</v>
      </c>
      <c r="B130" s="51"/>
      <c r="C130" s="51"/>
      <c r="D130" s="51"/>
      <c r="E130" s="32"/>
      <c r="F130" s="32"/>
      <c r="G130" s="32"/>
      <c r="H130" s="77"/>
      <c r="I130" s="40"/>
      <c r="J130" s="40"/>
      <c r="K130" s="40"/>
      <c r="L130" s="72"/>
      <c r="M130" s="88"/>
      <c r="N130" s="89"/>
      <c r="O130" s="41" t="str">
        <f t="shared" si="9"/>
        <v xml:space="preserve"> :  \  \ </v>
      </c>
    </row>
    <row r="131" spans="1:15">
      <c r="A131" s="51" t="str">
        <f>IF($N131="","??",INDEX('Liste SFD'!$A:$A,MATCH($N131,'Liste SFD'!$B:$B,0),1))</f>
        <v>??</v>
      </c>
      <c r="B131" s="51"/>
      <c r="C131" s="51"/>
      <c r="D131" s="51"/>
      <c r="E131" s="32"/>
      <c r="F131" s="122"/>
      <c r="G131" s="122"/>
      <c r="H131" s="77"/>
      <c r="I131" s="40"/>
      <c r="J131" s="40"/>
      <c r="K131" s="40"/>
      <c r="L131" s="53"/>
      <c r="M131" s="32"/>
      <c r="N131" s="60"/>
      <c r="O131" s="41" t="str">
        <f t="shared" si="9"/>
        <v xml:space="preserve"> :  \  \ </v>
      </c>
    </row>
    <row r="132" spans="1:15">
      <c r="A132" s="51" t="str">
        <f>IF($N132="","??",INDEX('Liste SFD'!$A:$A,MATCH($N132,'Liste SFD'!$B:$B,0),1))</f>
        <v>??</v>
      </c>
      <c r="B132" s="51"/>
      <c r="C132" s="51"/>
      <c r="D132" s="51"/>
      <c r="E132" s="32"/>
      <c r="F132" s="122"/>
      <c r="G132" s="122"/>
      <c r="H132" s="77"/>
      <c r="I132" s="40"/>
      <c r="J132" s="40"/>
      <c r="K132" s="40"/>
      <c r="L132" s="53"/>
      <c r="M132" s="32"/>
      <c r="N132" s="60"/>
      <c r="O132" s="41" t="str">
        <f t="shared" si="9"/>
        <v xml:space="preserve"> :  \  \ </v>
      </c>
    </row>
    <row r="133" spans="1:15">
      <c r="A133" s="51" t="str">
        <f>IF($N133="","??",INDEX('Liste SFD'!$A:$A,MATCH($N133,'Liste SFD'!$B:$B,0),1))</f>
        <v>??</v>
      </c>
      <c r="B133" s="51"/>
      <c r="C133" s="51"/>
      <c r="D133" s="51"/>
      <c r="E133" s="32"/>
      <c r="F133" s="122"/>
      <c r="G133" s="122"/>
      <c r="H133" s="77"/>
      <c r="I133" s="40"/>
      <c r="J133" s="40"/>
      <c r="K133" s="40"/>
      <c r="L133" s="53"/>
      <c r="M133" s="32"/>
      <c r="N133" s="60"/>
      <c r="O133" s="41" t="str">
        <f t="shared" si="9"/>
        <v xml:space="preserve"> :  \  \ </v>
      </c>
    </row>
    <row r="134" spans="1:15">
      <c r="A134" s="51" t="str">
        <f>IF($N134="","??",INDEX('Liste SFD'!$A:$A,MATCH($N134,'Liste SFD'!$B:$B,0),1))</f>
        <v>??</v>
      </c>
      <c r="B134" s="51"/>
      <c r="C134" s="51"/>
      <c r="D134" s="51"/>
      <c r="E134" s="32"/>
      <c r="F134" s="32"/>
      <c r="G134" s="32"/>
      <c r="H134" s="77"/>
      <c r="I134" s="40"/>
      <c r="J134" s="40"/>
      <c r="K134" s="40"/>
      <c r="L134" s="53"/>
      <c r="M134" s="32"/>
      <c r="N134" s="60"/>
      <c r="O134" s="41" t="str">
        <f t="shared" si="9"/>
        <v xml:space="preserve"> :  \  \ </v>
      </c>
    </row>
    <row r="135" spans="1:15">
      <c r="A135" s="51" t="str">
        <f>IF($N135="","??",INDEX('Liste SFD'!$A:$A,MATCH($N135,'Liste SFD'!$B:$B,0),1))</f>
        <v>??</v>
      </c>
      <c r="B135" s="51"/>
      <c r="C135" s="51"/>
      <c r="D135" s="51"/>
      <c r="E135" s="32"/>
      <c r="F135" s="32"/>
      <c r="G135" s="32"/>
      <c r="H135" s="77"/>
      <c r="I135" s="40"/>
      <c r="J135" s="40"/>
      <c r="K135" s="40"/>
      <c r="L135" s="53"/>
      <c r="M135" s="32"/>
      <c r="N135" s="60"/>
      <c r="O135" s="41" t="str">
        <f t="shared" si="9"/>
        <v xml:space="preserve"> :  \  \ </v>
      </c>
    </row>
    <row r="136" spans="1:15">
      <c r="A136" s="51" t="str">
        <f>IF($N136="","??",INDEX('Liste SFD'!$A:$A,MATCH($N136,'Liste SFD'!$B:$B,0),1))</f>
        <v>??</v>
      </c>
      <c r="B136" s="51"/>
      <c r="C136" s="51"/>
      <c r="D136" s="51"/>
      <c r="E136" s="32"/>
      <c r="F136" s="32"/>
      <c r="G136" s="32"/>
      <c r="H136" s="32"/>
      <c r="I136" s="40"/>
      <c r="J136" s="40"/>
      <c r="K136" s="40"/>
      <c r="L136" s="53"/>
      <c r="M136" s="32"/>
      <c r="N136" s="60"/>
      <c r="O136" s="41" t="str">
        <f t="shared" si="9"/>
        <v xml:space="preserve"> :  \  \ </v>
      </c>
    </row>
    <row r="137" spans="1:15">
      <c r="A137" s="51" t="str">
        <f>IF($N137="","??",INDEX('Liste SFD'!$A:$A,MATCH($N137,'Liste SFD'!$B:$B,0),1))</f>
        <v>??</v>
      </c>
      <c r="B137" s="51"/>
      <c r="C137" s="51"/>
      <c r="D137" s="51"/>
      <c r="E137" s="32"/>
      <c r="F137" s="32"/>
      <c r="G137" s="32"/>
      <c r="H137" s="32"/>
      <c r="I137" s="40"/>
      <c r="J137" s="40"/>
      <c r="K137" s="40"/>
      <c r="L137" s="53"/>
      <c r="M137" s="32"/>
      <c r="N137" s="60"/>
      <c r="O137" s="41" t="str">
        <f t="shared" si="9"/>
        <v xml:space="preserve"> :  \  \ </v>
      </c>
    </row>
    <row r="138" spans="1:15">
      <c r="A138" s="51" t="str">
        <f>IF($N138="","??",INDEX('Liste SFD'!$A:$A,MATCH($N138,'Liste SFD'!$B:$B,0),1))</f>
        <v>??</v>
      </c>
      <c r="B138" s="51"/>
      <c r="C138" s="51"/>
      <c r="D138" s="51"/>
      <c r="E138" s="32"/>
      <c r="F138" s="32"/>
      <c r="G138" s="32"/>
      <c r="H138" s="32"/>
      <c r="I138" s="40"/>
      <c r="J138" s="40"/>
      <c r="K138" s="40"/>
      <c r="L138" s="53"/>
      <c r="M138" s="33"/>
      <c r="N138" s="60"/>
      <c r="O138" s="41" t="str">
        <f t="shared" si="9"/>
        <v xml:space="preserve"> :  \  \ </v>
      </c>
    </row>
    <row r="139" spans="1:15">
      <c r="A139" s="51" t="str">
        <f>IF($N139="","??",INDEX('Liste SFD'!$A:$A,MATCH($N139,'Liste SFD'!$B:$B,0),1))</f>
        <v>??</v>
      </c>
      <c r="B139" s="51"/>
      <c r="C139" s="51"/>
      <c r="D139" s="51"/>
      <c r="E139" s="32"/>
      <c r="F139" s="33"/>
      <c r="G139" s="33"/>
      <c r="H139" s="33"/>
      <c r="I139" s="40"/>
      <c r="J139" s="40"/>
      <c r="K139" s="40"/>
      <c r="L139" s="53"/>
      <c r="M139" s="32"/>
      <c r="N139" s="60"/>
      <c r="O139" s="41" t="str">
        <f>TEXT(E139,"#") &amp; " : " &amp; TEXT(I139,"#") &amp; " \ " &amp; TEXT(J139,"#") &amp; " \ " &amp; TEXT(K139,"#")</f>
        <v xml:space="preserve"> :  \  \ </v>
      </c>
    </row>
    <row r="140" spans="1:15">
      <c r="A140" s="51" t="str">
        <f>IF($N140="","??",INDEX('Liste SFD'!$A:$A,MATCH($N140,'Liste SFD'!$B:$B,0),1))</f>
        <v>??</v>
      </c>
      <c r="B140" s="51"/>
      <c r="C140" s="51"/>
      <c r="D140" s="51"/>
      <c r="E140" s="32"/>
      <c r="F140" s="32"/>
      <c r="G140" s="32"/>
      <c r="H140" s="32"/>
      <c r="I140" s="40"/>
      <c r="J140" s="40"/>
      <c r="K140" s="40"/>
      <c r="L140" s="53"/>
      <c r="M140" s="32"/>
      <c r="N140" s="60"/>
      <c r="O140" s="41" t="str">
        <f t="shared" si="9"/>
        <v xml:space="preserve"> :  \  \ </v>
      </c>
    </row>
    <row r="141" spans="1:15">
      <c r="A141" s="51" t="str">
        <f>IF($N141="","??",INDEX('Liste SFD'!$A:$A,MATCH($N141,'Liste SFD'!$B:$B,0),1))</f>
        <v>??</v>
      </c>
      <c r="B141" s="51"/>
      <c r="C141" s="51"/>
      <c r="D141" s="51"/>
      <c r="E141" s="32"/>
      <c r="F141" s="32"/>
      <c r="G141" s="32"/>
      <c r="H141" s="32"/>
      <c r="I141" s="40"/>
      <c r="J141" s="40"/>
      <c r="K141" s="40"/>
      <c r="L141" s="53"/>
      <c r="M141" s="32"/>
      <c r="N141" s="60"/>
      <c r="O141" s="41" t="str">
        <f t="shared" si="9"/>
        <v xml:space="preserve"> :  \  \ </v>
      </c>
    </row>
    <row r="142" spans="1:15">
      <c r="A142" s="51" t="str">
        <f>IF($N142="","??",INDEX('Liste SFD'!$A:$A,MATCH($N142,'Liste SFD'!$B:$B,0),1))</f>
        <v>??</v>
      </c>
      <c r="B142" s="51"/>
      <c r="C142" s="51"/>
      <c r="D142" s="51"/>
      <c r="E142" s="32"/>
      <c r="F142" s="32"/>
      <c r="G142" s="32"/>
      <c r="H142" s="32"/>
      <c r="I142" s="40"/>
      <c r="J142" s="40"/>
      <c r="K142" s="40"/>
      <c r="L142" s="53"/>
      <c r="M142" s="33"/>
      <c r="N142" s="60"/>
      <c r="O142" s="41" t="str">
        <f t="shared" si="9"/>
        <v xml:space="preserve"> :  \  \ </v>
      </c>
    </row>
    <row r="143" spans="1:15">
      <c r="A143" s="51" t="str">
        <f>IF($N143="","??",INDEX('Liste SFD'!$A:$A,MATCH($N143,'Liste SFD'!$B:$B,0),1))</f>
        <v>??</v>
      </c>
      <c r="B143" s="51"/>
      <c r="C143" s="51"/>
      <c r="D143" s="51"/>
      <c r="E143" s="32"/>
      <c r="F143" s="32"/>
      <c r="G143" s="32"/>
      <c r="H143" s="32"/>
      <c r="I143" s="40"/>
      <c r="J143" s="40"/>
      <c r="K143" s="40"/>
      <c r="L143" s="53"/>
      <c r="M143" s="33"/>
      <c r="N143" s="60"/>
      <c r="O143" s="41" t="str">
        <f t="shared" si="9"/>
        <v xml:space="preserve"> :  \  \ </v>
      </c>
    </row>
    <row r="144" spans="1:15">
      <c r="A144" s="51" t="str">
        <f>IF($N144="","??",INDEX('Liste SFD'!$A:$A,MATCH($N144,'Liste SFD'!$B:$B,0),1))</f>
        <v>??</v>
      </c>
      <c r="B144" s="51"/>
      <c r="C144" s="51"/>
      <c r="D144" s="51"/>
      <c r="E144" s="32"/>
      <c r="F144" s="32"/>
      <c r="G144" s="32"/>
      <c r="H144" s="32"/>
      <c r="I144" s="40"/>
      <c r="J144" s="40"/>
      <c r="K144" s="40"/>
      <c r="L144" s="72"/>
      <c r="M144" s="88"/>
      <c r="N144" s="89"/>
      <c r="O144" s="41" t="str">
        <f t="shared" si="9"/>
        <v xml:space="preserve"> :  \  \ </v>
      </c>
    </row>
    <row r="145" spans="1:15">
      <c r="A145" s="51" t="str">
        <f>IF($N145="","??",INDEX('Liste SFD'!$A:$A,MATCH($N145,'Liste SFD'!$B:$B,0),1))</f>
        <v>??</v>
      </c>
      <c r="B145" s="51"/>
      <c r="C145" s="51"/>
      <c r="D145" s="51"/>
      <c r="E145" s="32"/>
      <c r="F145" s="33"/>
      <c r="G145" s="33"/>
      <c r="H145" s="78"/>
      <c r="I145" s="40"/>
      <c r="J145" s="40"/>
      <c r="K145" s="40"/>
      <c r="L145" s="53"/>
      <c r="M145" s="32"/>
      <c r="N145" s="60"/>
      <c r="O145" s="41" t="str">
        <f t="shared" si="9"/>
        <v xml:space="preserve"> :  \  \ </v>
      </c>
    </row>
    <row r="146" spans="1:15">
      <c r="A146" s="51" t="str">
        <f>IF($N146="","??",INDEX('Liste SFD'!$A:$A,MATCH($N146,'Liste SFD'!$B:$B,0),1))</f>
        <v>??</v>
      </c>
      <c r="O146" s="41" t="str">
        <f t="shared" si="9"/>
        <v xml:space="preserve"> :  \  \ </v>
      </c>
    </row>
    <row r="147" spans="1:15">
      <c r="A147" s="51" t="str">
        <f>IF($N147="","??",INDEX('Liste SFD'!$A:$A,MATCH($N147,'Liste SFD'!$B:$B,0),1))</f>
        <v>??</v>
      </c>
      <c r="O147" s="41" t="str">
        <f t="shared" si="9"/>
        <v xml:space="preserve"> :  \  \ </v>
      </c>
    </row>
    <row r="148" spans="1:15">
      <c r="A148" s="51" t="str">
        <f>IF($N148="","??",INDEX('Liste SFD'!$A:$A,MATCH($N148,'Liste SFD'!$B:$B,0),1))</f>
        <v>??</v>
      </c>
      <c r="O148" s="41" t="str">
        <f t="shared" si="9"/>
        <v xml:space="preserve"> :  \  \ </v>
      </c>
    </row>
    <row r="149" spans="1:15">
      <c r="A149" s="51" t="str">
        <f>IF($N149="","??",INDEX('Liste SFD'!$A:$A,MATCH($N149,'Liste SFD'!$B:$B,0),1))</f>
        <v>??</v>
      </c>
    </row>
    <row r="150" spans="1:15">
      <c r="A150" s="51" t="str">
        <f>IF($N150="","??",INDEX('Liste SFD'!$A:$A,MATCH($N150,'Liste SFD'!$B:$B,0),1))</f>
        <v>??</v>
      </c>
    </row>
    <row r="151" spans="1:15">
      <c r="A151" s="51" t="str">
        <f>IF($N151="","??",INDEX('Liste SFD'!$A:$A,MATCH($N151,'Liste SFD'!$B:$B,0),1))</f>
        <v>??</v>
      </c>
    </row>
    <row r="152" spans="1:15">
      <c r="A152" s="51" t="str">
        <f>IF($N152="","??",INDEX('Liste SFD'!$A:$A,MATCH($N152,'Liste SFD'!$B:$B,0),1))</f>
        <v>??</v>
      </c>
    </row>
    <row r="153" spans="1:15">
      <c r="A153" s="51" t="str">
        <f>IF($N153="","??",INDEX('Liste SFD'!$A:$A,MATCH($N153,'Liste SFD'!$B:$B,0),1))</f>
        <v>??</v>
      </c>
    </row>
    <row r="154" spans="1:15">
      <c r="A154" s="51" t="str">
        <f>IF($N154="","??",INDEX('Liste SFD'!$A:$A,MATCH($N154,'Liste SFD'!$B:$B,0),1))</f>
        <v>??</v>
      </c>
    </row>
    <row r="155" spans="1:15">
      <c r="A155" s="51" t="str">
        <f>IF($N155="","??",INDEX('Liste SFD'!$A:$A,MATCH($N155,'Liste SFD'!$B:$B,0),1))</f>
        <v>??</v>
      </c>
    </row>
    <row r="156" spans="1:15">
      <c r="A156" s="51" t="str">
        <f>IF($N156="","??",INDEX('Liste SFD'!$A:$A,MATCH($N156,'Liste SFD'!$B:$B,0),1))</f>
        <v>??</v>
      </c>
    </row>
    <row r="157" spans="1:15">
      <c r="A157" s="51" t="str">
        <f>IF($N157="","??",INDEX('Liste SFD'!$A:$A,MATCH($N157,'Liste SFD'!$B:$B,0),1))</f>
        <v>??</v>
      </c>
    </row>
    <row r="158" spans="1:15">
      <c r="A158" s="51" t="str">
        <f>IF($N158="","??",INDEX('Liste SFD'!$A:$A,MATCH($N158,'Liste SFD'!$B:$B,0),1))</f>
        <v>??</v>
      </c>
    </row>
  </sheetData>
  <autoFilter ref="E5:N130">
    <filterColumn colId="2"/>
  </autoFilter>
  <mergeCells count="1">
    <mergeCell ref="E1:N3"/>
  </mergeCells>
  <conditionalFormatting sqref="E1 E4:E1048576">
    <cfRule type="expression" dxfId="95" priority="8">
      <formula>ISERR(FIND("?",$E1,1))=FALSE</formula>
    </cfRule>
  </conditionalFormatting>
  <conditionalFormatting sqref="E6:N145">
    <cfRule type="expression" dxfId="94" priority="9">
      <formula>MOD(ROW(),2)&lt;&gt;0</formula>
    </cfRule>
  </conditionalFormatting>
  <conditionalFormatting sqref="M59:M60">
    <cfRule type="expression" dxfId="93" priority="5">
      <formula>AND(G59=#REF!,I59=#REF!,J59=#REF!,K59=#REF!)</formula>
    </cfRule>
  </conditionalFormatting>
  <conditionalFormatting sqref="M59:M60">
    <cfRule type="expression" dxfId="92" priority="4">
      <formula>AND(G59=#REF!,I59=#REF!,J59=#REF!,K59=#REF!)</formula>
    </cfRule>
  </conditionalFormatting>
  <dataValidations count="3">
    <dataValidation type="list" allowBlank="1" showInputMessage="1" showErrorMessage="1" sqref="N6:N145">
      <formula1>SFD_DEFIT</formula1>
    </dataValidation>
    <dataValidation type="list" allowBlank="1" showInputMessage="1" showErrorMessage="1" sqref="F6:F145">
      <formula1>Sprint</formula1>
    </dataValidation>
    <dataValidation type="list" allowBlank="1" showInputMessage="1" showErrorMessage="1" sqref="G6:G145">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36" customWidth="1"/>
    <col min="2" max="2" width="12.85546875" customWidth="1"/>
    <col min="3" max="3" width="12.85546875" style="117" customWidth="1"/>
    <col min="4" max="4" width="93.140625" customWidth="1"/>
    <col min="5" max="5" width="12.140625" customWidth="1"/>
  </cols>
  <sheetData>
    <row r="1" spans="1:5">
      <c r="A1" s="138" t="s">
        <v>57</v>
      </c>
      <c r="B1" s="138" t="s">
        <v>1</v>
      </c>
      <c r="C1" s="138" t="s">
        <v>59</v>
      </c>
      <c r="D1" s="138" t="s">
        <v>24</v>
      </c>
      <c r="E1" s="138" t="s">
        <v>58</v>
      </c>
    </row>
    <row r="2" spans="1:5">
      <c r="A2" s="118"/>
      <c r="B2" s="119"/>
      <c r="C2" s="119"/>
      <c r="D2" s="120"/>
      <c r="E2" s="118"/>
    </row>
    <row r="3" spans="1:5">
      <c r="A3" s="118"/>
      <c r="B3" s="119"/>
      <c r="C3" s="118"/>
      <c r="D3" s="134"/>
      <c r="E3" s="118"/>
    </row>
    <row r="4" spans="1:5">
      <c r="A4" s="118"/>
      <c r="B4" s="119"/>
      <c r="C4" s="118"/>
      <c r="D4" s="134"/>
      <c r="E4" s="118"/>
    </row>
    <row r="5" spans="1:5">
      <c r="A5" s="118"/>
      <c r="B5" s="119"/>
      <c r="C5" s="118"/>
      <c r="D5" s="121"/>
      <c r="E5" s="118"/>
    </row>
    <row r="6" spans="1:5">
      <c r="A6" s="118"/>
      <c r="B6" s="119"/>
      <c r="C6" s="118"/>
      <c r="D6" s="121"/>
      <c r="E6" s="118"/>
    </row>
    <row r="7" spans="1:5">
      <c r="A7" s="118"/>
      <c r="B7" s="119"/>
      <c r="C7" s="118"/>
      <c r="D7" s="121"/>
      <c r="E7" s="118"/>
    </row>
    <row r="8" spans="1:5">
      <c r="A8" s="118"/>
      <c r="B8" s="119"/>
      <c r="C8" s="118"/>
      <c r="D8" s="121"/>
      <c r="E8" s="118"/>
    </row>
    <row r="9" spans="1:5">
      <c r="A9" s="118"/>
      <c r="B9" s="119"/>
      <c r="C9" s="118"/>
      <c r="D9" s="121"/>
      <c r="E9" s="118"/>
    </row>
    <row r="10" spans="1:5">
      <c r="A10" s="118"/>
      <c r="B10" s="119"/>
      <c r="C10" s="118"/>
      <c r="D10" s="121"/>
      <c r="E10" s="118"/>
    </row>
    <row r="11" spans="1:5">
      <c r="A11" s="118"/>
      <c r="B11" s="119"/>
      <c r="C11" s="118"/>
      <c r="D11" s="121"/>
      <c r="E11" s="118"/>
    </row>
    <row r="12" spans="1:5">
      <c r="A12" s="118"/>
      <c r="B12" s="119"/>
      <c r="C12" s="118"/>
      <c r="D12" s="121"/>
      <c r="E12" s="118"/>
    </row>
    <row r="13" spans="1:5">
      <c r="A13" s="118"/>
      <c r="B13" s="119"/>
      <c r="C13" s="118"/>
      <c r="D13" s="121"/>
      <c r="E13" s="118"/>
    </row>
    <row r="14" spans="1:5">
      <c r="A14" s="118"/>
      <c r="B14" s="119"/>
      <c r="C14" s="118"/>
      <c r="D14" s="121"/>
      <c r="E14" s="118"/>
    </row>
    <row r="15" spans="1:5">
      <c r="A15" s="118"/>
      <c r="B15" s="119"/>
      <c r="C15" s="118"/>
      <c r="D15" s="121"/>
      <c r="E15" s="118"/>
    </row>
    <row r="16" spans="1:5" s="139" customFormat="1">
      <c r="A16" s="118"/>
      <c r="B16" s="119"/>
      <c r="C16" s="118"/>
      <c r="D16" s="121"/>
      <c r="E16" s="1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117</v>
      </c>
      <c r="D2" s="62">
        <v>41640</v>
      </c>
    </row>
    <row r="3" spans="1:4">
      <c r="A3" s="17">
        <v>2</v>
      </c>
      <c r="B3" s="17">
        <v>2</v>
      </c>
      <c r="D3" s="62">
        <v>41750</v>
      </c>
    </row>
    <row r="4" spans="1:4">
      <c r="A4" s="17">
        <v>3</v>
      </c>
      <c r="B4" s="17">
        <v>3</v>
      </c>
      <c r="D4" s="62">
        <v>41760</v>
      </c>
    </row>
    <row r="5" spans="1:4">
      <c r="A5" s="17">
        <v>4</v>
      </c>
      <c r="B5" s="17">
        <v>4</v>
      </c>
      <c r="D5" s="62">
        <v>41767</v>
      </c>
    </row>
    <row r="6" spans="1:4">
      <c r="A6" s="17">
        <v>5</v>
      </c>
      <c r="B6" s="17">
        <v>5</v>
      </c>
      <c r="D6" s="62">
        <v>41788</v>
      </c>
    </row>
    <row r="7" spans="1:4">
      <c r="A7" s="17">
        <v>6</v>
      </c>
      <c r="B7" s="17">
        <v>6</v>
      </c>
      <c r="D7" s="62">
        <v>41799</v>
      </c>
    </row>
    <row r="8" spans="1:4">
      <c r="A8" s="17">
        <v>7</v>
      </c>
      <c r="B8" s="17">
        <v>7</v>
      </c>
      <c r="D8" s="62">
        <v>41834</v>
      </c>
    </row>
    <row r="9" spans="1:4">
      <c r="A9" s="17">
        <v>8</v>
      </c>
      <c r="B9" s="17">
        <v>8</v>
      </c>
      <c r="D9" s="62">
        <v>41866</v>
      </c>
    </row>
    <row r="10" spans="1:4">
      <c r="A10" s="90">
        <v>9</v>
      </c>
      <c r="B10" s="17"/>
      <c r="D10" s="62">
        <v>41944</v>
      </c>
    </row>
    <row r="11" spans="1:4">
      <c r="A11" s="90">
        <v>10</v>
      </c>
      <c r="B11" s="17"/>
      <c r="D11" s="62">
        <v>41954</v>
      </c>
    </row>
    <row r="12" spans="1:4">
      <c r="A12" s="90">
        <v>11</v>
      </c>
      <c r="B12" s="17"/>
      <c r="D12" s="62">
        <v>41998</v>
      </c>
    </row>
    <row r="13" spans="1:4">
      <c r="A13" s="90">
        <v>12</v>
      </c>
      <c r="B13" s="17"/>
      <c r="D13" s="62">
        <v>42005</v>
      </c>
    </row>
    <row r="14" spans="1:4">
      <c r="A14" s="17"/>
      <c r="B14" s="17"/>
      <c r="D14" s="62">
        <v>42100</v>
      </c>
    </row>
    <row r="15" spans="1:4">
      <c r="A15" s="17"/>
      <c r="B15" s="17"/>
      <c r="D15" s="62">
        <v>42125</v>
      </c>
    </row>
    <row r="16" spans="1:4">
      <c r="D16" s="62">
        <v>42132</v>
      </c>
    </row>
    <row r="17" spans="4:4">
      <c r="D17" s="62">
        <v>42138</v>
      </c>
    </row>
    <row r="18" spans="4:4">
      <c r="D18" s="62">
        <v>42149</v>
      </c>
    </row>
    <row r="19" spans="4:4">
      <c r="D19" s="62">
        <v>42199</v>
      </c>
    </row>
    <row r="20" spans="4:4">
      <c r="D20" s="62">
        <v>42231</v>
      </c>
    </row>
    <row r="21" spans="4:4">
      <c r="D21" s="62">
        <v>42309</v>
      </c>
    </row>
    <row r="22" spans="4:4">
      <c r="D22" s="62">
        <v>42319</v>
      </c>
    </row>
    <row r="23" spans="4:4">
      <c r="D23" s="62">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abSelected="1" topLeftCell="F21" zoomScale="80" zoomScaleNormal="80" workbookViewId="0">
      <selection activeCell="AE60" sqref="AE60"/>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27"/>
      <c r="C1" s="128"/>
      <c r="F1" s="133">
        <f ca="1">MATCH(K44,3:3,0)-7</f>
        <v>16</v>
      </c>
      <c r="H1" s="130" t="b">
        <f t="shared" ref="H1:AX1" si="0">IF(H2,IF(NETWORKDAYS(H3,H3,Jours_Fériés)=1,FALSE,TRUE),"")</f>
        <v>0</v>
      </c>
      <c r="I1" s="130" t="b">
        <f t="shared" si="0"/>
        <v>0</v>
      </c>
      <c r="J1" s="130" t="b">
        <f t="shared" si="0"/>
        <v>0</v>
      </c>
      <c r="K1" s="130" t="b">
        <f t="shared" si="0"/>
        <v>0</v>
      </c>
      <c r="L1" s="130" t="b">
        <f t="shared" si="0"/>
        <v>0</v>
      </c>
      <c r="M1" s="130" t="b">
        <f t="shared" si="0"/>
        <v>1</v>
      </c>
      <c r="N1" s="130" t="b">
        <f t="shared" si="0"/>
        <v>0</v>
      </c>
      <c r="O1" s="130" t="b">
        <f t="shared" si="0"/>
        <v>0</v>
      </c>
      <c r="P1" s="130" t="b">
        <f t="shared" si="0"/>
        <v>0</v>
      </c>
      <c r="Q1" s="130" t="b">
        <f t="shared" si="0"/>
        <v>0</v>
      </c>
      <c r="R1" s="130" t="b">
        <f t="shared" si="0"/>
        <v>0</v>
      </c>
      <c r="S1" s="130" t="b">
        <f t="shared" si="0"/>
        <v>0</v>
      </c>
      <c r="T1" s="130" t="b">
        <f t="shared" si="0"/>
        <v>0</v>
      </c>
      <c r="U1" s="130" t="b">
        <f t="shared" si="0"/>
        <v>0</v>
      </c>
      <c r="V1" s="130" t="b">
        <f t="shared" si="0"/>
        <v>0</v>
      </c>
      <c r="W1" s="130" t="str">
        <f t="shared" si="0"/>
        <v/>
      </c>
      <c r="X1" s="130" t="str">
        <f t="shared" si="0"/>
        <v/>
      </c>
      <c r="Y1" s="130" t="str">
        <f t="shared" si="0"/>
        <v/>
      </c>
      <c r="Z1" s="130" t="str">
        <f t="shared" si="0"/>
        <v/>
      </c>
      <c r="AA1" s="130" t="str">
        <f t="shared" si="0"/>
        <v/>
      </c>
      <c r="AB1" s="130" t="str">
        <f t="shared" si="0"/>
        <v/>
      </c>
      <c r="AC1" s="130" t="str">
        <f t="shared" si="0"/>
        <v/>
      </c>
      <c r="AD1" s="130" t="str">
        <f t="shared" si="0"/>
        <v/>
      </c>
      <c r="AE1" s="130" t="str">
        <f t="shared" si="0"/>
        <v/>
      </c>
      <c r="AF1" s="130" t="str">
        <f t="shared" si="0"/>
        <v/>
      </c>
      <c r="AG1" s="130" t="str">
        <f t="shared" si="0"/>
        <v/>
      </c>
      <c r="AH1" s="130" t="str">
        <f t="shared" si="0"/>
        <v/>
      </c>
      <c r="AI1" s="130" t="str">
        <f t="shared" si="0"/>
        <v/>
      </c>
      <c r="AJ1" s="130" t="str">
        <f t="shared" si="0"/>
        <v/>
      </c>
      <c r="AK1" s="130" t="str">
        <f t="shared" si="0"/>
        <v/>
      </c>
      <c r="AL1" s="130" t="str">
        <f t="shared" si="0"/>
        <v/>
      </c>
      <c r="AM1" s="130" t="str">
        <f t="shared" si="0"/>
        <v/>
      </c>
      <c r="AN1" s="130" t="str">
        <f t="shared" si="0"/>
        <v/>
      </c>
      <c r="AO1" s="130" t="str">
        <f t="shared" si="0"/>
        <v/>
      </c>
      <c r="AP1" s="130" t="str">
        <f t="shared" si="0"/>
        <v/>
      </c>
      <c r="AQ1" s="130" t="str">
        <f t="shared" si="0"/>
        <v/>
      </c>
      <c r="AR1" s="130" t="str">
        <f t="shared" si="0"/>
        <v/>
      </c>
      <c r="AS1" s="130" t="str">
        <f t="shared" si="0"/>
        <v/>
      </c>
      <c r="AT1" s="130" t="str">
        <f t="shared" si="0"/>
        <v/>
      </c>
      <c r="AU1" s="130" t="str">
        <f t="shared" si="0"/>
        <v/>
      </c>
      <c r="AV1" s="130" t="str">
        <f t="shared" si="0"/>
        <v/>
      </c>
      <c r="AW1" s="130" t="str">
        <f t="shared" si="0"/>
        <v/>
      </c>
      <c r="AX1" s="130" t="str">
        <f t="shared" si="0"/>
        <v/>
      </c>
      <c r="AY1" s="130" t="str">
        <f t="shared" ref="AY1:BY1" si="1">IF(AY2,IF(NETWORKDAYS(AY3,AY3,Jours_Fériés)=1,FALSE,TRUE),"")</f>
        <v/>
      </c>
      <c r="AZ1" s="130" t="str">
        <f t="shared" si="1"/>
        <v/>
      </c>
      <c r="BA1" s="130" t="str">
        <f t="shared" si="1"/>
        <v/>
      </c>
      <c r="BB1" s="130" t="str">
        <f t="shared" si="1"/>
        <v/>
      </c>
      <c r="BC1" s="130" t="str">
        <f t="shared" si="1"/>
        <v/>
      </c>
      <c r="BD1" s="130" t="str">
        <f t="shared" si="1"/>
        <v/>
      </c>
      <c r="BE1" s="130" t="str">
        <f t="shared" si="1"/>
        <v/>
      </c>
      <c r="BF1" s="130" t="str">
        <f t="shared" si="1"/>
        <v/>
      </c>
      <c r="BG1" s="130" t="str">
        <f t="shared" si="1"/>
        <v/>
      </c>
      <c r="BH1" s="130" t="str">
        <f t="shared" si="1"/>
        <v/>
      </c>
      <c r="BI1" s="130" t="str">
        <f t="shared" si="1"/>
        <v/>
      </c>
      <c r="BJ1" s="130" t="str">
        <f t="shared" si="1"/>
        <v/>
      </c>
      <c r="BK1" s="130" t="str">
        <f t="shared" si="1"/>
        <v/>
      </c>
      <c r="BL1" s="130" t="str">
        <f t="shared" si="1"/>
        <v/>
      </c>
      <c r="BM1" s="130" t="str">
        <f t="shared" si="1"/>
        <v/>
      </c>
      <c r="BN1" s="130" t="str">
        <f t="shared" si="1"/>
        <v/>
      </c>
      <c r="BO1" s="130" t="str">
        <f t="shared" si="1"/>
        <v/>
      </c>
      <c r="BP1" s="130" t="str">
        <f t="shared" si="1"/>
        <v/>
      </c>
      <c r="BQ1" s="130" t="str">
        <f t="shared" si="1"/>
        <v/>
      </c>
      <c r="BR1" s="130" t="str">
        <f t="shared" si="1"/>
        <v/>
      </c>
      <c r="BS1" s="130" t="str">
        <f t="shared" si="1"/>
        <v/>
      </c>
      <c r="BT1" s="130" t="str">
        <f t="shared" si="1"/>
        <v/>
      </c>
      <c r="BU1" s="130" t="str">
        <f t="shared" si="1"/>
        <v/>
      </c>
      <c r="BV1" s="130" t="str">
        <f t="shared" si="1"/>
        <v/>
      </c>
      <c r="BW1" s="130" t="str">
        <f t="shared" si="1"/>
        <v/>
      </c>
      <c r="BX1" s="130" t="str">
        <f t="shared" si="1"/>
        <v/>
      </c>
      <c r="BY1" s="130" t="str">
        <f t="shared" si="1"/>
        <v/>
      </c>
      <c r="BZ1" s="131"/>
    </row>
    <row r="2" spans="1:83" hidden="1">
      <c r="B2" s="132">
        <f ca="1">VALUE(SUBSTITUTE(B3,"SPRINT N°",""))</f>
        <v>1</v>
      </c>
      <c r="C2" s="128"/>
      <c r="F2" s="21">
        <f>MATCH("",H1:CZ1,0)-1</f>
        <v>15</v>
      </c>
      <c r="G2" s="129"/>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194" t="str">
        <f ca="1">MID(CELL("nomfichier",B3),FIND("]",CELL("nomfichier",B3),1)+1,30)</f>
        <v>SPRINT N°1</v>
      </c>
      <c r="C3" s="195"/>
      <c r="D3" s="31" t="s">
        <v>18</v>
      </c>
      <c r="E3" s="87" t="s">
        <v>11</v>
      </c>
      <c r="F3" s="23">
        <v>41792</v>
      </c>
      <c r="G3" s="63"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1"/>
      <c r="CC3" s="99" t="s">
        <v>39</v>
      </c>
    </row>
    <row r="4" spans="1:83" ht="21.75" customHeight="1">
      <c r="B4" s="196"/>
      <c r="C4" s="197"/>
      <c r="D4" s="73">
        <f ca="1">IF(AND(TODAY()&gt;=F3,TODAY()&lt;=F4),INDIRECT(ADDRESS(6,7+MATCH($K$44,H4:BZ4,0))),IF(TODAY()&lt;F3,G4,0))</f>
        <v>41.5</v>
      </c>
      <c r="E4" s="87" t="s">
        <v>10</v>
      </c>
      <c r="F4" s="47">
        <v>41810</v>
      </c>
      <c r="G4" s="64">
        <f ca="1">SUM(G7:G42)</f>
        <v>41.5</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125">
        <f ca="1">G4</f>
        <v>41.5</v>
      </c>
      <c r="I5" s="83">
        <f ca="1">IF(I2,H5-$H$5/$F$2,"")</f>
        <v>38.733333333333334</v>
      </c>
      <c r="J5" s="83">
        <f t="shared" ref="J5:AA5" ca="1" si="80">IF(J2,I5-$H$5/$F$2,"")</f>
        <v>35.966666666666669</v>
      </c>
      <c r="K5" s="83">
        <f t="shared" ca="1" si="80"/>
        <v>33.200000000000003</v>
      </c>
      <c r="L5" s="83">
        <f t="shared" ca="1" si="80"/>
        <v>30.433333333333337</v>
      </c>
      <c r="M5" s="83">
        <f t="shared" ca="1" si="80"/>
        <v>27.666666666666671</v>
      </c>
      <c r="N5" s="83">
        <f t="shared" ca="1" si="80"/>
        <v>24.900000000000006</v>
      </c>
      <c r="O5" s="83">
        <f t="shared" ca="1" si="80"/>
        <v>22.13333333333334</v>
      </c>
      <c r="P5" s="83">
        <f t="shared" ca="1" si="80"/>
        <v>19.366666666666674</v>
      </c>
      <c r="Q5" s="83">
        <f t="shared" ca="1" si="80"/>
        <v>16.600000000000009</v>
      </c>
      <c r="R5" s="83">
        <f t="shared" ca="1" si="80"/>
        <v>13.833333333333343</v>
      </c>
      <c r="S5" s="83">
        <f t="shared" ca="1" si="80"/>
        <v>11.066666666666677</v>
      </c>
      <c r="T5" s="83">
        <f t="shared" ca="1" si="80"/>
        <v>8.3000000000000114</v>
      </c>
      <c r="U5" s="83">
        <f t="shared" ca="1" si="80"/>
        <v>5.5333333333333448</v>
      </c>
      <c r="V5" s="83">
        <f t="shared" ca="1" si="80"/>
        <v>2.7666666666666782</v>
      </c>
      <c r="W5" s="83" t="str">
        <f t="shared" si="80"/>
        <v/>
      </c>
      <c r="X5" s="83" t="str">
        <f t="shared" si="80"/>
        <v/>
      </c>
      <c r="Y5" s="83" t="str">
        <f t="shared" si="80"/>
        <v/>
      </c>
      <c r="Z5" s="83" t="str">
        <f t="shared" si="80"/>
        <v/>
      </c>
      <c r="AA5" s="83" t="str">
        <f t="shared" si="80"/>
        <v/>
      </c>
      <c r="AB5" s="45" t="str">
        <f t="shared" ref="AB5:BU5" si="81">IF(AB2,AA5-$H$5/$F$2,"")</f>
        <v/>
      </c>
      <c r="AC5" s="45" t="str">
        <f t="shared" si="81"/>
        <v/>
      </c>
      <c r="AD5" s="45" t="str">
        <f t="shared" si="81"/>
        <v/>
      </c>
      <c r="AE5" s="45" t="str">
        <f t="shared" si="81"/>
        <v/>
      </c>
      <c r="AF5" s="45" t="str">
        <f t="shared" si="81"/>
        <v/>
      </c>
      <c r="AG5" s="45" t="str">
        <f t="shared" si="81"/>
        <v/>
      </c>
      <c r="AH5" s="45" t="str">
        <f t="shared" si="81"/>
        <v/>
      </c>
      <c r="AI5" s="45" t="str">
        <f t="shared" si="81"/>
        <v/>
      </c>
      <c r="AJ5" s="45" t="str">
        <f t="shared" si="81"/>
        <v/>
      </c>
      <c r="AK5" s="45" t="str">
        <f t="shared" si="81"/>
        <v/>
      </c>
      <c r="AL5" s="45" t="str">
        <f t="shared" si="81"/>
        <v/>
      </c>
      <c r="AM5" s="45" t="str">
        <f t="shared" si="81"/>
        <v/>
      </c>
      <c r="AN5" s="45" t="str">
        <f t="shared" si="81"/>
        <v/>
      </c>
      <c r="AO5" s="45" t="str">
        <f t="shared" si="81"/>
        <v/>
      </c>
      <c r="AP5" s="45" t="str">
        <f t="shared" si="81"/>
        <v/>
      </c>
      <c r="AQ5" s="45" t="str">
        <f t="shared" si="81"/>
        <v/>
      </c>
      <c r="AR5" s="45" t="str">
        <f t="shared" si="81"/>
        <v/>
      </c>
      <c r="AS5" s="45" t="str">
        <f t="shared" si="81"/>
        <v/>
      </c>
      <c r="AT5" s="45" t="str">
        <f t="shared" si="81"/>
        <v/>
      </c>
      <c r="AU5" s="45" t="str">
        <f t="shared" si="81"/>
        <v/>
      </c>
      <c r="AV5" s="45" t="str">
        <f t="shared" si="81"/>
        <v/>
      </c>
      <c r="AW5" s="45" t="str">
        <f t="shared" si="81"/>
        <v/>
      </c>
      <c r="AX5" s="45" t="str">
        <f t="shared" si="81"/>
        <v/>
      </c>
      <c r="AY5" s="45" t="str">
        <f t="shared" si="81"/>
        <v/>
      </c>
      <c r="AZ5" s="45" t="str">
        <f t="shared" si="81"/>
        <v/>
      </c>
      <c r="BA5" s="45" t="str">
        <f t="shared" si="81"/>
        <v/>
      </c>
      <c r="BB5" s="45" t="str">
        <f t="shared" si="81"/>
        <v/>
      </c>
      <c r="BC5" s="45" t="str">
        <f t="shared" si="81"/>
        <v/>
      </c>
      <c r="BD5" s="45" t="str">
        <f t="shared" si="81"/>
        <v/>
      </c>
      <c r="BE5" s="45" t="str">
        <f t="shared" si="81"/>
        <v/>
      </c>
      <c r="BF5" s="45" t="str">
        <f t="shared" si="81"/>
        <v/>
      </c>
      <c r="BG5" s="45" t="str">
        <f t="shared" si="81"/>
        <v/>
      </c>
      <c r="BH5" s="45" t="str">
        <f t="shared" si="81"/>
        <v/>
      </c>
      <c r="BI5" s="45" t="str">
        <f t="shared" si="81"/>
        <v/>
      </c>
      <c r="BJ5" s="45" t="str">
        <f t="shared" si="81"/>
        <v/>
      </c>
      <c r="BK5" s="45" t="str">
        <f t="shared" si="81"/>
        <v/>
      </c>
      <c r="BL5" s="45" t="str">
        <f t="shared" si="81"/>
        <v/>
      </c>
      <c r="BM5" s="45" t="str">
        <f t="shared" si="81"/>
        <v/>
      </c>
      <c r="BN5" s="45" t="str">
        <f t="shared" si="81"/>
        <v/>
      </c>
      <c r="BO5" s="45" t="str">
        <f t="shared" si="81"/>
        <v/>
      </c>
      <c r="BP5" s="45" t="str">
        <f t="shared" si="81"/>
        <v/>
      </c>
      <c r="BQ5" s="45" t="str">
        <f t="shared" si="81"/>
        <v/>
      </c>
      <c r="BR5" s="45" t="str">
        <f t="shared" si="81"/>
        <v/>
      </c>
      <c r="BS5" s="45" t="str">
        <f t="shared" si="81"/>
        <v/>
      </c>
      <c r="BT5" s="45" t="str">
        <f t="shared" si="81"/>
        <v/>
      </c>
      <c r="BU5" s="45" t="str">
        <f t="shared" si="81"/>
        <v/>
      </c>
      <c r="BV5" s="45" t="str">
        <f t="shared" ref="BV5:BY5" si="82">IF(BV2,BU5-$H$5/$F$2,"")</f>
        <v/>
      </c>
      <c r="BW5" s="45" t="str">
        <f t="shared" si="82"/>
        <v/>
      </c>
      <c r="BX5" s="45" t="str">
        <f t="shared" si="82"/>
        <v/>
      </c>
      <c r="BY5" s="45" t="str">
        <f t="shared" si="82"/>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4"/>
      <c r="CA6" s="21">
        <v>1</v>
      </c>
      <c r="CB6" s="21">
        <f>Nb_Items</f>
        <v>117</v>
      </c>
      <c r="CC6" s="21" t="str">
        <f>"Backlog!" &amp; ADDRESS(CA6,$CC$4) &amp; ":" &amp; ADDRESS(CB6,$CC$4)</f>
        <v>Backlog!$F$1:$F$117</v>
      </c>
      <c r="CE6" s="21">
        <v>1</v>
      </c>
    </row>
    <row r="7" spans="1:83">
      <c r="A7" s="91">
        <f ca="1">CA7-1</f>
        <v>6</v>
      </c>
      <c r="B7" s="18" t="str">
        <f ca="1">IF(ISNUMBER(A7),INDEX(Backlog!$A:$M,$A7,B$5),"")</f>
        <v>1.1.1</v>
      </c>
      <c r="C7" s="74" t="str">
        <f ca="1">IF($B7="","",INDEX(Backlog!$A:$M,$A7,C$5))</f>
        <v>BackOffice</v>
      </c>
      <c r="D7" s="74" t="str">
        <f ca="1">IF($B7="","",INDEX(Backlog!$A:$M,$A7,D$5))</f>
        <v>Webservices Authentification</v>
      </c>
      <c r="E7" s="74" t="str">
        <f ca="1">IF($B7="","",INDEX(Backlog!$A:$M,$A7,E$5))</f>
        <v>Fonction user.getAuthToken</v>
      </c>
      <c r="F7" s="49">
        <f ca="1">IF($B7="","",INDEX(Backlog!$A:$M,$A7,F$5))</f>
        <v>1</v>
      </c>
      <c r="G7" s="67">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86">IF($CE7="","",CE7)</f>
        <v>7</v>
      </c>
      <c r="CB7" s="21">
        <f t="shared" ref="CB7:CB42" ca="1" si="87">IF($CE7="","",Nb_Items)</f>
        <v>117</v>
      </c>
      <c r="CC7" s="21" t="str">
        <f t="shared" ref="CC7:CC42" ca="1" si="88">"Backlog!" &amp; ADDRESS(CA7,$CC$4) &amp; ":" &amp; ADDRESS(CB7,$CC$4)</f>
        <v>Backlog!$F$7:$F$117</v>
      </c>
      <c r="CD7" s="21">
        <f t="shared" ref="CD7:CD42" ca="1" si="89">IF(CC6="","",MATCH($B$2,INDIRECT(CC6),0))</f>
        <v>6</v>
      </c>
      <c r="CE7" s="21">
        <f t="shared" ref="CE7:CE9" ca="1" si="90">IF(ISNA($CD7),"",CE6+CD7)</f>
        <v>7</v>
      </c>
    </row>
    <row r="8" spans="1:83">
      <c r="A8" s="91">
        <f t="shared" ref="A8:A42" ca="1" si="91">CA8-1</f>
        <v>7</v>
      </c>
      <c r="B8" s="18" t="str">
        <f ca="1">IF(ISNUMBER(A8),INDEX(Backlog!$A:$M,$A8,B$5),"")</f>
        <v>1.1.2</v>
      </c>
      <c r="C8" s="74" t="str">
        <f ca="1">IF($B8="","",INDEX(Backlog!$A:$M,$A8,C$5))</f>
        <v>BackOffice</v>
      </c>
      <c r="D8" s="74" t="str">
        <f ca="1">IF($B8="","",INDEX(Backlog!$A:$M,$A8,D$5))</f>
        <v>Webservices Authentification</v>
      </c>
      <c r="E8" s="74" t="str">
        <f ca="1">IF($B8="","",INDEX(Backlog!$A:$M,$A8,E$5))</f>
        <v>Fonction user.getAccessToken</v>
      </c>
      <c r="F8" s="49">
        <f ca="1">IF($B8="","",INDEX(Backlog!$A:$M,$A8,F$5))</f>
        <v>1</v>
      </c>
      <c r="G8" s="67">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86"/>
        <v>8</v>
      </c>
      <c r="CB8" s="21">
        <f t="shared" ca="1" si="87"/>
        <v>117</v>
      </c>
      <c r="CC8" s="21" t="str">
        <f t="shared" ca="1" si="88"/>
        <v>Backlog!$F$8:$F$117</v>
      </c>
      <c r="CD8" s="21">
        <f t="shared" ca="1" si="89"/>
        <v>1</v>
      </c>
      <c r="CE8" s="21">
        <f t="shared" ca="1" si="90"/>
        <v>8</v>
      </c>
    </row>
    <row r="9" spans="1:83">
      <c r="A9" s="91">
        <f t="shared" ca="1" si="91"/>
        <v>8</v>
      </c>
      <c r="B9" s="18" t="str">
        <f ca="1">IF(ISNUMBER(A9),INDEX(Backlog!$A:$M,$A9,B$5),"")</f>
        <v>1.2.1</v>
      </c>
      <c r="C9" s="74" t="str">
        <f ca="1">IF($B9="","",INDEX(Backlog!$A:$M,$A9,C$5))</f>
        <v>BackOffice</v>
      </c>
      <c r="D9" s="74" t="str">
        <f ca="1">IF($B9="","",INDEX(Backlog!$A:$M,$A9,D$5))</f>
        <v>Webservices Read</v>
      </c>
      <c r="E9" s="74" t="str">
        <f ca="1">IF($B9="","",INDEX(Backlog!$A:$M,$A9,E$5))</f>
        <v>Fonction getListAllParcours</v>
      </c>
      <c r="F9" s="49">
        <f ca="1">IF($B9="","",INDEX(Backlog!$A:$M,$A9,F$5))</f>
        <v>2</v>
      </c>
      <c r="G9" s="67">
        <f ca="1">IF($B9="","",INDEX(Backlog!$A:$M,$A9,G$5))</f>
        <v>1</v>
      </c>
      <c r="H9" s="26"/>
      <c r="I9" s="26"/>
      <c r="J9" s="26"/>
      <c r="K9" s="26"/>
      <c r="L9" s="124"/>
      <c r="M9" s="26"/>
      <c r="N9" s="124"/>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86"/>
        <v>9</v>
      </c>
      <c r="CB9" s="21">
        <f t="shared" ca="1" si="87"/>
        <v>117</v>
      </c>
      <c r="CC9" s="21" t="str">
        <f t="shared" ca="1" si="88"/>
        <v>Backlog!$F$9:$F$117</v>
      </c>
      <c r="CD9" s="21">
        <f t="shared" ca="1" si="89"/>
        <v>1</v>
      </c>
      <c r="CE9" s="21">
        <f t="shared" ca="1" si="90"/>
        <v>9</v>
      </c>
    </row>
    <row r="10" spans="1:83">
      <c r="A10" s="91">
        <f t="shared" ca="1" si="91"/>
        <v>9</v>
      </c>
      <c r="B10" s="18" t="str">
        <f ca="1">IF(ISNUMBER(A10),INDEX(Backlog!$A:$M,$A10,B$5),"")</f>
        <v>1.2.2</v>
      </c>
      <c r="C10" s="74" t="str">
        <f ca="1">IF($B10="","",INDEX(Backlog!$A:$M,$A10,C$5))</f>
        <v>BackOffice</v>
      </c>
      <c r="D10" s="74" t="str">
        <f ca="1">IF($B10="","",INDEX(Backlog!$A:$M,$A10,D$5))</f>
        <v>Webservices Read</v>
      </c>
      <c r="E10" s="74" t="str">
        <f ca="1">IF($B10="","",INDEX(Backlog!$A:$M,$A10,E$5))</f>
        <v>Fonction getParcoursArchitectureById</v>
      </c>
      <c r="F10" s="49">
        <f ca="1">IF($B10="","",INDEX(Backlog!$A:$M,$A10,F$5))</f>
        <v>2</v>
      </c>
      <c r="G10" s="67">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10</v>
      </c>
      <c r="CB10" s="21">
        <f t="shared" ca="1" si="87"/>
        <v>117</v>
      </c>
      <c r="CC10" s="21" t="str">
        <f t="shared" ca="1" si="88"/>
        <v>Backlog!$F$10:$F$117</v>
      </c>
      <c r="CD10" s="21">
        <f t="shared" ca="1" si="89"/>
        <v>1</v>
      </c>
      <c r="CE10" s="21">
        <f ca="1">IF(ISNA($CD10),"",CE9+CD10)</f>
        <v>10</v>
      </c>
    </row>
    <row r="11" spans="1:83">
      <c r="A11" s="91">
        <f t="shared" ca="1" si="91"/>
        <v>10</v>
      </c>
      <c r="B11" s="18" t="str">
        <f ca="1">IF(ISNUMBER(A11),INDEX(Backlog!$A:$M,$A11,B$5),"")</f>
        <v>1.2.3</v>
      </c>
      <c r="C11" s="74" t="str">
        <f ca="1">IF($B11="","",INDEX(Backlog!$A:$M,$A11,C$5))</f>
        <v>BackOffice</v>
      </c>
      <c r="D11" s="74" t="str">
        <f ca="1">IF($B11="","",INDEX(Backlog!$A:$M,$A11,D$5))</f>
        <v>Webservices Read</v>
      </c>
      <c r="E11" s="74" t="str">
        <f ca="1">IF($B11="","",INDEX(Backlog!$A:$M,$A11,E$5))</f>
        <v>Fonction getParcoursById</v>
      </c>
      <c r="F11" s="49">
        <f ca="1">IF($B11="","",INDEX(Backlog!$A:$M,$A11,F$5))</f>
        <v>2</v>
      </c>
      <c r="G11" s="67" t="str">
        <f ca="1">IF($B11="","",INDEX(Backlog!$A:$M,$A11,G$5))</f>
        <v>0.5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92">IF($CE11="","",CE11)</f>
        <v>11</v>
      </c>
      <c r="CB11" s="21">
        <f t="shared" ca="1" si="87"/>
        <v>117</v>
      </c>
      <c r="CC11" s="21" t="str">
        <f t="shared" ca="1" si="88"/>
        <v>Backlog!$F$11:$F$117</v>
      </c>
      <c r="CD11" s="21">
        <f t="shared" ca="1" si="89"/>
        <v>1</v>
      </c>
      <c r="CE11" s="21">
        <f t="shared" ref="CE11:CE42" ca="1" si="93">IF(ISNA($CD11),"",CE10+CD11)</f>
        <v>11</v>
      </c>
    </row>
    <row r="12" spans="1:83">
      <c r="A12" s="91">
        <f t="shared" ca="1" si="91"/>
        <v>11</v>
      </c>
      <c r="B12" s="18" t="str">
        <f ca="1">IF(ISNUMBER(A12),INDEX(Backlog!$A:$M,$A12,B$5),"")</f>
        <v>1.2.4</v>
      </c>
      <c r="C12" s="74" t="str">
        <f ca="1">IF($B12="","",INDEX(Backlog!$A:$M,$A12,C$5))</f>
        <v>BackOffice</v>
      </c>
      <c r="D12" s="74" t="str">
        <f ca="1">IF($B12="","",INDEX(Backlog!$A:$M,$A12,D$5))</f>
        <v>Webservices Read</v>
      </c>
      <c r="E12" s="74" t="str">
        <f ca="1">IF($B12="","",INDEX(Backlog!$A:$M,$A12,E$5))</f>
        <v>Fonction getSousParcoursById</v>
      </c>
      <c r="F12" s="49">
        <f ca="1">IF($B12="","",INDEX(Backlog!$A:$M,$A12,F$5))</f>
        <v>2</v>
      </c>
      <c r="G12" s="67" t="str">
        <f ca="1">IF($B12="","",INDEX(Backlog!$A:$M,$A12,G$5))</f>
        <v>0.5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92"/>
        <v>12</v>
      </c>
      <c r="CB12" s="21">
        <f t="shared" ca="1" si="87"/>
        <v>117</v>
      </c>
      <c r="CC12" s="21" t="str">
        <f t="shared" ca="1" si="88"/>
        <v>Backlog!$F$12:$F$117</v>
      </c>
      <c r="CD12" s="21">
        <f t="shared" ca="1" si="89"/>
        <v>1</v>
      </c>
      <c r="CE12" s="21">
        <f t="shared" ca="1" si="93"/>
        <v>12</v>
      </c>
    </row>
    <row r="13" spans="1:83">
      <c r="A13" s="91">
        <f t="shared" ca="1" si="91"/>
        <v>12</v>
      </c>
      <c r="B13" s="18" t="str">
        <f ca="1">IF(ISNUMBER(A13),INDEX(Backlog!$A:$M,$A13,B$5),"")</f>
        <v>1.2.5</v>
      </c>
      <c r="C13" s="74" t="str">
        <f ca="1">IF($B13="","",INDEX(Backlog!$A:$M,$A13,C$5))</f>
        <v>BackOffice</v>
      </c>
      <c r="D13" s="74" t="str">
        <f ca="1">IF($B13="","",INDEX(Backlog!$A:$M,$A13,D$5))</f>
        <v>Webservices Read</v>
      </c>
      <c r="E13" s="74" t="str">
        <f ca="1">IF($B13="","",INDEX(Backlog!$A:$M,$A13,E$5))</f>
        <v>Fonction getSceneById</v>
      </c>
      <c r="F13" s="49">
        <f ca="1">IF($B13="","",INDEX(Backlog!$A:$M,$A13,F$5))</f>
        <v>2</v>
      </c>
      <c r="G13" s="67" t="str">
        <f ca="1">IF($B13="","",INDEX(Backlog!$A:$M,$A13,G$5))</f>
        <v>0.5</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92"/>
        <v>13</v>
      </c>
      <c r="CB13" s="21">
        <f t="shared" ca="1" si="87"/>
        <v>117</v>
      </c>
      <c r="CC13" s="21" t="str">
        <f t="shared" ca="1" si="88"/>
        <v>Backlog!$F$13:$F$117</v>
      </c>
      <c r="CD13" s="21">
        <f t="shared" ca="1" si="89"/>
        <v>1</v>
      </c>
      <c r="CE13" s="21">
        <f t="shared" ca="1" si="93"/>
        <v>13</v>
      </c>
    </row>
    <row r="14" spans="1:83">
      <c r="A14" s="91">
        <f t="shared" ca="1" si="91"/>
        <v>13</v>
      </c>
      <c r="B14" s="18" t="str">
        <f ca="1">IF(ISNUMBER(A14),INDEX(Backlog!$A:$M,$A14,B$5),"")</f>
        <v>1.2.6</v>
      </c>
      <c r="C14" s="74" t="str">
        <f ca="1">IF($B14="","",INDEX(Backlog!$A:$M,$A14,C$5))</f>
        <v>BackOffice</v>
      </c>
      <c r="D14" s="74" t="str">
        <f ca="1">IF($B14="","",INDEX(Backlog!$A:$M,$A14,D$5))</f>
        <v>Webservices Read</v>
      </c>
      <c r="E14" s="74" t="str">
        <f ca="1">IF($B14="","",INDEX(Backlog!$A:$M,$A14,E$5))</f>
        <v>Fonction getTransitionById</v>
      </c>
      <c r="F14" s="49">
        <f ca="1">IF($B14="","",INDEX(Backlog!$A:$M,$A14,F$5))</f>
        <v>2</v>
      </c>
      <c r="G14" s="67" t="str">
        <f ca="1">IF($B14="","",INDEX(Backlog!$A:$M,$A14,G$5))</f>
        <v>0.5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92"/>
        <v>14</v>
      </c>
      <c r="CB14" s="21">
        <f t="shared" ca="1" si="87"/>
        <v>117</v>
      </c>
      <c r="CC14" s="21" t="str">
        <f t="shared" ca="1" si="88"/>
        <v>Backlog!$F$14:$F$117</v>
      </c>
      <c r="CD14" s="21">
        <f t="shared" ca="1" si="89"/>
        <v>1</v>
      </c>
      <c r="CE14" s="21">
        <f t="shared" ca="1" si="93"/>
        <v>14</v>
      </c>
    </row>
    <row r="15" spans="1:83">
      <c r="A15" s="91">
        <f t="shared" ca="1" si="91"/>
        <v>14</v>
      </c>
      <c r="B15" s="18" t="str">
        <f ca="1">IF(ISNUMBER(A15),INDEX(Backlog!$A:$M,$A15,B$5),"")</f>
        <v>1.2.7</v>
      </c>
      <c r="C15" s="74" t="str">
        <f ca="1">IF($B15="","",INDEX(Backlog!$A:$M,$A15,C$5))</f>
        <v>BackOffice</v>
      </c>
      <c r="D15" s="74" t="str">
        <f ca="1">IF($B15="","",INDEX(Backlog!$A:$M,$A15,D$5))</f>
        <v>Webservices Read</v>
      </c>
      <c r="E15" s="74" t="str">
        <f ca="1">IF($B15="","",INDEX(Backlog!$A:$M,$A15,E$5))</f>
        <v>Fonction getListElementsBySceneId</v>
      </c>
      <c r="F15" s="49">
        <f ca="1">IF($B15="","",INDEX(Backlog!$A:$M,$A15,F$5))</f>
        <v>2</v>
      </c>
      <c r="G15" s="67" t="str">
        <f ca="1">IF($B15="","",INDEX(Backlog!$A:$M,$A15,G$5))</f>
        <v>0.5</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92"/>
        <v>15</v>
      </c>
      <c r="CB15" s="21">
        <f t="shared" ca="1" si="87"/>
        <v>117</v>
      </c>
      <c r="CC15" s="21" t="str">
        <f t="shared" ca="1" si="88"/>
        <v>Backlog!$F$15:$F$117</v>
      </c>
      <c r="CD15" s="21">
        <f t="shared" ca="1" si="89"/>
        <v>1</v>
      </c>
      <c r="CE15" s="21">
        <f t="shared" ca="1" si="93"/>
        <v>15</v>
      </c>
    </row>
    <row r="16" spans="1:83">
      <c r="A16" s="91">
        <f t="shared" ca="1" si="91"/>
        <v>15</v>
      </c>
      <c r="B16" s="18" t="str">
        <f ca="1">IF(ISNUMBER(A16),INDEX(Backlog!$A:$M,$A16,B$5),"")</f>
        <v>1.2.8</v>
      </c>
      <c r="C16" s="74" t="str">
        <f ca="1">IF($B16="","",INDEX(Backlog!$A:$M,$A16,C$5))</f>
        <v>BackOffice</v>
      </c>
      <c r="D16" s="74" t="str">
        <f ca="1">IF($B16="","",INDEX(Backlog!$A:$M,$A16,D$5))</f>
        <v>Webservices Read</v>
      </c>
      <c r="E16" s="74" t="str">
        <f ca="1">IF($B16="","",INDEX(Backlog!$A:$M,$A16,E$5))</f>
        <v>Fonction getElementById</v>
      </c>
      <c r="F16" s="49">
        <f ca="1">IF($B16="","",INDEX(Backlog!$A:$M,$A16,F$5))</f>
        <v>2</v>
      </c>
      <c r="G16" s="67" t="str">
        <f ca="1">IF($B16="","",INDEX(Backlog!$A:$M,$A16,G$5))</f>
        <v>0.5</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92"/>
        <v>16</v>
      </c>
      <c r="CB16" s="21">
        <f t="shared" ca="1" si="87"/>
        <v>117</v>
      </c>
      <c r="CC16" s="21" t="str">
        <f t="shared" ca="1" si="88"/>
        <v>Backlog!$F$16:$F$117</v>
      </c>
      <c r="CD16" s="21">
        <f t="shared" ca="1" si="89"/>
        <v>1</v>
      </c>
      <c r="CE16" s="21">
        <f t="shared" ca="1" si="93"/>
        <v>16</v>
      </c>
    </row>
    <row r="17" spans="1:83">
      <c r="A17" s="91">
        <f t="shared" ca="1" si="91"/>
        <v>16</v>
      </c>
      <c r="B17" s="18" t="str">
        <f ca="1">IF(ISNUMBER(A17),INDEX(Backlog!$A:$M,$A17,B$5),"")</f>
        <v>1.2.9</v>
      </c>
      <c r="C17" s="74" t="str">
        <f ca="1">IF($B17="","",INDEX(Backlog!$A:$M,$A17,C$5))</f>
        <v>BackOffice</v>
      </c>
      <c r="D17" s="74" t="str">
        <f ca="1">IF($B17="","",INDEX(Backlog!$A:$M,$A17,D$5))</f>
        <v>Webservices Read</v>
      </c>
      <c r="E17" s="74" t="str">
        <f ca="1">IF($B17="","",INDEX(Backlog!$A:$M,$A17,E$5))</f>
        <v>Fonction getListAllElements</v>
      </c>
      <c r="F17" s="49">
        <f ca="1">IF($B17="","",INDEX(Backlog!$A:$M,$A17,F$5))</f>
        <v>2</v>
      </c>
      <c r="G17" s="67" t="str">
        <f ca="1">IF($B17="","",INDEX(Backlog!$A:$M,$A17,G$5))</f>
        <v>0.5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92"/>
        <v>17</v>
      </c>
      <c r="CB17" s="21">
        <f t="shared" ca="1" si="87"/>
        <v>117</v>
      </c>
      <c r="CC17" s="21" t="str">
        <f t="shared" ca="1" si="88"/>
        <v>Backlog!$F$17:$F$117</v>
      </c>
      <c r="CD17" s="21">
        <f t="shared" ca="1" si="89"/>
        <v>1</v>
      </c>
      <c r="CE17" s="21">
        <f t="shared" ca="1" si="93"/>
        <v>17</v>
      </c>
    </row>
    <row r="18" spans="1:83">
      <c r="A18" s="91">
        <f t="shared" ca="1" si="91"/>
        <v>17</v>
      </c>
      <c r="B18" s="18" t="str">
        <f ca="1">IF(ISNUMBER(A18),INDEX(Backlog!$A:$M,$A18,B$5),"")</f>
        <v>1.2.10</v>
      </c>
      <c r="C18" s="74" t="str">
        <f ca="1">IF($B18="","",INDEX(Backlog!$A:$M,$A18,C$5))</f>
        <v>BackOffice</v>
      </c>
      <c r="D18" s="74" t="str">
        <f ca="1">IF($B18="","",INDEX(Backlog!$A:$M,$A18,D$5))</f>
        <v>Webservices Read</v>
      </c>
      <c r="E18" s="74" t="str">
        <f ca="1">IF($B18="","",INDEX(Backlog!$A:$M,$A18,E$5))</f>
        <v>Fonction getPointOfInterestByTag</v>
      </c>
      <c r="F18" s="49">
        <f ca="1">IF($B18="","",INDEX(Backlog!$A:$M,$A18,F$5))</f>
        <v>2</v>
      </c>
      <c r="G18" s="67">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92"/>
        <v>18</v>
      </c>
      <c r="CB18" s="21">
        <f t="shared" ca="1" si="87"/>
        <v>117</v>
      </c>
      <c r="CC18" s="21" t="str">
        <f t="shared" ca="1" si="88"/>
        <v>Backlog!$F$18:$F$117</v>
      </c>
      <c r="CD18" s="21">
        <f t="shared" ca="1" si="89"/>
        <v>1</v>
      </c>
      <c r="CE18" s="21">
        <f t="shared" ca="1" si="93"/>
        <v>18</v>
      </c>
    </row>
    <row r="19" spans="1:83">
      <c r="A19" s="91">
        <f t="shared" ca="1" si="91"/>
        <v>18</v>
      </c>
      <c r="B19" s="18" t="str">
        <f ca="1">IF(ISNUMBER(A19),INDEX(Backlog!$A:$M,$A19,B$5),"")</f>
        <v>1.2.11</v>
      </c>
      <c r="C19" s="74" t="str">
        <f ca="1">IF($B19="","",INDEX(Backlog!$A:$M,$A19,C$5))</f>
        <v>BackOffice</v>
      </c>
      <c r="D19" s="74" t="str">
        <f ca="1">IF($B19="","",INDEX(Backlog!$A:$M,$A19,D$5))</f>
        <v>Webservices Read</v>
      </c>
      <c r="E19" s="74" t="str">
        <f ca="1">IF($B19="","",INDEX(Backlog!$A:$M,$A19,E$5))</f>
        <v>Documentation WSDL</v>
      </c>
      <c r="F19" s="49">
        <f ca="1">IF($B19="","",INDEX(Backlog!$A:$M,$A19,F$5))</f>
        <v>2</v>
      </c>
      <c r="G19" s="67">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92"/>
        <v>19</v>
      </c>
      <c r="CB19" s="21">
        <f t="shared" ca="1" si="87"/>
        <v>117</v>
      </c>
      <c r="CC19" s="21" t="str">
        <f t="shared" ca="1" si="88"/>
        <v>Backlog!$F$19:$F$117</v>
      </c>
      <c r="CD19" s="21">
        <f t="shared" ca="1" si="89"/>
        <v>1</v>
      </c>
      <c r="CE19" s="21">
        <f t="shared" ca="1" si="93"/>
        <v>19</v>
      </c>
    </row>
    <row r="20" spans="1:83">
      <c r="A20" s="91">
        <f t="shared" ca="1" si="91"/>
        <v>23</v>
      </c>
      <c r="B20" s="18" t="str">
        <f ca="1">IF(ISNUMBER(A20),INDEX(Backlog!$A:$M,$A20,B$5),"")</f>
        <v>1.1.3</v>
      </c>
      <c r="C20" s="74" t="str">
        <f ca="1">IF($B20="","",INDEX(Backlog!$A:$M,$A20,C$5))</f>
        <v>BackOffice</v>
      </c>
      <c r="D20" s="74" t="str">
        <f ca="1">IF($B20="","",INDEX(Backlog!$A:$M,$A20,D$5))</f>
        <v>Webservices Authentification</v>
      </c>
      <c r="E20" s="74" t="str">
        <f ca="1">IF($B20="","",INDEX(Backlog!$A:$M,$A20,E$5))</f>
        <v>Conception architecture auth/access token</v>
      </c>
      <c r="F20" s="49">
        <f ca="1">IF($B20="","",INDEX(Backlog!$A:$M,$A20,F$5))</f>
        <v>1</v>
      </c>
      <c r="G20" s="67">
        <f ca="1">IF($B20="","",INDEX(Backlog!$A:$M,$A20,G$5))</f>
        <v>5</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f t="shared" ca="1" si="92"/>
        <v>24</v>
      </c>
      <c r="CB20" s="21">
        <f t="shared" ca="1" si="87"/>
        <v>117</v>
      </c>
      <c r="CC20" s="21" t="str">
        <f t="shared" ca="1" si="88"/>
        <v>Backlog!$F$24:$F$117</v>
      </c>
      <c r="CD20" s="21">
        <f t="shared" ca="1" si="89"/>
        <v>5</v>
      </c>
      <c r="CE20" s="21">
        <f t="shared" ca="1" si="93"/>
        <v>24</v>
      </c>
    </row>
    <row r="21" spans="1:83">
      <c r="A21" s="91">
        <f t="shared" ca="1" si="91"/>
        <v>37</v>
      </c>
      <c r="B21" s="18" t="str">
        <f ca="1">IF(ISNUMBER(A21),INDEX(Backlog!$A:$M,$A21,B$5),"")</f>
        <v>2.1.1</v>
      </c>
      <c r="C21" s="74" t="str">
        <f ca="1">IF($B21="","",INDEX(Backlog!$A:$M,$A21,C$5))</f>
        <v>API</v>
      </c>
      <c r="D21" s="74" t="str">
        <f ca="1">IF($B21="","",INDEX(Backlog!$A:$M,$A21,D$5))</f>
        <v>API Java</v>
      </c>
      <c r="E21" s="74" t="str">
        <f ca="1">IF($B21="","",INDEX(Backlog!$A:$M,$A21,E$5))</f>
        <v>Architecture de l'API Java</v>
      </c>
      <c r="F21" s="49">
        <f ca="1">IF($B21="","",INDEX(Backlog!$A:$M,$A21,F$5))</f>
        <v>2</v>
      </c>
      <c r="G21" s="67">
        <f ca="1">IF($B21="","",INDEX(Backlog!$A:$M,$A21,G$5))</f>
        <v>5</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f t="shared" ca="1" si="92"/>
        <v>38</v>
      </c>
      <c r="CB21" s="21">
        <f t="shared" ca="1" si="87"/>
        <v>117</v>
      </c>
      <c r="CC21" s="21" t="str">
        <f t="shared" ca="1" si="88"/>
        <v>Backlog!$F$38:$F$117</v>
      </c>
      <c r="CD21" s="21">
        <f t="shared" ca="1" si="89"/>
        <v>14</v>
      </c>
      <c r="CE21" s="21">
        <f t="shared" ca="1" si="93"/>
        <v>38</v>
      </c>
    </row>
    <row r="22" spans="1:83">
      <c r="A22" s="91">
        <f t="shared" ca="1" si="91"/>
        <v>38</v>
      </c>
      <c r="B22" s="18" t="str">
        <f ca="1">IF(ISNUMBER(A22),INDEX(Backlog!$A:$M,$A22,B$5),"")</f>
        <v>2.2.1</v>
      </c>
      <c r="C22" s="74" t="str">
        <f ca="1">IF($B22="","",INDEX(Backlog!$A:$M,$A22,C$5))</f>
        <v>API</v>
      </c>
      <c r="D22" s="74" t="str">
        <f ca="1">IF($B22="","",INDEX(Backlog!$A:$M,$A22,D$5))</f>
        <v>API Java: Read</v>
      </c>
      <c r="E22" s="74" t="str">
        <f ca="1">IF($B22="","",INDEX(Backlog!$A:$M,$A22,E$5))</f>
        <v>Fonction getListAllParcours</v>
      </c>
      <c r="F22" s="49">
        <f ca="1">IF($B22="","",INDEX(Backlog!$A:$M,$A22,F$5))</f>
        <v>3</v>
      </c>
      <c r="G22" s="67">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f t="shared" ca="1" si="92"/>
        <v>39</v>
      </c>
      <c r="CB22" s="21">
        <f t="shared" ca="1" si="87"/>
        <v>117</v>
      </c>
      <c r="CC22" s="21" t="str">
        <f t="shared" ca="1" si="88"/>
        <v>Backlog!$F$39:$F$117</v>
      </c>
      <c r="CD22" s="21">
        <f t="shared" ca="1" si="89"/>
        <v>1</v>
      </c>
      <c r="CE22" s="21">
        <f t="shared" ca="1" si="93"/>
        <v>39</v>
      </c>
    </row>
    <row r="23" spans="1:83">
      <c r="A23" s="91">
        <f t="shared" ca="1" si="91"/>
        <v>39</v>
      </c>
      <c r="B23" s="18" t="str">
        <f ca="1">IF(ISNUMBER(A23),INDEX(Backlog!$A:$M,$A23,B$5),"")</f>
        <v>2.2.2</v>
      </c>
      <c r="C23" s="74" t="str">
        <f ca="1">IF($B23="","",INDEX(Backlog!$A:$M,$A23,C$5))</f>
        <v>API</v>
      </c>
      <c r="D23" s="74" t="str">
        <f ca="1">IF($B23="","",INDEX(Backlog!$A:$M,$A23,D$5))</f>
        <v>API Java: Read</v>
      </c>
      <c r="E23" s="74" t="str">
        <f ca="1">IF($B23="","",INDEX(Backlog!$A:$M,$A23,E$5))</f>
        <v>Fonction getParcoursArchitectureById</v>
      </c>
      <c r="F23" s="49">
        <f ca="1">IF($B23="","",INDEX(Backlog!$A:$M,$A23,F$5))</f>
        <v>3</v>
      </c>
      <c r="G23" s="67">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f t="shared" ca="1" si="92"/>
        <v>40</v>
      </c>
      <c r="CB23" s="21">
        <f t="shared" ca="1" si="87"/>
        <v>117</v>
      </c>
      <c r="CC23" s="21" t="str">
        <f t="shared" ca="1" si="88"/>
        <v>Backlog!$F$40:$F$117</v>
      </c>
      <c r="CD23" s="21">
        <f t="shared" ca="1" si="89"/>
        <v>1</v>
      </c>
      <c r="CE23" s="21">
        <f t="shared" ca="1" si="93"/>
        <v>40</v>
      </c>
    </row>
    <row r="24" spans="1:83">
      <c r="A24" s="91">
        <f t="shared" ca="1" si="91"/>
        <v>40</v>
      </c>
      <c r="B24" s="18" t="str">
        <f ca="1">IF(ISNUMBER(A24),INDEX(Backlog!$A:$M,$A24,B$5),"")</f>
        <v>2.2.3</v>
      </c>
      <c r="C24" s="74" t="str">
        <f ca="1">IF($B24="","",INDEX(Backlog!$A:$M,$A24,C$5))</f>
        <v>API</v>
      </c>
      <c r="D24" s="74" t="str">
        <f ca="1">IF($B24="","",INDEX(Backlog!$A:$M,$A24,D$5))</f>
        <v>API Java: Read</v>
      </c>
      <c r="E24" s="74" t="str">
        <f ca="1">IF($B24="","",INDEX(Backlog!$A:$M,$A24,E$5))</f>
        <v>Fonction getParcoursById</v>
      </c>
      <c r="F24" s="49">
        <f ca="1">IF($B24="","",INDEX(Backlog!$A:$M,$A24,F$5))</f>
        <v>3</v>
      </c>
      <c r="G24" s="67" t="str">
        <f ca="1">IF($B24="","",INDEX(Backlog!$A:$M,$A24,G$5))</f>
        <v>0.5</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f t="shared" ca="1" si="92"/>
        <v>41</v>
      </c>
      <c r="CB24" s="21">
        <f t="shared" ca="1" si="87"/>
        <v>117</v>
      </c>
      <c r="CC24" s="21" t="str">
        <f t="shared" ca="1" si="88"/>
        <v>Backlog!$F$41:$F$117</v>
      </c>
      <c r="CD24" s="21">
        <f t="shared" ca="1" si="89"/>
        <v>1</v>
      </c>
      <c r="CE24" s="21">
        <f t="shared" ca="1" si="93"/>
        <v>41</v>
      </c>
    </row>
    <row r="25" spans="1:83">
      <c r="A25" s="91">
        <f t="shared" ca="1" si="91"/>
        <v>41</v>
      </c>
      <c r="B25" s="18" t="str">
        <f ca="1">IF(ISNUMBER(A25),INDEX(Backlog!$A:$M,$A25,B$5),"")</f>
        <v>2.2.4</v>
      </c>
      <c r="C25" s="74" t="str">
        <f ca="1">IF($B25="","",INDEX(Backlog!$A:$M,$A25,C$5))</f>
        <v>API</v>
      </c>
      <c r="D25" s="74" t="str">
        <f ca="1">IF($B25="","",INDEX(Backlog!$A:$M,$A25,D$5))</f>
        <v>API Java: Read</v>
      </c>
      <c r="E25" s="74" t="str">
        <f ca="1">IF($B25="","",INDEX(Backlog!$A:$M,$A25,E$5))</f>
        <v>Fonction getSousParcoursById</v>
      </c>
      <c r="F25" s="49">
        <f ca="1">IF($B25="","",INDEX(Backlog!$A:$M,$A25,F$5))</f>
        <v>3</v>
      </c>
      <c r="G25" s="67" t="str">
        <f ca="1">IF($B25="","",INDEX(Backlog!$A:$M,$A25,G$5))</f>
        <v>0.5</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f t="shared" ca="1" si="92"/>
        <v>42</v>
      </c>
      <c r="CB25" s="21">
        <f t="shared" ca="1" si="87"/>
        <v>117</v>
      </c>
      <c r="CC25" s="21" t="str">
        <f t="shared" ca="1" si="88"/>
        <v>Backlog!$F$42:$F$117</v>
      </c>
      <c r="CD25" s="21">
        <f t="shared" ca="1" si="89"/>
        <v>1</v>
      </c>
      <c r="CE25" s="21">
        <f t="shared" ca="1" si="93"/>
        <v>42</v>
      </c>
    </row>
    <row r="26" spans="1:83">
      <c r="A26" s="91">
        <f t="shared" ca="1" si="91"/>
        <v>42</v>
      </c>
      <c r="B26" s="18" t="str">
        <f ca="1">IF(ISNUMBER(A26),INDEX(Backlog!$A:$M,$A26,B$5),"")</f>
        <v>2.2.5</v>
      </c>
      <c r="C26" s="74" t="str">
        <f ca="1">IF($B26="","",INDEX(Backlog!$A:$M,$A26,C$5))</f>
        <v>API</v>
      </c>
      <c r="D26" s="74" t="str">
        <f ca="1">IF($B26="","",INDEX(Backlog!$A:$M,$A26,D$5))</f>
        <v>API Java: Read</v>
      </c>
      <c r="E26" s="74" t="str">
        <f ca="1">IF($B26="","",INDEX(Backlog!$A:$M,$A26,E$5))</f>
        <v>Fonction getSceneById</v>
      </c>
      <c r="F26" s="49">
        <f ca="1">IF($B26="","",INDEX(Backlog!$A:$M,$A26,F$5))</f>
        <v>3</v>
      </c>
      <c r="G26" s="67" t="str">
        <f ca="1">IF($B26="","",INDEX(Backlog!$A:$M,$A26,G$5))</f>
        <v>0.5</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f t="shared" ca="1" si="92"/>
        <v>43</v>
      </c>
      <c r="CB26" s="21">
        <f t="shared" ca="1" si="87"/>
        <v>117</v>
      </c>
      <c r="CC26" s="21" t="str">
        <f t="shared" ca="1" si="88"/>
        <v>Backlog!$F$43:$F$117</v>
      </c>
      <c r="CD26" s="21">
        <f t="shared" ca="1" si="89"/>
        <v>1</v>
      </c>
      <c r="CE26" s="21">
        <f t="shared" ca="1" si="93"/>
        <v>43</v>
      </c>
    </row>
    <row r="27" spans="1:83">
      <c r="A27" s="91">
        <f t="shared" ca="1" si="91"/>
        <v>43</v>
      </c>
      <c r="B27" s="18" t="str">
        <f ca="1">IF(ISNUMBER(A27),INDEX(Backlog!$A:$M,$A27,B$5),"")</f>
        <v>2.2.6</v>
      </c>
      <c r="C27" s="74" t="str">
        <f ca="1">IF($B27="","",INDEX(Backlog!$A:$M,$A27,C$5))</f>
        <v>API</v>
      </c>
      <c r="D27" s="74" t="str">
        <f ca="1">IF($B27="","",INDEX(Backlog!$A:$M,$A27,D$5))</f>
        <v>API Java: Read</v>
      </c>
      <c r="E27" s="74" t="str">
        <f ca="1">IF($B27="","",INDEX(Backlog!$A:$M,$A27,E$5))</f>
        <v>Fonction getTransitionById</v>
      </c>
      <c r="F27" s="49">
        <f ca="1">IF($B27="","",INDEX(Backlog!$A:$M,$A27,F$5))</f>
        <v>3</v>
      </c>
      <c r="G27" s="67" t="str">
        <f ca="1">IF($B27="","",INDEX(Backlog!$A:$M,$A27,G$5))</f>
        <v>0.5</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f t="shared" ca="1" si="92"/>
        <v>44</v>
      </c>
      <c r="CB27" s="21">
        <f t="shared" ca="1" si="87"/>
        <v>117</v>
      </c>
      <c r="CC27" s="21" t="str">
        <f t="shared" ca="1" si="88"/>
        <v>Backlog!$F$44:$F$117</v>
      </c>
      <c r="CD27" s="21">
        <f t="shared" ca="1" si="89"/>
        <v>1</v>
      </c>
      <c r="CE27" s="21">
        <f t="shared" ca="1" si="93"/>
        <v>44</v>
      </c>
    </row>
    <row r="28" spans="1:83">
      <c r="A28" s="91">
        <f t="shared" ca="1" si="91"/>
        <v>44</v>
      </c>
      <c r="B28" s="18" t="str">
        <f ca="1">IF(ISNUMBER(A28),INDEX(Backlog!$A:$M,$A28,B$5),"")</f>
        <v>2.2.7</v>
      </c>
      <c r="C28" s="74" t="str">
        <f ca="1">IF($B28="","",INDEX(Backlog!$A:$M,$A28,C$5))</f>
        <v>API</v>
      </c>
      <c r="D28" s="74" t="str">
        <f ca="1">IF($B28="","",INDEX(Backlog!$A:$M,$A28,D$5))</f>
        <v>API Java: Read</v>
      </c>
      <c r="E28" s="74" t="str">
        <f ca="1">IF($B28="","",INDEX(Backlog!$A:$M,$A28,E$5))</f>
        <v>Fonction getListElementsBySceneId</v>
      </c>
      <c r="F28" s="49">
        <f ca="1">IF($B28="","",INDEX(Backlog!$A:$M,$A28,F$5))</f>
        <v>3</v>
      </c>
      <c r="G28" s="67" t="str">
        <f ca="1">IF($B28="","",INDEX(Backlog!$A:$M,$A28,G$5))</f>
        <v>0.5</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f t="shared" ca="1" si="92"/>
        <v>45</v>
      </c>
      <c r="CB28" s="21">
        <f t="shared" ca="1" si="87"/>
        <v>117</v>
      </c>
      <c r="CC28" s="21" t="str">
        <f t="shared" ca="1" si="88"/>
        <v>Backlog!$F$45:$F$117</v>
      </c>
      <c r="CD28" s="21">
        <f t="shared" ca="1" si="89"/>
        <v>1</v>
      </c>
      <c r="CE28" s="21">
        <f t="shared" ca="1" si="93"/>
        <v>45</v>
      </c>
    </row>
    <row r="29" spans="1:83">
      <c r="A29" s="91">
        <f t="shared" ca="1" si="91"/>
        <v>45</v>
      </c>
      <c r="B29" s="18" t="str">
        <f ca="1">IF(ISNUMBER(A29),INDEX(Backlog!$A:$M,$A29,B$5),"")</f>
        <v>2.2.8</v>
      </c>
      <c r="C29" s="74" t="str">
        <f ca="1">IF($B29="","",INDEX(Backlog!$A:$M,$A29,C$5))</f>
        <v>API</v>
      </c>
      <c r="D29" s="74" t="str">
        <f ca="1">IF($B29="","",INDEX(Backlog!$A:$M,$A29,D$5))</f>
        <v>API Java: Read</v>
      </c>
      <c r="E29" s="74" t="str">
        <f ca="1">IF($B29="","",INDEX(Backlog!$A:$M,$A29,E$5))</f>
        <v>Fonction getElementById</v>
      </c>
      <c r="F29" s="49">
        <f ca="1">IF($B29="","",INDEX(Backlog!$A:$M,$A29,F$5))</f>
        <v>3</v>
      </c>
      <c r="G29" s="67" t="str">
        <f ca="1">IF($B29="","",INDEX(Backlog!$A:$M,$A29,G$5))</f>
        <v>0.5</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f t="shared" ca="1" si="92"/>
        <v>46</v>
      </c>
      <c r="CB29" s="21">
        <f t="shared" ca="1" si="87"/>
        <v>117</v>
      </c>
      <c r="CC29" s="21" t="str">
        <f t="shared" ca="1" si="88"/>
        <v>Backlog!$F$46:$F$117</v>
      </c>
      <c r="CD29" s="21">
        <f t="shared" ca="1" si="89"/>
        <v>1</v>
      </c>
      <c r="CE29" s="21">
        <f t="shared" ca="1" si="93"/>
        <v>46</v>
      </c>
    </row>
    <row r="30" spans="1:83">
      <c r="A30" s="91">
        <f t="shared" ca="1" si="91"/>
        <v>46</v>
      </c>
      <c r="B30" s="18" t="str">
        <f ca="1">IF(ISNUMBER(A30),INDEX(Backlog!$A:$M,$A30,B$5),"")</f>
        <v>2.2.9</v>
      </c>
      <c r="C30" s="74" t="str">
        <f ca="1">IF($B30="","",INDEX(Backlog!$A:$M,$A30,C$5))</f>
        <v>API</v>
      </c>
      <c r="D30" s="74" t="str">
        <f ca="1">IF($B30="","",INDEX(Backlog!$A:$M,$A30,D$5))</f>
        <v>API Java: Read</v>
      </c>
      <c r="E30" s="74" t="str">
        <f ca="1">IF($B30="","",INDEX(Backlog!$A:$M,$A30,E$5))</f>
        <v>Fonction getListAllElements</v>
      </c>
      <c r="F30" s="49">
        <f ca="1">IF($B30="","",INDEX(Backlog!$A:$M,$A30,F$5))</f>
        <v>3</v>
      </c>
      <c r="G30" s="67" t="str">
        <f ca="1">IF($B30="","",INDEX(Backlog!$A:$M,$A30,G$5))</f>
        <v>0.5</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f t="shared" ca="1" si="92"/>
        <v>47</v>
      </c>
      <c r="CB30" s="21">
        <f t="shared" ca="1" si="87"/>
        <v>117</v>
      </c>
      <c r="CC30" s="21" t="str">
        <f t="shared" ca="1" si="88"/>
        <v>Backlog!$F$47:$F$117</v>
      </c>
      <c r="CD30" s="21">
        <f t="shared" ca="1" si="89"/>
        <v>1</v>
      </c>
      <c r="CE30" s="21">
        <f t="shared" ca="1" si="93"/>
        <v>47</v>
      </c>
    </row>
    <row r="31" spans="1:83">
      <c r="A31" s="91">
        <f t="shared" ca="1" si="91"/>
        <v>47</v>
      </c>
      <c r="B31" s="18" t="str">
        <f ca="1">IF(ISNUMBER(A31),INDEX(Backlog!$A:$M,$A31,B$5),"")</f>
        <v>2.2.10</v>
      </c>
      <c r="C31" s="74" t="str">
        <f ca="1">IF($B31="","",INDEX(Backlog!$A:$M,$A31,C$5))</f>
        <v>API</v>
      </c>
      <c r="D31" s="74" t="str">
        <f ca="1">IF($B31="","",INDEX(Backlog!$A:$M,$A31,D$5))</f>
        <v>API Java: Read</v>
      </c>
      <c r="E31" s="74" t="str">
        <f ca="1">IF($B31="","",INDEX(Backlog!$A:$M,$A31,E$5))</f>
        <v>Fonction getPointOfInterestByTag</v>
      </c>
      <c r="F31" s="49">
        <f ca="1">IF($B31="","",INDEX(Backlog!$A:$M,$A31,F$5))</f>
        <v>3</v>
      </c>
      <c r="G31" s="67" t="str">
        <f ca="1">IF($B31="","",INDEX(Backlog!$A:$M,$A31,G$5))</f>
        <v>0.5</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f t="shared" ca="1" si="92"/>
        <v>48</v>
      </c>
      <c r="CB31" s="21">
        <f t="shared" ca="1" si="87"/>
        <v>117</v>
      </c>
      <c r="CC31" s="21" t="str">
        <f t="shared" ca="1" si="88"/>
        <v>Backlog!$F$48:$F$117</v>
      </c>
      <c r="CD31" s="21">
        <f t="shared" ca="1" si="89"/>
        <v>1</v>
      </c>
      <c r="CE31" s="21">
        <f t="shared" ca="1" si="93"/>
        <v>48</v>
      </c>
    </row>
    <row r="32" spans="1:83">
      <c r="A32" s="91">
        <f t="shared" ca="1" si="91"/>
        <v>81</v>
      </c>
      <c r="B32" s="18" t="str">
        <f ca="1">IF(ISNUMBER(A32),INDEX(Backlog!$A:$M,$A32,B$5),"")</f>
        <v>4.2.1</v>
      </c>
      <c r="C32" s="74" t="str">
        <f ca="1">IF($B32="","",INDEX(Backlog!$A:$M,$A32,C$5))</f>
        <v>Contrôle &amp; Tests</v>
      </c>
      <c r="D32" s="74" t="str">
        <f ca="1">IF($B32="","",INDEX(Backlog!$A:$M,$A32,D$5))</f>
        <v>Tests Fonctionnels</v>
      </c>
      <c r="E32" s="74" t="str">
        <f ca="1">IF($B32="","",INDEX(Backlog!$A:$M,$A32,E$5))</f>
        <v>Tests Fonctionnels itération 1</v>
      </c>
      <c r="F32" s="49">
        <f ca="1">IF($B32="","",INDEX(Backlog!$A:$M,$A32,F$5))</f>
        <v>4</v>
      </c>
      <c r="G32" s="67">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f t="shared" ca="1" si="92"/>
        <v>82</v>
      </c>
      <c r="CB32" s="21">
        <f t="shared" ca="1" si="87"/>
        <v>117</v>
      </c>
      <c r="CC32" s="21" t="str">
        <f t="shared" ca="1" si="88"/>
        <v>Backlog!$F$82:$F$117</v>
      </c>
      <c r="CD32" s="21">
        <f t="shared" ca="1" si="89"/>
        <v>34</v>
      </c>
      <c r="CE32" s="21">
        <f t="shared" ca="1" si="93"/>
        <v>82</v>
      </c>
    </row>
    <row r="33" spans="1:83">
      <c r="A33" s="91">
        <f t="shared" ca="1" si="91"/>
        <v>86</v>
      </c>
      <c r="B33" s="18" t="str">
        <f ca="1">IF(ISNUMBER(A33),INDEX(Backlog!$A:$M,$A33,B$5),"")</f>
        <v>4.3.1</v>
      </c>
      <c r="C33" s="74" t="str">
        <f ca="1">IF($B33="","",INDEX(Backlog!$A:$M,$A33,C$5))</f>
        <v>Contrôle &amp; Tests</v>
      </c>
      <c r="D33" s="74" t="str">
        <f ca="1">IF($B33="","",INDEX(Backlog!$A:$M,$A33,D$5))</f>
        <v>Livraison &amp; Packaging</v>
      </c>
      <c r="E33" s="74" t="str">
        <f ca="1">IF($B33="","",INDEX(Backlog!$A:$M,$A33,E$5))</f>
        <v>Livraison &amp; Packaging itération 1</v>
      </c>
      <c r="F33" s="49">
        <f ca="1">IF($B33="","",INDEX(Backlog!$A:$M,$A33,F$5))</f>
        <v>4</v>
      </c>
      <c r="G33" s="67">
        <f ca="1">IF($B33="","",INDEX(Backlog!$A:$M,$A33,G$5))</f>
        <v>1</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f t="shared" ca="1" si="92"/>
        <v>87</v>
      </c>
      <c r="CB33" s="21">
        <f t="shared" ca="1" si="87"/>
        <v>117</v>
      </c>
      <c r="CC33" s="21" t="str">
        <f t="shared" ca="1" si="88"/>
        <v>Backlog!$F$87:$F$117</v>
      </c>
      <c r="CD33" s="21">
        <f t="shared" ca="1" si="89"/>
        <v>5</v>
      </c>
      <c r="CE33" s="21">
        <f t="shared" ca="1" si="93"/>
        <v>87</v>
      </c>
    </row>
    <row r="34" spans="1:83">
      <c r="A34" s="91">
        <f t="shared" ca="1" si="91"/>
        <v>92</v>
      </c>
      <c r="B34" s="18" t="str">
        <f ca="1">IF(ISNUMBER(A34),INDEX(Backlog!$A:$M,$A34,B$5),"")</f>
        <v>5.1.2</v>
      </c>
      <c r="C34" s="74" t="str">
        <f ca="1">IF($B34="","",INDEX(Backlog!$A:$M,$A34,C$5))</f>
        <v>Conception &amp; Spec</v>
      </c>
      <c r="D34" s="74" t="str">
        <f ca="1">IF($B34="","",INDEX(Backlog!$A:$M,$A34,D$5))</f>
        <v>Conception</v>
      </c>
      <c r="E34" s="74" t="str">
        <f ca="1">IF($B34="","",INDEX(Backlog!$A:$M,$A34,E$5))</f>
        <v>Conception pré-itération 2</v>
      </c>
      <c r="F34" s="49">
        <f ca="1">IF($B34="","",INDEX(Backlog!$A:$M,$A34,F$5))</f>
        <v>1</v>
      </c>
      <c r="G34" s="67">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f t="shared" ca="1" si="92"/>
        <v>93</v>
      </c>
      <c r="CB34" s="21">
        <f t="shared" ca="1" si="87"/>
        <v>117</v>
      </c>
      <c r="CC34" s="21" t="str">
        <f t="shared" ca="1" si="88"/>
        <v>Backlog!$F$93:$F$117</v>
      </c>
      <c r="CD34" s="21">
        <f t="shared" ca="1" si="89"/>
        <v>6</v>
      </c>
      <c r="CE34" s="21">
        <f t="shared" ca="1" si="93"/>
        <v>93</v>
      </c>
    </row>
    <row r="35" spans="1:83">
      <c r="A35" s="91">
        <f t="shared" ca="1" si="91"/>
        <v>97</v>
      </c>
      <c r="B35" s="18" t="str">
        <f ca="1">IF(ISNUMBER(A35),INDEX(Backlog!$A:$M,$A35,B$5),"")</f>
        <v>5.2.2</v>
      </c>
      <c r="C35" s="74" t="str">
        <f ca="1">IF($B35="","",INDEX(Backlog!$A:$M,$A35,C$5))</f>
        <v>Conception &amp; Spec</v>
      </c>
      <c r="D35" s="74" t="str">
        <f ca="1">IF($B35="","",INDEX(Backlog!$A:$M,$A35,D$5))</f>
        <v>Spécification</v>
      </c>
      <c r="E35" s="74" t="str">
        <f ca="1">IF($B35="","",INDEX(Backlog!$A:$M,$A35,E$5))</f>
        <v>Spécification pré-itération 2</v>
      </c>
      <c r="F35" s="49">
        <f ca="1">IF($B35="","",INDEX(Backlog!$A:$M,$A35,F$5))</f>
        <v>1</v>
      </c>
      <c r="G35" s="67">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f t="shared" ca="1" si="92"/>
        <v>98</v>
      </c>
      <c r="CB35" s="21">
        <f t="shared" ca="1" si="87"/>
        <v>117</v>
      </c>
      <c r="CC35" s="21" t="str">
        <f t="shared" ca="1" si="88"/>
        <v>Backlog!$F$98:$F$117</v>
      </c>
      <c r="CD35" s="21">
        <f t="shared" ca="1" si="89"/>
        <v>5</v>
      </c>
      <c r="CE35" s="21">
        <f t="shared" ca="1" si="93"/>
        <v>98</v>
      </c>
    </row>
    <row r="36" spans="1:83">
      <c r="A36" s="91">
        <f t="shared" ca="1" si="91"/>
        <v>101</v>
      </c>
      <c r="B36" s="18" t="str">
        <f ca="1">IF(ISNUMBER(A36),INDEX(Backlog!$A:$M,$A36,B$5),"")</f>
        <v>6.1.1</v>
      </c>
      <c r="C36" s="74" t="str">
        <f ca="1">IF($B36="","",INDEX(Backlog!$A:$M,$A36,C$5))</f>
        <v>Gestion de projet</v>
      </c>
      <c r="D36" s="74" t="str">
        <f ca="1">IF($B36="","",INDEX(Backlog!$A:$M,$A36,D$5))</f>
        <v>Réunions</v>
      </c>
      <c r="E36" s="74" t="str">
        <f ca="1">IF($B36="","",INDEX(Backlog!$A:$M,$A36,E$5))</f>
        <v>Réunions itération 1</v>
      </c>
      <c r="F36" s="49">
        <f ca="1">IF($B36="","",INDEX(Backlog!$A:$M,$A36,F$5))</f>
        <v>1</v>
      </c>
      <c r="G36" s="67">
        <f ca="1">IF($B36="","",INDEX(Backlog!$A:$M,$A36,G$5))</f>
        <v>2</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f t="shared" ca="1" si="92"/>
        <v>102</v>
      </c>
      <c r="CB36" s="21">
        <f t="shared" ca="1" si="87"/>
        <v>117</v>
      </c>
      <c r="CC36" s="21" t="str">
        <f t="shared" ca="1" si="88"/>
        <v>Backlog!$F$102:$F$117</v>
      </c>
      <c r="CD36" s="21">
        <f t="shared" ca="1" si="89"/>
        <v>4</v>
      </c>
      <c r="CE36" s="21">
        <f t="shared" ca="1" si="93"/>
        <v>102</v>
      </c>
    </row>
    <row r="37" spans="1:83">
      <c r="A37" s="91">
        <f t="shared" ca="1" si="91"/>
        <v>106</v>
      </c>
      <c r="B37" s="18" t="str">
        <f ca="1">IF(ISNUMBER(A37),INDEX(Backlog!$A:$M,$A37,B$5),"")</f>
        <v>6.2.1</v>
      </c>
      <c r="C37" s="74" t="str">
        <f ca="1">IF($B37="","",INDEX(Backlog!$A:$M,$A37,C$5))</f>
        <v>Gestion de projet</v>
      </c>
      <c r="D37" s="74" t="str">
        <f ca="1">IF($B37="","",INDEX(Backlog!$A:$M,$A37,D$5))</f>
        <v>Backlog</v>
      </c>
      <c r="E37" s="74" t="str">
        <f ca="1">IF($B37="","",INDEX(Backlog!$A:$M,$A37,E$5))</f>
        <v>Mise à jour Backlog itération 1</v>
      </c>
      <c r="F37" s="49">
        <f ca="1">IF($B37="","",INDEX(Backlog!$A:$M,$A37,F$5))</f>
        <v>1</v>
      </c>
      <c r="G37" s="67">
        <f ca="1">IF($B37="","",INDEX(Backlog!$A:$M,$A37,G$5))</f>
        <v>0.5</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f t="shared" ca="1" si="92"/>
        <v>107</v>
      </c>
      <c r="CB37" s="21">
        <f t="shared" ca="1" si="87"/>
        <v>117</v>
      </c>
      <c r="CC37" s="21" t="str">
        <f t="shared" ca="1" si="88"/>
        <v>Backlog!$F$107:$F$117</v>
      </c>
      <c r="CD37" s="21">
        <f t="shared" ca="1" si="89"/>
        <v>5</v>
      </c>
      <c r="CE37" s="21">
        <f t="shared" ca="1" si="93"/>
        <v>107</v>
      </c>
    </row>
    <row r="38" spans="1:83">
      <c r="A38" s="91">
        <f t="shared" ca="1" si="91"/>
        <v>111</v>
      </c>
      <c r="B38" s="18" t="str">
        <f ca="1">IF(ISNUMBER(A38),INDEX(Backlog!$A:$M,$A38,B$5),"")</f>
        <v>7.1.1</v>
      </c>
      <c r="C38" s="74" t="str">
        <f ca="1">IF($B38="","",INDEX(Backlog!$A:$M,$A38,C$5))</f>
        <v>Documentation</v>
      </c>
      <c r="D38" s="74" t="str">
        <f ca="1">IF($B38="","",INDEX(Backlog!$A:$M,$A38,D$5))</f>
        <v>Documentation</v>
      </c>
      <c r="E38" s="74" t="str">
        <f ca="1">IF($B38="","",INDEX(Backlog!$A:$M,$A38,E$5))</f>
        <v>Documentation itération 1</v>
      </c>
      <c r="F38" s="49">
        <f ca="1">IF($B38="","",INDEX(Backlog!$A:$M,$A38,F$5))</f>
        <v>1</v>
      </c>
      <c r="G38" s="67">
        <f ca="1">IF($B38="","",INDEX(Backlog!$A:$M,$A38,G$5))</f>
        <v>4</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f t="shared" ca="1" si="92"/>
        <v>112</v>
      </c>
      <c r="CB38" s="21">
        <f t="shared" ca="1" si="87"/>
        <v>117</v>
      </c>
      <c r="CC38" s="21" t="str">
        <f t="shared" ca="1" si="88"/>
        <v>Backlog!$F$112:$F$117</v>
      </c>
      <c r="CD38" s="21">
        <f t="shared" ca="1" si="89"/>
        <v>5</v>
      </c>
      <c r="CE38" s="21">
        <f t="shared" ca="1" si="93"/>
        <v>112</v>
      </c>
    </row>
    <row r="39" spans="1:83">
      <c r="A39" s="91" t="e">
        <f t="shared" ca="1" si="91"/>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str">
        <f t="shared" ca="1" si="92"/>
        <v/>
      </c>
      <c r="CB39" s="21" t="str">
        <f t="shared" ca="1" si="87"/>
        <v/>
      </c>
      <c r="CC39" s="21" t="e">
        <f t="shared" ca="1" si="88"/>
        <v>#VALUE!</v>
      </c>
      <c r="CD39" s="21" t="e">
        <f t="shared" ca="1" si="89"/>
        <v>#N/A</v>
      </c>
      <c r="CE39" s="21" t="str">
        <f t="shared" ca="1" si="93"/>
        <v/>
      </c>
    </row>
    <row r="40" spans="1:83">
      <c r="A40" s="91" t="e">
        <f t="shared" ca="1" si="91"/>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92"/>
        <v>#VALUE!</v>
      </c>
      <c r="CB40" s="21" t="e">
        <f t="shared" ca="1" si="87"/>
        <v>#VALUE!</v>
      </c>
      <c r="CC40" s="21" t="e">
        <f t="shared" ca="1" si="88"/>
        <v>#VALUE!</v>
      </c>
      <c r="CD40" s="21" t="e">
        <f t="shared" ca="1" si="89"/>
        <v>#VALUE!</v>
      </c>
      <c r="CE40" s="21" t="e">
        <f t="shared" ca="1" si="93"/>
        <v>#VALUE!</v>
      </c>
    </row>
    <row r="41" spans="1:83">
      <c r="A41" s="91" t="e">
        <f t="shared" ca="1" si="91"/>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92"/>
        <v>#VALUE!</v>
      </c>
      <c r="CB41" s="21" t="e">
        <f t="shared" ca="1" si="87"/>
        <v>#VALUE!</v>
      </c>
      <c r="CC41" s="21" t="e">
        <f t="shared" ca="1" si="88"/>
        <v>#VALUE!</v>
      </c>
      <c r="CD41" s="21" t="e">
        <f t="shared" ca="1" si="89"/>
        <v>#VALUE!</v>
      </c>
      <c r="CE41" s="21" t="e">
        <f t="shared" ca="1" si="93"/>
        <v>#VALUE!</v>
      </c>
    </row>
    <row r="42" spans="1:83">
      <c r="A42" s="91" t="e">
        <f t="shared" ca="1" si="91"/>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92"/>
        <v>#VALUE!</v>
      </c>
      <c r="CB42" s="21" t="e">
        <f t="shared" ca="1" si="87"/>
        <v>#VALUE!</v>
      </c>
      <c r="CC42" s="21" t="e">
        <f t="shared" ca="1" si="88"/>
        <v>#VALUE!</v>
      </c>
      <c r="CD42" s="21" t="e">
        <f t="shared" ca="1" si="89"/>
        <v>#VALUE!</v>
      </c>
      <c r="CE42" s="21" t="e">
        <f t="shared" ca="1" si="93"/>
        <v>#VALUE!</v>
      </c>
    </row>
    <row r="43" spans="1:83">
      <c r="C43" s="75"/>
      <c r="D43" s="75"/>
      <c r="E43" s="75"/>
    </row>
    <row r="44" spans="1:83">
      <c r="I44" s="21" t="s">
        <v>66</v>
      </c>
      <c r="K44" s="198" t="str">
        <f>X4</f>
        <v/>
      </c>
      <c r="L44" s="199"/>
      <c r="M44" s="21">
        <f ca="1">MATCH(K44,4:4,0)</f>
        <v>23</v>
      </c>
    </row>
    <row r="45" spans="1:83">
      <c r="I45" s="21" t="s">
        <v>20</v>
      </c>
      <c r="M45" s="126">
        <f ca="1">IF(H7=0,(G7-INDIRECT(ADDRESS(ROW()-38,$M$44)))/G7,(H7-INDIRECT(ADDRESS(ROW()-38,$M$44)))/H7)</f>
        <v>1</v>
      </c>
    </row>
    <row r="46" spans="1:83">
      <c r="I46" s="21" t="s">
        <v>65</v>
      </c>
      <c r="M46" s="126">
        <f t="shared" ref="M46:M55" ca="1" si="94">IF(H8=0,(G8-INDIRECT(ADDRESS(ROW()-38,$M$44)))/G8,(H8-INDIRECT(ADDRESS(ROW()-38,$M$44)))/H8)</f>
        <v>1</v>
      </c>
    </row>
    <row r="47" spans="1:83">
      <c r="I47" s="21" t="s">
        <v>60</v>
      </c>
      <c r="M47" s="126">
        <f t="shared" ca="1" si="94"/>
        <v>1</v>
      </c>
    </row>
    <row r="48" spans="1:83">
      <c r="I48" s="21" t="s">
        <v>68</v>
      </c>
      <c r="M48" s="126">
        <f t="shared" ca="1" si="94"/>
        <v>1</v>
      </c>
    </row>
    <row r="49" spans="9:13">
      <c r="I49" s="21" t="s">
        <v>61</v>
      </c>
      <c r="M49" s="126" t="e">
        <f t="shared" ca="1" si="94"/>
        <v>#VALUE!</v>
      </c>
    </row>
    <row r="50" spans="9:13">
      <c r="I50" s="21" t="s">
        <v>67</v>
      </c>
      <c r="M50" s="126" t="e">
        <f t="shared" ca="1" si="94"/>
        <v>#VALUE!</v>
      </c>
    </row>
    <row r="51" spans="9:13">
      <c r="I51" s="21" t="s">
        <v>62</v>
      </c>
      <c r="M51" s="126" t="e">
        <f t="shared" ca="1" si="94"/>
        <v>#VALUE!</v>
      </c>
    </row>
    <row r="52" spans="9:13">
      <c r="I52" s="21" t="s">
        <v>69</v>
      </c>
      <c r="M52" s="126" t="e">
        <f t="shared" ca="1" si="94"/>
        <v>#VALUE!</v>
      </c>
    </row>
    <row r="53" spans="9:13">
      <c r="I53" s="21" t="s">
        <v>63</v>
      </c>
      <c r="M53" s="126" t="e">
        <f t="shared" ca="1" si="94"/>
        <v>#VALUE!</v>
      </c>
    </row>
    <row r="54" spans="9:13">
      <c r="I54" s="21" t="s">
        <v>36</v>
      </c>
      <c r="M54" s="126" t="e">
        <f t="shared" ca="1" si="94"/>
        <v>#VALUE!</v>
      </c>
    </row>
    <row r="55" spans="9:13">
      <c r="I55" s="21" t="s">
        <v>64</v>
      </c>
      <c r="M55" s="126" t="e">
        <f t="shared" ca="1" si="94"/>
        <v>#VALUE!</v>
      </c>
    </row>
  </sheetData>
  <sheetProtection formatColumns="0" formatRows="0"/>
  <mergeCells count="2">
    <mergeCell ref="B3:C4"/>
    <mergeCell ref="K44:L44"/>
  </mergeCells>
  <conditionalFormatting sqref="H7:BZ42">
    <cfRule type="expression" dxfId="91" priority="12">
      <formula>AND(MOD(ROW(),2)=0,H$2=TRUE)</formula>
    </cfRule>
  </conditionalFormatting>
  <conditionalFormatting sqref="A7:A42">
    <cfRule type="expression" dxfId="90" priority="8">
      <formula>MOD(ROW(),2)=0</formula>
    </cfRule>
  </conditionalFormatting>
  <conditionalFormatting sqref="B7:G42">
    <cfRule type="expression" dxfId="89" priority="7">
      <formula>MOD(ROW(),2)=0</formula>
    </cfRule>
  </conditionalFormatting>
  <conditionalFormatting sqref="H3:BZ4 H6:BZ42">
    <cfRule type="expression" dxfId="88" priority="3">
      <formula>OR(WEEKDAY(H$3,2)=1,WEEKDAY(H$3,2)=6)</formula>
    </cfRule>
    <cfRule type="expression" dxfId="87" priority="4">
      <formula>H$1</formula>
    </cfRule>
    <cfRule type="expression" dxfId="86" priority="6">
      <formula>H$2</formula>
    </cfRule>
  </conditionalFormatting>
  <conditionalFormatting sqref="H6:BZ6">
    <cfRule type="expression" dxfId="85" priority="5">
      <formula>H$2</formula>
    </cfRule>
  </conditionalFormatting>
  <conditionalFormatting sqref="B7:G29">
    <cfRule type="expression" dxfId="84" priority="2">
      <formula>MOD(ROW(),2)=0</formula>
    </cfRule>
  </conditionalFormatting>
  <conditionalFormatting sqref="B7:G29">
    <cfRule type="expression" dxfId="83"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H5" sqref="H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2</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N°2</v>
      </c>
      <c r="C3" s="195"/>
      <c r="D3" s="31" t="s">
        <v>18</v>
      </c>
      <c r="E3" s="87" t="s">
        <v>11</v>
      </c>
      <c r="F3" s="23">
        <v>41813</v>
      </c>
      <c r="G3" s="63" t="str">
        <f>Synthèse!G6</f>
        <v>Total Charges
RTU Planifiées (J.H)</v>
      </c>
      <c r="H3" s="24">
        <f>F3</f>
        <v>41813</v>
      </c>
      <c r="I3" s="24">
        <f>IF(I2,H3+1,"")</f>
        <v>41814</v>
      </c>
      <c r="J3" s="24">
        <f t="shared" ref="J3:BU3" si="4">IF(J2,I3+1,"")</f>
        <v>41815</v>
      </c>
      <c r="K3" s="24">
        <f t="shared" si="4"/>
        <v>41816</v>
      </c>
      <c r="L3" s="24">
        <f t="shared" si="4"/>
        <v>41817</v>
      </c>
      <c r="M3" s="24">
        <f t="shared" si="4"/>
        <v>41818</v>
      </c>
      <c r="N3" s="24">
        <f t="shared" si="4"/>
        <v>41819</v>
      </c>
      <c r="O3" s="24">
        <f t="shared" si="4"/>
        <v>41820</v>
      </c>
      <c r="P3" s="24">
        <f t="shared" si="4"/>
        <v>41821</v>
      </c>
      <c r="Q3" s="24">
        <f t="shared" si="4"/>
        <v>41822</v>
      </c>
      <c r="R3" s="24">
        <f t="shared" si="4"/>
        <v>41823</v>
      </c>
      <c r="S3" s="24">
        <f t="shared" si="4"/>
        <v>41824</v>
      </c>
      <c r="T3" s="24">
        <f t="shared" si="4"/>
        <v>41825</v>
      </c>
      <c r="U3" s="24">
        <f t="shared" si="4"/>
        <v>41826</v>
      </c>
      <c r="V3" s="24">
        <f t="shared" si="4"/>
        <v>41827</v>
      </c>
      <c r="W3" s="24">
        <f t="shared" si="4"/>
        <v>41828</v>
      </c>
      <c r="X3" s="24">
        <f t="shared" si="4"/>
        <v>41829</v>
      </c>
      <c r="Y3" s="24">
        <f t="shared" si="4"/>
        <v>41830</v>
      </c>
      <c r="Z3" s="24">
        <f t="shared" si="4"/>
        <v>41831</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57.5</v>
      </c>
      <c r="E4" s="87" t="s">
        <v>10</v>
      </c>
      <c r="F4" s="47">
        <v>41831</v>
      </c>
      <c r="G4" s="64">
        <f ca="1">SUM(G7:G42)</f>
        <v>57.5</v>
      </c>
      <c r="H4" s="25">
        <f>H3</f>
        <v>41813</v>
      </c>
      <c r="I4" s="25">
        <f>I3</f>
        <v>41814</v>
      </c>
      <c r="J4" s="25">
        <f t="shared" ref="J4:BU4" si="6">J3</f>
        <v>41815</v>
      </c>
      <c r="K4" s="25">
        <f t="shared" si="6"/>
        <v>41816</v>
      </c>
      <c r="L4" s="25">
        <f t="shared" si="6"/>
        <v>41817</v>
      </c>
      <c r="M4" s="25">
        <f t="shared" si="6"/>
        <v>41818</v>
      </c>
      <c r="N4" s="25">
        <f t="shared" si="6"/>
        <v>41819</v>
      </c>
      <c r="O4" s="25">
        <f t="shared" si="6"/>
        <v>41820</v>
      </c>
      <c r="P4" s="25">
        <f t="shared" si="6"/>
        <v>41821</v>
      </c>
      <c r="Q4" s="25">
        <f t="shared" si="6"/>
        <v>41822</v>
      </c>
      <c r="R4" s="25">
        <f t="shared" si="6"/>
        <v>41823</v>
      </c>
      <c r="S4" s="25">
        <f t="shared" si="6"/>
        <v>41824</v>
      </c>
      <c r="T4" s="25">
        <f t="shared" si="6"/>
        <v>41825</v>
      </c>
      <c r="U4" s="25">
        <f t="shared" si="6"/>
        <v>41826</v>
      </c>
      <c r="V4" s="25">
        <f t="shared" si="6"/>
        <v>41827</v>
      </c>
      <c r="W4" s="25">
        <f t="shared" si="6"/>
        <v>41828</v>
      </c>
      <c r="X4" s="25">
        <f t="shared" si="6"/>
        <v>41829</v>
      </c>
      <c r="Y4" s="25">
        <f t="shared" si="6"/>
        <v>41830</v>
      </c>
      <c r="Z4" s="25">
        <f t="shared" si="6"/>
        <v>41831</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57.5</v>
      </c>
      <c r="I5" s="45">
        <f ca="1">IF(I2,H5-$H$5/$F$2,"")</f>
        <v>54.473684210526315</v>
      </c>
      <c r="J5" s="45">
        <f t="shared" ref="J5:BU5" ca="1" si="8">IF(J2,I5-$H$5/$F$2,"")</f>
        <v>51.44736842105263</v>
      </c>
      <c r="K5" s="45">
        <f t="shared" ca="1" si="8"/>
        <v>48.421052631578945</v>
      </c>
      <c r="L5" s="45">
        <f t="shared" ca="1" si="8"/>
        <v>45.39473684210526</v>
      </c>
      <c r="M5" s="45">
        <f t="shared" ca="1" si="8"/>
        <v>42.368421052631575</v>
      </c>
      <c r="N5" s="45">
        <f t="shared" ca="1" si="8"/>
        <v>39.34210526315789</v>
      </c>
      <c r="O5" s="45">
        <f t="shared" ca="1" si="8"/>
        <v>36.315789473684205</v>
      </c>
      <c r="P5" s="45">
        <f t="shared" ca="1" si="8"/>
        <v>33.28947368421052</v>
      </c>
      <c r="Q5" s="45">
        <f t="shared" ca="1" si="8"/>
        <v>30.263157894736835</v>
      </c>
      <c r="R5" s="45">
        <f t="shared" ca="1" si="8"/>
        <v>27.23684210526315</v>
      </c>
      <c r="S5" s="45">
        <f t="shared" ca="1" si="8"/>
        <v>24.210526315789465</v>
      </c>
      <c r="T5" s="45">
        <f t="shared" ca="1" si="8"/>
        <v>21.18421052631578</v>
      </c>
      <c r="U5" s="45">
        <f t="shared" ca="1" si="8"/>
        <v>18.157894736842096</v>
      </c>
      <c r="V5" s="45">
        <f t="shared" ca="1" si="8"/>
        <v>15.131578947368411</v>
      </c>
      <c r="W5" s="45">
        <f t="shared" ca="1" si="8"/>
        <v>12.105263157894726</v>
      </c>
      <c r="X5" s="45">
        <f t="shared" ca="1" si="8"/>
        <v>9.0789473684210407</v>
      </c>
      <c r="Y5" s="45">
        <f t="shared" ca="1" si="8"/>
        <v>6.0526315789473566</v>
      </c>
      <c r="Z5" s="45">
        <f t="shared" ca="1" si="8"/>
        <v>3.0263157894736725</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20</v>
      </c>
      <c r="B7" s="18" t="str">
        <f ca="1">IF(ISNUMBER(A7),INDEX(Backlog!$A:$M,$A7,B$5),"")</f>
        <v>1.4.1</v>
      </c>
      <c r="C7" s="74" t="str">
        <f ca="1">IF($B7="","",INDEX(Backlog!$A:$M,$A7,C$5))</f>
        <v>BackOffice</v>
      </c>
      <c r="D7" s="74" t="str">
        <f ca="1">IF($B7="","",INDEX(Backlog!$A:$M,$A7,D$5))</f>
        <v>Points d'intérêt</v>
      </c>
      <c r="E7" s="74" t="str">
        <f ca="1">IF($B7="","",INDEX(Backlog!$A:$M,$A7,E$5))</f>
        <v>Conception architecture ID Tag-&gt;Point d'intérêt</v>
      </c>
      <c r="F7" s="49">
        <f ca="1">IF($B7="","",INDEX(Backlog!$A:$M,$A7,F$5))</f>
        <v>5</v>
      </c>
      <c r="G7" s="67">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21</v>
      </c>
      <c r="CB7" s="21">
        <f t="shared" ref="CB7:CB42" ca="1" si="13">IF($CE7="","",Nb_Items)</f>
        <v>117</v>
      </c>
      <c r="CC7" s="21" t="str">
        <f t="shared" ref="CC7:CC42" ca="1" si="14">"Backlog!" &amp; ADDRESS(CA7,$CC$4) &amp; ":" &amp; ADDRESS(CB7,$CC$4)</f>
        <v>Backlog!$F$21:$F$117</v>
      </c>
      <c r="CD7" s="21">
        <f t="shared" ref="CD7:CD42" ca="1" si="15">IF(CC6="","",MATCH($B$2,INDIRECT(CC6),0))</f>
        <v>20</v>
      </c>
      <c r="CE7" s="21">
        <f t="shared" ref="CE7:CE9" ca="1" si="16">IF(ISNA($CD7),"",CE6+CD7)</f>
        <v>21</v>
      </c>
    </row>
    <row r="8" spans="1:83">
      <c r="A8" s="91">
        <f t="shared" ref="A8:A42" ca="1" si="17">CA8-1</f>
        <v>21</v>
      </c>
      <c r="B8" s="18" t="str">
        <f ca="1">IF(ISNUMBER(A8),INDEX(Backlog!$A:$M,$A8,B$5),"")</f>
        <v>1.4.2</v>
      </c>
      <c r="C8" s="74" t="str">
        <f ca="1">IF($B8="","",INDEX(Backlog!$A:$M,$A8,C$5))</f>
        <v>BackOffice</v>
      </c>
      <c r="D8" s="74" t="str">
        <f ca="1">IF($B8="","",INDEX(Backlog!$A:$M,$A8,D$5))</f>
        <v>Points d'intérêt</v>
      </c>
      <c r="E8" s="74" t="str">
        <f ca="1">IF($B8="","",INDEX(Backlog!$A:$M,$A8,E$5))</f>
        <v>Administration relation ID Tag-&gt; Point d'intérêt</v>
      </c>
      <c r="F8" s="49">
        <f ca="1">IF($B8="","",INDEX(Backlog!$A:$M,$A8,F$5))</f>
        <v>5</v>
      </c>
      <c r="G8" s="67">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22</v>
      </c>
      <c r="CB8" s="21">
        <f t="shared" ca="1" si="13"/>
        <v>117</v>
      </c>
      <c r="CC8" s="21" t="str">
        <f t="shared" ca="1" si="14"/>
        <v>Backlog!$F$22:$F$117</v>
      </c>
      <c r="CD8" s="21">
        <f t="shared" ca="1" si="15"/>
        <v>1</v>
      </c>
      <c r="CE8" s="21">
        <f t="shared" ca="1" si="16"/>
        <v>22</v>
      </c>
    </row>
    <row r="9" spans="1:83" ht="25.5">
      <c r="A9" s="91">
        <f t="shared" ca="1" si="17"/>
        <v>22</v>
      </c>
      <c r="B9" s="18" t="str">
        <f ca="1">IF(ISNUMBER(A9),INDEX(Backlog!$A:$M,$A9,B$5),"")</f>
        <v>1.4.3</v>
      </c>
      <c r="C9" s="74" t="str">
        <f ca="1">IF($B9="","",INDEX(Backlog!$A:$M,$A9,C$5))</f>
        <v>BackOffice</v>
      </c>
      <c r="D9" s="74" t="str">
        <f ca="1">IF($B9="","",INDEX(Backlog!$A:$M,$A9,D$5))</f>
        <v>Points d'intérêt</v>
      </c>
      <c r="E9" s="74" t="str">
        <f ca="1">IF($B9="","",INDEX(Backlog!$A:$M,$A9,E$5))</f>
        <v>Gestions des droits de modif relation ID Tag -&gt; Point d'intérêt et Coordonnées GPS -&gt; Point d'intérêt</v>
      </c>
      <c r="F9" s="49">
        <f ca="1">IF($B9="","",INDEX(Backlog!$A:$M,$A9,F$5))</f>
        <v>6</v>
      </c>
      <c r="G9" s="67">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23</v>
      </c>
      <c r="CB9" s="21">
        <f t="shared" ca="1" si="13"/>
        <v>117</v>
      </c>
      <c r="CC9" s="21" t="str">
        <f t="shared" ca="1" si="14"/>
        <v>Backlog!$F$23:$F$117</v>
      </c>
      <c r="CD9" s="21">
        <f t="shared" ca="1" si="15"/>
        <v>1</v>
      </c>
      <c r="CE9" s="21">
        <f t="shared" ca="1" si="16"/>
        <v>23</v>
      </c>
    </row>
    <row r="10" spans="1:83">
      <c r="A10" s="91">
        <f t="shared" ca="1" si="17"/>
        <v>48</v>
      </c>
      <c r="B10" s="18" t="str">
        <f ca="1">IF(ISNUMBER(A10),INDEX(Backlog!$A:$M,$A10,B$5),"")</f>
        <v>3.1.1</v>
      </c>
      <c r="C10" s="74" t="str">
        <f ca="1">IF($B10="","",INDEX(Backlog!$A:$M,$A10,C$5))</f>
        <v>Android</v>
      </c>
      <c r="D10" s="74" t="str">
        <f ca="1">IF($B10="","",INDEX(Backlog!$A:$M,$A10,D$5))</f>
        <v>Capteurs</v>
      </c>
      <c r="E10" s="74" t="str">
        <f ca="1">IF($B10="","",INDEX(Backlog!$A:$M,$A10,E$5))</f>
        <v>Lire un QRCode</v>
      </c>
      <c r="F10" s="49">
        <f ca="1">IF($B10="","",INDEX(Backlog!$A:$M,$A10,F$5))</f>
        <v>5</v>
      </c>
      <c r="G10" s="67">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49</v>
      </c>
      <c r="CB10" s="21">
        <f t="shared" ca="1" si="13"/>
        <v>117</v>
      </c>
      <c r="CC10" s="21" t="str">
        <f t="shared" ca="1" si="14"/>
        <v>Backlog!$F$49:$F$117</v>
      </c>
      <c r="CD10" s="21">
        <f t="shared" ca="1" si="15"/>
        <v>26</v>
      </c>
      <c r="CE10" s="21">
        <f ca="1">IF(ISNA($CD10),"",CE9+CD10)</f>
        <v>49</v>
      </c>
    </row>
    <row r="11" spans="1:83">
      <c r="A11" s="91">
        <f t="shared" ca="1" si="17"/>
        <v>49</v>
      </c>
      <c r="B11" s="18" t="str">
        <f ca="1">IF(ISNUMBER(A11),INDEX(Backlog!$A:$M,$A11,B$5),"")</f>
        <v>3.1.2</v>
      </c>
      <c r="C11" s="74" t="str">
        <f ca="1">IF($B11="","",INDEX(Backlog!$A:$M,$A11,C$5))</f>
        <v>Android</v>
      </c>
      <c r="D11" s="74" t="str">
        <f ca="1">IF($B11="","",INDEX(Backlog!$A:$M,$A11,D$5))</f>
        <v>Capteurs</v>
      </c>
      <c r="E11" s="74" t="str">
        <f ca="1">IF($B11="","",INDEX(Backlog!$A:$M,$A11,E$5))</f>
        <v>Lire un NFC</v>
      </c>
      <c r="F11" s="49">
        <f ca="1">IF($B11="","",INDEX(Backlog!$A:$M,$A11,F$5))</f>
        <v>5</v>
      </c>
      <c r="G11" s="67">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50</v>
      </c>
      <c r="CB11" s="21">
        <f t="shared" ca="1" si="13"/>
        <v>117</v>
      </c>
      <c r="CC11" s="21" t="str">
        <f t="shared" ca="1" si="14"/>
        <v>Backlog!$F$50:$F$117</v>
      </c>
      <c r="CD11" s="21">
        <f t="shared" ca="1" si="15"/>
        <v>1</v>
      </c>
      <c r="CE11" s="21">
        <f t="shared" ref="CE11:CE42" ca="1" si="19">IF(ISNA($CD11),"",CE10+CD11)</f>
        <v>50</v>
      </c>
    </row>
    <row r="12" spans="1:83">
      <c r="A12" s="91">
        <f t="shared" ca="1" si="17"/>
        <v>50</v>
      </c>
      <c r="B12" s="18" t="str">
        <f ca="1">IF(ISNUMBER(A12),INDEX(Backlog!$A:$M,$A12,B$5),"")</f>
        <v>3.1.3</v>
      </c>
      <c r="C12" s="74" t="str">
        <f ca="1">IF($B12="","",INDEX(Backlog!$A:$M,$A12,C$5))</f>
        <v>Android</v>
      </c>
      <c r="D12" s="74" t="str">
        <f ca="1">IF($B12="","",INDEX(Backlog!$A:$M,$A12,D$5))</f>
        <v>Capteurs</v>
      </c>
      <c r="E12" s="74" t="str">
        <f ca="1">IF($B12="","",INDEX(Backlog!$A:$M,$A12,E$5))</f>
        <v>Lire les coordonnées GPS</v>
      </c>
      <c r="F12" s="49">
        <f ca="1">IF($B12="","",INDEX(Backlog!$A:$M,$A12,F$5))</f>
        <v>5</v>
      </c>
      <c r="G12" s="67">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51</v>
      </c>
      <c r="CB12" s="21">
        <f t="shared" ca="1" si="13"/>
        <v>117</v>
      </c>
      <c r="CC12" s="21" t="str">
        <f t="shared" ca="1" si="14"/>
        <v>Backlog!$F$51:$F$117</v>
      </c>
      <c r="CD12" s="21">
        <f t="shared" ca="1" si="15"/>
        <v>1</v>
      </c>
      <c r="CE12" s="21">
        <f t="shared" ca="1" si="19"/>
        <v>51</v>
      </c>
    </row>
    <row r="13" spans="1:83">
      <c r="A13" s="91">
        <f t="shared" ca="1" si="17"/>
        <v>51</v>
      </c>
      <c r="B13" s="18" t="str">
        <f ca="1">IF(ISNUMBER(A13),INDEX(Backlog!$A:$M,$A13,B$5),"")</f>
        <v>3.1.4</v>
      </c>
      <c r="C13" s="74" t="str">
        <f ca="1">IF($B13="","",INDEX(Backlog!$A:$M,$A13,C$5))</f>
        <v>Android</v>
      </c>
      <c r="D13" s="74" t="str">
        <f ca="1">IF($B13="","",INDEX(Backlog!$A:$M,$A13,D$5))</f>
        <v>Capteurs</v>
      </c>
      <c r="E13" s="74" t="str">
        <f ca="1">IF($B13="","",INDEX(Backlog!$A:$M,$A13,E$5))</f>
        <v>Gestion de modes</v>
      </c>
      <c r="F13" s="49">
        <f ca="1">IF($B13="","",INDEX(Backlog!$A:$M,$A13,F$5))</f>
        <v>5</v>
      </c>
      <c r="G13" s="67">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52</v>
      </c>
      <c r="CB13" s="21">
        <f t="shared" ca="1" si="13"/>
        <v>117</v>
      </c>
      <c r="CC13" s="21" t="str">
        <f t="shared" ca="1" si="14"/>
        <v>Backlog!$F$52:$F$117</v>
      </c>
      <c r="CD13" s="21">
        <f t="shared" ca="1" si="15"/>
        <v>1</v>
      </c>
      <c r="CE13" s="21">
        <f t="shared" ca="1" si="19"/>
        <v>52</v>
      </c>
    </row>
    <row r="14" spans="1:83">
      <c r="A14" s="91">
        <f t="shared" ca="1" si="17"/>
        <v>52</v>
      </c>
      <c r="B14" s="18" t="str">
        <f ca="1">IF(ISNUMBER(A14),INDEX(Backlog!$A:$M,$A14,B$5),"")</f>
        <v>3.1.5</v>
      </c>
      <c r="C14" s="74" t="str">
        <f ca="1">IF($B14="","",INDEX(Backlog!$A:$M,$A14,C$5))</f>
        <v>Android</v>
      </c>
      <c r="D14" s="74" t="str">
        <f ca="1">IF($B14="","",INDEX(Backlog!$A:$M,$A14,D$5))</f>
        <v>Capteurs</v>
      </c>
      <c r="E14" s="74" t="str">
        <f ca="1">IF($B14="","",INDEX(Backlog!$A:$M,$A14,E$5))</f>
        <v>Mode intérieur</v>
      </c>
      <c r="F14" s="49">
        <f ca="1">IF($B14="","",INDEX(Backlog!$A:$M,$A14,F$5))</f>
        <v>6</v>
      </c>
      <c r="G14" s="67">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53</v>
      </c>
      <c r="CB14" s="21">
        <f t="shared" ca="1" si="13"/>
        <v>117</v>
      </c>
      <c r="CC14" s="21" t="str">
        <f t="shared" ca="1" si="14"/>
        <v>Backlog!$F$53:$F$117</v>
      </c>
      <c r="CD14" s="21">
        <f t="shared" ca="1" si="15"/>
        <v>1</v>
      </c>
      <c r="CE14" s="21">
        <f t="shared" ca="1" si="19"/>
        <v>53</v>
      </c>
    </row>
    <row r="15" spans="1:83">
      <c r="A15" s="91">
        <f t="shared" ca="1" si="17"/>
        <v>53</v>
      </c>
      <c r="B15" s="18" t="str">
        <f ca="1">IF(ISNUMBER(A15),INDEX(Backlog!$A:$M,$A15,B$5),"")</f>
        <v>3.1.6</v>
      </c>
      <c r="C15" s="74" t="str">
        <f ca="1">IF($B15="","",INDEX(Backlog!$A:$M,$A15,C$5))</f>
        <v>Android</v>
      </c>
      <c r="D15" s="74" t="str">
        <f ca="1">IF($B15="","",INDEX(Backlog!$A:$M,$A15,D$5))</f>
        <v>Capteurs</v>
      </c>
      <c r="E15" s="74" t="str">
        <f ca="1">IF($B15="","",INDEX(Backlog!$A:$M,$A15,E$5))</f>
        <v>Mode extérieur</v>
      </c>
      <c r="F15" s="49">
        <f ca="1">IF($B15="","",INDEX(Backlog!$A:$M,$A15,F$5))</f>
        <v>6</v>
      </c>
      <c r="G15" s="67">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54</v>
      </c>
      <c r="CB15" s="21">
        <f t="shared" ca="1" si="13"/>
        <v>117</v>
      </c>
      <c r="CC15" s="21" t="str">
        <f t="shared" ca="1" si="14"/>
        <v>Backlog!$F$54:$F$117</v>
      </c>
      <c r="CD15" s="21">
        <f t="shared" ca="1" si="15"/>
        <v>1</v>
      </c>
      <c r="CE15" s="21">
        <f t="shared" ca="1" si="19"/>
        <v>54</v>
      </c>
    </row>
    <row r="16" spans="1:83">
      <c r="A16" s="91">
        <f t="shared" ca="1" si="17"/>
        <v>54</v>
      </c>
      <c r="B16" s="18" t="str">
        <f ca="1">IF(ISNUMBER(A16),INDEX(Backlog!$A:$M,$A16,B$5),"")</f>
        <v>3.1.7</v>
      </c>
      <c r="C16" s="74" t="str">
        <f ca="1">IF($B16="","",INDEX(Backlog!$A:$M,$A16,C$5))</f>
        <v>Android</v>
      </c>
      <c r="D16" s="74" t="str">
        <f ca="1">IF($B16="","",INDEX(Backlog!$A:$M,$A16,D$5))</f>
        <v>Capteurs</v>
      </c>
      <c r="E16" s="74" t="str">
        <f ca="1">IF($B16="","",INDEX(Backlog!$A:$M,$A16,E$5))</f>
        <v>Lire un Ibeacon</v>
      </c>
      <c r="F16" s="49">
        <f ca="1">IF($B16="","",INDEX(Backlog!$A:$M,$A16,F$5))</f>
        <v>6</v>
      </c>
      <c r="G16" s="67">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55</v>
      </c>
      <c r="CB16" s="21">
        <f t="shared" ca="1" si="13"/>
        <v>117</v>
      </c>
      <c r="CC16" s="21" t="str">
        <f t="shared" ca="1" si="14"/>
        <v>Backlog!$F$55:$F$117</v>
      </c>
      <c r="CD16" s="21">
        <f t="shared" ca="1" si="15"/>
        <v>1</v>
      </c>
      <c r="CE16" s="21">
        <f t="shared" ca="1" si="19"/>
        <v>55</v>
      </c>
    </row>
    <row r="17" spans="1:83">
      <c r="A17" s="91">
        <f t="shared" ca="1" si="17"/>
        <v>76</v>
      </c>
      <c r="B17" s="18" t="str">
        <f ca="1">IF(ISNUMBER(A17),INDEX(Backlog!$A:$M,$A17,B$5),"")</f>
        <v>4.1.1</v>
      </c>
      <c r="C17" s="74" t="str">
        <f ca="1">IF($B17="","",INDEX(Backlog!$A:$M,$A17,C$5))</f>
        <v>Contrôle &amp; Tests</v>
      </c>
      <c r="D17" s="74" t="str">
        <f ca="1">IF($B17="","",INDEX(Backlog!$A:$M,$A17,D$5))</f>
        <v>Retours sur itération précédente</v>
      </c>
      <c r="E17" s="74" t="str">
        <f ca="1">IF($B17="","",INDEX(Backlog!$A:$M,$A17,E$5))</f>
        <v>Retours sur itération 1</v>
      </c>
      <c r="F17" s="49">
        <f ca="1">IF($B17="","",INDEX(Backlog!$A:$M,$A17,F$5))</f>
        <v>1</v>
      </c>
      <c r="G17" s="67">
        <f ca="1">IF($B17="","",INDEX(Backlog!$A:$M,$A17,G$5))</f>
        <v>8</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77</v>
      </c>
      <c r="CB17" s="21">
        <f t="shared" ca="1" si="13"/>
        <v>117</v>
      </c>
      <c r="CC17" s="21" t="str">
        <f t="shared" ca="1" si="14"/>
        <v>Backlog!$F$77:$F$117</v>
      </c>
      <c r="CD17" s="21">
        <f t="shared" ca="1" si="15"/>
        <v>22</v>
      </c>
      <c r="CE17" s="21">
        <f t="shared" ca="1" si="19"/>
        <v>77</v>
      </c>
    </row>
    <row r="18" spans="1:83">
      <c r="A18" s="91">
        <f t="shared" ca="1" si="17"/>
        <v>82</v>
      </c>
      <c r="B18" s="18" t="str">
        <f ca="1">IF(ISNUMBER(A18),INDEX(Backlog!$A:$M,$A18,B$5),"")</f>
        <v>4.2.2</v>
      </c>
      <c r="C18" s="74" t="str">
        <f ca="1">IF($B18="","",INDEX(Backlog!$A:$M,$A18,C$5))</f>
        <v>Contrôle &amp; Tests</v>
      </c>
      <c r="D18" s="74" t="str">
        <f ca="1">IF($B18="","",INDEX(Backlog!$A:$M,$A18,D$5))</f>
        <v>Tests Fonctionnels</v>
      </c>
      <c r="E18" s="74" t="str">
        <f ca="1">IF($B18="","",INDEX(Backlog!$A:$M,$A18,E$5))</f>
        <v>Tests Fonctionnels itération 2</v>
      </c>
      <c r="F18" s="49">
        <f ca="1">IF($B18="","",INDEX(Backlog!$A:$M,$A18,F$5))</f>
        <v>4</v>
      </c>
      <c r="G18" s="67">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83</v>
      </c>
      <c r="CB18" s="21">
        <f t="shared" ca="1" si="13"/>
        <v>117</v>
      </c>
      <c r="CC18" s="21" t="str">
        <f t="shared" ca="1" si="14"/>
        <v>Backlog!$F$83:$F$117</v>
      </c>
      <c r="CD18" s="21">
        <f t="shared" ca="1" si="15"/>
        <v>6</v>
      </c>
      <c r="CE18" s="21">
        <f t="shared" ca="1" si="19"/>
        <v>83</v>
      </c>
    </row>
    <row r="19" spans="1:83">
      <c r="A19" s="91">
        <f t="shared" ca="1" si="17"/>
        <v>87</v>
      </c>
      <c r="B19" s="18" t="str">
        <f ca="1">IF(ISNUMBER(A19),INDEX(Backlog!$A:$M,$A19,B$5),"")</f>
        <v>4.3.2</v>
      </c>
      <c r="C19" s="74" t="str">
        <f ca="1">IF($B19="","",INDEX(Backlog!$A:$M,$A19,C$5))</f>
        <v>Contrôle &amp; Tests</v>
      </c>
      <c r="D19" s="74" t="str">
        <f ca="1">IF($B19="","",INDEX(Backlog!$A:$M,$A19,D$5))</f>
        <v>Livraison &amp; Packaging</v>
      </c>
      <c r="E19" s="74" t="str">
        <f ca="1">IF($B19="","",INDEX(Backlog!$A:$M,$A19,E$5))</f>
        <v>Livraison &amp; Packaging itération 2</v>
      </c>
      <c r="F19" s="49">
        <f ca="1">IF($B19="","",INDEX(Backlog!$A:$M,$A19,F$5))</f>
        <v>4</v>
      </c>
      <c r="G19" s="67">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18"/>
        <v>88</v>
      </c>
      <c r="CB19" s="21">
        <f t="shared" ca="1" si="13"/>
        <v>117</v>
      </c>
      <c r="CC19" s="21" t="str">
        <f t="shared" ca="1" si="14"/>
        <v>Backlog!$F$88:$F$117</v>
      </c>
      <c r="CD19" s="21">
        <f t="shared" ca="1" si="15"/>
        <v>5</v>
      </c>
      <c r="CE19" s="21">
        <f t="shared" ca="1" si="19"/>
        <v>88</v>
      </c>
    </row>
    <row r="20" spans="1:83">
      <c r="A20" s="91">
        <f t="shared" ca="1" si="17"/>
        <v>93</v>
      </c>
      <c r="B20" s="18" t="str">
        <f ca="1">IF(ISNUMBER(A20),INDEX(Backlog!$A:$M,$A20,B$5),"")</f>
        <v>5.1.3</v>
      </c>
      <c r="C20" s="74" t="str">
        <f ca="1">IF($B20="","",INDEX(Backlog!$A:$M,$A20,C$5))</f>
        <v>Conception &amp; Spec</v>
      </c>
      <c r="D20" s="74" t="str">
        <f ca="1">IF($B20="","",INDEX(Backlog!$A:$M,$A20,D$5))</f>
        <v>Conception</v>
      </c>
      <c r="E20" s="74" t="str">
        <f ca="1">IF($B20="","",INDEX(Backlog!$A:$M,$A20,E$5))</f>
        <v>Conception pré-itération 3</v>
      </c>
      <c r="F20" s="49">
        <f ca="1">IF($B20="","",INDEX(Backlog!$A:$M,$A20,F$5))</f>
        <v>1</v>
      </c>
      <c r="G20" s="67">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f t="shared" ca="1" si="18"/>
        <v>94</v>
      </c>
      <c r="CB20" s="21">
        <f t="shared" ca="1" si="13"/>
        <v>117</v>
      </c>
      <c r="CC20" s="21" t="str">
        <f t="shared" ca="1" si="14"/>
        <v>Backlog!$F$94:$F$117</v>
      </c>
      <c r="CD20" s="21">
        <f t="shared" ca="1" si="15"/>
        <v>6</v>
      </c>
      <c r="CE20" s="21">
        <f t="shared" ca="1" si="19"/>
        <v>94</v>
      </c>
    </row>
    <row r="21" spans="1:83">
      <c r="A21" s="91">
        <f t="shared" ca="1" si="17"/>
        <v>98</v>
      </c>
      <c r="B21" s="18" t="str">
        <f ca="1">IF(ISNUMBER(A21),INDEX(Backlog!$A:$M,$A21,B$5),"")</f>
        <v>5.2.3</v>
      </c>
      <c r="C21" s="74" t="str">
        <f ca="1">IF($B21="","",INDEX(Backlog!$A:$M,$A21,C$5))</f>
        <v>Conception &amp; Spec</v>
      </c>
      <c r="D21" s="74" t="str">
        <f ca="1">IF($B21="","",INDEX(Backlog!$A:$M,$A21,D$5))</f>
        <v>Spécification</v>
      </c>
      <c r="E21" s="74" t="str">
        <f ca="1">IF($B21="","",INDEX(Backlog!$A:$M,$A21,E$5))</f>
        <v>Spécification pré-itération 3</v>
      </c>
      <c r="F21" s="49">
        <f ca="1">IF($B21="","",INDEX(Backlog!$A:$M,$A21,F$5))</f>
        <v>1</v>
      </c>
      <c r="G21" s="67">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f t="shared" ca="1" si="18"/>
        <v>99</v>
      </c>
      <c r="CB21" s="21">
        <f t="shared" ca="1" si="13"/>
        <v>117</v>
      </c>
      <c r="CC21" s="21" t="str">
        <f t="shared" ca="1" si="14"/>
        <v>Backlog!$F$99:$F$117</v>
      </c>
      <c r="CD21" s="21">
        <f t="shared" ca="1" si="15"/>
        <v>5</v>
      </c>
      <c r="CE21" s="21">
        <f t="shared" ca="1" si="19"/>
        <v>99</v>
      </c>
    </row>
    <row r="22" spans="1:83">
      <c r="A22" s="91">
        <f t="shared" ca="1" si="17"/>
        <v>102</v>
      </c>
      <c r="B22" s="18" t="str">
        <f ca="1">IF(ISNUMBER(A22),INDEX(Backlog!$A:$M,$A22,B$5),"")</f>
        <v>6.1.2</v>
      </c>
      <c r="C22" s="74" t="str">
        <f ca="1">IF($B22="","",INDEX(Backlog!$A:$M,$A22,C$5))</f>
        <v>Gestion de projet</v>
      </c>
      <c r="D22" s="74" t="str">
        <f ca="1">IF($B22="","",INDEX(Backlog!$A:$M,$A22,D$5))</f>
        <v>Réunions</v>
      </c>
      <c r="E22" s="74" t="str">
        <f ca="1">IF($B22="","",INDEX(Backlog!$A:$M,$A22,E$5))</f>
        <v>Réunions itération 2</v>
      </c>
      <c r="F22" s="49">
        <f ca="1">IF($B22="","",INDEX(Backlog!$A:$M,$A22,F$5))</f>
        <v>1</v>
      </c>
      <c r="G22" s="67">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f t="shared" ca="1" si="18"/>
        <v>103</v>
      </c>
      <c r="CB22" s="21">
        <f t="shared" ca="1" si="13"/>
        <v>117</v>
      </c>
      <c r="CC22" s="21" t="str">
        <f t="shared" ca="1" si="14"/>
        <v>Backlog!$F$103:$F$117</v>
      </c>
      <c r="CD22" s="21">
        <f t="shared" ca="1" si="15"/>
        <v>4</v>
      </c>
      <c r="CE22" s="21">
        <f t="shared" ca="1" si="19"/>
        <v>103</v>
      </c>
    </row>
    <row r="23" spans="1:83">
      <c r="A23" s="91">
        <f t="shared" ca="1" si="17"/>
        <v>107</v>
      </c>
      <c r="B23" s="18" t="str">
        <f ca="1">IF(ISNUMBER(A23),INDEX(Backlog!$A:$M,$A23,B$5),"")</f>
        <v>6.2.2</v>
      </c>
      <c r="C23" s="74" t="str">
        <f ca="1">IF($B23="","",INDEX(Backlog!$A:$M,$A23,C$5))</f>
        <v>Gestion de projet</v>
      </c>
      <c r="D23" s="74" t="str">
        <f ca="1">IF($B23="","",INDEX(Backlog!$A:$M,$A23,D$5))</f>
        <v>Backlog</v>
      </c>
      <c r="E23" s="74" t="str">
        <f ca="1">IF($B23="","",INDEX(Backlog!$A:$M,$A23,E$5))</f>
        <v>Mise à jour Backlog itération 2</v>
      </c>
      <c r="F23" s="49">
        <f ca="1">IF($B23="","",INDEX(Backlog!$A:$M,$A23,F$5))</f>
        <v>1</v>
      </c>
      <c r="G23" s="67">
        <f ca="1">IF($B23="","",INDEX(Backlog!$A:$M,$A23,G$5))</f>
        <v>0.5</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f t="shared" ca="1" si="18"/>
        <v>108</v>
      </c>
      <c r="CB23" s="21">
        <f t="shared" ca="1" si="13"/>
        <v>117</v>
      </c>
      <c r="CC23" s="21" t="str">
        <f t="shared" ca="1" si="14"/>
        <v>Backlog!$F$108:$F$117</v>
      </c>
      <c r="CD23" s="21">
        <f t="shared" ca="1" si="15"/>
        <v>5</v>
      </c>
      <c r="CE23" s="21">
        <f t="shared" ca="1" si="19"/>
        <v>108</v>
      </c>
    </row>
    <row r="24" spans="1:83">
      <c r="A24" s="91">
        <f t="shared" ca="1" si="17"/>
        <v>112</v>
      </c>
      <c r="B24" s="18" t="str">
        <f ca="1">IF(ISNUMBER(A24),INDEX(Backlog!$A:$M,$A24,B$5),"")</f>
        <v>7.1.2</v>
      </c>
      <c r="C24" s="74" t="str">
        <f ca="1">IF($B24="","",INDEX(Backlog!$A:$M,$A24,C$5))</f>
        <v>Documentation</v>
      </c>
      <c r="D24" s="74" t="str">
        <f ca="1">IF($B24="","",INDEX(Backlog!$A:$M,$A24,D$5))</f>
        <v>Documentation</v>
      </c>
      <c r="E24" s="74" t="str">
        <f ca="1">IF($B24="","",INDEX(Backlog!$A:$M,$A24,E$5))</f>
        <v>Documentation itération 2</v>
      </c>
      <c r="F24" s="49">
        <f ca="1">IF($B24="","",INDEX(Backlog!$A:$M,$A24,F$5))</f>
        <v>1</v>
      </c>
      <c r="G24" s="67">
        <f ca="1">IF($B24="","",INDEX(Backlog!$A:$M,$A24,G$5))</f>
        <v>4</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f t="shared" ca="1" si="18"/>
        <v>113</v>
      </c>
      <c r="CB24" s="21">
        <f t="shared" ca="1" si="13"/>
        <v>117</v>
      </c>
      <c r="CC24" s="21" t="str">
        <f t="shared" ca="1" si="14"/>
        <v>Backlog!$F$113:$F$117</v>
      </c>
      <c r="CD24" s="21">
        <f t="shared" ca="1" si="15"/>
        <v>5</v>
      </c>
      <c r="CE24" s="21">
        <f t="shared" ca="1" si="19"/>
        <v>113</v>
      </c>
    </row>
    <row r="25" spans="1:83">
      <c r="A25" s="91">
        <f t="shared" ca="1" si="17"/>
        <v>116</v>
      </c>
      <c r="B25" s="18" t="str">
        <f ca="1">IF(ISNUMBER(A25),INDEX(Backlog!$A:$M,$A25,B$5),"")</f>
        <v>1.4.4</v>
      </c>
      <c r="C25" s="74" t="str">
        <f ca="1">IF($B25="","",INDEX(Backlog!$A:$M,$A25,C$5))</f>
        <v>BackOffice</v>
      </c>
      <c r="D25" s="74" t="str">
        <f ca="1">IF($B25="","",INDEX(Backlog!$A:$M,$A25,D$5))</f>
        <v>Points d'intérêt</v>
      </c>
      <c r="E25" s="74" t="str">
        <f ca="1">IF($B25="","",INDEX(Backlog!$A:$M,$A25,E$5))</f>
        <v>Conception architecture Coordonnées GPS-&gt;Point d'intérêt</v>
      </c>
      <c r="F25" s="49">
        <f ca="1">IF($B25="","",INDEX(Backlog!$A:$M,$A25,F$5))</f>
        <v>7</v>
      </c>
      <c r="G25" s="67">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f t="shared" ca="1" si="18"/>
        <v>117</v>
      </c>
      <c r="CB25" s="21">
        <f t="shared" ca="1" si="13"/>
        <v>117</v>
      </c>
      <c r="CC25" s="21" t="str">
        <f t="shared" ca="1" si="14"/>
        <v>Backlog!$F$117:$F$117</v>
      </c>
      <c r="CD25" s="21">
        <f t="shared" ca="1" si="15"/>
        <v>4</v>
      </c>
      <c r="CE25" s="21">
        <f t="shared" ca="1" si="19"/>
        <v>117</v>
      </c>
    </row>
    <row r="26" spans="1:83">
      <c r="A26" s="91">
        <f t="shared" ca="1" si="17"/>
        <v>117</v>
      </c>
      <c r="B26" s="18" t="str">
        <f ca="1">IF(ISNUMBER(A26),INDEX(Backlog!$A:$M,$A26,B$5),"")</f>
        <v>1.4.5</v>
      </c>
      <c r="C26" s="74" t="str">
        <f ca="1">IF($B26="","",INDEX(Backlog!$A:$M,$A26,C$5))</f>
        <v>BackOffice</v>
      </c>
      <c r="D26" s="74" t="str">
        <f ca="1">IF($B26="","",INDEX(Backlog!$A:$M,$A26,D$5))</f>
        <v>Points d'intérêt</v>
      </c>
      <c r="E26" s="74" t="str">
        <f ca="1">IF($B26="","",INDEX(Backlog!$A:$M,$A26,E$5))</f>
        <v>Administration relation Coordonnées GPS-&gt; Point d'intérêt</v>
      </c>
      <c r="F26" s="49">
        <f ca="1">IF($B26="","",INDEX(Backlog!$A:$M,$A26,F$5))</f>
        <v>7</v>
      </c>
      <c r="G26" s="67">
        <f ca="1">IF($B26="","",INDEX(Backlog!$A:$M,$A26,G$5))</f>
        <v>10</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f t="shared" ca="1" si="18"/>
        <v>118</v>
      </c>
      <c r="CB26" s="21">
        <f t="shared" ca="1" si="13"/>
        <v>117</v>
      </c>
      <c r="CC26" s="21" t="str">
        <f t="shared" ca="1" si="14"/>
        <v>Backlog!$F$118:$F$117</v>
      </c>
      <c r="CD26" s="21">
        <f t="shared" ca="1" si="15"/>
        <v>1</v>
      </c>
      <c r="CE26" s="21">
        <f t="shared" ca="1" si="19"/>
        <v>118</v>
      </c>
    </row>
    <row r="27" spans="1:83">
      <c r="A27" s="91">
        <f t="shared" ca="1" si="17"/>
        <v>118</v>
      </c>
      <c r="B27" s="18">
        <f ca="1">IF(ISNUMBER(A27),INDEX(Backlog!$A:$M,$A27,B$5),"")</f>
        <v>0</v>
      </c>
      <c r="C27" s="74">
        <f ca="1">IF($B27="","",INDEX(Backlog!$A:$M,$A27,C$5))</f>
        <v>0</v>
      </c>
      <c r="D27" s="74">
        <f ca="1">IF($B27="","",INDEX(Backlog!$A:$M,$A27,D$5))</f>
        <v>0</v>
      </c>
      <c r="E27" s="74">
        <f ca="1">IF($B27="","",INDEX(Backlog!$A:$M,$A27,E$5))</f>
        <v>0</v>
      </c>
      <c r="F27" s="49">
        <f ca="1">IF($B27="","",INDEX(Backlog!$A:$M,$A27,F$5))</f>
        <v>0</v>
      </c>
      <c r="G27" s="67">
        <f ca="1">IF($B27="","",INDEX(Backlog!$A:$M,$A27,G$5))</f>
        <v>0</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f t="shared" ca="1" si="18"/>
        <v>119</v>
      </c>
      <c r="CB27" s="21">
        <f t="shared" ca="1" si="13"/>
        <v>117</v>
      </c>
      <c r="CC27" s="21" t="str">
        <f t="shared" ca="1" si="14"/>
        <v>Backlog!$F$119:$F$117</v>
      </c>
      <c r="CD27" s="21">
        <f t="shared" ca="1" si="15"/>
        <v>1</v>
      </c>
      <c r="CE27" s="21">
        <f t="shared" ca="1" si="19"/>
        <v>119</v>
      </c>
    </row>
    <row r="28" spans="1:83">
      <c r="A28" s="91">
        <f t="shared" ca="1" si="17"/>
        <v>119</v>
      </c>
      <c r="B28" s="18">
        <f ca="1">IF(ISNUMBER(A28),INDEX(Backlog!$A:$M,$A28,B$5),"")</f>
        <v>0</v>
      </c>
      <c r="C28" s="74">
        <f ca="1">IF($B28="","",INDEX(Backlog!$A:$M,$A28,C$5))</f>
        <v>0</v>
      </c>
      <c r="D28" s="74">
        <f ca="1">IF($B28="","",INDEX(Backlog!$A:$M,$A28,D$5))</f>
        <v>0</v>
      </c>
      <c r="E28" s="74">
        <f ca="1">IF($B28="","",INDEX(Backlog!$A:$M,$A28,E$5))</f>
        <v>0</v>
      </c>
      <c r="F28" s="49">
        <f ca="1">IF($B28="","",INDEX(Backlog!$A:$M,$A28,F$5))</f>
        <v>0</v>
      </c>
      <c r="G28" s="67">
        <f ca="1">IF($B28="","",INDEX(Backlog!$A:$M,$A28,G$5))</f>
        <v>0</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f t="shared" ca="1" si="18"/>
        <v>120</v>
      </c>
      <c r="CB28" s="21">
        <f t="shared" ca="1" si="13"/>
        <v>117</v>
      </c>
      <c r="CC28" s="21" t="str">
        <f t="shared" ca="1" si="14"/>
        <v>Backlog!$F$120:$F$117</v>
      </c>
      <c r="CD28" s="21">
        <f t="shared" ca="1" si="15"/>
        <v>1</v>
      </c>
      <c r="CE28" s="21">
        <f t="shared" ca="1" si="19"/>
        <v>120</v>
      </c>
    </row>
    <row r="29" spans="1:83">
      <c r="A29" s="91">
        <f t="shared" ca="1" si="17"/>
        <v>120</v>
      </c>
      <c r="B29" s="18">
        <f ca="1">IF(ISNUMBER(A29),INDEX(Backlog!$A:$M,$A29,B$5),"")</f>
        <v>0</v>
      </c>
      <c r="C29" s="74">
        <f ca="1">IF($B29="","",INDEX(Backlog!$A:$M,$A29,C$5))</f>
        <v>0</v>
      </c>
      <c r="D29" s="74">
        <f ca="1">IF($B29="","",INDEX(Backlog!$A:$M,$A29,D$5))</f>
        <v>0</v>
      </c>
      <c r="E29" s="74">
        <f ca="1">IF($B29="","",INDEX(Backlog!$A:$M,$A29,E$5))</f>
        <v>0</v>
      </c>
      <c r="F29" s="49">
        <f ca="1">IF($B29="","",INDEX(Backlog!$A:$M,$A29,F$5))</f>
        <v>0</v>
      </c>
      <c r="G29" s="67">
        <f ca="1">IF($B29="","",INDEX(Backlog!$A:$M,$A29,G$5))</f>
        <v>0</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f t="shared" ca="1" si="18"/>
        <v>121</v>
      </c>
      <c r="CB29" s="21">
        <f t="shared" ca="1" si="13"/>
        <v>117</v>
      </c>
      <c r="CC29" s="21" t="str">
        <f t="shared" ca="1" si="14"/>
        <v>Backlog!$F$121:$F$117</v>
      </c>
      <c r="CD29" s="21">
        <f t="shared" ca="1" si="15"/>
        <v>1</v>
      </c>
      <c r="CE29" s="21">
        <f t="shared" ca="1" si="19"/>
        <v>121</v>
      </c>
    </row>
    <row r="30" spans="1:83">
      <c r="A30" s="91">
        <f t="shared" ca="1" si="17"/>
        <v>121</v>
      </c>
      <c r="B30" s="18">
        <f ca="1">IF(ISNUMBER(A30),INDEX(Backlog!$A:$M,$A30,B$5),"")</f>
        <v>0</v>
      </c>
      <c r="C30" s="74">
        <f ca="1">IF($B30="","",INDEX(Backlog!$A:$M,$A30,C$5))</f>
        <v>0</v>
      </c>
      <c r="D30" s="74">
        <f ca="1">IF($B30="","",INDEX(Backlog!$A:$M,$A30,D$5))</f>
        <v>0</v>
      </c>
      <c r="E30" s="74">
        <f ca="1">IF($B30="","",INDEX(Backlog!$A:$M,$A30,E$5))</f>
        <v>0</v>
      </c>
      <c r="F30" s="49">
        <f ca="1">IF($B30="","",INDEX(Backlog!$A:$M,$A30,F$5))</f>
        <v>0</v>
      </c>
      <c r="G30" s="67">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f t="shared" ca="1" si="18"/>
        <v>122</v>
      </c>
      <c r="CB30" s="21">
        <f t="shared" ca="1" si="13"/>
        <v>117</v>
      </c>
      <c r="CC30" s="21" t="str">
        <f t="shared" ca="1" si="14"/>
        <v>Backlog!$F$122:$F$117</v>
      </c>
      <c r="CD30" s="21">
        <f t="shared" ca="1" si="15"/>
        <v>1</v>
      </c>
      <c r="CE30" s="21">
        <f t="shared" ca="1" si="19"/>
        <v>122</v>
      </c>
    </row>
    <row r="31" spans="1:83">
      <c r="A31" s="91">
        <f t="shared" ca="1" si="17"/>
        <v>122</v>
      </c>
      <c r="B31" s="18">
        <f ca="1">IF(ISNUMBER(A31),INDEX(Backlog!$A:$M,$A31,B$5),"")</f>
        <v>0</v>
      </c>
      <c r="C31" s="74">
        <f ca="1">IF($B31="","",INDEX(Backlog!$A:$M,$A31,C$5))</f>
        <v>0</v>
      </c>
      <c r="D31" s="74">
        <f ca="1">IF($B31="","",INDEX(Backlog!$A:$M,$A31,D$5))</f>
        <v>0</v>
      </c>
      <c r="E31" s="74">
        <f ca="1">IF($B31="","",INDEX(Backlog!$A:$M,$A31,E$5))</f>
        <v>0</v>
      </c>
      <c r="F31" s="49">
        <f ca="1">IF($B31="","",INDEX(Backlog!$A:$M,$A31,F$5))</f>
        <v>0</v>
      </c>
      <c r="G31" s="67">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f t="shared" ca="1" si="18"/>
        <v>123</v>
      </c>
      <c r="CB31" s="21">
        <f t="shared" ca="1" si="13"/>
        <v>117</v>
      </c>
      <c r="CC31" s="21" t="str">
        <f t="shared" ca="1" si="14"/>
        <v>Backlog!$F$123:$F$117</v>
      </c>
      <c r="CD31" s="21">
        <f t="shared" ca="1" si="15"/>
        <v>1</v>
      </c>
      <c r="CE31" s="21">
        <f t="shared" ca="1" si="19"/>
        <v>123</v>
      </c>
    </row>
    <row r="32" spans="1:83">
      <c r="A32" s="91">
        <f t="shared" ca="1" si="17"/>
        <v>123</v>
      </c>
      <c r="B32" s="18">
        <f ca="1">IF(ISNUMBER(A32),INDEX(Backlog!$A:$M,$A32,B$5),"")</f>
        <v>0</v>
      </c>
      <c r="C32" s="74">
        <f ca="1">IF($B32="","",INDEX(Backlog!$A:$M,$A32,C$5))</f>
        <v>0</v>
      </c>
      <c r="D32" s="74">
        <f ca="1">IF($B32="","",INDEX(Backlog!$A:$M,$A32,D$5))</f>
        <v>0</v>
      </c>
      <c r="E32" s="74">
        <f ca="1">IF($B32="","",INDEX(Backlog!$A:$M,$A32,E$5))</f>
        <v>0</v>
      </c>
      <c r="F32" s="49">
        <f ca="1">IF($B32="","",INDEX(Backlog!$A:$M,$A32,F$5))</f>
        <v>0</v>
      </c>
      <c r="G32" s="67">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f t="shared" ca="1" si="18"/>
        <v>124</v>
      </c>
      <c r="CB32" s="21">
        <f t="shared" ca="1" si="13"/>
        <v>117</v>
      </c>
      <c r="CC32" s="21" t="str">
        <f t="shared" ca="1" si="14"/>
        <v>Backlog!$F$124:$F$117</v>
      </c>
      <c r="CD32" s="21">
        <f t="shared" ca="1" si="15"/>
        <v>1</v>
      </c>
      <c r="CE32" s="21">
        <f t="shared" ca="1" si="19"/>
        <v>124</v>
      </c>
    </row>
    <row r="33" spans="1:83">
      <c r="A33" s="91">
        <f t="shared" ca="1" si="17"/>
        <v>124</v>
      </c>
      <c r="B33" s="18">
        <f ca="1">IF(ISNUMBER(A33),INDEX(Backlog!$A:$M,$A33,B$5),"")</f>
        <v>0</v>
      </c>
      <c r="C33" s="74">
        <f ca="1">IF($B33="","",INDEX(Backlog!$A:$M,$A33,C$5))</f>
        <v>0</v>
      </c>
      <c r="D33" s="74">
        <f ca="1">IF($B33="","",INDEX(Backlog!$A:$M,$A33,D$5))</f>
        <v>0</v>
      </c>
      <c r="E33" s="74">
        <f ca="1">IF($B33="","",INDEX(Backlog!$A:$M,$A33,E$5))</f>
        <v>0</v>
      </c>
      <c r="F33" s="49">
        <f ca="1">IF($B33="","",INDEX(Backlog!$A:$M,$A33,F$5))</f>
        <v>0</v>
      </c>
      <c r="G33" s="67">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f t="shared" ca="1" si="18"/>
        <v>125</v>
      </c>
      <c r="CB33" s="21">
        <f t="shared" ca="1" si="13"/>
        <v>117</v>
      </c>
      <c r="CC33" s="21" t="str">
        <f t="shared" ca="1" si="14"/>
        <v>Backlog!$F$125:$F$117</v>
      </c>
      <c r="CD33" s="21">
        <f t="shared" ca="1" si="15"/>
        <v>1</v>
      </c>
      <c r="CE33" s="21">
        <f t="shared" ca="1" si="19"/>
        <v>125</v>
      </c>
    </row>
    <row r="34" spans="1:83">
      <c r="A34" s="91">
        <f t="shared" ca="1" si="17"/>
        <v>125</v>
      </c>
      <c r="B34" s="18">
        <f ca="1">IF(ISNUMBER(A34),INDEX(Backlog!$A:$M,$A34,B$5),"")</f>
        <v>0</v>
      </c>
      <c r="C34" s="74">
        <f ca="1">IF($B34="","",INDEX(Backlog!$A:$M,$A34,C$5))</f>
        <v>0</v>
      </c>
      <c r="D34" s="74">
        <f ca="1">IF($B34="","",INDEX(Backlog!$A:$M,$A34,D$5))</f>
        <v>0</v>
      </c>
      <c r="E34" s="74">
        <f ca="1">IF($B34="","",INDEX(Backlog!$A:$M,$A34,E$5))</f>
        <v>0</v>
      </c>
      <c r="F34" s="49">
        <f ca="1">IF($B34="","",INDEX(Backlog!$A:$M,$A34,F$5))</f>
        <v>0</v>
      </c>
      <c r="G34" s="67">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f t="shared" ca="1" si="18"/>
        <v>126</v>
      </c>
      <c r="CB34" s="21">
        <f t="shared" ca="1" si="13"/>
        <v>117</v>
      </c>
      <c r="CC34" s="21" t="str">
        <f t="shared" ca="1" si="14"/>
        <v>Backlog!$F$126:$F$117</v>
      </c>
      <c r="CD34" s="21">
        <f t="shared" ca="1" si="15"/>
        <v>1</v>
      </c>
      <c r="CE34" s="21">
        <f t="shared" ca="1" si="19"/>
        <v>126</v>
      </c>
    </row>
    <row r="35" spans="1:83">
      <c r="A35" s="91">
        <f t="shared" ca="1" si="17"/>
        <v>126</v>
      </c>
      <c r="B35" s="18">
        <f ca="1">IF(ISNUMBER(A35),INDEX(Backlog!$A:$M,$A35,B$5),"")</f>
        <v>0</v>
      </c>
      <c r="C35" s="74">
        <f ca="1">IF($B35="","",INDEX(Backlog!$A:$M,$A35,C$5))</f>
        <v>0</v>
      </c>
      <c r="D35" s="74">
        <f ca="1">IF($B35="","",INDEX(Backlog!$A:$M,$A35,D$5))</f>
        <v>0</v>
      </c>
      <c r="E35" s="74">
        <f ca="1">IF($B35="","",INDEX(Backlog!$A:$M,$A35,E$5))</f>
        <v>0</v>
      </c>
      <c r="F35" s="49">
        <f ca="1">IF($B35="","",INDEX(Backlog!$A:$M,$A35,F$5))</f>
        <v>0</v>
      </c>
      <c r="G35" s="67">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f t="shared" ca="1" si="18"/>
        <v>127</v>
      </c>
      <c r="CB35" s="21">
        <f t="shared" ca="1" si="13"/>
        <v>117</v>
      </c>
      <c r="CC35" s="21" t="str">
        <f t="shared" ca="1" si="14"/>
        <v>Backlog!$F$127:$F$117</v>
      </c>
      <c r="CD35" s="21">
        <f t="shared" ca="1" si="15"/>
        <v>1</v>
      </c>
      <c r="CE35" s="21">
        <f t="shared" ca="1" si="19"/>
        <v>127</v>
      </c>
    </row>
    <row r="36" spans="1:83">
      <c r="A36" s="91">
        <f t="shared" ca="1" si="17"/>
        <v>127</v>
      </c>
      <c r="B36" s="18">
        <f ca="1">IF(ISNUMBER(A36),INDEX(Backlog!$A:$M,$A36,B$5),"")</f>
        <v>0</v>
      </c>
      <c r="C36" s="74">
        <f ca="1">IF($B36="","",INDEX(Backlog!$A:$M,$A36,C$5))</f>
        <v>0</v>
      </c>
      <c r="D36" s="74">
        <f ca="1">IF($B36="","",INDEX(Backlog!$A:$M,$A36,D$5))</f>
        <v>0</v>
      </c>
      <c r="E36" s="74">
        <f ca="1">IF($B36="","",INDEX(Backlog!$A:$M,$A36,E$5))</f>
        <v>0</v>
      </c>
      <c r="F36" s="49">
        <f ca="1">IF($B36="","",INDEX(Backlog!$A:$M,$A36,F$5))</f>
        <v>0</v>
      </c>
      <c r="G36" s="67">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f t="shared" ca="1" si="18"/>
        <v>128</v>
      </c>
      <c r="CB36" s="21">
        <f t="shared" ca="1" si="13"/>
        <v>117</v>
      </c>
      <c r="CC36" s="21" t="str">
        <f t="shared" ca="1" si="14"/>
        <v>Backlog!$F$128:$F$117</v>
      </c>
      <c r="CD36" s="21">
        <f t="shared" ca="1" si="15"/>
        <v>1</v>
      </c>
      <c r="CE36" s="21">
        <f t="shared" ca="1" si="19"/>
        <v>128</v>
      </c>
    </row>
    <row r="37" spans="1:83">
      <c r="A37" s="91">
        <f t="shared" ca="1" si="17"/>
        <v>128</v>
      </c>
      <c r="B37" s="18">
        <f ca="1">IF(ISNUMBER(A37),INDEX(Backlog!$A:$M,$A37,B$5),"")</f>
        <v>0</v>
      </c>
      <c r="C37" s="74">
        <f ca="1">IF($B37="","",INDEX(Backlog!$A:$M,$A37,C$5))</f>
        <v>0</v>
      </c>
      <c r="D37" s="74">
        <f ca="1">IF($B37="","",INDEX(Backlog!$A:$M,$A37,D$5))</f>
        <v>0</v>
      </c>
      <c r="E37" s="74">
        <f ca="1">IF($B37="","",INDEX(Backlog!$A:$M,$A37,E$5))</f>
        <v>0</v>
      </c>
      <c r="F37" s="49">
        <f ca="1">IF($B37="","",INDEX(Backlog!$A:$M,$A37,F$5))</f>
        <v>0</v>
      </c>
      <c r="G37" s="67">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f t="shared" ca="1" si="18"/>
        <v>129</v>
      </c>
      <c r="CB37" s="21">
        <f t="shared" ca="1" si="13"/>
        <v>117</v>
      </c>
      <c r="CC37" s="21" t="str">
        <f t="shared" ca="1" si="14"/>
        <v>Backlog!$F$129:$F$117</v>
      </c>
      <c r="CD37" s="21">
        <f t="shared" ca="1" si="15"/>
        <v>1</v>
      </c>
      <c r="CE37" s="21">
        <f t="shared" ca="1" si="19"/>
        <v>129</v>
      </c>
    </row>
    <row r="38" spans="1:83">
      <c r="A38" s="91">
        <f t="shared" ca="1" si="17"/>
        <v>129</v>
      </c>
      <c r="B38" s="18">
        <f ca="1">IF(ISNUMBER(A38),INDEX(Backlog!$A:$M,$A38,B$5),"")</f>
        <v>0</v>
      </c>
      <c r="C38" s="74">
        <f ca="1">IF($B38="","",INDEX(Backlog!$A:$M,$A38,C$5))</f>
        <v>0</v>
      </c>
      <c r="D38" s="74">
        <f ca="1">IF($B38="","",INDEX(Backlog!$A:$M,$A38,D$5))</f>
        <v>0</v>
      </c>
      <c r="E38" s="74">
        <f ca="1">IF($B38="","",INDEX(Backlog!$A:$M,$A38,E$5))</f>
        <v>0</v>
      </c>
      <c r="F38" s="49">
        <f ca="1">IF($B38="","",INDEX(Backlog!$A:$M,$A38,F$5))</f>
        <v>0</v>
      </c>
      <c r="G38" s="67">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f t="shared" ca="1" si="18"/>
        <v>130</v>
      </c>
      <c r="CB38" s="21">
        <f t="shared" ca="1" si="13"/>
        <v>117</v>
      </c>
      <c r="CC38" s="21" t="str">
        <f t="shared" ca="1" si="14"/>
        <v>Backlog!$F$130:$F$117</v>
      </c>
      <c r="CD38" s="21">
        <f t="shared" ca="1" si="15"/>
        <v>1</v>
      </c>
      <c r="CE38" s="21">
        <f t="shared" ca="1" si="19"/>
        <v>130</v>
      </c>
    </row>
    <row r="39" spans="1:83">
      <c r="A39" s="91">
        <f t="shared" ca="1" si="17"/>
        <v>130</v>
      </c>
      <c r="B39" s="18">
        <f ca="1">IF(ISNUMBER(A39),INDEX(Backlog!$A:$M,$A39,B$5),"")</f>
        <v>0</v>
      </c>
      <c r="C39" s="74">
        <f ca="1">IF($B39="","",INDEX(Backlog!$A:$M,$A39,C$5))</f>
        <v>0</v>
      </c>
      <c r="D39" s="74">
        <f ca="1">IF($B39="","",INDEX(Backlog!$A:$M,$A39,D$5))</f>
        <v>0</v>
      </c>
      <c r="E39" s="74">
        <f ca="1">IF($B39="","",INDEX(Backlog!$A:$M,$A39,E$5))</f>
        <v>0</v>
      </c>
      <c r="F39" s="49">
        <f ca="1">IF($B39="","",INDEX(Backlog!$A:$M,$A39,F$5))</f>
        <v>0</v>
      </c>
      <c r="G39" s="67">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f t="shared" ca="1" si="18"/>
        <v>131</v>
      </c>
      <c r="CB39" s="21">
        <f t="shared" ca="1" si="13"/>
        <v>117</v>
      </c>
      <c r="CC39" s="21" t="str">
        <f t="shared" ca="1" si="14"/>
        <v>Backlog!$F$131:$F$117</v>
      </c>
      <c r="CD39" s="21">
        <f t="shared" ca="1" si="15"/>
        <v>1</v>
      </c>
      <c r="CE39" s="21">
        <f t="shared" ca="1" si="19"/>
        <v>131</v>
      </c>
    </row>
    <row r="40" spans="1:83">
      <c r="A40" s="91">
        <f t="shared" ca="1" si="17"/>
        <v>131</v>
      </c>
      <c r="B40" s="18">
        <f ca="1">IF(ISNUMBER(A40),INDEX(Backlog!$A:$M,$A40,B$5),"")</f>
        <v>0</v>
      </c>
      <c r="C40" s="74">
        <f ca="1">IF($B40="","",INDEX(Backlog!$A:$M,$A40,C$5))</f>
        <v>0</v>
      </c>
      <c r="D40" s="74">
        <f ca="1">IF($B40="","",INDEX(Backlog!$A:$M,$A40,D$5))</f>
        <v>0</v>
      </c>
      <c r="E40" s="74">
        <f ca="1">IF($B40="","",INDEX(Backlog!$A:$M,$A40,E$5))</f>
        <v>0</v>
      </c>
      <c r="F40" s="49">
        <f ca="1">IF($B40="","",INDEX(Backlog!$A:$M,$A40,F$5))</f>
        <v>0</v>
      </c>
      <c r="G40" s="67">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f t="shared" ca="1" si="18"/>
        <v>132</v>
      </c>
      <c r="CB40" s="21">
        <f t="shared" ca="1" si="13"/>
        <v>117</v>
      </c>
      <c r="CC40" s="21" t="str">
        <f t="shared" ca="1" si="14"/>
        <v>Backlog!$F$132:$F$117</v>
      </c>
      <c r="CD40" s="21">
        <f t="shared" ca="1" si="15"/>
        <v>1</v>
      </c>
      <c r="CE40" s="21">
        <f t="shared" ca="1" si="19"/>
        <v>132</v>
      </c>
    </row>
    <row r="41" spans="1:83">
      <c r="A41" s="91">
        <f t="shared" ca="1" si="17"/>
        <v>132</v>
      </c>
      <c r="B41" s="18">
        <f ca="1">IF(ISNUMBER(A41),INDEX(Backlog!$A:$M,$A41,B$5),"")</f>
        <v>0</v>
      </c>
      <c r="C41" s="74">
        <f ca="1">IF($B41="","",INDEX(Backlog!$A:$M,$A41,C$5))</f>
        <v>0</v>
      </c>
      <c r="D41" s="74">
        <f ca="1">IF($B41="","",INDEX(Backlog!$A:$M,$A41,D$5))</f>
        <v>0</v>
      </c>
      <c r="E41" s="74">
        <f ca="1">IF($B41="","",INDEX(Backlog!$A:$M,$A41,E$5))</f>
        <v>0</v>
      </c>
      <c r="F41" s="49">
        <f ca="1">IF($B41="","",INDEX(Backlog!$A:$M,$A41,F$5))</f>
        <v>0</v>
      </c>
      <c r="G41" s="67">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f t="shared" ca="1" si="18"/>
        <v>133</v>
      </c>
      <c r="CB41" s="21">
        <f t="shared" ca="1" si="13"/>
        <v>117</v>
      </c>
      <c r="CC41" s="21" t="str">
        <f t="shared" ca="1" si="14"/>
        <v>Backlog!$F$133:$F$117</v>
      </c>
      <c r="CD41" s="21">
        <f t="shared" ca="1" si="15"/>
        <v>1</v>
      </c>
      <c r="CE41" s="21">
        <f t="shared" ca="1" si="19"/>
        <v>133</v>
      </c>
    </row>
    <row r="42" spans="1:83">
      <c r="A42" s="91">
        <f t="shared" ca="1" si="17"/>
        <v>133</v>
      </c>
      <c r="B42" s="18">
        <f ca="1">IF(ISNUMBER(A42),INDEX(Backlog!$A:$M,$A42,B$5),"")</f>
        <v>0</v>
      </c>
      <c r="C42" s="74">
        <f ca="1">IF($B42="","",INDEX(Backlog!$A:$M,$A42,C$5))</f>
        <v>0</v>
      </c>
      <c r="D42" s="74">
        <f ca="1">IF($B42="","",INDEX(Backlog!$A:$M,$A42,D$5))</f>
        <v>0</v>
      </c>
      <c r="E42" s="74">
        <f ca="1">IF($B42="","",INDEX(Backlog!$A:$M,$A42,E$5))</f>
        <v>0</v>
      </c>
      <c r="F42" s="49">
        <f ca="1">IF($B42="","",INDEX(Backlog!$A:$M,$A42,F$5))</f>
        <v>0</v>
      </c>
      <c r="G42" s="67">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f t="shared" ca="1" si="18"/>
        <v>134</v>
      </c>
      <c r="CB42" s="21">
        <f t="shared" ca="1" si="13"/>
        <v>117</v>
      </c>
      <c r="CC42" s="21" t="str">
        <f t="shared" ca="1" si="14"/>
        <v>Backlog!$F$134:$F$117</v>
      </c>
      <c r="CD42" s="21">
        <f t="shared" ca="1" si="15"/>
        <v>1</v>
      </c>
      <c r="CE42" s="21">
        <f t="shared" ca="1" si="19"/>
        <v>134</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82" priority="7">
      <formula>AND(MOD(ROW(),2)=0,H$2=TRUE)</formula>
    </cfRule>
  </conditionalFormatting>
  <conditionalFormatting sqref="A7:A42">
    <cfRule type="expression" dxfId="81" priority="6">
      <formula>MOD(ROW(),2)=0</formula>
    </cfRule>
  </conditionalFormatting>
  <conditionalFormatting sqref="B7:G42">
    <cfRule type="expression" dxfId="38" priority="5">
      <formula>MOD(ROW(),2)=0</formula>
    </cfRule>
  </conditionalFormatting>
  <conditionalFormatting sqref="H6:BZ42 H3:BZ4">
    <cfRule type="expression" dxfId="80" priority="2">
      <formula>OR(WEEKDAY(H$3,2)=1,WEEKDAY(H$3,2)=6)</formula>
    </cfRule>
    <cfRule type="expression" dxfId="79" priority="3">
      <formula>H$1</formula>
    </cfRule>
    <cfRule type="expression" dxfId="78" priority="4">
      <formula>H$2</formula>
    </cfRule>
  </conditionalFormatting>
  <conditionalFormatting sqref="H6:BZ6">
    <cfRule type="expression" dxfId="77"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E27" sqref="E2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3</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N°3</v>
      </c>
      <c r="C3" s="195"/>
      <c r="D3" s="31" t="s">
        <v>18</v>
      </c>
      <c r="E3" s="87" t="s">
        <v>11</v>
      </c>
      <c r="F3" s="23">
        <v>41834</v>
      </c>
      <c r="G3" s="63" t="str">
        <f>Synthèse!G6</f>
        <v>Total Charges
RTU Planifiées (J.H)</v>
      </c>
      <c r="H3" s="24">
        <f>F3</f>
        <v>41834</v>
      </c>
      <c r="I3" s="24">
        <f>IF(I2,H3+1,"")</f>
        <v>41835</v>
      </c>
      <c r="J3" s="24">
        <f t="shared" ref="J3:BU3" si="4">IF(J2,I3+1,"")</f>
        <v>41836</v>
      </c>
      <c r="K3" s="24">
        <f t="shared" si="4"/>
        <v>41837</v>
      </c>
      <c r="L3" s="24">
        <f t="shared" si="4"/>
        <v>41838</v>
      </c>
      <c r="M3" s="24">
        <f t="shared" si="4"/>
        <v>41839</v>
      </c>
      <c r="N3" s="24">
        <f t="shared" si="4"/>
        <v>41840</v>
      </c>
      <c r="O3" s="24">
        <f t="shared" si="4"/>
        <v>41841</v>
      </c>
      <c r="P3" s="24">
        <f t="shared" si="4"/>
        <v>41842</v>
      </c>
      <c r="Q3" s="24">
        <f t="shared" si="4"/>
        <v>41843</v>
      </c>
      <c r="R3" s="24">
        <f t="shared" si="4"/>
        <v>41844</v>
      </c>
      <c r="S3" s="24">
        <f t="shared" si="4"/>
        <v>41845</v>
      </c>
      <c r="T3" s="24">
        <f t="shared" si="4"/>
        <v>41846</v>
      </c>
      <c r="U3" s="24">
        <f t="shared" si="4"/>
        <v>41847</v>
      </c>
      <c r="V3" s="24">
        <f t="shared" si="4"/>
        <v>41848</v>
      </c>
      <c r="W3" s="24">
        <f t="shared" si="4"/>
        <v>41849</v>
      </c>
      <c r="X3" s="24">
        <f t="shared" si="4"/>
        <v>41850</v>
      </c>
      <c r="Y3" s="24">
        <f t="shared" si="4"/>
        <v>41851</v>
      </c>
      <c r="Z3" s="24">
        <f t="shared" si="4"/>
        <v>41852</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55.5</v>
      </c>
      <c r="E4" s="87" t="s">
        <v>10</v>
      </c>
      <c r="F4" s="47">
        <v>41852</v>
      </c>
      <c r="G4" s="64">
        <f ca="1">SUM(G7:G42)</f>
        <v>55.5</v>
      </c>
      <c r="H4" s="25">
        <f>H3</f>
        <v>41834</v>
      </c>
      <c r="I4" s="25">
        <f>I3</f>
        <v>41835</v>
      </c>
      <c r="J4" s="25">
        <f t="shared" ref="J4:BU4" si="6">J3</f>
        <v>41836</v>
      </c>
      <c r="K4" s="25">
        <f t="shared" si="6"/>
        <v>41837</v>
      </c>
      <c r="L4" s="25">
        <f t="shared" si="6"/>
        <v>41838</v>
      </c>
      <c r="M4" s="25">
        <f t="shared" si="6"/>
        <v>41839</v>
      </c>
      <c r="N4" s="25">
        <f t="shared" si="6"/>
        <v>41840</v>
      </c>
      <c r="O4" s="25">
        <f t="shared" si="6"/>
        <v>41841</v>
      </c>
      <c r="P4" s="25">
        <f t="shared" si="6"/>
        <v>41842</v>
      </c>
      <c r="Q4" s="25">
        <f t="shared" si="6"/>
        <v>41843</v>
      </c>
      <c r="R4" s="25">
        <f t="shared" si="6"/>
        <v>41844</v>
      </c>
      <c r="S4" s="25">
        <f t="shared" si="6"/>
        <v>41845</v>
      </c>
      <c r="T4" s="25">
        <f t="shared" si="6"/>
        <v>41846</v>
      </c>
      <c r="U4" s="25">
        <f t="shared" si="6"/>
        <v>41847</v>
      </c>
      <c r="V4" s="25">
        <f t="shared" si="6"/>
        <v>41848</v>
      </c>
      <c r="W4" s="25">
        <f t="shared" si="6"/>
        <v>41849</v>
      </c>
      <c r="X4" s="25">
        <f t="shared" si="6"/>
        <v>41850</v>
      </c>
      <c r="Y4" s="25">
        <f t="shared" si="6"/>
        <v>41851</v>
      </c>
      <c r="Z4" s="25">
        <f t="shared" si="6"/>
        <v>41852</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55.5</v>
      </c>
      <c r="I5" s="45">
        <f ca="1">IF(I2,H5-$H$5/$F$2,"")</f>
        <v>52.578947368421055</v>
      </c>
      <c r="J5" s="45">
        <f t="shared" ref="J5:BU5" ca="1" si="8">IF(J2,I5-$H$5/$F$2,"")</f>
        <v>49.65789473684211</v>
      </c>
      <c r="K5" s="45">
        <f t="shared" ca="1" si="8"/>
        <v>46.736842105263165</v>
      </c>
      <c r="L5" s="45">
        <f t="shared" ca="1" si="8"/>
        <v>43.81578947368422</v>
      </c>
      <c r="M5" s="45">
        <f t="shared" ca="1" si="8"/>
        <v>40.894736842105274</v>
      </c>
      <c r="N5" s="45">
        <f t="shared" ca="1" si="8"/>
        <v>37.973684210526329</v>
      </c>
      <c r="O5" s="45">
        <f t="shared" ca="1" si="8"/>
        <v>35.052631578947384</v>
      </c>
      <c r="P5" s="45">
        <f t="shared" ca="1" si="8"/>
        <v>32.131578947368439</v>
      </c>
      <c r="Q5" s="45">
        <f t="shared" ca="1" si="8"/>
        <v>29.21052631578949</v>
      </c>
      <c r="R5" s="45">
        <f t="shared" ca="1" si="8"/>
        <v>26.289473684210542</v>
      </c>
      <c r="S5" s="45">
        <f t="shared" ca="1" si="8"/>
        <v>23.368421052631593</v>
      </c>
      <c r="T5" s="45">
        <f t="shared" ca="1" si="8"/>
        <v>20.447368421052644</v>
      </c>
      <c r="U5" s="45">
        <f t="shared" ca="1" si="8"/>
        <v>17.526315789473696</v>
      </c>
      <c r="V5" s="45">
        <f t="shared" ca="1" si="8"/>
        <v>14.605263157894749</v>
      </c>
      <c r="W5" s="45">
        <f t="shared" ca="1" si="8"/>
        <v>11.684210526315802</v>
      </c>
      <c r="X5" s="45">
        <f t="shared" ca="1" si="8"/>
        <v>8.7631578947368549</v>
      </c>
      <c r="Y5" s="45">
        <f t="shared" ca="1" si="8"/>
        <v>5.842105263157908</v>
      </c>
      <c r="Z5" s="45">
        <f t="shared" ca="1" si="8"/>
        <v>2.9210526315789607</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55</v>
      </c>
      <c r="B7" s="18" t="str">
        <f ca="1">IF(ISNUMBER(A7),INDEX(Backlog!$A:$M,$A7,B$5),"")</f>
        <v>3.2.1</v>
      </c>
      <c r="C7" s="74" t="str">
        <f ca="1">IF($B7="","",INDEX(Backlog!$A:$M,$A7,C$5))</f>
        <v>Android</v>
      </c>
      <c r="D7" s="74" t="str">
        <f ca="1">IF($B7="","",INDEX(Backlog!$A:$M,$A7,D$5))</f>
        <v>Media</v>
      </c>
      <c r="E7" s="74" t="str">
        <f ca="1">IF($B7="","",INDEX(Backlog!$A:$M,$A7,E$5))</f>
        <v>Afficher une vidéo YouTube</v>
      </c>
      <c r="F7" s="49">
        <f ca="1">IF($B7="","",INDEX(Backlog!$A:$M,$A7,F$5))</f>
        <v>4</v>
      </c>
      <c r="G7" s="67">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56</v>
      </c>
      <c r="CB7" s="21">
        <f t="shared" ref="CB7:CB42" ca="1" si="13">IF($CE7="","",Nb_Items)</f>
        <v>117</v>
      </c>
      <c r="CC7" s="21" t="str">
        <f t="shared" ref="CC7:CC42" ca="1" si="14">"Backlog!" &amp; ADDRESS(CA7,$CC$4) &amp; ":" &amp; ADDRESS(CB7,$CC$4)</f>
        <v>Backlog!$F$56:$F$117</v>
      </c>
      <c r="CD7" s="21">
        <f t="shared" ref="CD7:CD42" ca="1" si="15">IF(CC6="","",MATCH($B$2,INDIRECT(CC6),0))</f>
        <v>55</v>
      </c>
      <c r="CE7" s="21">
        <f t="shared" ref="CE7:CE9" ca="1" si="16">IF(ISNA($CD7),"",CE6+CD7)</f>
        <v>56</v>
      </c>
    </row>
    <row r="8" spans="1:83">
      <c r="A8" s="91">
        <f t="shared" ref="A8:A42" ca="1" si="17">CA8-1</f>
        <v>56</v>
      </c>
      <c r="B8" s="18" t="str">
        <f ca="1">IF(ISNUMBER(A8),INDEX(Backlog!$A:$M,$A8,B$5),"")</f>
        <v>3.2.2</v>
      </c>
      <c r="C8" s="74" t="str">
        <f ca="1">IF($B8="","",INDEX(Backlog!$A:$M,$A8,C$5))</f>
        <v>Android</v>
      </c>
      <c r="D8" s="74" t="str">
        <f ca="1">IF($B8="","",INDEX(Backlog!$A:$M,$A8,D$5))</f>
        <v>Media</v>
      </c>
      <c r="E8" s="74" t="str">
        <f ca="1">IF($B8="","",INDEX(Backlog!$A:$M,$A8,E$5))</f>
        <v>Afficher un PDF</v>
      </c>
      <c r="F8" s="49">
        <f ca="1">IF($B8="","",INDEX(Backlog!$A:$M,$A8,F$5))</f>
        <v>4</v>
      </c>
      <c r="G8" s="67">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57</v>
      </c>
      <c r="CB8" s="21">
        <f t="shared" ca="1" si="13"/>
        <v>117</v>
      </c>
      <c r="CC8" s="21" t="str">
        <f t="shared" ca="1" si="14"/>
        <v>Backlog!$F$57:$F$117</v>
      </c>
      <c r="CD8" s="21">
        <f t="shared" ca="1" si="15"/>
        <v>1</v>
      </c>
      <c r="CE8" s="21">
        <f t="shared" ca="1" si="16"/>
        <v>57</v>
      </c>
    </row>
    <row r="9" spans="1:83">
      <c r="A9" s="91">
        <f t="shared" ca="1" si="17"/>
        <v>57</v>
      </c>
      <c r="B9" s="18" t="str">
        <f ca="1">IF(ISNUMBER(A9),INDEX(Backlog!$A:$M,$A9,B$5),"")</f>
        <v>3.2.3</v>
      </c>
      <c r="C9" s="74" t="str">
        <f ca="1">IF($B9="","",INDEX(Backlog!$A:$M,$A9,C$5))</f>
        <v>Android</v>
      </c>
      <c r="D9" s="74" t="str">
        <f ca="1">IF($B9="","",INDEX(Backlog!$A:$M,$A9,D$5))</f>
        <v>Media</v>
      </c>
      <c r="E9" s="74" t="str">
        <f ca="1">IF($B9="","",INDEX(Backlog!$A:$M,$A9,E$5))</f>
        <v>Jouer un MP3 ( streaming)</v>
      </c>
      <c r="F9" s="49">
        <f ca="1">IF($B9="","",INDEX(Backlog!$A:$M,$A9,F$5))</f>
        <v>5</v>
      </c>
      <c r="G9" s="67">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58</v>
      </c>
      <c r="CB9" s="21">
        <f t="shared" ca="1" si="13"/>
        <v>117</v>
      </c>
      <c r="CC9" s="21" t="str">
        <f t="shared" ca="1" si="14"/>
        <v>Backlog!$F$58:$F$117</v>
      </c>
      <c r="CD9" s="21">
        <f t="shared" ca="1" si="15"/>
        <v>1</v>
      </c>
      <c r="CE9" s="21">
        <f t="shared" ca="1" si="16"/>
        <v>58</v>
      </c>
    </row>
    <row r="10" spans="1:83">
      <c r="A10" s="91">
        <f t="shared" ca="1" si="17"/>
        <v>58</v>
      </c>
      <c r="B10" s="18" t="str">
        <f ca="1">IF(ISNUMBER(A10),INDEX(Backlog!$A:$M,$A10,B$5),"")</f>
        <v>3.2.4</v>
      </c>
      <c r="C10" s="74" t="str">
        <f ca="1">IF($B10="","",INDEX(Backlog!$A:$M,$A10,C$5))</f>
        <v>Android</v>
      </c>
      <c r="D10" s="74" t="str">
        <f ca="1">IF($B10="","",INDEX(Backlog!$A:$M,$A10,D$5))</f>
        <v>Media</v>
      </c>
      <c r="E10" s="74" t="str">
        <f ca="1">IF($B10="","",INDEX(Backlog!$A:$M,$A10,E$5))</f>
        <v>Jouer une vidéo (streaming)</v>
      </c>
      <c r="F10" s="49">
        <f ca="1">IF($B10="","",INDEX(Backlog!$A:$M,$A10,F$5))</f>
        <v>5</v>
      </c>
      <c r="G10" s="67">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59</v>
      </c>
      <c r="CB10" s="21">
        <f t="shared" ca="1" si="13"/>
        <v>117</v>
      </c>
      <c r="CC10" s="21" t="str">
        <f t="shared" ca="1" si="14"/>
        <v>Backlog!$F$59:$F$117</v>
      </c>
      <c r="CD10" s="21">
        <f t="shared" ca="1" si="15"/>
        <v>1</v>
      </c>
      <c r="CE10" s="21">
        <f ca="1">IF(ISNA($CD10),"",CE9+CD10)</f>
        <v>59</v>
      </c>
    </row>
    <row r="11" spans="1:83">
      <c r="A11" s="91">
        <f t="shared" ca="1" si="17"/>
        <v>59</v>
      </c>
      <c r="B11" s="18" t="str">
        <f ca="1">IF(ISNUMBER(A11),INDEX(Backlog!$A:$M,$A11,B$5),"")</f>
        <v>3.2.5</v>
      </c>
      <c r="C11" s="74" t="str">
        <f ca="1">IF($B11="","",INDEX(Backlog!$A:$M,$A11,C$5))</f>
        <v>Android</v>
      </c>
      <c r="D11" s="74" t="str">
        <f ca="1">IF($B11="","",INDEX(Backlog!$A:$M,$A11,D$5))</f>
        <v>Media</v>
      </c>
      <c r="E11" s="74" t="str">
        <f ca="1">IF($B11="","",INDEX(Backlog!$A:$M,$A11,E$5))</f>
        <v>Afficher une vidéo Dailymotion</v>
      </c>
      <c r="F11" s="49">
        <f ca="1">IF($B11="","",INDEX(Backlog!$A:$M,$A11,F$5))</f>
        <v>5</v>
      </c>
      <c r="G11" s="67">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60</v>
      </c>
      <c r="CB11" s="21">
        <f t="shared" ca="1" si="13"/>
        <v>117</v>
      </c>
      <c r="CC11" s="21" t="str">
        <f t="shared" ca="1" si="14"/>
        <v>Backlog!$F$60:$F$117</v>
      </c>
      <c r="CD11" s="21">
        <f t="shared" ca="1" si="15"/>
        <v>1</v>
      </c>
      <c r="CE11" s="21">
        <f t="shared" ref="CE11:CE42" ca="1" si="19">IF(ISNA($CD11),"",CE10+CD11)</f>
        <v>60</v>
      </c>
    </row>
    <row r="12" spans="1:83">
      <c r="A12" s="91">
        <f t="shared" ca="1" si="17"/>
        <v>60</v>
      </c>
      <c r="B12" s="18" t="str">
        <f ca="1">IF(ISNUMBER(A12),INDEX(Backlog!$A:$M,$A12,B$5),"")</f>
        <v>3.2.6</v>
      </c>
      <c r="C12" s="74" t="str">
        <f ca="1">IF($B12="","",INDEX(Backlog!$A:$M,$A12,C$5))</f>
        <v>Android</v>
      </c>
      <c r="D12" s="74" t="str">
        <f ca="1">IF($B12="","",INDEX(Backlog!$A:$M,$A12,D$5))</f>
        <v>Media</v>
      </c>
      <c r="E12" s="74" t="str">
        <f ca="1">IF($B12="","",INDEX(Backlog!$A:$M,$A12,E$5))</f>
        <v>Afficher une page Web</v>
      </c>
      <c r="F12" s="49">
        <f ca="1">IF($B12="","",INDEX(Backlog!$A:$M,$A12,F$5))</f>
        <v>4</v>
      </c>
      <c r="G12" s="67">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61</v>
      </c>
      <c r="CB12" s="21">
        <f t="shared" ca="1" si="13"/>
        <v>117</v>
      </c>
      <c r="CC12" s="21" t="str">
        <f t="shared" ca="1" si="14"/>
        <v>Backlog!$F$61:$F$117</v>
      </c>
      <c r="CD12" s="21">
        <f t="shared" ca="1" si="15"/>
        <v>1</v>
      </c>
      <c r="CE12" s="21">
        <f t="shared" ca="1" si="19"/>
        <v>61</v>
      </c>
    </row>
    <row r="13" spans="1:83">
      <c r="A13" s="91">
        <f t="shared" ca="1" si="17"/>
        <v>65</v>
      </c>
      <c r="B13" s="18" t="str">
        <f ca="1">IF(ISNUMBER(A13),INDEX(Backlog!$A:$M,$A13,B$5),"")</f>
        <v>3.3.4</v>
      </c>
      <c r="C13" s="74" t="str">
        <f ca="1">IF($B13="","",INDEX(Backlog!$A:$M,$A13,C$5))</f>
        <v>Android</v>
      </c>
      <c r="D13" s="74" t="str">
        <f ca="1">IF($B13="","",INDEX(Backlog!$A:$M,$A13,D$5))</f>
        <v>IHM</v>
      </c>
      <c r="E13" s="74" t="str">
        <f ca="1">IF($B13="","",INDEX(Backlog!$A:$M,$A13,E$5))</f>
        <v>Navigation Simple</v>
      </c>
      <c r="F13" s="49">
        <f ca="1">IF($B13="","",INDEX(Backlog!$A:$M,$A13,F$5))</f>
        <v>5</v>
      </c>
      <c r="G13" s="67">
        <f ca="1">IF($B13="","",INDEX(Backlog!$A:$M,$A13,G$5))</f>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66</v>
      </c>
      <c r="CB13" s="21">
        <f t="shared" ca="1" si="13"/>
        <v>117</v>
      </c>
      <c r="CC13" s="21" t="str">
        <f t="shared" ca="1" si="14"/>
        <v>Backlog!$F$66:$F$117</v>
      </c>
      <c r="CD13" s="21">
        <f t="shared" ca="1" si="15"/>
        <v>5</v>
      </c>
      <c r="CE13" s="21">
        <f t="shared" ca="1" si="19"/>
        <v>66</v>
      </c>
    </row>
    <row r="14" spans="1:83">
      <c r="A14" s="91">
        <f t="shared" ca="1" si="17"/>
        <v>67</v>
      </c>
      <c r="B14" s="18" t="str">
        <f ca="1">IF(ISNUMBER(A14),INDEX(Backlog!$A:$M,$A14,B$5),"")</f>
        <v>3.4.1</v>
      </c>
      <c r="C14" s="74" t="str">
        <f ca="1">IF($B14="","",INDEX(Backlog!$A:$M,$A14,C$5))</f>
        <v>Android</v>
      </c>
      <c r="D14" s="74" t="str">
        <f ca="1">IF($B14="","",INDEX(Backlog!$A:$M,$A14,D$5))</f>
        <v>Général</v>
      </c>
      <c r="E14" s="74" t="str">
        <f ca="1">IF($B14="","",INDEX(Backlog!$A:$M,$A14,E$5))</f>
        <v>Conception archi Evenements, Capteurs, Points d'intérêt</v>
      </c>
      <c r="F14" s="49">
        <f ca="1">IF($B14="","",INDEX(Backlog!$A:$M,$A14,F$5))</f>
        <v>4</v>
      </c>
      <c r="G14" s="67">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68</v>
      </c>
      <c r="CB14" s="21">
        <f t="shared" ca="1" si="13"/>
        <v>117</v>
      </c>
      <c r="CC14" s="21" t="str">
        <f t="shared" ca="1" si="14"/>
        <v>Backlog!$F$68:$F$117</v>
      </c>
      <c r="CD14" s="21">
        <f t="shared" ca="1" si="15"/>
        <v>2</v>
      </c>
      <c r="CE14" s="21">
        <f t="shared" ca="1" si="19"/>
        <v>68</v>
      </c>
    </row>
    <row r="15" spans="1:83">
      <c r="A15" s="91">
        <f t="shared" ca="1" si="17"/>
        <v>68</v>
      </c>
      <c r="B15" s="18" t="str">
        <f ca="1">IF(ISNUMBER(A15),INDEX(Backlog!$A:$M,$A15,B$5),"")</f>
        <v>3.4.2</v>
      </c>
      <c r="C15" s="74" t="str">
        <f ca="1">IF($B15="","",INDEX(Backlog!$A:$M,$A15,C$5))</f>
        <v>Android</v>
      </c>
      <c r="D15" s="74" t="str">
        <f ca="1">IF($B15="","",INDEX(Backlog!$A:$M,$A15,D$5))</f>
        <v>Général</v>
      </c>
      <c r="E15" s="74" t="str">
        <f ca="1">IF($B15="","",INDEX(Backlog!$A:$M,$A15,E$5))</f>
        <v>Réactions aux événements</v>
      </c>
      <c r="F15" s="49">
        <f ca="1">IF($B15="","",INDEX(Backlog!$A:$M,$A15,F$5))</f>
        <v>4</v>
      </c>
      <c r="G15" s="67">
        <f ca="1">IF($B15="","",INDEX(Backlog!$A:$M,$A15,G$5))</f>
        <v>6</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69</v>
      </c>
      <c r="CB15" s="21">
        <f t="shared" ca="1" si="13"/>
        <v>117</v>
      </c>
      <c r="CC15" s="21" t="str">
        <f t="shared" ca="1" si="14"/>
        <v>Backlog!$F$69:$F$117</v>
      </c>
      <c r="CD15" s="21">
        <f t="shared" ca="1" si="15"/>
        <v>1</v>
      </c>
      <c r="CE15" s="21">
        <f t="shared" ca="1" si="19"/>
        <v>69</v>
      </c>
    </row>
    <row r="16" spans="1:83">
      <c r="A16" s="91">
        <f t="shared" ca="1" si="17"/>
        <v>69</v>
      </c>
      <c r="B16" s="18" t="str">
        <f ca="1">IF(ISNUMBER(A16),INDEX(Backlog!$A:$M,$A16,B$5),"")</f>
        <v>3.4.3</v>
      </c>
      <c r="C16" s="74" t="str">
        <f ca="1">IF($B16="","",INDEX(Backlog!$A:$M,$A16,C$5))</f>
        <v>Android</v>
      </c>
      <c r="D16" s="74" t="str">
        <f ca="1">IF($B16="","",INDEX(Backlog!$A:$M,$A16,D$5))</f>
        <v>Général</v>
      </c>
      <c r="E16" s="74" t="str">
        <f ca="1">IF($B16="","",INDEX(Backlog!$A:$M,$A16,E$5))</f>
        <v>Connexion/Deconnexion via API</v>
      </c>
      <c r="F16" s="49">
        <f ca="1">IF($B16="","",INDEX(Backlog!$A:$M,$A16,F$5))</f>
        <v>7</v>
      </c>
      <c r="G16" s="67">
        <f ca="1">IF($B16="","",INDEX(Backlog!$A:$M,$A16,G$5))</f>
        <v>5</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70</v>
      </c>
      <c r="CB16" s="21">
        <f t="shared" ca="1" si="13"/>
        <v>117</v>
      </c>
      <c r="CC16" s="21" t="str">
        <f t="shared" ca="1" si="14"/>
        <v>Backlog!$F$70:$F$117</v>
      </c>
      <c r="CD16" s="21">
        <f t="shared" ca="1" si="15"/>
        <v>1</v>
      </c>
      <c r="CE16" s="21">
        <f t="shared" ca="1" si="19"/>
        <v>70</v>
      </c>
    </row>
    <row r="17" spans="1:83">
      <c r="A17" s="91">
        <f t="shared" ca="1" si="17"/>
        <v>77</v>
      </c>
      <c r="B17" s="18" t="str">
        <f ca="1">IF(ISNUMBER(A17),INDEX(Backlog!$A:$M,$A17,B$5),"")</f>
        <v>4.1.2</v>
      </c>
      <c r="C17" s="74" t="str">
        <f ca="1">IF($B17="","",INDEX(Backlog!$A:$M,$A17,C$5))</f>
        <v>Contrôle &amp; Tests</v>
      </c>
      <c r="D17" s="74" t="str">
        <f ca="1">IF($B17="","",INDEX(Backlog!$A:$M,$A17,D$5))</f>
        <v>Retours sur itération précédente</v>
      </c>
      <c r="E17" s="74" t="str">
        <f ca="1">IF($B17="","",INDEX(Backlog!$A:$M,$A17,E$5))</f>
        <v>Retours sur itération 2</v>
      </c>
      <c r="F17" s="49">
        <f ca="1">IF($B17="","",INDEX(Backlog!$A:$M,$A17,F$5))</f>
        <v>1</v>
      </c>
      <c r="G17" s="67">
        <f ca="1">IF($B17="","",INDEX(Backlog!$A:$M,$A17,G$5))</f>
        <v>8</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78</v>
      </c>
      <c r="CB17" s="21">
        <f t="shared" ca="1" si="13"/>
        <v>117</v>
      </c>
      <c r="CC17" s="21" t="str">
        <f t="shared" ca="1" si="14"/>
        <v>Backlog!$F$78:$F$117</v>
      </c>
      <c r="CD17" s="21">
        <f t="shared" ca="1" si="15"/>
        <v>8</v>
      </c>
      <c r="CE17" s="21">
        <f t="shared" ca="1" si="19"/>
        <v>78</v>
      </c>
    </row>
    <row r="18" spans="1:83">
      <c r="A18" s="91">
        <f t="shared" ca="1" si="17"/>
        <v>83</v>
      </c>
      <c r="B18" s="18" t="str">
        <f ca="1">IF(ISNUMBER(A18),INDEX(Backlog!$A:$M,$A18,B$5),"")</f>
        <v>4.2.3</v>
      </c>
      <c r="C18" s="74" t="str">
        <f ca="1">IF($B18="","",INDEX(Backlog!$A:$M,$A18,C$5))</f>
        <v>Contrôle &amp; Tests</v>
      </c>
      <c r="D18" s="74" t="str">
        <f ca="1">IF($B18="","",INDEX(Backlog!$A:$M,$A18,D$5))</f>
        <v>Tests Fonctionnels</v>
      </c>
      <c r="E18" s="74" t="str">
        <f ca="1">IF($B18="","",INDEX(Backlog!$A:$M,$A18,E$5))</f>
        <v>Tests Fonctionnels itération 3</v>
      </c>
      <c r="F18" s="49">
        <f ca="1">IF($B18="","",INDEX(Backlog!$A:$M,$A18,F$5))</f>
        <v>4</v>
      </c>
      <c r="G18" s="67">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84</v>
      </c>
      <c r="CB18" s="21">
        <f t="shared" ca="1" si="13"/>
        <v>117</v>
      </c>
      <c r="CC18" s="21" t="str">
        <f t="shared" ca="1" si="14"/>
        <v>Backlog!$F$84:$F$117</v>
      </c>
      <c r="CD18" s="21">
        <f t="shared" ca="1" si="15"/>
        <v>6</v>
      </c>
      <c r="CE18" s="21">
        <f t="shared" ca="1" si="19"/>
        <v>84</v>
      </c>
    </row>
    <row r="19" spans="1:83">
      <c r="A19" s="91">
        <f t="shared" ca="1" si="17"/>
        <v>88</v>
      </c>
      <c r="B19" s="18" t="str">
        <f ca="1">IF(ISNUMBER(A19),INDEX(Backlog!$A:$M,$A19,B$5),"")</f>
        <v>4.3.3</v>
      </c>
      <c r="C19" s="74" t="str">
        <f ca="1">IF($B19="","",INDEX(Backlog!$A:$M,$A19,C$5))</f>
        <v>Contrôle &amp; Tests</v>
      </c>
      <c r="D19" s="74" t="str">
        <f ca="1">IF($B19="","",INDEX(Backlog!$A:$M,$A19,D$5))</f>
        <v>Livraison &amp; Packaging</v>
      </c>
      <c r="E19" s="74" t="str">
        <f ca="1">IF($B19="","",INDEX(Backlog!$A:$M,$A19,E$5))</f>
        <v>Livraison &amp; Packaging itération 3</v>
      </c>
      <c r="F19" s="49">
        <f ca="1">IF($B19="","",INDEX(Backlog!$A:$M,$A19,F$5))</f>
        <v>4</v>
      </c>
      <c r="G19" s="67">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18"/>
        <v>89</v>
      </c>
      <c r="CB19" s="21">
        <f t="shared" ca="1" si="13"/>
        <v>117</v>
      </c>
      <c r="CC19" s="21" t="str">
        <f t="shared" ca="1" si="14"/>
        <v>Backlog!$F$89:$F$117</v>
      </c>
      <c r="CD19" s="21">
        <f t="shared" ca="1" si="15"/>
        <v>5</v>
      </c>
      <c r="CE19" s="21">
        <f t="shared" ca="1" si="19"/>
        <v>89</v>
      </c>
    </row>
    <row r="20" spans="1:83">
      <c r="A20" s="91">
        <f t="shared" ca="1" si="17"/>
        <v>94</v>
      </c>
      <c r="B20" s="18" t="str">
        <f ca="1">IF(ISNUMBER(A20),INDEX(Backlog!$A:$M,$A20,B$5),"")</f>
        <v>5.1.4</v>
      </c>
      <c r="C20" s="74" t="str">
        <f ca="1">IF($B20="","",INDEX(Backlog!$A:$M,$A20,C$5))</f>
        <v>Conception &amp; Spec</v>
      </c>
      <c r="D20" s="74" t="str">
        <f ca="1">IF($B20="","",INDEX(Backlog!$A:$M,$A20,D$5))</f>
        <v>Conception</v>
      </c>
      <c r="E20" s="74" t="str">
        <f ca="1">IF($B20="","",INDEX(Backlog!$A:$M,$A20,E$5))</f>
        <v>Conception pré-itération 4</v>
      </c>
      <c r="F20" s="49">
        <f ca="1">IF($B20="","",INDEX(Backlog!$A:$M,$A20,F$5))</f>
        <v>1</v>
      </c>
      <c r="G20" s="67">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f t="shared" ca="1" si="18"/>
        <v>95</v>
      </c>
      <c r="CB20" s="21">
        <f t="shared" ca="1" si="13"/>
        <v>117</v>
      </c>
      <c r="CC20" s="21" t="str">
        <f t="shared" ca="1" si="14"/>
        <v>Backlog!$F$95:$F$117</v>
      </c>
      <c r="CD20" s="21">
        <f t="shared" ca="1" si="15"/>
        <v>6</v>
      </c>
      <c r="CE20" s="21">
        <f t="shared" ca="1" si="19"/>
        <v>95</v>
      </c>
    </row>
    <row r="21" spans="1:83">
      <c r="A21" s="91">
        <f t="shared" ca="1" si="17"/>
        <v>99</v>
      </c>
      <c r="B21" s="18" t="str">
        <f ca="1">IF(ISNUMBER(A21),INDEX(Backlog!$A:$M,$A21,B$5),"")</f>
        <v>5.2.4</v>
      </c>
      <c r="C21" s="74" t="str">
        <f ca="1">IF($B21="","",INDEX(Backlog!$A:$M,$A21,C$5))</f>
        <v>Conception &amp; Spec</v>
      </c>
      <c r="D21" s="74" t="str">
        <f ca="1">IF($B21="","",INDEX(Backlog!$A:$M,$A21,D$5))</f>
        <v>Spécification</v>
      </c>
      <c r="E21" s="74" t="str">
        <f ca="1">IF($B21="","",INDEX(Backlog!$A:$M,$A21,E$5))</f>
        <v>Spécification pré-itération 4</v>
      </c>
      <c r="F21" s="49">
        <f ca="1">IF($B21="","",INDEX(Backlog!$A:$M,$A21,F$5))</f>
        <v>1</v>
      </c>
      <c r="G21" s="67">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f t="shared" ca="1" si="18"/>
        <v>100</v>
      </c>
      <c r="CB21" s="21">
        <f t="shared" ca="1" si="13"/>
        <v>117</v>
      </c>
      <c r="CC21" s="21" t="str">
        <f t="shared" ca="1" si="14"/>
        <v>Backlog!$F$100:$F$117</v>
      </c>
      <c r="CD21" s="21">
        <f t="shared" ca="1" si="15"/>
        <v>5</v>
      </c>
      <c r="CE21" s="21">
        <f t="shared" ca="1" si="19"/>
        <v>100</v>
      </c>
    </row>
    <row r="22" spans="1:83">
      <c r="A22" s="91">
        <f t="shared" ca="1" si="17"/>
        <v>103</v>
      </c>
      <c r="B22" s="18" t="str">
        <f ca="1">IF(ISNUMBER(A22),INDEX(Backlog!$A:$M,$A22,B$5),"")</f>
        <v>6.1.3</v>
      </c>
      <c r="C22" s="74" t="str">
        <f ca="1">IF($B22="","",INDEX(Backlog!$A:$M,$A22,C$5))</f>
        <v>Gestion de projet</v>
      </c>
      <c r="D22" s="74" t="str">
        <f ca="1">IF($B22="","",INDEX(Backlog!$A:$M,$A22,D$5))</f>
        <v>Réunions</v>
      </c>
      <c r="E22" s="74" t="str">
        <f ca="1">IF($B22="","",INDEX(Backlog!$A:$M,$A22,E$5))</f>
        <v>Réunions itération 3</v>
      </c>
      <c r="F22" s="49">
        <f ca="1">IF($B22="","",INDEX(Backlog!$A:$M,$A22,F$5))</f>
        <v>1</v>
      </c>
      <c r="G22" s="67">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f t="shared" ca="1" si="18"/>
        <v>104</v>
      </c>
      <c r="CB22" s="21">
        <f t="shared" ca="1" si="13"/>
        <v>117</v>
      </c>
      <c r="CC22" s="21" t="str">
        <f t="shared" ca="1" si="14"/>
        <v>Backlog!$F$104:$F$117</v>
      </c>
      <c r="CD22" s="21">
        <f t="shared" ca="1" si="15"/>
        <v>4</v>
      </c>
      <c r="CE22" s="21">
        <f t="shared" ca="1" si="19"/>
        <v>104</v>
      </c>
    </row>
    <row r="23" spans="1:83">
      <c r="A23" s="91">
        <f t="shared" ca="1" si="17"/>
        <v>108</v>
      </c>
      <c r="B23" s="18" t="str">
        <f ca="1">IF(ISNUMBER(A23),INDEX(Backlog!$A:$M,$A23,B$5),"")</f>
        <v>6.2.3</v>
      </c>
      <c r="C23" s="74" t="str">
        <f ca="1">IF($B23="","",INDEX(Backlog!$A:$M,$A23,C$5))</f>
        <v>Gestion de projet</v>
      </c>
      <c r="D23" s="74" t="str">
        <f ca="1">IF($B23="","",INDEX(Backlog!$A:$M,$A23,D$5))</f>
        <v>Backlog</v>
      </c>
      <c r="E23" s="74" t="str">
        <f ca="1">IF($B23="","",INDEX(Backlog!$A:$M,$A23,E$5))</f>
        <v>Mise à jour Backlog itération 3</v>
      </c>
      <c r="F23" s="49">
        <f ca="1">IF($B23="","",INDEX(Backlog!$A:$M,$A23,F$5))</f>
        <v>1</v>
      </c>
      <c r="G23" s="67">
        <f ca="1">IF($B23="","",INDEX(Backlog!$A:$M,$A23,G$5))</f>
        <v>0.5</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f t="shared" ca="1" si="18"/>
        <v>109</v>
      </c>
      <c r="CB23" s="21">
        <f t="shared" ca="1" si="13"/>
        <v>117</v>
      </c>
      <c r="CC23" s="21" t="str">
        <f t="shared" ca="1" si="14"/>
        <v>Backlog!$F$109:$F$117</v>
      </c>
      <c r="CD23" s="21">
        <f t="shared" ca="1" si="15"/>
        <v>5</v>
      </c>
      <c r="CE23" s="21">
        <f t="shared" ca="1" si="19"/>
        <v>109</v>
      </c>
    </row>
    <row r="24" spans="1:83">
      <c r="A24" s="91">
        <f t="shared" ca="1" si="17"/>
        <v>113</v>
      </c>
      <c r="B24" s="18" t="str">
        <f ca="1">IF(ISNUMBER(A24),INDEX(Backlog!$A:$M,$A24,B$5),"")</f>
        <v>7.1.3</v>
      </c>
      <c r="C24" s="74" t="str">
        <f ca="1">IF($B24="","",INDEX(Backlog!$A:$M,$A24,C$5))</f>
        <v>Documentation</v>
      </c>
      <c r="D24" s="74" t="str">
        <f ca="1">IF($B24="","",INDEX(Backlog!$A:$M,$A24,D$5))</f>
        <v>Documentation</v>
      </c>
      <c r="E24" s="74" t="str">
        <f ca="1">IF($B24="","",INDEX(Backlog!$A:$M,$A24,E$5))</f>
        <v>Documentation itération 3</v>
      </c>
      <c r="F24" s="49">
        <f ca="1">IF($B24="","",INDEX(Backlog!$A:$M,$A24,F$5))</f>
        <v>1</v>
      </c>
      <c r="G24" s="67">
        <f ca="1">IF($B24="","",INDEX(Backlog!$A:$M,$A24,G$5))</f>
        <v>4</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f t="shared" ca="1" si="18"/>
        <v>114</v>
      </c>
      <c r="CB24" s="21">
        <f t="shared" ca="1" si="13"/>
        <v>117</v>
      </c>
      <c r="CC24" s="21" t="str">
        <f t="shared" ca="1" si="14"/>
        <v>Backlog!$F$114:$F$117</v>
      </c>
      <c r="CD24" s="21">
        <f t="shared" ca="1" si="15"/>
        <v>5</v>
      </c>
      <c r="CE24" s="21">
        <f t="shared" ca="1" si="19"/>
        <v>114</v>
      </c>
    </row>
    <row r="25" spans="1:83">
      <c r="A25" s="91" t="e">
        <f t="shared" ca="1" si="17"/>
        <v>#VALUE!</v>
      </c>
      <c r="B25" s="18" t="str">
        <f ca="1">IF(ISNUMBER(A25),INDEX(Backlog!$A:$M,$A25,B$5),"")</f>
        <v/>
      </c>
      <c r="C25" s="74" t="str">
        <f ca="1">IF($B25="","",INDEX(Backlog!$A:$M,$A25,C$5))</f>
        <v/>
      </c>
      <c r="D25" s="74" t="str">
        <f ca="1">IF($B25="","",INDEX(Backlog!$A:$M,$A25,D$5))</f>
        <v/>
      </c>
      <c r="E25" s="74" t="str">
        <f ca="1">IF($B25="","",INDEX(Backlog!$A:$M,$A25,E$5))</f>
        <v/>
      </c>
      <c r="F25" s="49" t="str">
        <f ca="1">IF($B25="","",INDEX(Backlog!$A:$M,$A25,F$5))</f>
        <v/>
      </c>
      <c r="G25" s="67"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t="str">
        <f t="shared" ca="1" si="18"/>
        <v/>
      </c>
      <c r="CB25" s="21" t="str">
        <f t="shared" ca="1" si="13"/>
        <v/>
      </c>
      <c r="CC25" s="21" t="e">
        <f t="shared" ca="1" si="14"/>
        <v>#VALUE!</v>
      </c>
      <c r="CD25" s="21" t="e">
        <f t="shared" ca="1" si="15"/>
        <v>#N/A</v>
      </c>
      <c r="CE25" s="21" t="str">
        <f t="shared" ca="1" si="19"/>
        <v/>
      </c>
    </row>
    <row r="26" spans="1:83">
      <c r="A26" s="91" t="e">
        <f t="shared" ca="1" si="17"/>
        <v>#VALUE!</v>
      </c>
      <c r="B26" s="18" t="str">
        <f ca="1">IF(ISNUMBER(A26),INDEX(Backlog!$A:$M,$A26,B$5),"")</f>
        <v/>
      </c>
      <c r="C26" s="74" t="str">
        <f ca="1">IF($B26="","",INDEX(Backlog!$A:$M,$A26,C$5))</f>
        <v/>
      </c>
      <c r="D26" s="74" t="str">
        <f ca="1">IF($B26="","",INDEX(Backlog!$A:$M,$A26,D$5))</f>
        <v/>
      </c>
      <c r="E26" s="74" t="str">
        <f ca="1">IF($B26="","",INDEX(Backlog!$A:$M,$A26,E$5))</f>
        <v/>
      </c>
      <c r="F26" s="49" t="str">
        <f ca="1">IF($B26="","",INDEX(Backlog!$A:$M,$A26,F$5))</f>
        <v/>
      </c>
      <c r="G26" s="67"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t="e">
        <f t="shared" ca="1" si="18"/>
        <v>#VALUE!</v>
      </c>
      <c r="CB26" s="21" t="e">
        <f t="shared" ca="1" si="13"/>
        <v>#VALUE!</v>
      </c>
      <c r="CC26" s="21" t="e">
        <f t="shared" ca="1" si="14"/>
        <v>#VALUE!</v>
      </c>
      <c r="CD26" s="21" t="e">
        <f t="shared" ca="1" si="15"/>
        <v>#VALUE!</v>
      </c>
      <c r="CE26" s="21" t="e">
        <f t="shared" ca="1" si="19"/>
        <v>#VALUE!</v>
      </c>
    </row>
    <row r="27" spans="1:83">
      <c r="A27" s="91" t="e">
        <f t="shared" ca="1" si="17"/>
        <v>#VALUE!</v>
      </c>
      <c r="B27" s="18" t="str">
        <f ca="1">IF(ISNUMBER(A27),INDEX(Backlog!$A:$M,$A27,B$5),"")</f>
        <v/>
      </c>
      <c r="C27" s="74" t="str">
        <f ca="1">IF($B27="","",INDEX(Backlog!$A:$M,$A27,C$5))</f>
        <v/>
      </c>
      <c r="D27" s="74" t="str">
        <f ca="1">IF($B27="","",INDEX(Backlog!$A:$M,$A27,D$5))</f>
        <v/>
      </c>
      <c r="E27" s="74" t="str">
        <f ca="1">IF($B27="","",INDEX(Backlog!$A:$M,$A27,E$5))</f>
        <v/>
      </c>
      <c r="F27" s="49" t="str">
        <f ca="1">IF($B27="","",INDEX(Backlog!$A:$M,$A27,F$5))</f>
        <v/>
      </c>
      <c r="G27" s="67"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t="e">
        <f t="shared" ca="1" si="18"/>
        <v>#VALUE!</v>
      </c>
      <c r="CB27" s="21" t="e">
        <f t="shared" ca="1" si="13"/>
        <v>#VALUE!</v>
      </c>
      <c r="CC27" s="21" t="e">
        <f t="shared" ca="1" si="14"/>
        <v>#VALUE!</v>
      </c>
      <c r="CD27" s="21" t="e">
        <f t="shared" ca="1" si="15"/>
        <v>#VALUE!</v>
      </c>
      <c r="CE27" s="21" t="e">
        <f t="shared" ca="1" si="19"/>
        <v>#VALUE!</v>
      </c>
    </row>
    <row r="28" spans="1:83">
      <c r="A28" s="91" t="e">
        <f t="shared" ca="1" si="17"/>
        <v>#VALUE!</v>
      </c>
      <c r="B28" s="18" t="str">
        <f ca="1">IF(ISNUMBER(A28),INDEX(Backlog!$A:$M,$A28,B$5),"")</f>
        <v/>
      </c>
      <c r="C28" s="74" t="str">
        <f ca="1">IF($B28="","",INDEX(Backlog!$A:$M,$A28,C$5))</f>
        <v/>
      </c>
      <c r="D28" s="74" t="str">
        <f ca="1">IF($B28="","",INDEX(Backlog!$A:$M,$A28,D$5))</f>
        <v/>
      </c>
      <c r="E28" s="74" t="str">
        <f ca="1">IF($B28="","",INDEX(Backlog!$A:$M,$A28,E$5))</f>
        <v/>
      </c>
      <c r="F28" s="49" t="str">
        <f ca="1">IF($B28="","",INDEX(Backlog!$A:$M,$A28,F$5))</f>
        <v/>
      </c>
      <c r="G28" s="67"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t="e">
        <f t="shared" ca="1" si="18"/>
        <v>#VALUE!</v>
      </c>
      <c r="CB28" s="21" t="e">
        <f t="shared" ca="1" si="13"/>
        <v>#VALUE!</v>
      </c>
      <c r="CC28" s="21" t="e">
        <f t="shared" ca="1" si="14"/>
        <v>#VALUE!</v>
      </c>
      <c r="CD28" s="21" t="e">
        <f t="shared" ca="1" si="15"/>
        <v>#VALUE!</v>
      </c>
      <c r="CE28" s="21" t="e">
        <f t="shared" ca="1" si="19"/>
        <v>#VALUE!</v>
      </c>
    </row>
    <row r="29" spans="1:83">
      <c r="A29" s="91" t="e">
        <f t="shared" ca="1" si="17"/>
        <v>#VALUE!</v>
      </c>
      <c r="B29" s="18" t="str">
        <f ca="1">IF(ISNUMBER(A29),INDEX(Backlog!$A:$M,$A29,B$5),"")</f>
        <v/>
      </c>
      <c r="C29" s="74" t="str">
        <f ca="1">IF($B29="","",INDEX(Backlog!$A:$M,$A29,C$5))</f>
        <v/>
      </c>
      <c r="D29" s="74" t="str">
        <f ca="1">IF($B29="","",INDEX(Backlog!$A:$M,$A29,D$5))</f>
        <v/>
      </c>
      <c r="E29" s="74" t="str">
        <f ca="1">IF($B29="","",INDEX(Backlog!$A:$M,$A29,E$5))</f>
        <v/>
      </c>
      <c r="F29" s="49" t="str">
        <f ca="1">IF($B29="","",INDEX(Backlog!$A:$M,$A29,F$5))</f>
        <v/>
      </c>
      <c r="G29" s="67"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t="e">
        <f t="shared" ca="1" si="18"/>
        <v>#VALUE!</v>
      </c>
      <c r="CB29" s="21" t="e">
        <f t="shared" ca="1" si="13"/>
        <v>#VALUE!</v>
      </c>
      <c r="CC29" s="21" t="e">
        <f t="shared" ca="1" si="14"/>
        <v>#VALUE!</v>
      </c>
      <c r="CD29" s="21" t="e">
        <f t="shared" ca="1" si="15"/>
        <v>#VALUE!</v>
      </c>
      <c r="CE29" s="21" t="e">
        <f t="shared" ca="1" si="19"/>
        <v>#VALUE!</v>
      </c>
    </row>
    <row r="30" spans="1:83">
      <c r="A30" s="91" t="e">
        <f t="shared" ca="1" si="17"/>
        <v>#VALUE!</v>
      </c>
      <c r="B30" s="18" t="str">
        <f ca="1">IF(ISNUMBER(A30),INDEX(Backlog!$A:$M,$A30,B$5),"")</f>
        <v/>
      </c>
      <c r="C30" s="74" t="str">
        <f ca="1">IF($B30="","",INDEX(Backlog!$A:$M,$A30,C$5))</f>
        <v/>
      </c>
      <c r="D30" s="74" t="str">
        <f ca="1">IF($B30="","",INDEX(Backlog!$A:$M,$A30,D$5))</f>
        <v/>
      </c>
      <c r="E30" s="74" t="str">
        <f ca="1">IF($B30="","",INDEX(Backlog!$A:$M,$A30,E$5))</f>
        <v/>
      </c>
      <c r="F30" s="49" t="str">
        <f ca="1">IF($B30="","",INDEX(Backlog!$A:$M,$A30,F$5))</f>
        <v/>
      </c>
      <c r="G30" s="67"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t="e">
        <f t="shared" ca="1" si="18"/>
        <v>#VALUE!</v>
      </c>
      <c r="CB30" s="21" t="e">
        <f t="shared" ca="1" si="13"/>
        <v>#VALUE!</v>
      </c>
      <c r="CC30" s="21" t="e">
        <f t="shared" ca="1" si="14"/>
        <v>#VALUE!</v>
      </c>
      <c r="CD30" s="21" t="e">
        <f t="shared" ca="1" si="15"/>
        <v>#VALUE!</v>
      </c>
      <c r="CE30" s="21" t="e">
        <f t="shared" ca="1" si="19"/>
        <v>#VALUE!</v>
      </c>
    </row>
    <row r="31" spans="1:83">
      <c r="A31" s="91" t="e">
        <f t="shared" ca="1" si="17"/>
        <v>#VALUE!</v>
      </c>
      <c r="B31" s="18" t="str">
        <f ca="1">IF(ISNUMBER(A31),INDEX(Backlog!$A:$M,$A31,B$5),"")</f>
        <v/>
      </c>
      <c r="C31" s="74" t="str">
        <f ca="1">IF($B31="","",INDEX(Backlog!$A:$M,$A31,C$5))</f>
        <v/>
      </c>
      <c r="D31" s="74" t="str">
        <f ca="1">IF($B31="","",INDEX(Backlog!$A:$M,$A31,D$5))</f>
        <v/>
      </c>
      <c r="E31" s="74" t="str">
        <f ca="1">IF($B31="","",INDEX(Backlog!$A:$M,$A31,E$5))</f>
        <v/>
      </c>
      <c r="F31" s="49" t="str">
        <f ca="1">IF($B31="","",INDEX(Backlog!$A:$M,$A31,F$5))</f>
        <v/>
      </c>
      <c r="G31" s="67"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t="e">
        <f t="shared" ca="1" si="18"/>
        <v>#VALUE!</v>
      </c>
      <c r="CB31" s="21" t="e">
        <f t="shared" ca="1" si="13"/>
        <v>#VALUE!</v>
      </c>
      <c r="CC31" s="21" t="e">
        <f t="shared" ca="1" si="14"/>
        <v>#VALUE!</v>
      </c>
      <c r="CD31" s="21" t="e">
        <f t="shared" ca="1" si="15"/>
        <v>#VALUE!</v>
      </c>
      <c r="CE31" s="21" t="e">
        <f t="shared" ca="1" si="19"/>
        <v>#VALUE!</v>
      </c>
    </row>
    <row r="32" spans="1:83">
      <c r="A32" s="91" t="e">
        <f t="shared" ca="1" si="17"/>
        <v>#VALUE!</v>
      </c>
      <c r="B32" s="18" t="str">
        <f ca="1">IF(ISNUMBER(A32),INDEX(Backlog!$A:$M,$A32,B$5),"")</f>
        <v/>
      </c>
      <c r="C32" s="74" t="str">
        <f ca="1">IF($B32="","",INDEX(Backlog!$A:$M,$A32,C$5))</f>
        <v/>
      </c>
      <c r="D32" s="74" t="str">
        <f ca="1">IF($B32="","",INDEX(Backlog!$A:$M,$A32,D$5))</f>
        <v/>
      </c>
      <c r="E32" s="74" t="str">
        <f ca="1">IF($B32="","",INDEX(Backlog!$A:$M,$A32,E$5))</f>
        <v/>
      </c>
      <c r="F32" s="49" t="str">
        <f ca="1">IF($B32="","",INDEX(Backlog!$A:$M,$A32,F$5))</f>
        <v/>
      </c>
      <c r="G32" s="67"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t="e">
        <f t="shared" ca="1" si="18"/>
        <v>#VALUE!</v>
      </c>
      <c r="CB32" s="21" t="e">
        <f t="shared" ca="1" si="13"/>
        <v>#VALUE!</v>
      </c>
      <c r="CC32" s="21" t="e">
        <f t="shared" ca="1" si="14"/>
        <v>#VALUE!</v>
      </c>
      <c r="CD32" s="21" t="e">
        <f t="shared" ca="1" si="15"/>
        <v>#VALUE!</v>
      </c>
      <c r="CE32" s="21" t="e">
        <f t="shared" ca="1" si="19"/>
        <v>#VALUE!</v>
      </c>
    </row>
    <row r="33" spans="1:83">
      <c r="A33" s="91" t="e">
        <f t="shared" ca="1" si="17"/>
        <v>#VALUE!</v>
      </c>
      <c r="B33" s="18" t="str">
        <f ca="1">IF(ISNUMBER(A33),INDEX(Backlog!$A:$M,$A33,B$5),"")</f>
        <v/>
      </c>
      <c r="C33" s="74" t="str">
        <f ca="1">IF($B33="","",INDEX(Backlog!$A:$M,$A33,C$5))</f>
        <v/>
      </c>
      <c r="D33" s="74" t="str">
        <f ca="1">IF($B33="","",INDEX(Backlog!$A:$M,$A33,D$5))</f>
        <v/>
      </c>
      <c r="E33" s="74" t="str">
        <f ca="1">IF($B33="","",INDEX(Backlog!$A:$M,$A33,E$5))</f>
        <v/>
      </c>
      <c r="F33" s="49" t="str">
        <f ca="1">IF($B33="","",INDEX(Backlog!$A:$M,$A33,F$5))</f>
        <v/>
      </c>
      <c r="G33" s="67"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t="e">
        <f t="shared" ca="1" si="18"/>
        <v>#VALUE!</v>
      </c>
      <c r="CB33" s="21" t="e">
        <f t="shared" ca="1" si="13"/>
        <v>#VALUE!</v>
      </c>
      <c r="CC33" s="21" t="e">
        <f t="shared" ca="1" si="14"/>
        <v>#VALUE!</v>
      </c>
      <c r="CD33" s="21" t="e">
        <f t="shared" ca="1" si="15"/>
        <v>#VALUE!</v>
      </c>
      <c r="CE33" s="21" t="e">
        <f t="shared" ca="1" si="19"/>
        <v>#VALUE!</v>
      </c>
    </row>
    <row r="34" spans="1:83">
      <c r="A34" s="91" t="e">
        <f t="shared" ca="1" si="17"/>
        <v>#VALUE!</v>
      </c>
      <c r="B34" s="18" t="str">
        <f ca="1">IF(ISNUMBER(A34),INDEX(Backlog!$A:$M,$A34,B$5),"")</f>
        <v/>
      </c>
      <c r="C34" s="74" t="str">
        <f ca="1">IF($B34="","",INDEX(Backlog!$A:$M,$A34,C$5))</f>
        <v/>
      </c>
      <c r="D34" s="74" t="str">
        <f ca="1">IF($B34="","",INDEX(Backlog!$A:$M,$A34,D$5))</f>
        <v/>
      </c>
      <c r="E34" s="74" t="str">
        <f ca="1">IF($B34="","",INDEX(Backlog!$A:$M,$A34,E$5))</f>
        <v/>
      </c>
      <c r="F34" s="49" t="str">
        <f ca="1">IF($B34="","",INDEX(Backlog!$A:$M,$A34,F$5))</f>
        <v/>
      </c>
      <c r="G34" s="67"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t="e">
        <f t="shared" ca="1" si="18"/>
        <v>#VALUE!</v>
      </c>
      <c r="CB34" s="21" t="e">
        <f t="shared" ca="1" si="13"/>
        <v>#VALUE!</v>
      </c>
      <c r="CC34" s="21" t="e">
        <f t="shared" ca="1" si="14"/>
        <v>#VALUE!</v>
      </c>
      <c r="CD34" s="21" t="e">
        <f t="shared" ca="1" si="15"/>
        <v>#VALUE!</v>
      </c>
      <c r="CE34" s="21" t="e">
        <f t="shared" ca="1" si="19"/>
        <v>#VALUE!</v>
      </c>
    </row>
    <row r="35" spans="1:83">
      <c r="A35" s="91" t="e">
        <f t="shared" ca="1" si="17"/>
        <v>#VALUE!</v>
      </c>
      <c r="B35" s="18" t="str">
        <f ca="1">IF(ISNUMBER(A35),INDEX(Backlog!$A:$M,$A35,B$5),"")</f>
        <v/>
      </c>
      <c r="C35" s="74" t="str">
        <f ca="1">IF($B35="","",INDEX(Backlog!$A:$M,$A35,C$5))</f>
        <v/>
      </c>
      <c r="D35" s="74" t="str">
        <f ca="1">IF($B35="","",INDEX(Backlog!$A:$M,$A35,D$5))</f>
        <v/>
      </c>
      <c r="E35" s="74" t="str">
        <f ca="1">IF($B35="","",INDEX(Backlog!$A:$M,$A35,E$5))</f>
        <v/>
      </c>
      <c r="F35" s="49" t="str">
        <f ca="1">IF($B35="","",INDEX(Backlog!$A:$M,$A35,F$5))</f>
        <v/>
      </c>
      <c r="G35" s="67"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t="e">
        <f t="shared" ca="1" si="18"/>
        <v>#VALUE!</v>
      </c>
      <c r="CB35" s="21" t="e">
        <f t="shared" ca="1" si="13"/>
        <v>#VALUE!</v>
      </c>
      <c r="CC35" s="21" t="e">
        <f t="shared" ca="1" si="14"/>
        <v>#VALUE!</v>
      </c>
      <c r="CD35" s="21" t="e">
        <f t="shared" ca="1" si="15"/>
        <v>#VALUE!</v>
      </c>
      <c r="CE35" s="21" t="e">
        <f t="shared" ca="1" si="19"/>
        <v>#VALUE!</v>
      </c>
    </row>
    <row r="36" spans="1:83">
      <c r="A36" s="91" t="e">
        <f t="shared" ca="1" si="17"/>
        <v>#VALUE!</v>
      </c>
      <c r="B36" s="18" t="str">
        <f ca="1">IF(ISNUMBER(A36),INDEX(Backlog!$A:$M,$A36,B$5),"")</f>
        <v/>
      </c>
      <c r="C36" s="74" t="str">
        <f ca="1">IF($B36="","",INDEX(Backlog!$A:$M,$A36,C$5))</f>
        <v/>
      </c>
      <c r="D36" s="74" t="str">
        <f ca="1">IF($B36="","",INDEX(Backlog!$A:$M,$A36,D$5))</f>
        <v/>
      </c>
      <c r="E36" s="74" t="str">
        <f ca="1">IF($B36="","",INDEX(Backlog!$A:$M,$A36,E$5))</f>
        <v/>
      </c>
      <c r="F36" s="49" t="str">
        <f ca="1">IF($B36="","",INDEX(Backlog!$A:$M,$A36,F$5))</f>
        <v/>
      </c>
      <c r="G36" s="67"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t="e">
        <f t="shared" ca="1" si="18"/>
        <v>#VALUE!</v>
      </c>
      <c r="CB36" s="21" t="e">
        <f t="shared" ca="1" si="13"/>
        <v>#VALUE!</v>
      </c>
      <c r="CC36" s="21" t="e">
        <f t="shared" ca="1" si="14"/>
        <v>#VALUE!</v>
      </c>
      <c r="CD36" s="21" t="e">
        <f t="shared" ca="1" si="15"/>
        <v>#VALUE!</v>
      </c>
      <c r="CE36" s="21" t="e">
        <f t="shared" ca="1" si="19"/>
        <v>#VALUE!</v>
      </c>
    </row>
    <row r="37" spans="1:83">
      <c r="A37" s="91" t="e">
        <f t="shared" ca="1" si="17"/>
        <v>#VALUE!</v>
      </c>
      <c r="B37" s="18" t="str">
        <f ca="1">IF(ISNUMBER(A37),INDEX(Backlog!$A:$M,$A37,B$5),"")</f>
        <v/>
      </c>
      <c r="C37" s="74" t="str">
        <f ca="1">IF($B37="","",INDEX(Backlog!$A:$M,$A37,C$5))</f>
        <v/>
      </c>
      <c r="D37" s="74" t="str">
        <f ca="1">IF($B37="","",INDEX(Backlog!$A:$M,$A37,D$5))</f>
        <v/>
      </c>
      <c r="E37" s="74" t="str">
        <f ca="1">IF($B37="","",INDEX(Backlog!$A:$M,$A37,E$5))</f>
        <v/>
      </c>
      <c r="F37" s="49" t="str">
        <f ca="1">IF($B37="","",INDEX(Backlog!$A:$M,$A37,F$5))</f>
        <v/>
      </c>
      <c r="G37" s="67"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t="e">
        <f t="shared" ca="1" si="18"/>
        <v>#VALUE!</v>
      </c>
      <c r="CB37" s="21" t="e">
        <f t="shared" ca="1" si="13"/>
        <v>#VALUE!</v>
      </c>
      <c r="CC37" s="21" t="e">
        <f t="shared" ca="1" si="14"/>
        <v>#VALUE!</v>
      </c>
      <c r="CD37" s="21" t="e">
        <f t="shared" ca="1" si="15"/>
        <v>#VALUE!</v>
      </c>
      <c r="CE37" s="21" t="e">
        <f t="shared" ca="1" si="19"/>
        <v>#VALUE!</v>
      </c>
    </row>
    <row r="38" spans="1:83">
      <c r="A38" s="91" t="e">
        <f t="shared" ca="1" si="17"/>
        <v>#VALUE!</v>
      </c>
      <c r="B38" s="18" t="str">
        <f ca="1">IF(ISNUMBER(A38),INDEX(Backlog!$A:$M,$A38,B$5),"")</f>
        <v/>
      </c>
      <c r="C38" s="74" t="str">
        <f ca="1">IF($B38="","",INDEX(Backlog!$A:$M,$A38,C$5))</f>
        <v/>
      </c>
      <c r="D38" s="74" t="str">
        <f ca="1">IF($B38="","",INDEX(Backlog!$A:$M,$A38,D$5))</f>
        <v/>
      </c>
      <c r="E38" s="74" t="str">
        <f ca="1">IF($B38="","",INDEX(Backlog!$A:$M,$A38,E$5))</f>
        <v/>
      </c>
      <c r="F38" s="49" t="str">
        <f ca="1">IF($B38="","",INDEX(Backlog!$A:$M,$A38,F$5))</f>
        <v/>
      </c>
      <c r="G38" s="67"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t="e">
        <f t="shared" ca="1" si="18"/>
        <v>#VALUE!</v>
      </c>
      <c r="CB38" s="21" t="e">
        <f t="shared" ca="1" si="13"/>
        <v>#VALUE!</v>
      </c>
      <c r="CC38" s="21" t="e">
        <f t="shared" ca="1" si="14"/>
        <v>#VALUE!</v>
      </c>
      <c r="CD38" s="21" t="e">
        <f t="shared" ca="1" si="15"/>
        <v>#VALUE!</v>
      </c>
      <c r="CE38" s="21" t="e">
        <f t="shared" ca="1" si="19"/>
        <v>#VALUE!</v>
      </c>
    </row>
    <row r="39" spans="1:83">
      <c r="A39" s="91" t="e">
        <f t="shared" ca="1" si="17"/>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e">
        <f t="shared" ca="1" si="18"/>
        <v>#VALUE!</v>
      </c>
      <c r="CB39" s="21" t="e">
        <f t="shared" ca="1" si="13"/>
        <v>#VALUE!</v>
      </c>
      <c r="CC39" s="21" t="e">
        <f t="shared" ca="1" si="14"/>
        <v>#VALUE!</v>
      </c>
      <c r="CD39" s="21" t="e">
        <f t="shared" ca="1" si="15"/>
        <v>#VALUE!</v>
      </c>
      <c r="CE39" s="21" t="e">
        <f t="shared" ca="1" si="19"/>
        <v>#VALUE!</v>
      </c>
    </row>
    <row r="40" spans="1:83">
      <c r="A40" s="91" t="e">
        <f t="shared" ca="1" si="17"/>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18"/>
        <v>#VALUE!</v>
      </c>
      <c r="CB40" s="21" t="e">
        <f t="shared" ca="1" si="13"/>
        <v>#VALUE!</v>
      </c>
      <c r="CC40" s="21" t="e">
        <f t="shared" ca="1" si="14"/>
        <v>#VALUE!</v>
      </c>
      <c r="CD40" s="21" t="e">
        <f t="shared" ca="1" si="15"/>
        <v>#VALUE!</v>
      </c>
      <c r="CE40" s="21" t="e">
        <f t="shared" ca="1" si="19"/>
        <v>#VALUE!</v>
      </c>
    </row>
    <row r="41" spans="1:83">
      <c r="A41" s="91" t="e">
        <f t="shared" ca="1" si="17"/>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18"/>
        <v>#VALUE!</v>
      </c>
      <c r="CB41" s="21" t="e">
        <f t="shared" ca="1" si="13"/>
        <v>#VALUE!</v>
      </c>
      <c r="CC41" s="21" t="e">
        <f t="shared" ca="1" si="14"/>
        <v>#VALUE!</v>
      </c>
      <c r="CD41" s="21" t="e">
        <f t="shared" ca="1" si="15"/>
        <v>#VALUE!</v>
      </c>
      <c r="CE41" s="21" t="e">
        <f t="shared" ca="1" si="19"/>
        <v>#VALUE!</v>
      </c>
    </row>
    <row r="42" spans="1:83">
      <c r="A42" s="91" t="e">
        <f t="shared" ca="1" si="17"/>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18"/>
        <v>#VALUE!</v>
      </c>
      <c r="CB42" s="21" t="e">
        <f t="shared" ca="1" si="13"/>
        <v>#VALUE!</v>
      </c>
      <c r="CC42" s="21" t="e">
        <f t="shared" ca="1" si="14"/>
        <v>#VALUE!</v>
      </c>
      <c r="CD42" s="21" t="e">
        <f t="shared" ca="1" si="15"/>
        <v>#VALUE!</v>
      </c>
      <c r="CE42" s="21" t="e">
        <f t="shared" ca="1" si="19"/>
        <v>#VALUE!</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76" priority="7">
      <formula>AND(MOD(ROW(),2)=0,H$2=TRUE)</formula>
    </cfRule>
  </conditionalFormatting>
  <conditionalFormatting sqref="A7:A42">
    <cfRule type="expression" dxfId="75" priority="6">
      <formula>MOD(ROW(),2)=0</formula>
    </cfRule>
  </conditionalFormatting>
  <conditionalFormatting sqref="B7:G42">
    <cfRule type="expression" dxfId="74" priority="5">
      <formula>MOD(ROW(),2)=0</formula>
    </cfRule>
  </conditionalFormatting>
  <conditionalFormatting sqref="H6:BZ42 H3:BZ4">
    <cfRule type="expression" dxfId="73" priority="2">
      <formula>OR(WEEKDAY(H$3,2)=1,WEEKDAY(H$3,2)=6)</formula>
    </cfRule>
    <cfRule type="expression" dxfId="72" priority="3">
      <formula>H$1</formula>
    </cfRule>
    <cfRule type="expression" dxfId="71" priority="4">
      <formula>H$2</formula>
    </cfRule>
  </conditionalFormatting>
  <conditionalFormatting sqref="H6:BZ6">
    <cfRule type="expression" dxfId="70"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E25" sqref="E2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4</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N°4</v>
      </c>
      <c r="C3" s="195"/>
      <c r="D3" s="31" t="s">
        <v>18</v>
      </c>
      <c r="E3" s="87" t="s">
        <v>11</v>
      </c>
      <c r="F3" s="23">
        <v>41855</v>
      </c>
      <c r="G3" s="63" t="str">
        <f>Synthèse!G6</f>
        <v>Total Charges
RTU Planifiées (J.H)</v>
      </c>
      <c r="H3" s="24">
        <f>F3</f>
        <v>41855</v>
      </c>
      <c r="I3" s="24">
        <f>IF(I2,H3+1,"")</f>
        <v>41856</v>
      </c>
      <c r="J3" s="24">
        <f t="shared" ref="J3:BU3" si="4">IF(J2,I3+1,"")</f>
        <v>41857</v>
      </c>
      <c r="K3" s="24">
        <f t="shared" si="4"/>
        <v>41858</v>
      </c>
      <c r="L3" s="24">
        <f t="shared" si="4"/>
        <v>41859</v>
      </c>
      <c r="M3" s="24">
        <f t="shared" si="4"/>
        <v>41860</v>
      </c>
      <c r="N3" s="24">
        <f t="shared" si="4"/>
        <v>41861</v>
      </c>
      <c r="O3" s="24">
        <f t="shared" si="4"/>
        <v>41862</v>
      </c>
      <c r="P3" s="24">
        <f t="shared" si="4"/>
        <v>41863</v>
      </c>
      <c r="Q3" s="24">
        <f t="shared" si="4"/>
        <v>41864</v>
      </c>
      <c r="R3" s="24">
        <f t="shared" si="4"/>
        <v>41865</v>
      </c>
      <c r="S3" s="24">
        <f t="shared" si="4"/>
        <v>41866</v>
      </c>
      <c r="T3" s="24">
        <f t="shared" si="4"/>
        <v>41867</v>
      </c>
      <c r="U3" s="24">
        <f t="shared" si="4"/>
        <v>41868</v>
      </c>
      <c r="V3" s="24">
        <f t="shared" si="4"/>
        <v>41869</v>
      </c>
      <c r="W3" s="24">
        <f t="shared" si="4"/>
        <v>41870</v>
      </c>
      <c r="X3" s="24">
        <f t="shared" si="4"/>
        <v>41871</v>
      </c>
      <c r="Y3" s="24">
        <f t="shared" si="4"/>
        <v>41872</v>
      </c>
      <c r="Z3" s="24">
        <f t="shared" si="4"/>
        <v>41873</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53.5</v>
      </c>
      <c r="E4" s="87" t="s">
        <v>10</v>
      </c>
      <c r="F4" s="47">
        <v>41873</v>
      </c>
      <c r="G4" s="64">
        <f ca="1">SUM(G7:G42)</f>
        <v>53.5</v>
      </c>
      <c r="H4" s="25">
        <f>H3</f>
        <v>41855</v>
      </c>
      <c r="I4" s="25">
        <f>I3</f>
        <v>41856</v>
      </c>
      <c r="J4" s="25">
        <f t="shared" ref="J4:BU4" si="6">J3</f>
        <v>41857</v>
      </c>
      <c r="K4" s="25">
        <f t="shared" si="6"/>
        <v>41858</v>
      </c>
      <c r="L4" s="25">
        <f t="shared" si="6"/>
        <v>41859</v>
      </c>
      <c r="M4" s="25">
        <f t="shared" si="6"/>
        <v>41860</v>
      </c>
      <c r="N4" s="25">
        <f t="shared" si="6"/>
        <v>41861</v>
      </c>
      <c r="O4" s="25">
        <f t="shared" si="6"/>
        <v>41862</v>
      </c>
      <c r="P4" s="25">
        <f t="shared" si="6"/>
        <v>41863</v>
      </c>
      <c r="Q4" s="25">
        <f t="shared" si="6"/>
        <v>41864</v>
      </c>
      <c r="R4" s="25">
        <f t="shared" si="6"/>
        <v>41865</v>
      </c>
      <c r="S4" s="25">
        <f t="shared" si="6"/>
        <v>41866</v>
      </c>
      <c r="T4" s="25">
        <f t="shared" si="6"/>
        <v>41867</v>
      </c>
      <c r="U4" s="25">
        <f t="shared" si="6"/>
        <v>41868</v>
      </c>
      <c r="V4" s="25">
        <f t="shared" si="6"/>
        <v>41869</v>
      </c>
      <c r="W4" s="25">
        <f t="shared" si="6"/>
        <v>41870</v>
      </c>
      <c r="X4" s="25">
        <f t="shared" si="6"/>
        <v>41871</v>
      </c>
      <c r="Y4" s="25">
        <f t="shared" si="6"/>
        <v>41872</v>
      </c>
      <c r="Z4" s="25">
        <f t="shared" si="6"/>
        <v>41873</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53.5</v>
      </c>
      <c r="I5" s="45">
        <f ca="1">IF(I2,H5-$H$5/$F$2,"")</f>
        <v>50.684210526315788</v>
      </c>
      <c r="J5" s="45">
        <f t="shared" ref="J5:BU5" ca="1" si="8">IF(J2,I5-$H$5/$F$2,"")</f>
        <v>47.868421052631575</v>
      </c>
      <c r="K5" s="45">
        <f t="shared" ca="1" si="8"/>
        <v>45.052631578947363</v>
      </c>
      <c r="L5" s="45">
        <f t="shared" ca="1" si="8"/>
        <v>42.23684210526315</v>
      </c>
      <c r="M5" s="45">
        <f t="shared" ca="1" si="8"/>
        <v>39.421052631578938</v>
      </c>
      <c r="N5" s="45">
        <f t="shared" ca="1" si="8"/>
        <v>36.605263157894726</v>
      </c>
      <c r="O5" s="45">
        <f t="shared" ca="1" si="8"/>
        <v>33.789473684210513</v>
      </c>
      <c r="P5" s="45">
        <f t="shared" ca="1" si="8"/>
        <v>30.973684210526301</v>
      </c>
      <c r="Q5" s="45">
        <f t="shared" ca="1" si="8"/>
        <v>28.157894736842088</v>
      </c>
      <c r="R5" s="45">
        <f t="shared" ca="1" si="8"/>
        <v>25.342105263157876</v>
      </c>
      <c r="S5" s="45">
        <f t="shared" ca="1" si="8"/>
        <v>22.526315789473664</v>
      </c>
      <c r="T5" s="45">
        <f t="shared" ca="1" si="8"/>
        <v>19.710526315789451</v>
      </c>
      <c r="U5" s="45">
        <f t="shared" ca="1" si="8"/>
        <v>16.894736842105239</v>
      </c>
      <c r="V5" s="45">
        <f t="shared" ca="1" si="8"/>
        <v>14.078947368421028</v>
      </c>
      <c r="W5" s="45">
        <f t="shared" ca="1" si="8"/>
        <v>11.263157894736818</v>
      </c>
      <c r="X5" s="45">
        <f t="shared" ca="1" si="8"/>
        <v>8.447368421052607</v>
      </c>
      <c r="Y5" s="45">
        <f t="shared" ca="1" si="8"/>
        <v>5.6315789473683964</v>
      </c>
      <c r="Z5" s="45">
        <f t="shared" ca="1" si="8"/>
        <v>2.8157894736841858</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61</v>
      </c>
      <c r="B7" s="18" t="str">
        <f ca="1">IF(ISNUMBER(A7),INDEX(Backlog!$A:$M,$A7,B$5),"")</f>
        <v>3.2.7</v>
      </c>
      <c r="C7" s="74" t="str">
        <f ca="1">IF($B7="","",INDEX(Backlog!$A:$M,$A7,C$5))</f>
        <v>Android</v>
      </c>
      <c r="D7" s="74" t="str">
        <f ca="1">IF($B7="","",INDEX(Backlog!$A:$M,$A7,D$5))</f>
        <v>Media</v>
      </c>
      <c r="E7" s="74" t="str">
        <f ca="1">IF($B7="","",INDEX(Backlog!$A:$M,$A7,E$5))</f>
        <v>Afficher un média du BO</v>
      </c>
      <c r="F7" s="49">
        <f ca="1">IF($B7="","",INDEX(Backlog!$A:$M,$A7,F$5))</f>
        <v>4</v>
      </c>
      <c r="G7" s="67">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62</v>
      </c>
      <c r="CB7" s="21">
        <f t="shared" ref="CB7:CB42" ca="1" si="13">IF($CE7="","",Nb_Items)</f>
        <v>117</v>
      </c>
      <c r="CC7" s="21" t="str">
        <f t="shared" ref="CC7:CC42" ca="1" si="14">"Backlog!" &amp; ADDRESS(CA7,$CC$4) &amp; ":" &amp; ADDRESS(CB7,$CC$4)</f>
        <v>Backlog!$F$62:$F$117</v>
      </c>
      <c r="CD7" s="21">
        <f t="shared" ref="CD7:CD42" ca="1" si="15">IF(CC6="","",MATCH($B$2,INDIRECT(CC6),0))</f>
        <v>61</v>
      </c>
      <c r="CE7" s="21">
        <f t="shared" ref="CE7:CE9" ca="1" si="16">IF(ISNA($CD7),"",CE6+CD7)</f>
        <v>62</v>
      </c>
    </row>
    <row r="8" spans="1:83">
      <c r="A8" s="91">
        <f t="shared" ref="A8:A42" ca="1" si="17">CA8-1</f>
        <v>62</v>
      </c>
      <c r="B8" s="18" t="str">
        <f ca="1">IF(ISNUMBER(A8),INDEX(Backlog!$A:$M,$A8,B$5),"")</f>
        <v>3.3.1</v>
      </c>
      <c r="C8" s="74" t="str">
        <f ca="1">IF($B8="","",INDEX(Backlog!$A:$M,$A8,C$5))</f>
        <v>Android</v>
      </c>
      <c r="D8" s="74" t="str">
        <f ca="1">IF($B8="","",INDEX(Backlog!$A:$M,$A8,D$5))</f>
        <v>IHM</v>
      </c>
      <c r="E8" s="74" t="str">
        <f ca="1">IF($B8="","",INDEX(Backlog!$A:$M,$A8,E$5))</f>
        <v>Afficher une scène (simple) du BO</v>
      </c>
      <c r="F8" s="49">
        <f ca="1">IF($B8="","",INDEX(Backlog!$A:$M,$A8,F$5))</f>
        <v>5</v>
      </c>
      <c r="G8" s="67">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63</v>
      </c>
      <c r="CB8" s="21">
        <f t="shared" ca="1" si="13"/>
        <v>117</v>
      </c>
      <c r="CC8" s="21" t="str">
        <f t="shared" ca="1" si="14"/>
        <v>Backlog!$F$63:$F$117</v>
      </c>
      <c r="CD8" s="21">
        <f t="shared" ca="1" si="15"/>
        <v>1</v>
      </c>
      <c r="CE8" s="21">
        <f t="shared" ca="1" si="16"/>
        <v>63</v>
      </c>
    </row>
    <row r="9" spans="1:83">
      <c r="A9" s="91">
        <f t="shared" ca="1" si="17"/>
        <v>63</v>
      </c>
      <c r="B9" s="18" t="str">
        <f ca="1">IF(ISNUMBER(A9),INDEX(Backlog!$A:$M,$A9,B$5),"")</f>
        <v>3.3.2</v>
      </c>
      <c r="C9" s="74" t="str">
        <f ca="1">IF($B9="","",INDEX(Backlog!$A:$M,$A9,C$5))</f>
        <v>Android</v>
      </c>
      <c r="D9" s="74" t="str">
        <f ca="1">IF($B9="","",INDEX(Backlog!$A:$M,$A9,D$5))</f>
        <v>IHM</v>
      </c>
      <c r="E9" s="74" t="str">
        <f ca="1">IF($B9="","",INDEX(Backlog!$A:$M,$A9,E$5))</f>
        <v>Afficher une scène (avancée) du BO</v>
      </c>
      <c r="F9" s="49">
        <f ca="1">IF($B9="","",INDEX(Backlog!$A:$M,$A9,F$5))</f>
        <v>6</v>
      </c>
      <c r="G9" s="67">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64</v>
      </c>
      <c r="CB9" s="21">
        <f t="shared" ca="1" si="13"/>
        <v>117</v>
      </c>
      <c r="CC9" s="21" t="str">
        <f t="shared" ca="1" si="14"/>
        <v>Backlog!$F$64:$F$117</v>
      </c>
      <c r="CD9" s="21">
        <f t="shared" ca="1" si="15"/>
        <v>1</v>
      </c>
      <c r="CE9" s="21">
        <f t="shared" ca="1" si="16"/>
        <v>64</v>
      </c>
    </row>
    <row r="10" spans="1:83">
      <c r="A10" s="91">
        <f t="shared" ca="1" si="17"/>
        <v>64</v>
      </c>
      <c r="B10" s="18" t="str">
        <f ca="1">IF(ISNUMBER(A10),INDEX(Backlog!$A:$M,$A10,B$5),"")</f>
        <v>3.3.3</v>
      </c>
      <c r="C10" s="74" t="str">
        <f ca="1">IF($B10="","",INDEX(Backlog!$A:$M,$A10,C$5))</f>
        <v>Android</v>
      </c>
      <c r="D10" s="74" t="str">
        <f ca="1">IF($B10="","",INDEX(Backlog!$A:$M,$A10,D$5))</f>
        <v>IHM</v>
      </c>
      <c r="E10" s="74" t="str">
        <f ca="1">IF($B10="","",INDEX(Backlog!$A:$M,$A10,E$5))</f>
        <v>Afficher un parcours du BO</v>
      </c>
      <c r="F10" s="49">
        <f ca="1">IF($B10="","",INDEX(Backlog!$A:$M,$A10,F$5))</f>
        <v>5</v>
      </c>
      <c r="G10" s="67">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65</v>
      </c>
      <c r="CB10" s="21">
        <f t="shared" ca="1" si="13"/>
        <v>117</v>
      </c>
      <c r="CC10" s="21" t="str">
        <f t="shared" ca="1" si="14"/>
        <v>Backlog!$F$65:$F$117</v>
      </c>
      <c r="CD10" s="21">
        <f t="shared" ca="1" si="15"/>
        <v>1</v>
      </c>
      <c r="CE10" s="21">
        <f ca="1">IF(ISNA($CD10),"",CE9+CD10)</f>
        <v>65</v>
      </c>
    </row>
    <row r="11" spans="1:83">
      <c r="A11" s="91">
        <f t="shared" ca="1" si="17"/>
        <v>66</v>
      </c>
      <c r="B11" s="18" t="str">
        <f ca="1">IF(ISNUMBER(A11),INDEX(Backlog!$A:$M,$A11,B$5),"")</f>
        <v>3.3.5</v>
      </c>
      <c r="C11" s="74" t="str">
        <f ca="1">IF($B11="","",INDEX(Backlog!$A:$M,$A11,C$5))</f>
        <v>Android</v>
      </c>
      <c r="D11" s="74" t="str">
        <f ca="1">IF($B11="","",INDEX(Backlog!$A:$M,$A11,D$5))</f>
        <v>IHM</v>
      </c>
      <c r="E11" s="74" t="str">
        <f ca="1">IF($B11="","",INDEX(Backlog!$A:$M,$A11,E$5))</f>
        <v>Navigation Avancée</v>
      </c>
      <c r="F11" s="49">
        <f ca="1">IF($B11="","",INDEX(Backlog!$A:$M,$A11,F$5))</f>
        <v>5</v>
      </c>
      <c r="G11" s="67">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67</v>
      </c>
      <c r="CB11" s="21">
        <f t="shared" ca="1" si="13"/>
        <v>117</v>
      </c>
      <c r="CC11" s="21" t="str">
        <f t="shared" ca="1" si="14"/>
        <v>Backlog!$F$67:$F$117</v>
      </c>
      <c r="CD11" s="21">
        <f t="shared" ca="1" si="15"/>
        <v>2</v>
      </c>
      <c r="CE11" s="21">
        <f t="shared" ref="CE11:CE42" ca="1" si="19">IF(ISNA($CD11),"",CE10+CD11)</f>
        <v>67</v>
      </c>
    </row>
    <row r="12" spans="1:83">
      <c r="A12" s="91">
        <f t="shared" ca="1" si="17"/>
        <v>78</v>
      </c>
      <c r="B12" s="18" t="str">
        <f ca="1">IF(ISNUMBER(A12),INDEX(Backlog!$A:$M,$A12,B$5),"")</f>
        <v>4.1.3</v>
      </c>
      <c r="C12" s="74" t="str">
        <f ca="1">IF($B12="","",INDEX(Backlog!$A:$M,$A12,C$5))</f>
        <v>Contrôle &amp; Tests</v>
      </c>
      <c r="D12" s="74" t="str">
        <f ca="1">IF($B12="","",INDEX(Backlog!$A:$M,$A12,D$5))</f>
        <v>Retours sur itération précédente</v>
      </c>
      <c r="E12" s="74" t="str">
        <f ca="1">IF($B12="","",INDEX(Backlog!$A:$M,$A12,E$5))</f>
        <v>Retours sur itération 3</v>
      </c>
      <c r="F12" s="49">
        <f ca="1">IF($B12="","",INDEX(Backlog!$A:$M,$A12,F$5))</f>
        <v>1</v>
      </c>
      <c r="G12" s="67">
        <f ca="1">IF($B12="","",INDEX(Backlog!$A:$M,$A12,G$5))</f>
        <v>8</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79</v>
      </c>
      <c r="CB12" s="21">
        <f t="shared" ca="1" si="13"/>
        <v>117</v>
      </c>
      <c r="CC12" s="21" t="str">
        <f t="shared" ca="1" si="14"/>
        <v>Backlog!$F$79:$F$117</v>
      </c>
      <c r="CD12" s="21">
        <f t="shared" ca="1" si="15"/>
        <v>12</v>
      </c>
      <c r="CE12" s="21">
        <f t="shared" ca="1" si="19"/>
        <v>79</v>
      </c>
    </row>
    <row r="13" spans="1:83" ht="25.5">
      <c r="A13" s="91">
        <f t="shared" ca="1" si="17"/>
        <v>84</v>
      </c>
      <c r="B13" s="18" t="str">
        <f ca="1">IF(ISNUMBER(A13),INDEX(Backlog!$A:$M,$A13,B$5),"")</f>
        <v>4.2.4</v>
      </c>
      <c r="C13" s="74" t="str">
        <f ca="1">IF($B13="","",INDEX(Backlog!$A:$M,$A13,C$5))</f>
        <v>Contrôle &amp; Tests</v>
      </c>
      <c r="D13" s="74" t="str">
        <f ca="1">IF($B13="","",INDEX(Backlog!$A:$M,$A13,D$5))</f>
        <v>Tests Fonctionnels</v>
      </c>
      <c r="E13" s="74" t="str">
        <f ca="1">IF($B13="","",INDEX(Backlog!$A:$M,$A13,E$5))</f>
        <v>Tests Fonctionnels itération 4</v>
      </c>
      <c r="F13" s="49">
        <f ca="1">IF($B13="","",INDEX(Backlog!$A:$M,$A13,F$5))</f>
        <v>4</v>
      </c>
      <c r="G13" s="67">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85</v>
      </c>
      <c r="CB13" s="21">
        <f t="shared" ca="1" si="13"/>
        <v>117</v>
      </c>
      <c r="CC13" s="21" t="str">
        <f t="shared" ca="1" si="14"/>
        <v>Backlog!$F$85:$F$117</v>
      </c>
      <c r="CD13" s="21">
        <f t="shared" ca="1" si="15"/>
        <v>6</v>
      </c>
      <c r="CE13" s="21">
        <f t="shared" ca="1" si="19"/>
        <v>85</v>
      </c>
    </row>
    <row r="14" spans="1:83">
      <c r="A14" s="91">
        <f t="shared" ca="1" si="17"/>
        <v>89</v>
      </c>
      <c r="B14" s="18" t="str">
        <f ca="1">IF(ISNUMBER(A14),INDEX(Backlog!$A:$M,$A14,B$5),"")</f>
        <v>4.3.4</v>
      </c>
      <c r="C14" s="74" t="str">
        <f ca="1">IF($B14="","",INDEX(Backlog!$A:$M,$A14,C$5))</f>
        <v>Contrôle &amp; Tests</v>
      </c>
      <c r="D14" s="74" t="str">
        <f ca="1">IF($B14="","",INDEX(Backlog!$A:$M,$A14,D$5))</f>
        <v>Livraison &amp; Packaging</v>
      </c>
      <c r="E14" s="74" t="str">
        <f ca="1">IF($B14="","",INDEX(Backlog!$A:$M,$A14,E$5))</f>
        <v>Livraison &amp; Packaging itération 4</v>
      </c>
      <c r="F14" s="49">
        <f ca="1">IF($B14="","",INDEX(Backlog!$A:$M,$A14,F$5))</f>
        <v>4</v>
      </c>
      <c r="G14" s="67">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90</v>
      </c>
      <c r="CB14" s="21">
        <f t="shared" ca="1" si="13"/>
        <v>117</v>
      </c>
      <c r="CC14" s="21" t="str">
        <f t="shared" ca="1" si="14"/>
        <v>Backlog!$F$90:$F$117</v>
      </c>
      <c r="CD14" s="21">
        <f t="shared" ca="1" si="15"/>
        <v>5</v>
      </c>
      <c r="CE14" s="21">
        <f t="shared" ca="1" si="19"/>
        <v>90</v>
      </c>
    </row>
    <row r="15" spans="1:83">
      <c r="A15" s="91">
        <f t="shared" ca="1" si="17"/>
        <v>95</v>
      </c>
      <c r="B15" s="18" t="str">
        <f ca="1">IF(ISNUMBER(A15),INDEX(Backlog!$A:$M,$A15,B$5),"")</f>
        <v>5.1.5</v>
      </c>
      <c r="C15" s="74" t="str">
        <f ca="1">IF($B15="","",INDEX(Backlog!$A:$M,$A15,C$5))</f>
        <v>Conception &amp; Spec</v>
      </c>
      <c r="D15" s="74" t="str">
        <f ca="1">IF($B15="","",INDEX(Backlog!$A:$M,$A15,D$5))</f>
        <v>Conception</v>
      </c>
      <c r="E15" s="74" t="str">
        <f ca="1">IF($B15="","",INDEX(Backlog!$A:$M,$A15,E$5))</f>
        <v>Conception pré-itération 5</v>
      </c>
      <c r="F15" s="49">
        <f ca="1">IF($B15="","",INDEX(Backlog!$A:$M,$A15,F$5))</f>
        <v>1</v>
      </c>
      <c r="G15" s="67">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96</v>
      </c>
      <c r="CB15" s="21">
        <f t="shared" ca="1" si="13"/>
        <v>117</v>
      </c>
      <c r="CC15" s="21" t="str">
        <f t="shared" ca="1" si="14"/>
        <v>Backlog!$F$96:$F$117</v>
      </c>
      <c r="CD15" s="21">
        <f t="shared" ca="1" si="15"/>
        <v>6</v>
      </c>
      <c r="CE15" s="21">
        <f t="shared" ca="1" si="19"/>
        <v>96</v>
      </c>
    </row>
    <row r="16" spans="1:83">
      <c r="A16" s="91">
        <f t="shared" ca="1" si="17"/>
        <v>100</v>
      </c>
      <c r="B16" s="18" t="str">
        <f ca="1">IF(ISNUMBER(A16),INDEX(Backlog!$A:$M,$A16,B$5),"")</f>
        <v>5.2.5</v>
      </c>
      <c r="C16" s="74" t="str">
        <f ca="1">IF($B16="","",INDEX(Backlog!$A:$M,$A16,C$5))</f>
        <v>Conception &amp; Spec</v>
      </c>
      <c r="D16" s="74" t="str">
        <f ca="1">IF($B16="","",INDEX(Backlog!$A:$M,$A16,D$5))</f>
        <v>Spécification</v>
      </c>
      <c r="E16" s="74" t="str">
        <f ca="1">IF($B16="","",INDEX(Backlog!$A:$M,$A16,E$5))</f>
        <v>Spécification pré-itération 5</v>
      </c>
      <c r="F16" s="49">
        <f ca="1">IF($B16="","",INDEX(Backlog!$A:$M,$A16,F$5))</f>
        <v>1</v>
      </c>
      <c r="G16" s="67">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101</v>
      </c>
      <c r="CB16" s="21">
        <f t="shared" ca="1" si="13"/>
        <v>117</v>
      </c>
      <c r="CC16" s="21" t="str">
        <f t="shared" ca="1" si="14"/>
        <v>Backlog!$F$101:$F$117</v>
      </c>
      <c r="CD16" s="21">
        <f t="shared" ca="1" si="15"/>
        <v>5</v>
      </c>
      <c r="CE16" s="21">
        <f t="shared" ca="1" si="19"/>
        <v>101</v>
      </c>
    </row>
    <row r="17" spans="1:83">
      <c r="A17" s="91">
        <f t="shared" ca="1" si="17"/>
        <v>104</v>
      </c>
      <c r="B17" s="18" t="str">
        <f ca="1">IF(ISNUMBER(A17),INDEX(Backlog!$A:$M,$A17,B$5),"")</f>
        <v>6.1.4</v>
      </c>
      <c r="C17" s="74" t="str">
        <f ca="1">IF($B17="","",INDEX(Backlog!$A:$M,$A17,C$5))</f>
        <v>Gestion de projet</v>
      </c>
      <c r="D17" s="74" t="str">
        <f ca="1">IF($B17="","",INDEX(Backlog!$A:$M,$A17,D$5))</f>
        <v>Réunions</v>
      </c>
      <c r="E17" s="74" t="str">
        <f ca="1">IF($B17="","",INDEX(Backlog!$A:$M,$A17,E$5))</f>
        <v>Réunions itération 4</v>
      </c>
      <c r="F17" s="49">
        <f ca="1">IF($B17="","",INDEX(Backlog!$A:$M,$A17,F$5))</f>
        <v>1</v>
      </c>
      <c r="G17" s="67">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105</v>
      </c>
      <c r="CB17" s="21">
        <f t="shared" ca="1" si="13"/>
        <v>117</v>
      </c>
      <c r="CC17" s="21" t="str">
        <f t="shared" ca="1" si="14"/>
        <v>Backlog!$F$105:$F$117</v>
      </c>
      <c r="CD17" s="21">
        <f t="shared" ca="1" si="15"/>
        <v>4</v>
      </c>
      <c r="CE17" s="21">
        <f t="shared" ca="1" si="19"/>
        <v>105</v>
      </c>
    </row>
    <row r="18" spans="1:83">
      <c r="A18" s="91">
        <f t="shared" ca="1" si="17"/>
        <v>109</v>
      </c>
      <c r="B18" s="18" t="str">
        <f ca="1">IF(ISNUMBER(A18),INDEX(Backlog!$A:$M,$A18,B$5),"")</f>
        <v>6.2.4</v>
      </c>
      <c r="C18" s="74" t="str">
        <f ca="1">IF($B18="","",INDEX(Backlog!$A:$M,$A18,C$5))</f>
        <v>Gestion de projet</v>
      </c>
      <c r="D18" s="74" t="str">
        <f ca="1">IF($B18="","",INDEX(Backlog!$A:$M,$A18,D$5))</f>
        <v>Backlog</v>
      </c>
      <c r="E18" s="74" t="str">
        <f ca="1">IF($B18="","",INDEX(Backlog!$A:$M,$A18,E$5))</f>
        <v>Mise à jour Backlog itération 4</v>
      </c>
      <c r="F18" s="49">
        <f ca="1">IF($B18="","",INDEX(Backlog!$A:$M,$A18,F$5))</f>
        <v>1</v>
      </c>
      <c r="G18" s="67">
        <f ca="1">IF($B18="","",INDEX(Backlog!$A:$M,$A18,G$5))</f>
        <v>0.5</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110</v>
      </c>
      <c r="CB18" s="21">
        <f t="shared" ca="1" si="13"/>
        <v>117</v>
      </c>
      <c r="CC18" s="21" t="str">
        <f t="shared" ca="1" si="14"/>
        <v>Backlog!$F$110:$F$117</v>
      </c>
      <c r="CD18" s="21">
        <f t="shared" ca="1" si="15"/>
        <v>5</v>
      </c>
      <c r="CE18" s="21">
        <f t="shared" ca="1" si="19"/>
        <v>110</v>
      </c>
    </row>
    <row r="19" spans="1:83">
      <c r="A19" s="91">
        <f t="shared" ca="1" si="17"/>
        <v>114</v>
      </c>
      <c r="B19" s="18" t="str">
        <f ca="1">IF(ISNUMBER(A19),INDEX(Backlog!$A:$M,$A19,B$5),"")</f>
        <v>7.1.4</v>
      </c>
      <c r="C19" s="74" t="str">
        <f ca="1">IF($B19="","",INDEX(Backlog!$A:$M,$A19,C$5))</f>
        <v>Documentation</v>
      </c>
      <c r="D19" s="74" t="str">
        <f ca="1">IF($B19="","",INDEX(Backlog!$A:$M,$A19,D$5))</f>
        <v>Documentation</v>
      </c>
      <c r="E19" s="74" t="str">
        <f ca="1">IF($B19="","",INDEX(Backlog!$A:$M,$A19,E$5))</f>
        <v>Documentation itération 4</v>
      </c>
      <c r="F19" s="49">
        <f ca="1">IF($B19="","",INDEX(Backlog!$A:$M,$A19,F$5))</f>
        <v>1</v>
      </c>
      <c r="G19" s="67">
        <f ca="1">IF($B19="","",INDEX(Backlog!$A:$M,$A19,G$5))</f>
        <v>4</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18"/>
        <v>115</v>
      </c>
      <c r="CB19" s="21">
        <f t="shared" ca="1" si="13"/>
        <v>117</v>
      </c>
      <c r="CC19" s="21" t="str">
        <f t="shared" ca="1" si="14"/>
        <v>Backlog!$F$115:$F$117</v>
      </c>
      <c r="CD19" s="21">
        <f t="shared" ca="1" si="15"/>
        <v>5</v>
      </c>
      <c r="CE19" s="21">
        <f t="shared" ca="1" si="19"/>
        <v>115</v>
      </c>
    </row>
    <row r="20" spans="1:83">
      <c r="A20" s="91" t="e">
        <f t="shared" ca="1" si="17"/>
        <v>#VALUE!</v>
      </c>
      <c r="B20" s="18" t="str">
        <f ca="1">IF(ISNUMBER(A20),INDEX(Backlog!$A:$M,$A20,B$5),"")</f>
        <v/>
      </c>
      <c r="C20" s="74" t="str">
        <f ca="1">IF($B20="","",INDEX(Backlog!$A:$M,$A20,C$5))</f>
        <v/>
      </c>
      <c r="D20" s="74" t="str">
        <f ca="1">IF($B20="","",INDEX(Backlog!$A:$M,$A20,D$5))</f>
        <v/>
      </c>
      <c r="E20" s="74" t="str">
        <f ca="1">IF($B20="","",INDEX(Backlog!$A:$M,$A20,E$5))</f>
        <v/>
      </c>
      <c r="F20" s="49" t="str">
        <f ca="1">IF($B20="","",INDEX(Backlog!$A:$M,$A20,F$5))</f>
        <v/>
      </c>
      <c r="G20" s="67"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t="str">
        <f t="shared" ca="1" si="18"/>
        <v/>
      </c>
      <c r="CB20" s="21" t="str">
        <f t="shared" ca="1" si="13"/>
        <v/>
      </c>
      <c r="CC20" s="21" t="e">
        <f t="shared" ca="1" si="14"/>
        <v>#VALUE!</v>
      </c>
      <c r="CD20" s="21" t="e">
        <f t="shared" ca="1" si="15"/>
        <v>#N/A</v>
      </c>
      <c r="CE20" s="21" t="str">
        <f t="shared" ca="1" si="19"/>
        <v/>
      </c>
    </row>
    <row r="21" spans="1:83">
      <c r="A21" s="91" t="e">
        <f t="shared" ca="1" si="17"/>
        <v>#VALUE!</v>
      </c>
      <c r="B21" s="18" t="str">
        <f ca="1">IF(ISNUMBER(A21),INDEX(Backlog!$A:$M,$A21,B$5),"")</f>
        <v/>
      </c>
      <c r="C21" s="74" t="str">
        <f ca="1">IF($B21="","",INDEX(Backlog!$A:$M,$A21,C$5))</f>
        <v/>
      </c>
      <c r="D21" s="74" t="str">
        <f ca="1">IF($B21="","",INDEX(Backlog!$A:$M,$A21,D$5))</f>
        <v/>
      </c>
      <c r="E21" s="74" t="str">
        <f ca="1">IF($B21="","",INDEX(Backlog!$A:$M,$A21,E$5))</f>
        <v/>
      </c>
      <c r="F21" s="49" t="str">
        <f ca="1">IF($B21="","",INDEX(Backlog!$A:$M,$A21,F$5))</f>
        <v/>
      </c>
      <c r="G21" s="67"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t="e">
        <f t="shared" ca="1" si="18"/>
        <v>#VALUE!</v>
      </c>
      <c r="CB21" s="21" t="e">
        <f t="shared" ca="1" si="13"/>
        <v>#VALUE!</v>
      </c>
      <c r="CC21" s="21" t="e">
        <f t="shared" ca="1" si="14"/>
        <v>#VALUE!</v>
      </c>
      <c r="CD21" s="21" t="e">
        <f t="shared" ca="1" si="15"/>
        <v>#VALUE!</v>
      </c>
      <c r="CE21" s="21" t="e">
        <f t="shared" ca="1" si="19"/>
        <v>#VALUE!</v>
      </c>
    </row>
    <row r="22" spans="1:83">
      <c r="A22" s="91" t="e">
        <f t="shared" ca="1" si="17"/>
        <v>#VALUE!</v>
      </c>
      <c r="B22" s="18" t="str">
        <f ca="1">IF(ISNUMBER(A22),INDEX(Backlog!$A:$M,$A22,B$5),"")</f>
        <v/>
      </c>
      <c r="C22" s="74" t="str">
        <f ca="1">IF($B22="","",INDEX(Backlog!$A:$M,$A22,C$5))</f>
        <v/>
      </c>
      <c r="D22" s="74" t="str">
        <f ca="1">IF($B22="","",INDEX(Backlog!$A:$M,$A22,D$5))</f>
        <v/>
      </c>
      <c r="E22" s="74" t="str">
        <f ca="1">IF($B22="","",INDEX(Backlog!$A:$M,$A22,E$5))</f>
        <v/>
      </c>
      <c r="F22" s="49" t="str">
        <f ca="1">IF($B22="","",INDEX(Backlog!$A:$M,$A22,F$5))</f>
        <v/>
      </c>
      <c r="G22" s="67"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t="e">
        <f t="shared" ca="1" si="18"/>
        <v>#VALUE!</v>
      </c>
      <c r="CB22" s="21" t="e">
        <f t="shared" ca="1" si="13"/>
        <v>#VALUE!</v>
      </c>
      <c r="CC22" s="21" t="e">
        <f t="shared" ca="1" si="14"/>
        <v>#VALUE!</v>
      </c>
      <c r="CD22" s="21" t="e">
        <f t="shared" ca="1" si="15"/>
        <v>#VALUE!</v>
      </c>
      <c r="CE22" s="21" t="e">
        <f t="shared" ca="1" si="19"/>
        <v>#VALUE!</v>
      </c>
    </row>
    <row r="23" spans="1:83">
      <c r="A23" s="91" t="e">
        <f t="shared" ca="1" si="17"/>
        <v>#VALUE!</v>
      </c>
      <c r="B23" s="18" t="str">
        <f ca="1">IF(ISNUMBER(A23),INDEX(Backlog!$A:$M,$A23,B$5),"")</f>
        <v/>
      </c>
      <c r="C23" s="74" t="str">
        <f ca="1">IF($B23="","",INDEX(Backlog!$A:$M,$A23,C$5))</f>
        <v/>
      </c>
      <c r="D23" s="74" t="str">
        <f ca="1">IF($B23="","",INDEX(Backlog!$A:$M,$A23,D$5))</f>
        <v/>
      </c>
      <c r="E23" s="74" t="str">
        <f ca="1">IF($B23="","",INDEX(Backlog!$A:$M,$A23,E$5))</f>
        <v/>
      </c>
      <c r="F23" s="49" t="str">
        <f ca="1">IF($B23="","",INDEX(Backlog!$A:$M,$A23,F$5))</f>
        <v/>
      </c>
      <c r="G23" s="67"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t="e">
        <f t="shared" ca="1" si="18"/>
        <v>#VALUE!</v>
      </c>
      <c r="CB23" s="21" t="e">
        <f t="shared" ca="1" si="13"/>
        <v>#VALUE!</v>
      </c>
      <c r="CC23" s="21" t="e">
        <f t="shared" ca="1" si="14"/>
        <v>#VALUE!</v>
      </c>
      <c r="CD23" s="21" t="e">
        <f t="shared" ca="1" si="15"/>
        <v>#VALUE!</v>
      </c>
      <c r="CE23" s="21" t="e">
        <f t="shared" ca="1" si="19"/>
        <v>#VALUE!</v>
      </c>
    </row>
    <row r="24" spans="1:83">
      <c r="A24" s="91" t="e">
        <f t="shared" ca="1" si="17"/>
        <v>#VALUE!</v>
      </c>
      <c r="B24" s="18" t="str">
        <f ca="1">IF(ISNUMBER(A24),INDEX(Backlog!$A:$M,$A24,B$5),"")</f>
        <v/>
      </c>
      <c r="C24" s="74" t="str">
        <f ca="1">IF($B24="","",INDEX(Backlog!$A:$M,$A24,C$5))</f>
        <v/>
      </c>
      <c r="D24" s="74" t="str">
        <f ca="1">IF($B24="","",INDEX(Backlog!$A:$M,$A24,D$5))</f>
        <v/>
      </c>
      <c r="E24" s="74" t="str">
        <f ca="1">IF($B24="","",INDEX(Backlog!$A:$M,$A24,E$5))</f>
        <v/>
      </c>
      <c r="F24" s="49" t="str">
        <f ca="1">IF($B24="","",INDEX(Backlog!$A:$M,$A24,F$5))</f>
        <v/>
      </c>
      <c r="G24" s="67"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t="e">
        <f t="shared" ca="1" si="18"/>
        <v>#VALUE!</v>
      </c>
      <c r="CB24" s="21" t="e">
        <f t="shared" ca="1" si="13"/>
        <v>#VALUE!</v>
      </c>
      <c r="CC24" s="21" t="e">
        <f t="shared" ca="1" si="14"/>
        <v>#VALUE!</v>
      </c>
      <c r="CD24" s="21" t="e">
        <f t="shared" ca="1" si="15"/>
        <v>#VALUE!</v>
      </c>
      <c r="CE24" s="21" t="e">
        <f t="shared" ca="1" si="19"/>
        <v>#VALUE!</v>
      </c>
    </row>
    <row r="25" spans="1:83">
      <c r="A25" s="91" t="e">
        <f t="shared" ca="1" si="17"/>
        <v>#VALUE!</v>
      </c>
      <c r="B25" s="18" t="str">
        <f ca="1">IF(ISNUMBER(A25),INDEX(Backlog!$A:$M,$A25,B$5),"")</f>
        <v/>
      </c>
      <c r="C25" s="74" t="str">
        <f ca="1">IF($B25="","",INDEX(Backlog!$A:$M,$A25,C$5))</f>
        <v/>
      </c>
      <c r="D25" s="74" t="str">
        <f ca="1">IF($B25="","",INDEX(Backlog!$A:$M,$A25,D$5))</f>
        <v/>
      </c>
      <c r="E25" s="74" t="str">
        <f ca="1">IF($B25="","",INDEX(Backlog!$A:$M,$A25,E$5))</f>
        <v/>
      </c>
      <c r="F25" s="49" t="str">
        <f ca="1">IF($B25="","",INDEX(Backlog!$A:$M,$A25,F$5))</f>
        <v/>
      </c>
      <c r="G25" s="67"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t="e">
        <f t="shared" ca="1" si="18"/>
        <v>#VALUE!</v>
      </c>
      <c r="CB25" s="21" t="e">
        <f t="shared" ca="1" si="13"/>
        <v>#VALUE!</v>
      </c>
      <c r="CC25" s="21" t="e">
        <f t="shared" ca="1" si="14"/>
        <v>#VALUE!</v>
      </c>
      <c r="CD25" s="21" t="e">
        <f t="shared" ca="1" si="15"/>
        <v>#VALUE!</v>
      </c>
      <c r="CE25" s="21" t="e">
        <f t="shared" ca="1" si="19"/>
        <v>#VALUE!</v>
      </c>
    </row>
    <row r="26" spans="1:83">
      <c r="A26" s="91" t="e">
        <f t="shared" ca="1" si="17"/>
        <v>#VALUE!</v>
      </c>
      <c r="B26" s="18" t="str">
        <f ca="1">IF(ISNUMBER(A26),INDEX(Backlog!$A:$M,$A26,B$5),"")</f>
        <v/>
      </c>
      <c r="C26" s="74" t="str">
        <f ca="1">IF($B26="","",INDEX(Backlog!$A:$M,$A26,C$5))</f>
        <v/>
      </c>
      <c r="D26" s="74" t="str">
        <f ca="1">IF($B26="","",INDEX(Backlog!$A:$M,$A26,D$5))</f>
        <v/>
      </c>
      <c r="E26" s="74" t="str">
        <f ca="1">IF($B26="","",INDEX(Backlog!$A:$M,$A26,E$5))</f>
        <v/>
      </c>
      <c r="F26" s="49" t="str">
        <f ca="1">IF($B26="","",INDEX(Backlog!$A:$M,$A26,F$5))</f>
        <v/>
      </c>
      <c r="G26" s="67"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t="e">
        <f t="shared" ca="1" si="18"/>
        <v>#VALUE!</v>
      </c>
      <c r="CB26" s="21" t="e">
        <f t="shared" ca="1" si="13"/>
        <v>#VALUE!</v>
      </c>
      <c r="CC26" s="21" t="e">
        <f t="shared" ca="1" si="14"/>
        <v>#VALUE!</v>
      </c>
      <c r="CD26" s="21" t="e">
        <f t="shared" ca="1" si="15"/>
        <v>#VALUE!</v>
      </c>
      <c r="CE26" s="21" t="e">
        <f t="shared" ca="1" si="19"/>
        <v>#VALUE!</v>
      </c>
    </row>
    <row r="27" spans="1:83">
      <c r="A27" s="91" t="e">
        <f t="shared" ca="1" si="17"/>
        <v>#VALUE!</v>
      </c>
      <c r="B27" s="18" t="str">
        <f ca="1">IF(ISNUMBER(A27),INDEX(Backlog!$A:$M,$A27,B$5),"")</f>
        <v/>
      </c>
      <c r="C27" s="74" t="str">
        <f ca="1">IF($B27="","",INDEX(Backlog!$A:$M,$A27,C$5))</f>
        <v/>
      </c>
      <c r="D27" s="74" t="str">
        <f ca="1">IF($B27="","",INDEX(Backlog!$A:$M,$A27,D$5))</f>
        <v/>
      </c>
      <c r="E27" s="74" t="str">
        <f ca="1">IF($B27="","",INDEX(Backlog!$A:$M,$A27,E$5))</f>
        <v/>
      </c>
      <c r="F27" s="49" t="str">
        <f ca="1">IF($B27="","",INDEX(Backlog!$A:$M,$A27,F$5))</f>
        <v/>
      </c>
      <c r="G27" s="67"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t="e">
        <f t="shared" ca="1" si="18"/>
        <v>#VALUE!</v>
      </c>
      <c r="CB27" s="21" t="e">
        <f t="shared" ca="1" si="13"/>
        <v>#VALUE!</v>
      </c>
      <c r="CC27" s="21" t="e">
        <f t="shared" ca="1" si="14"/>
        <v>#VALUE!</v>
      </c>
      <c r="CD27" s="21" t="e">
        <f t="shared" ca="1" si="15"/>
        <v>#VALUE!</v>
      </c>
      <c r="CE27" s="21" t="e">
        <f t="shared" ca="1" si="19"/>
        <v>#VALUE!</v>
      </c>
    </row>
    <row r="28" spans="1:83">
      <c r="A28" s="91" t="e">
        <f t="shared" ca="1" si="17"/>
        <v>#VALUE!</v>
      </c>
      <c r="B28" s="18" t="str">
        <f ca="1">IF(ISNUMBER(A28),INDEX(Backlog!$A:$M,$A28,B$5),"")</f>
        <v/>
      </c>
      <c r="C28" s="74" t="str">
        <f ca="1">IF($B28="","",INDEX(Backlog!$A:$M,$A28,C$5))</f>
        <v/>
      </c>
      <c r="D28" s="74" t="str">
        <f ca="1">IF($B28="","",INDEX(Backlog!$A:$M,$A28,D$5))</f>
        <v/>
      </c>
      <c r="E28" s="74" t="str">
        <f ca="1">IF($B28="","",INDEX(Backlog!$A:$M,$A28,E$5))</f>
        <v/>
      </c>
      <c r="F28" s="49" t="str">
        <f ca="1">IF($B28="","",INDEX(Backlog!$A:$M,$A28,F$5))</f>
        <v/>
      </c>
      <c r="G28" s="67"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t="e">
        <f t="shared" ca="1" si="18"/>
        <v>#VALUE!</v>
      </c>
      <c r="CB28" s="21" t="e">
        <f t="shared" ca="1" si="13"/>
        <v>#VALUE!</v>
      </c>
      <c r="CC28" s="21" t="e">
        <f t="shared" ca="1" si="14"/>
        <v>#VALUE!</v>
      </c>
      <c r="CD28" s="21" t="e">
        <f t="shared" ca="1" si="15"/>
        <v>#VALUE!</v>
      </c>
      <c r="CE28" s="21" t="e">
        <f t="shared" ca="1" si="19"/>
        <v>#VALUE!</v>
      </c>
    </row>
    <row r="29" spans="1:83">
      <c r="A29" s="91" t="e">
        <f t="shared" ca="1" si="17"/>
        <v>#VALUE!</v>
      </c>
      <c r="B29" s="18" t="str">
        <f ca="1">IF(ISNUMBER(A29),INDEX(Backlog!$A:$M,$A29,B$5),"")</f>
        <v/>
      </c>
      <c r="C29" s="74" t="str">
        <f ca="1">IF($B29="","",INDEX(Backlog!$A:$M,$A29,C$5))</f>
        <v/>
      </c>
      <c r="D29" s="74" t="str">
        <f ca="1">IF($B29="","",INDEX(Backlog!$A:$M,$A29,D$5))</f>
        <v/>
      </c>
      <c r="E29" s="74" t="str">
        <f ca="1">IF($B29="","",INDEX(Backlog!$A:$M,$A29,E$5))</f>
        <v/>
      </c>
      <c r="F29" s="49" t="str">
        <f ca="1">IF($B29="","",INDEX(Backlog!$A:$M,$A29,F$5))</f>
        <v/>
      </c>
      <c r="G29" s="67"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t="e">
        <f t="shared" ca="1" si="18"/>
        <v>#VALUE!</v>
      </c>
      <c r="CB29" s="21" t="e">
        <f t="shared" ca="1" si="13"/>
        <v>#VALUE!</v>
      </c>
      <c r="CC29" s="21" t="e">
        <f t="shared" ca="1" si="14"/>
        <v>#VALUE!</v>
      </c>
      <c r="CD29" s="21" t="e">
        <f t="shared" ca="1" si="15"/>
        <v>#VALUE!</v>
      </c>
      <c r="CE29" s="21" t="e">
        <f t="shared" ca="1" si="19"/>
        <v>#VALUE!</v>
      </c>
    </row>
    <row r="30" spans="1:83">
      <c r="A30" s="91" t="e">
        <f t="shared" ca="1" si="17"/>
        <v>#VALUE!</v>
      </c>
      <c r="B30" s="18" t="str">
        <f ca="1">IF(ISNUMBER(A30),INDEX(Backlog!$A:$M,$A30,B$5),"")</f>
        <v/>
      </c>
      <c r="C30" s="74" t="str">
        <f ca="1">IF($B30="","",INDEX(Backlog!$A:$M,$A30,C$5))</f>
        <v/>
      </c>
      <c r="D30" s="74" t="str">
        <f ca="1">IF($B30="","",INDEX(Backlog!$A:$M,$A30,D$5))</f>
        <v/>
      </c>
      <c r="E30" s="74" t="str">
        <f ca="1">IF($B30="","",INDEX(Backlog!$A:$M,$A30,E$5))</f>
        <v/>
      </c>
      <c r="F30" s="49" t="str">
        <f ca="1">IF($B30="","",INDEX(Backlog!$A:$M,$A30,F$5))</f>
        <v/>
      </c>
      <c r="G30" s="67"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t="e">
        <f t="shared" ca="1" si="18"/>
        <v>#VALUE!</v>
      </c>
      <c r="CB30" s="21" t="e">
        <f t="shared" ca="1" si="13"/>
        <v>#VALUE!</v>
      </c>
      <c r="CC30" s="21" t="e">
        <f t="shared" ca="1" si="14"/>
        <v>#VALUE!</v>
      </c>
      <c r="CD30" s="21" t="e">
        <f t="shared" ca="1" si="15"/>
        <v>#VALUE!</v>
      </c>
      <c r="CE30" s="21" t="e">
        <f t="shared" ca="1" si="19"/>
        <v>#VALUE!</v>
      </c>
    </row>
    <row r="31" spans="1:83">
      <c r="A31" s="91" t="e">
        <f t="shared" ca="1" si="17"/>
        <v>#VALUE!</v>
      </c>
      <c r="B31" s="18" t="str">
        <f ca="1">IF(ISNUMBER(A31),INDEX(Backlog!$A:$M,$A31,B$5),"")</f>
        <v/>
      </c>
      <c r="C31" s="74" t="str">
        <f ca="1">IF($B31="","",INDEX(Backlog!$A:$M,$A31,C$5))</f>
        <v/>
      </c>
      <c r="D31" s="74" t="str">
        <f ca="1">IF($B31="","",INDEX(Backlog!$A:$M,$A31,D$5))</f>
        <v/>
      </c>
      <c r="E31" s="74" t="str">
        <f ca="1">IF($B31="","",INDEX(Backlog!$A:$M,$A31,E$5))</f>
        <v/>
      </c>
      <c r="F31" s="49" t="str">
        <f ca="1">IF($B31="","",INDEX(Backlog!$A:$M,$A31,F$5))</f>
        <v/>
      </c>
      <c r="G31" s="67"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t="e">
        <f t="shared" ca="1" si="18"/>
        <v>#VALUE!</v>
      </c>
      <c r="CB31" s="21" t="e">
        <f t="shared" ca="1" si="13"/>
        <v>#VALUE!</v>
      </c>
      <c r="CC31" s="21" t="e">
        <f t="shared" ca="1" si="14"/>
        <v>#VALUE!</v>
      </c>
      <c r="CD31" s="21" t="e">
        <f t="shared" ca="1" si="15"/>
        <v>#VALUE!</v>
      </c>
      <c r="CE31" s="21" t="e">
        <f t="shared" ca="1" si="19"/>
        <v>#VALUE!</v>
      </c>
    </row>
    <row r="32" spans="1:83">
      <c r="A32" s="91" t="e">
        <f t="shared" ca="1" si="17"/>
        <v>#VALUE!</v>
      </c>
      <c r="B32" s="18" t="str">
        <f ca="1">IF(ISNUMBER(A32),INDEX(Backlog!$A:$M,$A32,B$5),"")</f>
        <v/>
      </c>
      <c r="C32" s="74" t="str">
        <f ca="1">IF($B32="","",INDEX(Backlog!$A:$M,$A32,C$5))</f>
        <v/>
      </c>
      <c r="D32" s="74" t="str">
        <f ca="1">IF($B32="","",INDEX(Backlog!$A:$M,$A32,D$5))</f>
        <v/>
      </c>
      <c r="E32" s="74" t="str">
        <f ca="1">IF($B32="","",INDEX(Backlog!$A:$M,$A32,E$5))</f>
        <v/>
      </c>
      <c r="F32" s="49" t="str">
        <f ca="1">IF($B32="","",INDEX(Backlog!$A:$M,$A32,F$5))</f>
        <v/>
      </c>
      <c r="G32" s="67"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t="e">
        <f t="shared" ca="1" si="18"/>
        <v>#VALUE!</v>
      </c>
      <c r="CB32" s="21" t="e">
        <f t="shared" ca="1" si="13"/>
        <v>#VALUE!</v>
      </c>
      <c r="CC32" s="21" t="e">
        <f t="shared" ca="1" si="14"/>
        <v>#VALUE!</v>
      </c>
      <c r="CD32" s="21" t="e">
        <f t="shared" ca="1" si="15"/>
        <v>#VALUE!</v>
      </c>
      <c r="CE32" s="21" t="e">
        <f t="shared" ca="1" si="19"/>
        <v>#VALUE!</v>
      </c>
    </row>
    <row r="33" spans="1:83">
      <c r="A33" s="91" t="e">
        <f t="shared" ca="1" si="17"/>
        <v>#VALUE!</v>
      </c>
      <c r="B33" s="18" t="str">
        <f ca="1">IF(ISNUMBER(A33),INDEX(Backlog!$A:$M,$A33,B$5),"")</f>
        <v/>
      </c>
      <c r="C33" s="74" t="str">
        <f ca="1">IF($B33="","",INDEX(Backlog!$A:$M,$A33,C$5))</f>
        <v/>
      </c>
      <c r="D33" s="74" t="str">
        <f ca="1">IF($B33="","",INDEX(Backlog!$A:$M,$A33,D$5))</f>
        <v/>
      </c>
      <c r="E33" s="74" t="str">
        <f ca="1">IF($B33="","",INDEX(Backlog!$A:$M,$A33,E$5))</f>
        <v/>
      </c>
      <c r="F33" s="49" t="str">
        <f ca="1">IF($B33="","",INDEX(Backlog!$A:$M,$A33,F$5))</f>
        <v/>
      </c>
      <c r="G33" s="67"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t="e">
        <f t="shared" ca="1" si="18"/>
        <v>#VALUE!</v>
      </c>
      <c r="CB33" s="21" t="e">
        <f t="shared" ca="1" si="13"/>
        <v>#VALUE!</v>
      </c>
      <c r="CC33" s="21" t="e">
        <f t="shared" ca="1" si="14"/>
        <v>#VALUE!</v>
      </c>
      <c r="CD33" s="21" t="e">
        <f t="shared" ca="1" si="15"/>
        <v>#VALUE!</v>
      </c>
      <c r="CE33" s="21" t="e">
        <f t="shared" ca="1" si="19"/>
        <v>#VALUE!</v>
      </c>
    </row>
    <row r="34" spans="1:83">
      <c r="A34" s="91" t="e">
        <f t="shared" ca="1" si="17"/>
        <v>#VALUE!</v>
      </c>
      <c r="B34" s="18" t="str">
        <f ca="1">IF(ISNUMBER(A34),INDEX(Backlog!$A:$M,$A34,B$5),"")</f>
        <v/>
      </c>
      <c r="C34" s="74" t="str">
        <f ca="1">IF($B34="","",INDEX(Backlog!$A:$M,$A34,C$5))</f>
        <v/>
      </c>
      <c r="D34" s="74" t="str">
        <f ca="1">IF($B34="","",INDEX(Backlog!$A:$M,$A34,D$5))</f>
        <v/>
      </c>
      <c r="E34" s="74" t="str">
        <f ca="1">IF($B34="","",INDEX(Backlog!$A:$M,$A34,E$5))</f>
        <v/>
      </c>
      <c r="F34" s="49" t="str">
        <f ca="1">IF($B34="","",INDEX(Backlog!$A:$M,$A34,F$5))</f>
        <v/>
      </c>
      <c r="G34" s="67"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t="e">
        <f t="shared" ca="1" si="18"/>
        <v>#VALUE!</v>
      </c>
      <c r="CB34" s="21" t="e">
        <f t="shared" ca="1" si="13"/>
        <v>#VALUE!</v>
      </c>
      <c r="CC34" s="21" t="e">
        <f t="shared" ca="1" si="14"/>
        <v>#VALUE!</v>
      </c>
      <c r="CD34" s="21" t="e">
        <f t="shared" ca="1" si="15"/>
        <v>#VALUE!</v>
      </c>
      <c r="CE34" s="21" t="e">
        <f t="shared" ca="1" si="19"/>
        <v>#VALUE!</v>
      </c>
    </row>
    <row r="35" spans="1:83">
      <c r="A35" s="91" t="e">
        <f t="shared" ca="1" si="17"/>
        <v>#VALUE!</v>
      </c>
      <c r="B35" s="18" t="str">
        <f ca="1">IF(ISNUMBER(A35),INDEX(Backlog!$A:$M,$A35,B$5),"")</f>
        <v/>
      </c>
      <c r="C35" s="74" t="str">
        <f ca="1">IF($B35="","",INDEX(Backlog!$A:$M,$A35,C$5))</f>
        <v/>
      </c>
      <c r="D35" s="74" t="str">
        <f ca="1">IF($B35="","",INDEX(Backlog!$A:$M,$A35,D$5))</f>
        <v/>
      </c>
      <c r="E35" s="74" t="str">
        <f ca="1">IF($B35="","",INDEX(Backlog!$A:$M,$A35,E$5))</f>
        <v/>
      </c>
      <c r="F35" s="49" t="str">
        <f ca="1">IF($B35="","",INDEX(Backlog!$A:$M,$A35,F$5))</f>
        <v/>
      </c>
      <c r="G35" s="67"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t="e">
        <f t="shared" ca="1" si="18"/>
        <v>#VALUE!</v>
      </c>
      <c r="CB35" s="21" t="e">
        <f t="shared" ca="1" si="13"/>
        <v>#VALUE!</v>
      </c>
      <c r="CC35" s="21" t="e">
        <f t="shared" ca="1" si="14"/>
        <v>#VALUE!</v>
      </c>
      <c r="CD35" s="21" t="e">
        <f t="shared" ca="1" si="15"/>
        <v>#VALUE!</v>
      </c>
      <c r="CE35" s="21" t="e">
        <f t="shared" ca="1" si="19"/>
        <v>#VALUE!</v>
      </c>
    </row>
    <row r="36" spans="1:83">
      <c r="A36" s="91" t="e">
        <f t="shared" ca="1" si="17"/>
        <v>#VALUE!</v>
      </c>
      <c r="B36" s="18" t="str">
        <f ca="1">IF(ISNUMBER(A36),INDEX(Backlog!$A:$M,$A36,B$5),"")</f>
        <v/>
      </c>
      <c r="C36" s="74" t="str">
        <f ca="1">IF($B36="","",INDEX(Backlog!$A:$M,$A36,C$5))</f>
        <v/>
      </c>
      <c r="D36" s="74" t="str">
        <f ca="1">IF($B36="","",INDEX(Backlog!$A:$M,$A36,D$5))</f>
        <v/>
      </c>
      <c r="E36" s="74" t="str">
        <f ca="1">IF($B36="","",INDEX(Backlog!$A:$M,$A36,E$5))</f>
        <v/>
      </c>
      <c r="F36" s="49" t="str">
        <f ca="1">IF($B36="","",INDEX(Backlog!$A:$M,$A36,F$5))</f>
        <v/>
      </c>
      <c r="G36" s="67"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t="e">
        <f t="shared" ca="1" si="18"/>
        <v>#VALUE!</v>
      </c>
      <c r="CB36" s="21" t="e">
        <f t="shared" ca="1" si="13"/>
        <v>#VALUE!</v>
      </c>
      <c r="CC36" s="21" t="e">
        <f t="shared" ca="1" si="14"/>
        <v>#VALUE!</v>
      </c>
      <c r="CD36" s="21" t="e">
        <f t="shared" ca="1" si="15"/>
        <v>#VALUE!</v>
      </c>
      <c r="CE36" s="21" t="e">
        <f t="shared" ca="1" si="19"/>
        <v>#VALUE!</v>
      </c>
    </row>
    <row r="37" spans="1:83">
      <c r="A37" s="91" t="e">
        <f t="shared" ca="1" si="17"/>
        <v>#VALUE!</v>
      </c>
      <c r="B37" s="18" t="str">
        <f ca="1">IF(ISNUMBER(A37),INDEX(Backlog!$A:$M,$A37,B$5),"")</f>
        <v/>
      </c>
      <c r="C37" s="74" t="str">
        <f ca="1">IF($B37="","",INDEX(Backlog!$A:$M,$A37,C$5))</f>
        <v/>
      </c>
      <c r="D37" s="74" t="str">
        <f ca="1">IF($B37="","",INDEX(Backlog!$A:$M,$A37,D$5))</f>
        <v/>
      </c>
      <c r="E37" s="74" t="str">
        <f ca="1">IF($B37="","",INDEX(Backlog!$A:$M,$A37,E$5))</f>
        <v/>
      </c>
      <c r="F37" s="49" t="str">
        <f ca="1">IF($B37="","",INDEX(Backlog!$A:$M,$A37,F$5))</f>
        <v/>
      </c>
      <c r="G37" s="67"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t="e">
        <f t="shared" ca="1" si="18"/>
        <v>#VALUE!</v>
      </c>
      <c r="CB37" s="21" t="e">
        <f t="shared" ca="1" si="13"/>
        <v>#VALUE!</v>
      </c>
      <c r="CC37" s="21" t="e">
        <f t="shared" ca="1" si="14"/>
        <v>#VALUE!</v>
      </c>
      <c r="CD37" s="21" t="e">
        <f t="shared" ca="1" si="15"/>
        <v>#VALUE!</v>
      </c>
      <c r="CE37" s="21" t="e">
        <f t="shared" ca="1" si="19"/>
        <v>#VALUE!</v>
      </c>
    </row>
    <row r="38" spans="1:83">
      <c r="A38" s="91" t="e">
        <f t="shared" ca="1" si="17"/>
        <v>#VALUE!</v>
      </c>
      <c r="B38" s="18" t="str">
        <f ca="1">IF(ISNUMBER(A38),INDEX(Backlog!$A:$M,$A38,B$5),"")</f>
        <v/>
      </c>
      <c r="C38" s="74" t="str">
        <f ca="1">IF($B38="","",INDEX(Backlog!$A:$M,$A38,C$5))</f>
        <v/>
      </c>
      <c r="D38" s="74" t="str">
        <f ca="1">IF($B38="","",INDEX(Backlog!$A:$M,$A38,D$5))</f>
        <v/>
      </c>
      <c r="E38" s="74" t="str">
        <f ca="1">IF($B38="","",INDEX(Backlog!$A:$M,$A38,E$5))</f>
        <v/>
      </c>
      <c r="F38" s="49" t="str">
        <f ca="1">IF($B38="","",INDEX(Backlog!$A:$M,$A38,F$5))</f>
        <v/>
      </c>
      <c r="G38" s="67"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t="e">
        <f t="shared" ca="1" si="18"/>
        <v>#VALUE!</v>
      </c>
      <c r="CB38" s="21" t="e">
        <f t="shared" ca="1" si="13"/>
        <v>#VALUE!</v>
      </c>
      <c r="CC38" s="21" t="e">
        <f t="shared" ca="1" si="14"/>
        <v>#VALUE!</v>
      </c>
      <c r="CD38" s="21" t="e">
        <f t="shared" ca="1" si="15"/>
        <v>#VALUE!</v>
      </c>
      <c r="CE38" s="21" t="e">
        <f t="shared" ca="1" si="19"/>
        <v>#VALUE!</v>
      </c>
    </row>
    <row r="39" spans="1:83">
      <c r="A39" s="91" t="e">
        <f t="shared" ca="1" si="17"/>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e">
        <f t="shared" ca="1" si="18"/>
        <v>#VALUE!</v>
      </c>
      <c r="CB39" s="21" t="e">
        <f t="shared" ca="1" si="13"/>
        <v>#VALUE!</v>
      </c>
      <c r="CC39" s="21" t="e">
        <f t="shared" ca="1" si="14"/>
        <v>#VALUE!</v>
      </c>
      <c r="CD39" s="21" t="e">
        <f t="shared" ca="1" si="15"/>
        <v>#VALUE!</v>
      </c>
      <c r="CE39" s="21" t="e">
        <f t="shared" ca="1" si="19"/>
        <v>#VALUE!</v>
      </c>
    </row>
    <row r="40" spans="1:83">
      <c r="A40" s="91" t="e">
        <f t="shared" ca="1" si="17"/>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18"/>
        <v>#VALUE!</v>
      </c>
      <c r="CB40" s="21" t="e">
        <f t="shared" ca="1" si="13"/>
        <v>#VALUE!</v>
      </c>
      <c r="CC40" s="21" t="e">
        <f t="shared" ca="1" si="14"/>
        <v>#VALUE!</v>
      </c>
      <c r="CD40" s="21" t="e">
        <f t="shared" ca="1" si="15"/>
        <v>#VALUE!</v>
      </c>
      <c r="CE40" s="21" t="e">
        <f t="shared" ca="1" si="19"/>
        <v>#VALUE!</v>
      </c>
    </row>
    <row r="41" spans="1:83">
      <c r="A41" s="91" t="e">
        <f t="shared" ca="1" si="17"/>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18"/>
        <v>#VALUE!</v>
      </c>
      <c r="CB41" s="21" t="e">
        <f t="shared" ca="1" si="13"/>
        <v>#VALUE!</v>
      </c>
      <c r="CC41" s="21" t="e">
        <f t="shared" ca="1" si="14"/>
        <v>#VALUE!</v>
      </c>
      <c r="CD41" s="21" t="e">
        <f t="shared" ca="1" si="15"/>
        <v>#VALUE!</v>
      </c>
      <c r="CE41" s="21" t="e">
        <f t="shared" ca="1" si="19"/>
        <v>#VALUE!</v>
      </c>
    </row>
    <row r="42" spans="1:83">
      <c r="A42" s="91" t="e">
        <f t="shared" ca="1" si="17"/>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18"/>
        <v>#VALUE!</v>
      </c>
      <c r="CB42" s="21" t="e">
        <f t="shared" ca="1" si="13"/>
        <v>#VALUE!</v>
      </c>
      <c r="CC42" s="21" t="e">
        <f t="shared" ca="1" si="14"/>
        <v>#VALUE!</v>
      </c>
      <c r="CD42" s="21" t="e">
        <f t="shared" ca="1" si="15"/>
        <v>#VALUE!</v>
      </c>
      <c r="CE42" s="21" t="e">
        <f t="shared" ca="1" si="19"/>
        <v>#VALUE!</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69" priority="7">
      <formula>AND(MOD(ROW(),2)=0,H$2=TRUE)</formula>
    </cfRule>
  </conditionalFormatting>
  <conditionalFormatting sqref="A7:A42">
    <cfRule type="expression" dxfId="68" priority="6">
      <formula>MOD(ROW(),2)=0</formula>
    </cfRule>
  </conditionalFormatting>
  <conditionalFormatting sqref="B7:G42">
    <cfRule type="expression" dxfId="67" priority="5">
      <formula>MOD(ROW(),2)=0</formula>
    </cfRule>
  </conditionalFormatting>
  <conditionalFormatting sqref="H6:BZ42 H3:BZ4">
    <cfRule type="expression" dxfId="66" priority="2">
      <formula>OR(WEEKDAY(H$3,2)=1,WEEKDAY(H$3,2)=6)</formula>
    </cfRule>
    <cfRule type="expression" dxfId="65" priority="3">
      <formula>H$1</formula>
    </cfRule>
    <cfRule type="expression" dxfId="64" priority="4">
      <formula>H$2</formula>
    </cfRule>
  </conditionalFormatting>
  <conditionalFormatting sqref="H6:BZ6">
    <cfRule type="expression" dxfId="63"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2014-05-07T13:54:08Z</dcterms:modified>
</cp:coreProperties>
</file>