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5605" windowHeight="16065" tabRatio="911" firstSheet="1"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Backlog!$E$5:$N$138</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5" l="1"/>
  <c r="B2" i="5"/>
  <c r="CC4" i="5"/>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E25" i="2"/>
  <c r="E26"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74" i="2"/>
  <c r="E74" i="2"/>
  <c r="D75" i="2"/>
  <c r="E75" i="2"/>
  <c r="D76" i="2"/>
  <c r="E76"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E110" i="2"/>
  <c r="D109" i="2"/>
  <c r="E109"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C2" i="4"/>
  <c r="CB6" i="5"/>
  <c r="CC6" i="5"/>
  <c r="CD7" i="5"/>
  <c r="CE7" i="5"/>
  <c r="CA7" i="5"/>
  <c r="CB7" i="5"/>
  <c r="CC7" i="5"/>
  <c r="CD8" i="5"/>
  <c r="CE8" i="5"/>
  <c r="CA8" i="5"/>
  <c r="A8" i="5"/>
  <c r="B6" i="5"/>
  <c r="B5" i="5"/>
  <c r="B8" i="5"/>
  <c r="G6" i="5"/>
  <c r="G5" i="5"/>
  <c r="G8" i="5"/>
  <c r="B3" i="25"/>
  <c r="B2" i="25"/>
  <c r="CB6" i="25"/>
  <c r="CC4" i="25"/>
  <c r="CC6" i="25"/>
  <c r="CD7" i="25"/>
  <c r="CE7" i="25"/>
  <c r="CA7" i="25"/>
  <c r="A7" i="25"/>
  <c r="B6" i="25"/>
  <c r="B5" i="25"/>
  <c r="B7" i="25"/>
  <c r="G6" i="25"/>
  <c r="G5"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6" i="25"/>
  <c r="C5" i="25"/>
  <c r="C43" i="25"/>
  <c r="D6" i="25"/>
  <c r="D5" i="25"/>
  <c r="D43" i="25"/>
  <c r="E6" i="25"/>
  <c r="E5" i="25"/>
  <c r="E43" i="25"/>
  <c r="F6" i="25"/>
  <c r="F5"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7" i="2"/>
  <c r="A78" i="2"/>
  <c r="A79" i="2"/>
  <c r="A80" i="2"/>
  <c r="A81" i="2"/>
  <c r="A82" i="2"/>
  <c r="A83" i="2"/>
  <c r="A84" i="2"/>
  <c r="A85" i="2"/>
  <c r="A86" i="2"/>
  <c r="A87" i="2"/>
  <c r="A88" i="2"/>
  <c r="A89" i="2"/>
  <c r="A90" i="2"/>
  <c r="A91" i="2"/>
  <c r="A92" i="2"/>
  <c r="A93" i="2"/>
  <c r="A94" i="2"/>
  <c r="A95" i="2"/>
  <c r="A74" i="2"/>
  <c r="A75" i="2"/>
  <c r="A76" i="2"/>
  <c r="A110" i="2"/>
  <c r="A96" i="2"/>
  <c r="A97" i="2"/>
  <c r="A98" i="2"/>
  <c r="A99" i="2"/>
  <c r="A100" i="2"/>
  <c r="A101" i="2"/>
  <c r="A102" i="2"/>
  <c r="A103" i="2"/>
  <c r="A104" i="2"/>
  <c r="A105" i="2"/>
  <c r="A106" i="2"/>
  <c r="A107" i="2"/>
  <c r="A108" i="2"/>
  <c r="A109"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O95" i="2"/>
  <c r="O94" i="2"/>
  <c r="O65" i="2"/>
  <c r="O64" i="2"/>
  <c r="O63" i="2"/>
  <c r="O109" i="2"/>
  <c r="O108" i="2"/>
  <c r="O107" i="2"/>
  <c r="O106" i="2"/>
  <c r="O105" i="2"/>
  <c r="O73" i="2"/>
  <c r="O47" i="2"/>
  <c r="O53" i="2"/>
  <c r="O50" i="2"/>
  <c r="O98" i="2"/>
  <c r="O110"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F6" i="5"/>
  <c r="E6" i="5"/>
  <c r="D6" i="5"/>
  <c r="C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F5" i="5"/>
  <c r="E5" i="5"/>
  <c r="D5" i="5"/>
  <c r="C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6" i="2"/>
  <c r="A165" i="2"/>
  <c r="A164" i="2"/>
  <c r="A163" i="2"/>
  <c r="A162" i="2"/>
  <c r="A161" i="2"/>
  <c r="A160" i="2"/>
  <c r="A159" i="2"/>
  <c r="A158" i="2"/>
  <c r="A157" i="2"/>
  <c r="O156" i="2"/>
  <c r="A156" i="2"/>
  <c r="O155" i="2"/>
  <c r="A155" i="2"/>
  <c r="O154" i="2"/>
  <c r="A154" i="2"/>
  <c r="O153" i="2"/>
  <c r="A153" i="2"/>
  <c r="O152" i="2"/>
  <c r="A152" i="2"/>
  <c r="O151" i="2"/>
  <c r="A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04" i="2"/>
  <c r="O103" i="2"/>
  <c r="O102" i="2"/>
  <c r="O101" i="2"/>
  <c r="O100" i="2"/>
  <c r="O99" i="2"/>
  <c r="O97" i="2"/>
  <c r="O96" i="2"/>
  <c r="O76" i="2"/>
  <c r="O75" i="2"/>
  <c r="O74" i="2"/>
  <c r="O93" i="2"/>
  <c r="O92" i="2"/>
  <c r="O91" i="2"/>
  <c r="O90" i="2"/>
  <c r="O89" i="2"/>
  <c r="O88" i="2"/>
  <c r="O87" i="2"/>
  <c r="O86" i="2"/>
  <c r="O85" i="2"/>
  <c r="O84" i="2"/>
  <c r="O83" i="2"/>
  <c r="O82" i="2"/>
  <c r="O81" i="2"/>
  <c r="O80" i="2"/>
  <c r="O79" i="2"/>
  <c r="O78" i="2"/>
  <c r="O77"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E7" i="24"/>
  <c r="CE7" i="26"/>
  <c r="CE7" i="27"/>
  <c r="C7" i="6"/>
  <c r="D7" i="6"/>
  <c r="D9" i="6"/>
  <c r="C8" i="6"/>
  <c r="C9" i="6"/>
  <c r="D11" i="6"/>
  <c r="C11" i="6"/>
  <c r="C10" i="6"/>
  <c r="D8" i="6"/>
  <c r="D10" i="6"/>
  <c r="AE9" i="6"/>
  <c r="F9" i="6"/>
  <c r="AF7" i="6"/>
  <c r="E7" i="6"/>
  <c r="F11" i="6"/>
  <c r="AE11" i="6"/>
  <c r="AE10" i="6"/>
  <c r="F10" i="6"/>
  <c r="AF8" i="6"/>
  <c r="E8" i="6"/>
  <c r="E11" i="6"/>
  <c r="AF11" i="6"/>
  <c r="E10" i="6"/>
  <c r="AF10" i="6"/>
  <c r="E9" i="6"/>
  <c r="AF9" i="6"/>
  <c r="AE8" i="6"/>
  <c r="AG8" i="6"/>
  <c r="F8" i="6"/>
  <c r="AE7" i="6"/>
  <c r="AG7" i="6"/>
  <c r="F7" i="6"/>
  <c r="CB7" i="24"/>
  <c r="CA7" i="24"/>
  <c r="CA7" i="27"/>
  <c r="CB7" i="27"/>
  <c r="CA7" i="26"/>
  <c r="CB7" i="26"/>
  <c r="I7" i="6"/>
  <c r="I8" i="6"/>
  <c r="A7" i="24"/>
  <c r="B7" i="24"/>
  <c r="CC7" i="24"/>
  <c r="CC7" i="26"/>
  <c r="A7" i="26"/>
  <c r="B7" i="26"/>
  <c r="CC7" i="27"/>
  <c r="A7" i="27"/>
  <c r="B7" i="27"/>
  <c r="A7" i="5"/>
  <c r="B7" i="5"/>
  <c r="AG10" i="6"/>
  <c r="AG9" i="6"/>
  <c r="AG11" i="6"/>
  <c r="CD8" i="26"/>
  <c r="I9" i="6"/>
  <c r="I11" i="6"/>
  <c r="CD8" i="27"/>
  <c r="CD8" i="24"/>
  <c r="I10" i="6"/>
  <c r="I12" i="6"/>
  <c r="CE8" i="24"/>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B8" i="5"/>
  <c r="CB8" i="24"/>
  <c r="CA8" i="24"/>
  <c r="CC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<sst xmlns="http://schemas.openxmlformats.org/spreadsheetml/2006/main" count="567" uniqueCount="249">
  <si>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</si>
  <si>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</si>
  <si>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</si>
  <si>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</si>
  <si>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</si>
  <si>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</si>
  <si>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</si>
  <si>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</si>
  <si>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</si>
  <si>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</si>
  <si>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</si>
  <si>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</si>
  <si>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</si>
  <si>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</si>
  <si>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</si>
  <si>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</si>
  <si>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</si>
  <si>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</si>
  <si>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</si>
  <si>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</si>
  <si>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</si>
  <si>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</si>
  <si>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</si>
  <si>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</si>
  <si>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</si>
  <si>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</si>
  <si>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</si>
  <si>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</si>
  <si>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</si>
  <si>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</si>
  <si>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</si>
  <si>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</si>
  <si>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</si>
  <si>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</si>
  <si>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</si>
  <si>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</si>
  <si>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</si>
  <si>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</si>
  <si>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</si>
  <si>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</si>
  <si>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</si>
  <si>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</si>
  <si>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</si>
  <si>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</si>
  <si>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</si>
  <si>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</si>
  <si>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</si>
  <si>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</si>
  <si>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</si>
  <si>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</si>
  <si>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</si>
  <si>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</si>
  <si>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</si>
  <si>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</si>
  <si>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</si>
  <si>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</si>
  <si>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</si>
  <si>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</si>
  <si>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</si>
  <si>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</si>
  <si>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</si>
  <si>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</si>
  <si>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</si>
  <si>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</si>
  <si>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</si>
  <si>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</si>
  <si>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</si>
  <si>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</si>
  <si>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</si>
  <si>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</si>
  <si>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</si>
  <si>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</si>
  <si>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</si>
  <si>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</si>
  <si>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</si>
  <si>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</si>
  <si>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</si>
  <si>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</si>
  <si>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</si>
  <si>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</si>
  <si>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</si>
  <si>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</si>
  <si>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</si>
  <si>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</si>
  <si>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</si>
  <si>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</si>
  <si>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</si>
  <si>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</si>
  <si>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</si>
  <si>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</si>
  <si>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</si>
  <si>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</si>
  <si>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 parcours du BO</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</si>
  <si>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</si>
  <si>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</si>
  <si>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</si>
  <si>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</si>
  <si>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</si>
  <si>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</si>
  <si>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</si>
  <si>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</si>
  <si>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</si>
  <si>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</si>
  <si>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</si>
  <si>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</si>
  <si>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</si>
  <si>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</si>
  <si>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</si>
  <si>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</si>
  <si>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</si>
  <si>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</si>
  <si>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</si>
  <si>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</si>
  <si>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</si>
  <si>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</si>
  <si>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</si>
  <si>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</si>
  <si>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</si>
  <si>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</si>
  <si>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</si>
  <si>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</si>
  <si>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</si>
  <si>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</si>
  <si>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</si>
  <si>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</si>
  <si>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</si>
  <si>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</si>
  <si>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</si>
  <si>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</si>
  <si>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</si>
  <si>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</si>
  <si>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</si>
  <si>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</si>
  <si>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</si>
  <si>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</si>
  <si>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</si>
  <si>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</si>
  <si>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</si>
  <si>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</si>
  <si>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</si>
  <si>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</si>
  <si>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</si>
  <si>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</si>
  <si>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</si>
  <si>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</si>
  <si>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</si>
  <si>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</si>
  <si>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</si>
  <si>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</si>
  <si>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</si>
  <si>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</si>
  <si>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</si>
  <si>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</si>
  <si>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</si>
  <si>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</si>
  <si>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</si>
  <si>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</si>
  <si>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</si>
  <si>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</si>
  <si>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</si>
  <si>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</si>
  <si>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</si>
  <si>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</si>
  <si>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</si>
  <si>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</si>
  <si>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</si>
  <si>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</si>
  <si>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</si>
  <si>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</si>
  <si>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</si>
  <si>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</si>
  <si>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</si>
  <si>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</si>
  <si>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</si>
  <si>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</si>
  <si>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</si>
  <si>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</si>
  <si>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</si>
  <si>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</si>
  <si>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</si>
  <si>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</si>
  <si>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</si>
  <si>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</si>
  <si>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</si>
  <si>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</si>
  <si>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</si>
  <si>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</si>
  <si>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</si>
  <si>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</si>
  <si>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</si>
  <si>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</si>
  <si>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</si>
  <si>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</si>
  <si>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</si>
  <si>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</si>
  <si>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</si>
  <si>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</si>
  <si>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</si>
  <si>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</si>
  <si>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</si>
  <si>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</si>
  <si>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</si>
  <si>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</si>
  <si>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</si>
  <si>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</si>
  <si>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</si>
  <si>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</si>
  <si>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</si>
  <si>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</si>
  <si>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</si>
  <si>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</si>
  <si>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</si>
  <si>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</si>
  <si>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</si>
  <si>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</si>
  <si>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</si>
  <si>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</si>
  <si>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</si>
  <si>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</si>
  <si>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</si>
  <si>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</si>
  <si>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</si>
  <si>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</si>
  <si>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</si>
  <si>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</si>
  <si>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</si>
  <si>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</si>
  <si>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</si>
  <si>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</si>
  <si>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</si>
  <si>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</si>
  <si>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</si>
  <si>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</si>
  <si>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</si>
  <si>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</si>
  <si>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</si>
  <si>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</si>
  <si>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</si>
  <si>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</si>
  <si>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</si>
  <si>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</si>
  <si>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</si>
  <si>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</si>
  <si>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</si>
  <si>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</si>
  <si>
    <t>Android Contribution</t>
  </si>
  <si>
    <t xml:space="preserve">Fonctions </t>
  </si>
  <si>
    <t>Navigation</t>
  </si>
  <si>
    <t>Afficher une scène/artefact du BO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</si>
</sst>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78">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37</c:v>
                </c:pt>
                <c:pt idx="1">
                  <c:v>34.533333333333331</c:v>
                </c:pt>
                <c:pt idx="2">
                  <c:v>32.066666666666663</c:v>
                </c:pt>
                <c:pt idx="3">
                  <c:v>29.599999999999994</c:v>
                </c:pt>
                <c:pt idx="4">
                  <c:v>27.133333333333326</c:v>
                </c:pt>
                <c:pt idx="5">
                  <c:v>24.666666666666657</c:v>
                </c:pt>
                <c:pt idx="6">
                  <c:v>22.199999999999989</c:v>
                </c:pt>
                <c:pt idx="7">
                  <c:v>19.73333333333332</c:v>
                </c:pt>
                <c:pt idx="8">
                  <c:v>17.266666666666652</c:v>
                </c:pt>
                <c:pt idx="9">
                  <c:v>14.799999999999985</c:v>
                </c:pt>
                <c:pt idx="10">
                  <c:v>12.333333333333318</c:v>
                </c:pt>
                <c:pt idx="11">
                  <c:v>9.8666666666666512</c:v>
                </c:pt>
                <c:pt idx="12">
                  <c:v>7.3999999999999844</c:v>
                </c:pt>
                <c:pt idx="13">
                  <c:v>4.9333333333333176</c:v>
                </c:pt>
                <c:pt idx="14">
                  <c:v>2.4666666666666508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313977560"/>
        <c:axId val="314047792"/>
      </c:lineChart>
      <c:catAx>
        <c:axId val="313977560"/>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4047792"/>
        <c:crosses val="autoZero"/>
        <c:auto val="1"/>
        <c:lblAlgn val="ctr"/>
        <c:lblOffset val="100"/>
        <c:noMultiLvlLbl val="0"/>
      </c:catAx>
      <c:valAx>
        <c:axId val="31404779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397756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44</c:v>
                </c:pt>
                <c:pt idx="1">
                  <c:v>41.684210526315788</c:v>
                </c:pt>
                <c:pt idx="2">
                  <c:v>39.368421052631575</c:v>
                </c:pt>
                <c:pt idx="3">
                  <c:v>37.052631578947363</c:v>
                </c:pt>
                <c:pt idx="4">
                  <c:v>34.73684210526315</c:v>
                </c:pt>
                <c:pt idx="5">
                  <c:v>32.421052631578938</c:v>
                </c:pt>
                <c:pt idx="6">
                  <c:v>30.105263157894726</c:v>
                </c:pt>
                <c:pt idx="7">
                  <c:v>27.789473684210513</c:v>
                </c:pt>
                <c:pt idx="8">
                  <c:v>25.473684210526301</c:v>
                </c:pt>
                <c:pt idx="9">
                  <c:v>23.157894736842088</c:v>
                </c:pt>
                <c:pt idx="10">
                  <c:v>20.842105263157876</c:v>
                </c:pt>
                <c:pt idx="11">
                  <c:v>18.526315789473664</c:v>
                </c:pt>
                <c:pt idx="12">
                  <c:v>16.210526315789451</c:v>
                </c:pt>
                <c:pt idx="13">
                  <c:v>13.894736842105241</c:v>
                </c:pt>
                <c:pt idx="14">
                  <c:v>11.57894736842103</c:v>
                </c:pt>
                <c:pt idx="15">
                  <c:v>9.2631578947368194</c:v>
                </c:pt>
                <c:pt idx="16">
                  <c:v>6.9473684210526088</c:v>
                </c:pt>
                <c:pt idx="17">
                  <c:v>4.6315789473683981</c:v>
                </c:pt>
                <c:pt idx="18">
                  <c:v>2.3157894736841875</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314406952"/>
        <c:axId val="314282312"/>
      </c:lineChart>
      <c:dateAx>
        <c:axId val="314406952"/>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4282312"/>
        <c:crosses val="autoZero"/>
        <c:auto val="1"/>
        <c:lblOffset val="100"/>
        <c:baseTimeUnit val="days"/>
      </c:dateAx>
      <c:valAx>
        <c:axId val="31428231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440695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77</c:v>
                </c:pt>
                <c:pt idx="1">
                  <c:v>72.94736842105263</c:v>
                </c:pt>
                <c:pt idx="2">
                  <c:v>68.89473684210526</c:v>
                </c:pt>
                <c:pt idx="3">
                  <c:v>64.84210526315789</c:v>
                </c:pt>
                <c:pt idx="4">
                  <c:v>60.78947368421052</c:v>
                </c:pt>
                <c:pt idx="5">
                  <c:v>56.73684210526315</c:v>
                </c:pt>
                <c:pt idx="6">
                  <c:v>52.68421052631578</c:v>
                </c:pt>
                <c:pt idx="7">
                  <c:v>48.631578947368411</c:v>
                </c:pt>
                <c:pt idx="8">
                  <c:v>44.578947368421041</c:v>
                </c:pt>
                <c:pt idx="9">
                  <c:v>40.526315789473671</c:v>
                </c:pt>
                <c:pt idx="10">
                  <c:v>36.473684210526301</c:v>
                </c:pt>
                <c:pt idx="11">
                  <c:v>32.421052631578931</c:v>
                </c:pt>
                <c:pt idx="12">
                  <c:v>28.368421052631561</c:v>
                </c:pt>
                <c:pt idx="13">
                  <c:v>24.315789473684191</c:v>
                </c:pt>
                <c:pt idx="14">
                  <c:v>20.263157894736821</c:v>
                </c:pt>
                <c:pt idx="15">
                  <c:v>16.210526315789451</c:v>
                </c:pt>
                <c:pt idx="16">
                  <c:v>12.157894736842083</c:v>
                </c:pt>
                <c:pt idx="17">
                  <c:v>8.105263157894715</c:v>
                </c:pt>
                <c:pt idx="18">
                  <c:v>4.0526315789473468</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314836832"/>
        <c:axId val="314759800"/>
      </c:lineChart>
      <c:dateAx>
        <c:axId val="31483683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4759800"/>
        <c:crosses val="autoZero"/>
        <c:auto val="1"/>
        <c:lblOffset val="100"/>
        <c:baseTimeUnit val="days"/>
      </c:dateAx>
      <c:valAx>
        <c:axId val="31475980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483683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315575648"/>
        <c:axId val="315569944"/>
      </c:lineChart>
      <c:dateAx>
        <c:axId val="315575648"/>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5569944"/>
        <c:crosses val="autoZero"/>
        <c:auto val="1"/>
        <c:lblOffset val="100"/>
        <c:baseTimeUnit val="days"/>
      </c:dateAx>
      <c:valAx>
        <c:axId val="31556994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57564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c:v>
                </c:pt>
                <c:pt idx="1">
                  <c:v>54.94736842105263</c:v>
                </c:pt>
                <c:pt idx="2">
                  <c:v>51.89473684210526</c:v>
                </c:pt>
                <c:pt idx="3">
                  <c:v>48.84210526315789</c:v>
                </c:pt>
                <c:pt idx="4">
                  <c:v>45.78947368421052</c:v>
                </c:pt>
                <c:pt idx="5">
                  <c:v>42.73684210526315</c:v>
                </c:pt>
                <c:pt idx="6">
                  <c:v>39.68421052631578</c:v>
                </c:pt>
                <c:pt idx="7">
                  <c:v>36.631578947368411</c:v>
                </c:pt>
                <c:pt idx="8">
                  <c:v>33.578947368421041</c:v>
                </c:pt>
                <c:pt idx="9">
                  <c:v>30.526315789473671</c:v>
                </c:pt>
                <c:pt idx="10">
                  <c:v>27.473684210526301</c:v>
                </c:pt>
                <c:pt idx="11">
                  <c:v>24.421052631578931</c:v>
                </c:pt>
                <c:pt idx="12">
                  <c:v>21.368421052631561</c:v>
                </c:pt>
                <c:pt idx="13">
                  <c:v>18.315789473684191</c:v>
                </c:pt>
                <c:pt idx="14">
                  <c:v>15.263157894736823</c:v>
                </c:pt>
                <c:pt idx="15">
                  <c:v>12.210526315789455</c:v>
                </c:pt>
                <c:pt idx="16">
                  <c:v>9.1578947368420867</c:v>
                </c:pt>
                <c:pt idx="17">
                  <c:v>6.1052631578947185</c:v>
                </c:pt>
                <c:pt idx="18">
                  <c:v>3.0526315789473499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315571704"/>
        <c:axId val="287226464"/>
      </c:lineChart>
      <c:dateAx>
        <c:axId val="31557170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87226464"/>
        <c:crosses val="autoZero"/>
        <c:auto val="1"/>
        <c:lblOffset val="100"/>
        <c:baseTimeUnit val="days"/>
      </c:dateAx>
      <c:valAx>
        <c:axId val="28722646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57170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6" t="s">
        <v>239</v>
      </c>
      <c r="F3" s="166"/>
      <c r="G3" s="166"/>
      <c r="H3" s="166"/>
      <c r="I3" s="166"/>
      <c r="J3" s="166"/>
      <c r="K3" s="166"/>
      <c r="L3" s="166"/>
      <c r="M3" s="166"/>
      <c r="N3" s="6"/>
      <c r="O3" s="6"/>
      <c r="P3" s="7"/>
    </row>
    <row r="4" spans="2:16" x14ac:dyDescent="0.2">
      <c r="B4" s="5"/>
      <c r="C4" s="6"/>
      <c r="D4" s="6"/>
      <c r="E4" s="166"/>
      <c r="F4" s="166"/>
      <c r="G4" s="166"/>
      <c r="H4" s="166"/>
      <c r="I4" s="166"/>
      <c r="J4" s="166"/>
      <c r="K4" s="166"/>
      <c r="L4" s="166"/>
      <c r="M4" s="166"/>
      <c r="N4" s="6"/>
      <c r="O4" s="6"/>
      <c r="P4" s="7"/>
    </row>
    <row r="5" spans="2:16" x14ac:dyDescent="0.2">
      <c r="B5" s="5"/>
      <c r="C5" s="6"/>
      <c r="D5" s="6"/>
      <c r="E5" s="166"/>
      <c r="F5" s="166"/>
      <c r="G5" s="166"/>
      <c r="H5" s="166"/>
      <c r="I5" s="166"/>
      <c r="J5" s="166"/>
      <c r="K5" s="166"/>
      <c r="L5" s="166"/>
      <c r="M5" s="166"/>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7" t="s">
        <v>4</v>
      </c>
      <c r="D10" s="168"/>
      <c r="E10" s="168"/>
      <c r="F10" s="168"/>
      <c r="G10" s="168"/>
      <c r="H10" s="168"/>
      <c r="I10" s="168"/>
      <c r="J10" s="168"/>
      <c r="K10" s="168"/>
      <c r="L10" s="168"/>
      <c r="M10" s="168"/>
      <c r="N10" s="168"/>
      <c r="O10" s="169"/>
      <c r="P10" s="7"/>
    </row>
    <row r="11" spans="2:16" ht="15" customHeight="1" x14ac:dyDescent="0.2">
      <c r="B11" s="5"/>
      <c r="C11" s="170"/>
      <c r="D11" s="171"/>
      <c r="E11" s="171"/>
      <c r="F11" s="171"/>
      <c r="G11" s="171"/>
      <c r="H11" s="171"/>
      <c r="I11" s="171"/>
      <c r="J11" s="171"/>
      <c r="K11" s="171"/>
      <c r="L11" s="171"/>
      <c r="M11" s="171"/>
      <c r="N11" s="171"/>
      <c r="O11" s="172"/>
      <c r="P11" s="7"/>
    </row>
    <row r="12" spans="2:16" ht="15" customHeight="1" x14ac:dyDescent="0.2">
      <c r="B12" s="5"/>
      <c r="C12" s="173"/>
      <c r="D12" s="174"/>
      <c r="E12" s="174"/>
      <c r="F12" s="174"/>
      <c r="G12" s="174"/>
      <c r="H12" s="174"/>
      <c r="I12" s="174"/>
      <c r="J12" s="174"/>
      <c r="K12" s="174"/>
      <c r="L12" s="174"/>
      <c r="M12" s="174"/>
      <c r="N12" s="174"/>
      <c r="O12" s="175"/>
      <c r="P12" s="7"/>
    </row>
    <row r="13" spans="2:16" x14ac:dyDescent="0.2">
      <c r="B13" s="5"/>
      <c r="C13" s="6"/>
      <c r="D13" s="6"/>
      <c r="E13" s="6"/>
      <c r="F13" s="6"/>
      <c r="G13" s="6"/>
      <c r="H13" s="6"/>
      <c r="I13" s="6"/>
      <c r="J13" s="6"/>
      <c r="K13" s="6"/>
      <c r="L13" s="6"/>
      <c r="M13" s="6"/>
      <c r="N13" s="6"/>
      <c r="O13" s="6"/>
      <c r="P13" s="7"/>
    </row>
    <row r="14" spans="2:16" x14ac:dyDescent="0.2">
      <c r="B14" s="5"/>
      <c r="C14" s="176" t="s">
        <v>1</v>
      </c>
      <c r="D14" s="176"/>
      <c r="E14" s="176" t="s">
        <v>0</v>
      </c>
      <c r="F14" s="176"/>
      <c r="G14" s="176"/>
      <c r="H14" s="176" t="s">
        <v>2</v>
      </c>
      <c r="I14" s="176"/>
      <c r="J14" s="176" t="s">
        <v>53</v>
      </c>
      <c r="K14" s="176"/>
      <c r="L14" s="176"/>
      <c r="M14" s="176"/>
      <c r="N14" s="176"/>
      <c r="O14" s="176"/>
      <c r="P14" s="7"/>
    </row>
    <row r="15" spans="2:16" x14ac:dyDescent="0.2">
      <c r="B15" s="5"/>
      <c r="C15" s="163">
        <v>41736</v>
      </c>
      <c r="D15" s="164"/>
      <c r="E15" s="162" t="s">
        <v>58</v>
      </c>
      <c r="F15" s="162"/>
      <c r="G15" s="162"/>
      <c r="H15" s="162" t="s">
        <v>3</v>
      </c>
      <c r="I15" s="162"/>
      <c r="J15" s="165" t="s">
        <v>33</v>
      </c>
      <c r="K15" s="165"/>
      <c r="L15" s="165"/>
      <c r="M15" s="165"/>
      <c r="N15" s="165"/>
      <c r="O15" s="165"/>
      <c r="P15" s="7"/>
    </row>
    <row r="16" spans="2:16" x14ac:dyDescent="0.2">
      <c r="B16" s="5"/>
      <c r="C16" s="163">
        <v>41781</v>
      </c>
      <c r="D16" s="164"/>
      <c r="E16" s="162" t="s">
        <v>240</v>
      </c>
      <c r="F16" s="162"/>
      <c r="G16" s="162"/>
      <c r="H16" s="162" t="s">
        <v>241</v>
      </c>
      <c r="I16" s="162"/>
      <c r="J16" s="165" t="s">
        <v>242</v>
      </c>
      <c r="K16" s="165"/>
      <c r="L16" s="165"/>
      <c r="M16" s="165"/>
      <c r="N16" s="165"/>
      <c r="O16" s="165"/>
      <c r="P16" s="7"/>
    </row>
    <row r="17" spans="2:16" x14ac:dyDescent="0.2">
      <c r="B17" s="5"/>
      <c r="C17" s="163"/>
      <c r="D17" s="164"/>
      <c r="E17" s="162"/>
      <c r="F17" s="162"/>
      <c r="G17" s="162"/>
      <c r="H17" s="162"/>
      <c r="I17" s="162"/>
      <c r="J17" s="165"/>
      <c r="K17" s="165"/>
      <c r="L17" s="165"/>
      <c r="M17" s="165"/>
      <c r="N17" s="165"/>
      <c r="O17" s="165"/>
      <c r="P17" s="7"/>
    </row>
    <row r="18" spans="2:16" x14ac:dyDescent="0.2">
      <c r="B18" s="5"/>
      <c r="C18" s="163"/>
      <c r="D18" s="164"/>
      <c r="E18" s="162"/>
      <c r="F18" s="162"/>
      <c r="G18" s="162"/>
      <c r="H18" s="162"/>
      <c r="I18" s="162"/>
      <c r="J18" s="165"/>
      <c r="K18" s="165"/>
      <c r="L18" s="165"/>
      <c r="M18" s="165"/>
      <c r="N18" s="165"/>
      <c r="O18" s="165"/>
      <c r="P18" s="7"/>
    </row>
    <row r="19" spans="2:16" x14ac:dyDescent="0.2">
      <c r="B19" s="5"/>
      <c r="C19" s="163"/>
      <c r="D19" s="164"/>
      <c r="E19" s="162"/>
      <c r="F19" s="162"/>
      <c r="G19" s="162"/>
      <c r="H19" s="162"/>
      <c r="I19" s="162"/>
      <c r="J19" s="165"/>
      <c r="K19" s="165"/>
      <c r="L19" s="165"/>
      <c r="M19" s="165"/>
      <c r="N19" s="165"/>
      <c r="O19" s="165"/>
      <c r="P19" s="7"/>
    </row>
    <row r="20" spans="2:16" x14ac:dyDescent="0.2">
      <c r="B20" s="5"/>
      <c r="C20" s="163"/>
      <c r="D20" s="164"/>
      <c r="E20" s="162"/>
      <c r="F20" s="162"/>
      <c r="G20" s="162"/>
      <c r="H20" s="162"/>
      <c r="I20" s="162"/>
      <c r="J20" s="165"/>
      <c r="K20" s="165"/>
      <c r="L20" s="165"/>
      <c r="M20" s="165"/>
      <c r="N20" s="165"/>
      <c r="O20" s="165"/>
      <c r="P20" s="7"/>
    </row>
    <row r="21" spans="2:16" x14ac:dyDescent="0.2">
      <c r="B21" s="5"/>
      <c r="C21" s="163"/>
      <c r="D21" s="164"/>
      <c r="E21" s="162"/>
      <c r="F21" s="162"/>
      <c r="G21" s="162"/>
      <c r="H21" s="162"/>
      <c r="I21" s="162"/>
      <c r="J21" s="177"/>
      <c r="K21" s="177"/>
      <c r="L21" s="177"/>
      <c r="M21" s="177"/>
      <c r="N21" s="177"/>
      <c r="O21" s="177"/>
      <c r="P21" s="7"/>
    </row>
    <row r="22" spans="2:16" x14ac:dyDescent="0.2">
      <c r="B22" s="5"/>
      <c r="C22" s="163"/>
      <c r="D22" s="164"/>
      <c r="E22" s="162"/>
      <c r="F22" s="162"/>
      <c r="G22" s="162"/>
      <c r="H22" s="162"/>
      <c r="I22" s="162"/>
      <c r="J22" s="177"/>
      <c r="K22" s="177"/>
      <c r="L22" s="177"/>
      <c r="M22" s="177"/>
      <c r="N22" s="177"/>
      <c r="O22" s="177"/>
      <c r="P22" s="7"/>
    </row>
    <row r="23" spans="2:16" x14ac:dyDescent="0.2">
      <c r="B23" s="5"/>
      <c r="C23" s="160"/>
      <c r="D23" s="160"/>
      <c r="E23" s="160"/>
      <c r="F23" s="160"/>
      <c r="G23" s="160"/>
      <c r="H23" s="160"/>
      <c r="I23" s="160"/>
      <c r="J23" s="161"/>
      <c r="K23" s="161"/>
      <c r="L23" s="161"/>
      <c r="M23" s="161"/>
      <c r="N23" s="161"/>
      <c r="O23" s="161"/>
      <c r="P23" s="7"/>
    </row>
    <row r="24" spans="2:16" x14ac:dyDescent="0.2">
      <c r="B24" s="5"/>
      <c r="C24" s="160"/>
      <c r="D24" s="160"/>
      <c r="E24" s="160"/>
      <c r="F24" s="160"/>
      <c r="G24" s="160"/>
      <c r="H24" s="160"/>
      <c r="I24" s="160"/>
      <c r="J24" s="161"/>
      <c r="K24" s="161"/>
      <c r="L24" s="161"/>
      <c r="M24" s="161"/>
      <c r="N24" s="161"/>
      <c r="O24" s="161"/>
      <c r="P24" s="7"/>
    </row>
    <row r="25" spans="2:16" x14ac:dyDescent="0.2">
      <c r="B25" s="5"/>
      <c r="C25" s="160"/>
      <c r="D25" s="160"/>
      <c r="E25" s="160"/>
      <c r="F25" s="160"/>
      <c r="G25" s="160"/>
      <c r="H25" s="160"/>
      <c r="I25" s="160"/>
      <c r="J25" s="161"/>
      <c r="K25" s="161"/>
      <c r="L25" s="161"/>
      <c r="M25" s="161"/>
      <c r="N25" s="161"/>
      <c r="O25" s="161"/>
      <c r="P25" s="7"/>
    </row>
    <row r="26" spans="2:16" x14ac:dyDescent="0.2">
      <c r="B26" s="5"/>
      <c r="C26" s="160"/>
      <c r="D26" s="160"/>
      <c r="E26" s="160"/>
      <c r="F26" s="160"/>
      <c r="G26" s="160"/>
      <c r="H26" s="160"/>
      <c r="I26" s="160"/>
      <c r="J26" s="161"/>
      <c r="K26" s="161"/>
      <c r="L26" s="161"/>
      <c r="M26" s="161"/>
      <c r="N26" s="161"/>
      <c r="O26" s="161"/>
      <c r="P26" s="7"/>
    </row>
    <row r="27" spans="2:16" x14ac:dyDescent="0.2">
      <c r="B27" s="5"/>
      <c r="C27" s="160"/>
      <c r="D27" s="160"/>
      <c r="E27" s="160"/>
      <c r="F27" s="160"/>
      <c r="G27" s="160"/>
      <c r="H27" s="160"/>
      <c r="I27" s="160"/>
      <c r="J27" s="161"/>
      <c r="K27" s="161"/>
      <c r="L27" s="161"/>
      <c r="M27" s="161"/>
      <c r="N27" s="161"/>
      <c r="O27" s="161"/>
      <c r="P27" s="7"/>
    </row>
    <row r="28" spans="2:16" x14ac:dyDescent="0.2">
      <c r="B28" s="5"/>
      <c r="C28" s="160"/>
      <c r="D28" s="160"/>
      <c r="E28" s="160"/>
      <c r="F28" s="160"/>
      <c r="G28" s="160"/>
      <c r="H28" s="160"/>
      <c r="I28" s="160"/>
      <c r="J28" s="161"/>
      <c r="K28" s="161"/>
      <c r="L28" s="161"/>
      <c r="M28" s="161"/>
      <c r="N28" s="161"/>
      <c r="O28" s="161"/>
      <c r="P28" s="7"/>
    </row>
    <row r="29" spans="2:16" x14ac:dyDescent="0.2">
      <c r="B29" s="5"/>
      <c r="C29" s="160"/>
      <c r="D29" s="160"/>
      <c r="E29" s="160"/>
      <c r="F29" s="160"/>
      <c r="G29" s="160"/>
      <c r="H29" s="160"/>
      <c r="I29" s="160"/>
      <c r="J29" s="161"/>
      <c r="K29" s="161"/>
      <c r="L29" s="161"/>
      <c r="M29" s="161"/>
      <c r="N29" s="161"/>
      <c r="O29" s="161"/>
      <c r="P29" s="7"/>
    </row>
    <row r="30" spans="2:16" x14ac:dyDescent="0.2">
      <c r="B30" s="5"/>
      <c r="C30" s="160"/>
      <c r="D30" s="160"/>
      <c r="E30" s="160"/>
      <c r="F30" s="160"/>
      <c r="G30" s="160"/>
      <c r="H30" s="160"/>
      <c r="I30" s="160"/>
      <c r="J30" s="161"/>
      <c r="K30" s="161"/>
      <c r="L30" s="161"/>
      <c r="M30" s="161"/>
      <c r="N30" s="161"/>
      <c r="O30" s="161"/>
      <c r="P30" s="7"/>
    </row>
    <row r="31" spans="2:16" x14ac:dyDescent="0.2">
      <c r="B31" s="5"/>
      <c r="C31" s="160"/>
      <c r="D31" s="160"/>
      <c r="E31" s="160"/>
      <c r="F31" s="160"/>
      <c r="G31" s="160"/>
      <c r="H31" s="160"/>
      <c r="I31" s="160"/>
      <c r="J31" s="161"/>
      <c r="K31" s="161"/>
      <c r="L31" s="161"/>
      <c r="M31" s="161"/>
      <c r="N31" s="161"/>
      <c r="O31" s="161"/>
      <c r="P31" s="7"/>
    </row>
    <row r="32" spans="2:16" x14ac:dyDescent="0.2">
      <c r="B32" s="5"/>
      <c r="C32" s="160"/>
      <c r="D32" s="160"/>
      <c r="E32" s="160"/>
      <c r="F32" s="160"/>
      <c r="G32" s="160"/>
      <c r="H32" s="160"/>
      <c r="I32" s="160"/>
      <c r="J32" s="161"/>
      <c r="K32" s="161"/>
      <c r="L32" s="161"/>
      <c r="M32" s="161"/>
      <c r="N32" s="161"/>
      <c r="O32" s="161"/>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77"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150</v>
      </c>
      <c r="CC7" s="21" t="str">
        <f t="shared" ref="CC7:CC42" ca="1" si="8">"Backlog!" &amp; ADDRESS(CA7,$CC$4) &amp; ":" &amp; ADDRESS(CB7,$CC$4)</f>
        <v>Backlog!$F$23:$F$150</v>
      </c>
      <c r="CD7" s="21">
        <f t="shared" ref="CD7:CD42" ca="1" si="9">IF(CC6="","",MATCH($B$2,INDIRECT(CC6),0))</f>
        <v>22</v>
      </c>
      <c r="CE7" s="21">
        <f ca="1">IF(ISNA($CD7),"",CE6+CD7)</f>
        <v>23</v>
      </c>
    </row>
    <row r="8" spans="1:83" x14ac:dyDescent="0.2">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150</v>
      </c>
      <c r="CC8" s="21" t="str">
        <f t="shared" ca="1" si="8"/>
        <v>Backlog!$F$24:$F$150</v>
      </c>
      <c r="CD8" s="21">
        <f t="shared" ca="1" si="9"/>
        <v>1</v>
      </c>
      <c r="CE8" s="21">
        <f ca="1">IF(ISNA($CD8),"",CE7+CD8)</f>
        <v>24</v>
      </c>
    </row>
    <row r="9" spans="1:83" x14ac:dyDescent="0.2">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150</v>
      </c>
      <c r="CC9" s="21" t="str">
        <f t="shared" ca="1" si="8"/>
        <v>Backlog!$F$25:$F$150</v>
      </c>
      <c r="CD9" s="21">
        <f t="shared" ca="1" si="9"/>
        <v>1</v>
      </c>
      <c r="CE9" s="21">
        <f ca="1">IF(ISNA($CD9),"",CE8+CD9)</f>
        <v>25</v>
      </c>
    </row>
    <row r="10" spans="1:83" x14ac:dyDescent="0.2">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150</v>
      </c>
      <c r="CC10" s="21" t="str">
        <f t="shared" ca="1" si="8"/>
        <v>Backlog!$F$26:$F$150</v>
      </c>
      <c r="CD10" s="21">
        <f t="shared" ca="1" si="9"/>
        <v>1</v>
      </c>
      <c r="CE10" s="21">
        <f ca="1">IF(ISNA($CD10),"",CE9+CD10)</f>
        <v>26</v>
      </c>
    </row>
    <row r="11" spans="1:83" x14ac:dyDescent="0.2">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150</v>
      </c>
      <c r="CC11" s="21" t="str">
        <f t="shared" ca="1" si="8"/>
        <v>Backlog!$F$27:$F$150</v>
      </c>
      <c r="CD11" s="21">
        <f t="shared" ca="1" si="9"/>
        <v>1</v>
      </c>
      <c r="CE11" s="21">
        <f t="shared" ref="CE11:CE42" ca="1" si="12">IF(ISNA($CD11),"",CE10+CD11)</f>
        <v>27</v>
      </c>
    </row>
    <row r="12" spans="1:83" x14ac:dyDescent="0.2">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150</v>
      </c>
      <c r="CC12" s="21" t="str">
        <f t="shared" ca="1" si="8"/>
        <v>Backlog!$F$28:$F$150</v>
      </c>
      <c r="CD12" s="21">
        <f t="shared" ca="1" si="9"/>
        <v>1</v>
      </c>
      <c r="CE12" s="21">
        <f t="shared" ca="1" si="12"/>
        <v>28</v>
      </c>
    </row>
    <row r="13" spans="1:83" x14ac:dyDescent="0.2">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150</v>
      </c>
      <c r="CC13" s="21" t="str">
        <f t="shared" ca="1" si="8"/>
        <v>Backlog!$F$46:$F$150</v>
      </c>
      <c r="CD13" s="21">
        <f t="shared" ca="1" si="9"/>
        <v>18</v>
      </c>
      <c r="CE13" s="21">
        <f t="shared" ca="1" si="12"/>
        <v>46</v>
      </c>
    </row>
    <row r="14" spans="1:83" x14ac:dyDescent="0.2">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150</v>
      </c>
      <c r="CC14" s="21" t="str">
        <f t="shared" ca="1" si="8"/>
        <v>Backlog!$F$47:$F$150</v>
      </c>
      <c r="CD14" s="21">
        <f t="shared" ca="1" si="9"/>
        <v>1</v>
      </c>
      <c r="CE14" s="21">
        <f t="shared" ca="1" si="12"/>
        <v>47</v>
      </c>
    </row>
    <row r="15" spans="1:83" x14ac:dyDescent="0.2">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150</v>
      </c>
      <c r="CC15" s="21" t="str">
        <f t="shared" ca="1" si="8"/>
        <v>Backlog!$F$48:$F$150</v>
      </c>
      <c r="CD15" s="21">
        <f t="shared" ca="1" si="9"/>
        <v>1</v>
      </c>
      <c r="CE15" s="21">
        <f t="shared" ca="1" si="12"/>
        <v>48</v>
      </c>
    </row>
    <row r="16" spans="1:83" x14ac:dyDescent="0.2">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150</v>
      </c>
      <c r="CC16" s="21" t="str">
        <f t="shared" ca="1" si="8"/>
        <v>Backlog!$F$51:$F$150</v>
      </c>
      <c r="CD16" s="21">
        <f t="shared" ca="1" si="9"/>
        <v>3</v>
      </c>
      <c r="CE16" s="21">
        <f t="shared" ca="1" si="12"/>
        <v>51</v>
      </c>
    </row>
    <row r="17" spans="1:83" x14ac:dyDescent="0.2">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150</v>
      </c>
      <c r="CC17" s="21" t="str">
        <f t="shared" ca="1" si="8"/>
        <v>Backlog!$F$52:$F$150</v>
      </c>
      <c r="CD17" s="21">
        <f t="shared" ca="1" si="9"/>
        <v>1</v>
      </c>
      <c r="CE17" s="21">
        <f t="shared" ca="1" si="12"/>
        <v>52</v>
      </c>
    </row>
    <row r="18" spans="1:83" x14ac:dyDescent="0.2">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150</v>
      </c>
      <c r="CC18" s="21" t="str">
        <f t="shared" ca="1" si="8"/>
        <v>Backlog!$F$53:$F$150</v>
      </c>
      <c r="CD18" s="21">
        <f t="shared" ca="1" si="9"/>
        <v>1</v>
      </c>
      <c r="CE18" s="21">
        <f t="shared" ca="1" si="12"/>
        <v>53</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150</v>
      </c>
      <c r="CC19" s="21" t="str">
        <f t="shared" ca="1" si="8"/>
        <v>Backlog!$F$54:$F$150</v>
      </c>
      <c r="CD19" s="21">
        <f t="shared" ca="1" si="9"/>
        <v>1</v>
      </c>
      <c r="CE19" s="21">
        <f t="shared" ca="1" si="12"/>
        <v>54</v>
      </c>
    </row>
    <row r="20" spans="1:83" x14ac:dyDescent="0.2">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150</v>
      </c>
      <c r="CC20" s="21" t="str">
        <f t="shared" ca="1" si="8"/>
        <v>Backlog!$F$66:$F$150</v>
      </c>
      <c r="CD20" s="21">
        <f t="shared" ca="1" si="9"/>
        <v>12</v>
      </c>
      <c r="CE20" s="21">
        <f t="shared" ca="1" si="12"/>
        <v>66</v>
      </c>
    </row>
    <row r="21" spans="1:83" x14ac:dyDescent="0.2">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150</v>
      </c>
      <c r="CC21" s="21" t="str">
        <f t="shared" ca="1" si="8"/>
        <v>Backlog!$F$74:$F$150</v>
      </c>
      <c r="CD21" s="21">
        <f t="shared" ca="1" si="9"/>
        <v>8</v>
      </c>
      <c r="CE21" s="21">
        <f t="shared" ca="1" si="12"/>
        <v>74</v>
      </c>
    </row>
    <row r="22" spans="1:83" x14ac:dyDescent="0.2">
      <c r="A22" s="90">
        <f t="shared" ca="1" si="10"/>
        <v>94</v>
      </c>
      <c r="B22" s="18" t="str">
        <f ca="1">IF(ISNUMBER(A22),INDEX(Backlog!$A:$M,$A22,B$5),"")</f>
        <v>6.3.4</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95</v>
      </c>
      <c r="CB22" s="21">
        <f t="shared" ca="1" si="7"/>
        <v>150</v>
      </c>
      <c r="CC22" s="21" t="str">
        <f t="shared" ca="1" si="8"/>
        <v>Backlog!$F$95:$F$150</v>
      </c>
      <c r="CD22" s="21">
        <f t="shared" ca="1" si="9"/>
        <v>21</v>
      </c>
      <c r="CE22" s="21">
        <f t="shared" ca="1" si="12"/>
        <v>95</v>
      </c>
    </row>
    <row r="23" spans="1:83" x14ac:dyDescent="0.2">
      <c r="A23" s="90">
        <f t="shared" ca="1" si="10"/>
        <v>98</v>
      </c>
      <c r="B23" s="18" t="str">
        <f ca="1">IF(ISNUMBER(A23),INDEX(Backlog!$A:$M,$A23,B$5),"")</f>
        <v>7.1.3</v>
      </c>
      <c r="C23" s="73" t="str">
        <f ca="1">IF($B23="","",INDEX(Backlog!$A:$M,$A23,C$5))</f>
        <v>Android Contribution</v>
      </c>
      <c r="D23" s="73" t="str">
        <f ca="1">IF($B23="","",INDEX(Backlog!$A:$M,$A23,D$5))</f>
        <v>Général</v>
      </c>
      <c r="E23" s="73" t="str">
        <f ca="1">IF($B23="","",INDEX(Backlog!$A:$M,$A23,E$5))</f>
        <v>Interface parametrage (admin)</v>
      </c>
      <c r="F23" s="48">
        <f ca="1">IF($B23="","",INDEX(Backlog!$A:$M,$A23,F$5))</f>
        <v>6</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99</v>
      </c>
      <c r="CB23" s="21">
        <f t="shared" ca="1" si="7"/>
        <v>150</v>
      </c>
      <c r="CC23" s="21" t="str">
        <f t="shared" ca="1" si="8"/>
        <v>Backlog!$F$99:$F$150</v>
      </c>
      <c r="CD23" s="21">
        <f t="shared" ca="1" si="9"/>
        <v>4</v>
      </c>
      <c r="CE23" s="21">
        <f t="shared" ca="1" si="12"/>
        <v>99</v>
      </c>
    </row>
    <row r="24" spans="1:83" x14ac:dyDescent="0.2">
      <c r="A24" s="90">
        <f t="shared" ca="1" si="10"/>
        <v>100</v>
      </c>
      <c r="B24" s="18" t="str">
        <f ca="1">IF(ISNUMBER(A24),INDEX(Backlog!$A:$M,$A24,B$5),"")</f>
        <v>7.2.2</v>
      </c>
      <c r="C24" s="73" t="str">
        <f ca="1">IF($B24="","",INDEX(Backlog!$A:$M,$A24,C$5))</f>
        <v>Android Contribution</v>
      </c>
      <c r="D24" s="73" t="str">
        <f ca="1">IF($B24="","",INDEX(Backlog!$A:$M,$A24,D$5))</f>
        <v xml:space="preserve">Fonctions </v>
      </c>
      <c r="E24" s="73" t="str">
        <f ca="1">IF($B24="","",INDEX(Backlog!$A:$M,$A24,E$5))</f>
        <v>Ajout de vidéo Youtube</v>
      </c>
      <c r="F24" s="48">
        <f ca="1">IF($B24="","",INDEX(Backlog!$A:$M,$A24,F$5))</f>
        <v>7</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101</v>
      </c>
      <c r="CB24" s="21">
        <f t="shared" ca="1" si="7"/>
        <v>150</v>
      </c>
      <c r="CC24" s="21" t="str">
        <f t="shared" ca="1" si="8"/>
        <v>Backlog!$F$101:$F$150</v>
      </c>
      <c r="CD24" s="21">
        <f t="shared" ca="1" si="9"/>
        <v>2</v>
      </c>
      <c r="CE24" s="21">
        <f t="shared" ca="1" si="12"/>
        <v>101</v>
      </c>
    </row>
    <row r="25" spans="1:83" x14ac:dyDescent="0.2">
      <c r="A25" s="90">
        <f t="shared" ca="1" si="10"/>
        <v>108</v>
      </c>
      <c r="B25" s="18" t="str">
        <f ca="1">IF(ISNUMBER(A25),INDEX(Backlog!$A:$M,$A25,B$5),"")</f>
        <v>7.3.4</v>
      </c>
      <c r="C25" s="73" t="str">
        <f ca="1">IF($B25="","",INDEX(Backlog!$A:$M,$A25,C$5))</f>
        <v>Android Contribution</v>
      </c>
      <c r="D25" s="73" t="str">
        <f ca="1">IF($B25="","",INDEX(Backlog!$A:$M,$A25,D$5))</f>
        <v>IHM</v>
      </c>
      <c r="E25" s="73" t="str">
        <f ca="1">IF($B25="","",INDEX(Backlog!$A:$M,$A25,E$5))</f>
        <v>Lier un Point GPS à une scène (V2 : polygon)</v>
      </c>
      <c r="F25" s="48">
        <f ca="1">IF($B25="","",INDEX(Backlog!$A:$M,$A25,F$5))</f>
        <v>7</v>
      </c>
      <c r="G25" s="66">
        <f ca="1">IF($B25="","",INDEX(Backlog!$A:$M,$A25,G$5))</f>
        <v>7</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109</v>
      </c>
      <c r="CB25" s="21">
        <f t="shared" ca="1" si="7"/>
        <v>150</v>
      </c>
      <c r="CC25" s="21" t="str">
        <f t="shared" ca="1" si="8"/>
        <v>Backlog!$F$109:$F$150</v>
      </c>
      <c r="CD25" s="21">
        <f t="shared" ca="1" si="9"/>
        <v>8</v>
      </c>
      <c r="CE25" s="21">
        <f t="shared" ca="1" si="12"/>
        <v>109</v>
      </c>
    </row>
    <row r="26" spans="1:83" x14ac:dyDescent="0.2">
      <c r="A26" s="90">
        <f t="shared" ca="1" si="10"/>
        <v>109</v>
      </c>
      <c r="B26" s="18" t="str">
        <f ca="1">IF(ISNUMBER(A26),INDEX(Backlog!$A:$M,$A26,B$5),"")</f>
        <v>7.3.5</v>
      </c>
      <c r="C26" s="73" t="str">
        <f ca="1">IF($B26="","",INDEX(Backlog!$A:$M,$A26,C$5))</f>
        <v>Android Contribution</v>
      </c>
      <c r="D26" s="73" t="str">
        <f ca="1">IF($B26="","",INDEX(Backlog!$A:$M,$A26,D$5))</f>
        <v>IHM</v>
      </c>
      <c r="E26" s="73" t="str">
        <f ca="1">IF($B26="","",INDEX(Backlog!$A:$M,$A26,E$5))</f>
        <v>Consulter historique Contribution</v>
      </c>
      <c r="F26" s="48">
        <f ca="1">IF($B26="","",INDEX(Backlog!$A:$M,$A26,F$5))</f>
        <v>7</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110</v>
      </c>
      <c r="CB26" s="21">
        <f t="shared" ca="1" si="7"/>
        <v>150</v>
      </c>
      <c r="CC26" s="21" t="str">
        <f t="shared" ca="1" si="8"/>
        <v>Backlog!$F$110:$F$150</v>
      </c>
      <c r="CD26" s="21">
        <f t="shared" ca="1" si="9"/>
        <v>1</v>
      </c>
      <c r="CE26" s="21">
        <f t="shared" ca="1" si="12"/>
        <v>110</v>
      </c>
    </row>
    <row r="27" spans="1:83" x14ac:dyDescent="0.2">
      <c r="A27" s="90">
        <f t="shared" ca="1" si="10"/>
        <v>110</v>
      </c>
      <c r="B27" s="18" t="str">
        <f ca="1">IF(ISNUMBER(A27),INDEX(Backlog!$A:$M,$A27,B$5),"")</f>
        <v>7.3.6</v>
      </c>
      <c r="C27" s="73" t="str">
        <f ca="1">IF($B27="","",INDEX(Backlog!$A:$M,$A27,C$5))</f>
        <v>Android Contribution</v>
      </c>
      <c r="D27" s="73" t="str">
        <f ca="1">IF($B27="","",INDEX(Backlog!$A:$M,$A27,D$5))</f>
        <v>IHM</v>
      </c>
      <c r="E27" s="73" t="str">
        <f ca="1">IF($B27="","",INDEX(Backlog!$A:$M,$A27,E$5))</f>
        <v>Interface parametrage</v>
      </c>
      <c r="F27" s="48">
        <f ca="1">IF($B27="","",INDEX(Backlog!$A:$M,$A27,F$5))</f>
        <v>3</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111</v>
      </c>
      <c r="CB27" s="21">
        <f t="shared" ca="1" si="7"/>
        <v>150</v>
      </c>
      <c r="CC27" s="21" t="str">
        <f t="shared" ca="1" si="8"/>
        <v>Backlog!$F$111:$F$150</v>
      </c>
      <c r="CD27" s="21">
        <f t="shared" ca="1" si="9"/>
        <v>1</v>
      </c>
      <c r="CE27" s="21">
        <f t="shared" ca="1" si="12"/>
        <v>111</v>
      </c>
    </row>
    <row r="28" spans="1:83" x14ac:dyDescent="0.2">
      <c r="A28" s="90">
        <f t="shared" ca="1" si="10"/>
        <v>114</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115</v>
      </c>
      <c r="CB28" s="21">
        <f t="shared" ca="1" si="7"/>
        <v>150</v>
      </c>
      <c r="CC28" s="21" t="str">
        <f t="shared" ca="1" si="8"/>
        <v>Backlog!$F$115:$F$150</v>
      </c>
      <c r="CD28" s="21">
        <f t="shared" ca="1" si="9"/>
        <v>4</v>
      </c>
      <c r="CE28" s="21">
        <f t="shared" ca="1" si="12"/>
        <v>115</v>
      </c>
    </row>
    <row r="29" spans="1:83" x14ac:dyDescent="0.2">
      <c r="A29" s="90">
        <f t="shared" ca="1" si="10"/>
        <v>120</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121</v>
      </c>
      <c r="CB29" s="21">
        <f t="shared" ca="1" si="7"/>
        <v>150</v>
      </c>
      <c r="CC29" s="21" t="str">
        <f t="shared" ca="1" si="8"/>
        <v>Backlog!$F$121:$F$150</v>
      </c>
      <c r="CD29" s="21">
        <f t="shared" ca="1" si="9"/>
        <v>6</v>
      </c>
      <c r="CE29" s="21">
        <f t="shared" ca="1" si="12"/>
        <v>121</v>
      </c>
    </row>
    <row r="30" spans="1:83" x14ac:dyDescent="0.2">
      <c r="A30" s="90">
        <f t="shared" ca="1" si="10"/>
        <v>125</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126</v>
      </c>
      <c r="CB30" s="21">
        <f t="shared" ca="1" si="7"/>
        <v>150</v>
      </c>
      <c r="CC30" s="21" t="str">
        <f t="shared" ca="1" si="8"/>
        <v>Backlog!$F$126:$F$150</v>
      </c>
      <c r="CD30" s="21">
        <f t="shared" ca="1" si="9"/>
        <v>5</v>
      </c>
      <c r="CE30" s="21">
        <f t="shared" ca="1" si="12"/>
        <v>126</v>
      </c>
    </row>
    <row r="31" spans="1:83" x14ac:dyDescent="0.2">
      <c r="A31" s="90">
        <f t="shared" ca="1" si="10"/>
        <v>140</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141</v>
      </c>
      <c r="CB31" s="21">
        <f t="shared" ca="1" si="7"/>
        <v>150</v>
      </c>
      <c r="CC31" s="21" t="str">
        <f t="shared" ca="1" si="8"/>
        <v>Backlog!$F$141:$F$150</v>
      </c>
      <c r="CD31" s="21">
        <f t="shared" ca="1" si="9"/>
        <v>15</v>
      </c>
      <c r="CE31" s="21">
        <f t="shared" ca="1" si="12"/>
        <v>141</v>
      </c>
    </row>
    <row r="32" spans="1:83" x14ac:dyDescent="0.2">
      <c r="A32" s="90">
        <f t="shared" ca="1" si="10"/>
        <v>145</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146</v>
      </c>
      <c r="CB32" s="21">
        <f t="shared" ca="1" si="7"/>
        <v>150</v>
      </c>
      <c r="CC32" s="21" t="str">
        <f t="shared" ca="1" si="8"/>
        <v>Backlog!$F$146:$F$150</v>
      </c>
      <c r="CD32" s="21">
        <f t="shared" ca="1" si="9"/>
        <v>5</v>
      </c>
      <c r="CE32" s="21">
        <f t="shared" ca="1" si="12"/>
        <v>146</v>
      </c>
    </row>
    <row r="33" spans="1:83" x14ac:dyDescent="0.2">
      <c r="A33" s="90">
        <f t="shared" ca="1" si="10"/>
        <v>150</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151</v>
      </c>
      <c r="CB33" s="21">
        <f t="shared" ca="1" si="7"/>
        <v>150</v>
      </c>
      <c r="CC33" s="21" t="str">
        <f t="shared" ca="1" si="8"/>
        <v>Backlog!$F$151:$F$150</v>
      </c>
      <c r="CD33" s="21">
        <f t="shared" ca="1" si="9"/>
        <v>5</v>
      </c>
      <c r="CE33" s="21">
        <f t="shared" ca="1" si="12"/>
        <v>151</v>
      </c>
    </row>
    <row r="34" spans="1:83" x14ac:dyDescent="0.2">
      <c r="A34" s="90">
        <f t="shared" ca="1" si="10"/>
        <v>151</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152</v>
      </c>
      <c r="CB34" s="21">
        <f t="shared" ca="1" si="7"/>
        <v>150</v>
      </c>
      <c r="CC34" s="21" t="str">
        <f t="shared" ca="1" si="8"/>
        <v>Backlog!$F$152:$F$150</v>
      </c>
      <c r="CD34" s="21">
        <f t="shared" ca="1" si="9"/>
        <v>1</v>
      </c>
      <c r="CE34" s="21">
        <f t="shared" ca="1" si="12"/>
        <v>152</v>
      </c>
    </row>
    <row r="35" spans="1:83" x14ac:dyDescent="0.2">
      <c r="A35" s="90">
        <f t="shared" ca="1" si="10"/>
        <v>152</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153</v>
      </c>
      <c r="CB35" s="21">
        <f t="shared" ca="1" si="7"/>
        <v>150</v>
      </c>
      <c r="CC35" s="21" t="str">
        <f t="shared" ca="1" si="8"/>
        <v>Backlog!$F$153:$F$150</v>
      </c>
      <c r="CD35" s="21">
        <f t="shared" ca="1" si="9"/>
        <v>1</v>
      </c>
      <c r="CE35" s="21">
        <f t="shared" ca="1" si="12"/>
        <v>153</v>
      </c>
    </row>
    <row r="36" spans="1:83" x14ac:dyDescent="0.2">
      <c r="A36" s="90">
        <f t="shared" ca="1" si="10"/>
        <v>153</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154</v>
      </c>
      <c r="CB36" s="21">
        <f t="shared" ca="1" si="7"/>
        <v>150</v>
      </c>
      <c r="CC36" s="21" t="str">
        <f t="shared" ca="1" si="8"/>
        <v>Backlog!$F$154:$F$150</v>
      </c>
      <c r="CD36" s="21">
        <f t="shared" ca="1" si="9"/>
        <v>1</v>
      </c>
      <c r="CE36" s="21">
        <f t="shared" ca="1" si="12"/>
        <v>154</v>
      </c>
    </row>
    <row r="37" spans="1:83" x14ac:dyDescent="0.2">
      <c r="A37" s="90">
        <f t="shared" ca="1" si="10"/>
        <v>154</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155</v>
      </c>
      <c r="CB37" s="21">
        <f t="shared" ca="1" si="7"/>
        <v>150</v>
      </c>
      <c r="CC37" s="21" t="str">
        <f t="shared" ca="1" si="8"/>
        <v>Backlog!$F$155:$F$150</v>
      </c>
      <c r="CD37" s="21">
        <f t="shared" ca="1" si="9"/>
        <v>1</v>
      </c>
      <c r="CE37" s="21">
        <f t="shared" ca="1" si="12"/>
        <v>155</v>
      </c>
    </row>
    <row r="38" spans="1:83" x14ac:dyDescent="0.2">
      <c r="A38" s="90">
        <f t="shared" ca="1" si="10"/>
        <v>155</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156</v>
      </c>
      <c r="CB38" s="21">
        <f t="shared" ca="1" si="7"/>
        <v>150</v>
      </c>
      <c r="CC38" s="21" t="str">
        <f t="shared" ca="1" si="8"/>
        <v>Backlog!$F$156:$F$150</v>
      </c>
      <c r="CD38" s="21">
        <f t="shared" ca="1" si="9"/>
        <v>1</v>
      </c>
      <c r="CE38" s="21">
        <f t="shared" ca="1" si="12"/>
        <v>156</v>
      </c>
    </row>
    <row r="39" spans="1:83" x14ac:dyDescent="0.2">
      <c r="A39" s="90">
        <f t="shared" ca="1" si="10"/>
        <v>156</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157</v>
      </c>
      <c r="CB39" s="21">
        <f t="shared" ca="1" si="7"/>
        <v>150</v>
      </c>
      <c r="CC39" s="21" t="str">
        <f t="shared" ca="1" si="8"/>
        <v>Backlog!$F$157:$F$150</v>
      </c>
      <c r="CD39" s="21">
        <f t="shared" ca="1" si="9"/>
        <v>1</v>
      </c>
      <c r="CE39" s="21">
        <f t="shared" ca="1" si="12"/>
        <v>157</v>
      </c>
    </row>
    <row r="40" spans="1:83" x14ac:dyDescent="0.2">
      <c r="A40" s="90">
        <f t="shared" ca="1" si="10"/>
        <v>157</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158</v>
      </c>
      <c r="CB40" s="21">
        <f t="shared" ca="1" si="7"/>
        <v>150</v>
      </c>
      <c r="CC40" s="21" t="str">
        <f t="shared" ca="1" si="8"/>
        <v>Backlog!$F$158:$F$150</v>
      </c>
      <c r="CD40" s="21">
        <f t="shared" ca="1" si="9"/>
        <v>1</v>
      </c>
      <c r="CE40" s="21">
        <f t="shared" ca="1" si="12"/>
        <v>158</v>
      </c>
    </row>
    <row r="41" spans="1:83" x14ac:dyDescent="0.2">
      <c r="A41" s="90">
        <f t="shared" ca="1" si="10"/>
        <v>158</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159</v>
      </c>
      <c r="CB41" s="21">
        <f t="shared" ca="1" si="7"/>
        <v>150</v>
      </c>
      <c r="CC41" s="21" t="str">
        <f t="shared" ca="1" si="8"/>
        <v>Backlog!$F$159:$F$150</v>
      </c>
      <c r="CD41" s="21">
        <f t="shared" ca="1" si="9"/>
        <v>1</v>
      </c>
      <c r="CE41" s="21">
        <f t="shared" ca="1" si="12"/>
        <v>159</v>
      </c>
    </row>
    <row r="42" spans="1:83" x14ac:dyDescent="0.2">
      <c r="A42" s="90">
        <f t="shared" ca="1" si="10"/>
        <v>159</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160</v>
      </c>
      <c r="CB42" s="21">
        <f t="shared" ca="1" si="7"/>
        <v>150</v>
      </c>
      <c r="CC42" s="21" t="str">
        <f t="shared" ca="1" si="8"/>
        <v>Backlog!$F$160:$F$150</v>
      </c>
      <c r="CD42" s="21">
        <f t="shared" ca="1" si="9"/>
        <v>1</v>
      </c>
      <c r="CE42" s="21">
        <f t="shared" ca="1" si="12"/>
        <v>160</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146</v>
      </c>
      <c r="B7" s="145" t="s">
        <v>147</v>
      </c>
      <c r="C7" s="145" t="s">
        <v>148</v>
      </c>
      <c r="D7" s="145" t="s">
        <v>149</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162</v>
      </c>
      <c r="B8" s="145" t="s">
        <v>157</v>
      </c>
      <c r="C8" s="145" t="s">
        <v>95</v>
      </c>
      <c r="D8" s="145" t="s">
        <v>150</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158</v>
      </c>
      <c r="B9" s="145" t="s">
        <v>159</v>
      </c>
      <c r="C9" s="145" t="s">
        <v>95</v>
      </c>
      <c r="D9" s="145" t="s">
        <v>150</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160</v>
      </c>
      <c r="B10" s="145" t="s">
        <v>162</v>
      </c>
      <c r="C10" s="145" t="s">
        <v>95</v>
      </c>
      <c r="D10" s="145" t="s">
        <v>150</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161</v>
      </c>
      <c r="B11" s="145" t="s">
        <v>162</v>
      </c>
      <c r="C11" s="145" t="s">
        <v>95</v>
      </c>
      <c r="D11" s="145" t="s">
        <v>150</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165</v>
      </c>
      <c r="B12" s="145" t="s">
        <v>159</v>
      </c>
      <c r="C12" s="145" t="s">
        <v>148</v>
      </c>
      <c r="D12" s="145" t="s">
        <v>149</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I12" sqref="I12"/>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44</v>
      </c>
      <c r="H8" s="15">
        <f ca="1">IF($AD8,INDIRECT($AC8 &amp; "D4"),"")</f>
        <v>44</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77</v>
      </c>
      <c r="H9" s="15">
        <f ca="1">IF($AD9,INDIRECT($AC9 &amp; "D4"),"")</f>
        <v>77</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75</v>
      </c>
      <c r="H10" s="15">
        <f ca="1">IF($AD10,INDIRECT($AC10 &amp; "D4"),"")</f>
        <v>75</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291</v>
      </c>
      <c r="H12" s="105">
        <f ca="1">SUM(H7:H11)</f>
        <v>291</v>
      </c>
      <c r="I12" s="108">
        <f ca="1">SUM(I7:I11)</f>
        <v>315</v>
      </c>
      <c r="J12" s="110">
        <f>AVERAGE(J7:J11)</f>
        <v>0</v>
      </c>
    </row>
    <row r="14" spans="1:33" ht="18.75" x14ac:dyDescent="0.3">
      <c r="B14" s="189" t="s">
        <v>49</v>
      </c>
      <c r="C14" s="190"/>
      <c r="D14" s="190"/>
      <c r="E14" s="190"/>
      <c r="F14" s="191"/>
      <c r="G14" s="192">
        <f>SUM(Backlog!H:H)</f>
        <v>434</v>
      </c>
      <c r="H14" s="192"/>
      <c r="I14" s="192"/>
      <c r="J14" s="192"/>
    </row>
    <row r="16" spans="1:33" ht="15.75" thickBot="1" x14ac:dyDescent="0.3"/>
    <row r="17" spans="2:10" ht="15" customHeight="1" thickTop="1" x14ac:dyDescent="0.25">
      <c r="B17" s="193" t="s">
        <v>155</v>
      </c>
      <c r="C17" s="194"/>
      <c r="D17" s="201" t="s">
        <v>53</v>
      </c>
      <c r="E17" s="201"/>
      <c r="F17" s="201"/>
      <c r="G17" s="201"/>
      <c r="H17" s="201"/>
      <c r="I17" s="197" t="s">
        <v>154</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151</v>
      </c>
      <c r="E23" s="178"/>
      <c r="F23" s="178"/>
      <c r="G23" s="178"/>
      <c r="H23" s="178"/>
      <c r="I23" s="178"/>
      <c r="J23" s="155" t="s">
        <v>145</v>
      </c>
    </row>
    <row r="24" spans="2:10" ht="15" customHeight="1" x14ac:dyDescent="0.25">
      <c r="B24" s="148"/>
      <c r="C24" s="154">
        <v>5</v>
      </c>
      <c r="D24" s="178" t="s">
        <v>152</v>
      </c>
      <c r="E24" s="178"/>
      <c r="F24" s="178"/>
      <c r="G24" s="178"/>
      <c r="H24" s="178"/>
      <c r="I24" s="178"/>
      <c r="J24" s="155" t="s">
        <v>153</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243</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6" priority="6">
      <formula>MOD(ROW(),2)=0</formula>
    </cfRule>
  </conditionalFormatting>
  <conditionalFormatting sqref="G7:G11 I7:I11">
    <cfRule type="expression" dxfId="75"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
  <sheetViews>
    <sheetView showGridLines="0" tabSelected="1" topLeftCell="E1" workbookViewId="0">
      <pane ySplit="5" topLeftCell="A96" activePane="bottomLeft" state="frozen"/>
      <selection pane="bottomLeft" activeCell="K92" sqref="K92"/>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42578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4</v>
      </c>
      <c r="I6" s="142" t="s">
        <v>167</v>
      </c>
      <c r="J6" s="40" t="s">
        <v>168</v>
      </c>
      <c r="K6" s="40" t="s">
        <v>164</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3</v>
      </c>
      <c r="I7" s="40" t="s">
        <v>167</v>
      </c>
      <c r="J7" s="40" t="s">
        <v>168</v>
      </c>
      <c r="K7" s="40" t="s">
        <v>163</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3</v>
      </c>
      <c r="G8" s="32">
        <v>1</v>
      </c>
      <c r="H8" s="76">
        <v>1</v>
      </c>
      <c r="I8" s="142" t="s">
        <v>167</v>
      </c>
      <c r="J8" s="40" t="s">
        <v>169</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167</v>
      </c>
      <c r="J9" s="40" t="s">
        <v>169</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167</v>
      </c>
      <c r="J10" s="40" t="s">
        <v>169</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167</v>
      </c>
      <c r="J11" s="40" t="s">
        <v>169</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167</v>
      </c>
      <c r="J12" s="40" t="s">
        <v>169</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167</v>
      </c>
      <c r="J13" s="40" t="s">
        <v>169</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167</v>
      </c>
      <c r="J14" s="40" t="s">
        <v>169</v>
      </c>
      <c r="K14" s="142" t="s">
        <v>156</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167</v>
      </c>
      <c r="J15" s="40" t="s">
        <v>169</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167</v>
      </c>
      <c r="J16" s="40" t="s">
        <v>170</v>
      </c>
      <c r="K16" s="142" t="s">
        <v>172</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167</v>
      </c>
      <c r="J17" s="142" t="s">
        <v>170</v>
      </c>
      <c r="K17" s="142" t="s">
        <v>171</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6</v>
      </c>
      <c r="G18" s="143">
        <v>7</v>
      </c>
      <c r="H18" s="141">
        <v>10</v>
      </c>
      <c r="I18" s="142" t="s">
        <v>62</v>
      </c>
      <c r="J18" s="142" t="s">
        <v>173</v>
      </c>
      <c r="K18" s="142" t="s">
        <v>174</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6</v>
      </c>
      <c r="G19" s="143">
        <v>7</v>
      </c>
      <c r="H19" s="141">
        <v>13</v>
      </c>
      <c r="I19" s="142" t="s">
        <v>62</v>
      </c>
      <c r="J19" s="142" t="s">
        <v>173</v>
      </c>
      <c r="K19" s="159" t="s">
        <v>175</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6</v>
      </c>
      <c r="G20" s="143">
        <v>7</v>
      </c>
      <c r="H20" s="141">
        <v>8</v>
      </c>
      <c r="I20" s="142" t="s">
        <v>62</v>
      </c>
      <c r="J20" s="142" t="s">
        <v>173</v>
      </c>
      <c r="K20" s="142" t="s">
        <v>176</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6</v>
      </c>
      <c r="G21" s="143">
        <v>7</v>
      </c>
      <c r="H21" s="141">
        <v>2</v>
      </c>
      <c r="I21" s="142" t="s">
        <v>62</v>
      </c>
      <c r="J21" s="142" t="s">
        <v>173</v>
      </c>
      <c r="K21" s="142" t="s">
        <v>178</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5</v>
      </c>
      <c r="G22" s="143">
        <v>4</v>
      </c>
      <c r="H22" s="141">
        <v>1</v>
      </c>
      <c r="I22" s="142" t="s">
        <v>62</v>
      </c>
      <c r="J22" s="142" t="s">
        <v>177</v>
      </c>
      <c r="K22" s="142" t="s">
        <v>174</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5</v>
      </c>
      <c r="G23" s="143">
        <v>4</v>
      </c>
      <c r="H23" s="141">
        <v>1</v>
      </c>
      <c r="I23" s="142" t="s">
        <v>62</v>
      </c>
      <c r="J23" s="142" t="s">
        <v>177</v>
      </c>
      <c r="K23" s="142" t="s">
        <v>178</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5</v>
      </c>
      <c r="G24" s="143">
        <v>4</v>
      </c>
      <c r="H24" s="141">
        <v>1</v>
      </c>
      <c r="I24" s="142" t="s">
        <v>62</v>
      </c>
      <c r="J24" s="142" t="s">
        <v>177</v>
      </c>
      <c r="K24" s="142" t="s">
        <v>181</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179</v>
      </c>
      <c r="K25" s="142" t="s">
        <v>244</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179</v>
      </c>
      <c r="K26" s="142" t="s">
        <v>180</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179</v>
      </c>
      <c r="K27" s="142" t="s">
        <v>182</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6</v>
      </c>
      <c r="G28" s="143">
        <v>7</v>
      </c>
      <c r="H28" s="141">
        <v>3</v>
      </c>
      <c r="I28" s="142" t="s">
        <v>62</v>
      </c>
      <c r="J28" s="142" t="s">
        <v>166</v>
      </c>
      <c r="K28" s="142" t="s">
        <v>183</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6</v>
      </c>
      <c r="G29" s="143">
        <v>7</v>
      </c>
      <c r="H29" s="141">
        <v>1</v>
      </c>
      <c r="I29" s="142" t="s">
        <v>62</v>
      </c>
      <c r="J29" s="142" t="s">
        <v>166</v>
      </c>
      <c r="K29" s="142" t="s">
        <v>184</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185</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186</v>
      </c>
      <c r="K31" s="142" t="s">
        <v>174</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186</v>
      </c>
      <c r="K32" s="142" t="s">
        <v>175</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186</v>
      </c>
      <c r="K33" s="142" t="s">
        <v>176</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186</v>
      </c>
      <c r="K34" s="142" t="s">
        <v>178</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190</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175</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187</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188</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189</v>
      </c>
      <c r="K39" s="142" t="s">
        <v>190</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189</v>
      </c>
      <c r="K40" s="142" t="s">
        <v>192</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189</v>
      </c>
      <c r="K41" s="142" t="s">
        <v>191</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193</v>
      </c>
      <c r="K42" s="142" t="s">
        <v>194</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193</v>
      </c>
      <c r="K43" s="142" t="s">
        <v>195</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3</v>
      </c>
      <c r="G44" s="143">
        <v>2</v>
      </c>
      <c r="H44" s="141">
        <v>5</v>
      </c>
      <c r="I44" s="142" t="s">
        <v>207</v>
      </c>
      <c r="J44" s="142" t="s">
        <v>196</v>
      </c>
      <c r="K44" s="142" t="s">
        <v>197</v>
      </c>
      <c r="L44" s="142"/>
      <c r="M44" s="121"/>
      <c r="N44" s="134"/>
      <c r="O44" s="41" t="str">
        <f t="shared" ref="O44:O91"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5</v>
      </c>
      <c r="G45" s="143">
        <v>3</v>
      </c>
      <c r="H45" s="141">
        <v>1</v>
      </c>
      <c r="I45" s="142" t="s">
        <v>207</v>
      </c>
      <c r="J45" s="142" t="s">
        <v>90</v>
      </c>
      <c r="K45" s="142" t="s">
        <v>198</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5</v>
      </c>
      <c r="G46" s="143">
        <v>3</v>
      </c>
      <c r="H46" s="141">
        <v>4</v>
      </c>
      <c r="I46" s="142" t="s">
        <v>207</v>
      </c>
      <c r="J46" s="142" t="s">
        <v>90</v>
      </c>
      <c r="K46" s="142" t="s">
        <v>226</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207</v>
      </c>
      <c r="J47" s="142" t="s">
        <v>90</v>
      </c>
      <c r="K47" s="142" t="s">
        <v>227</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3</v>
      </c>
      <c r="G48" s="143">
        <v>2</v>
      </c>
      <c r="H48" s="141">
        <v>1</v>
      </c>
      <c r="I48" s="142" t="s">
        <v>207</v>
      </c>
      <c r="J48" s="142" t="s">
        <v>169</v>
      </c>
      <c r="K48" s="142" t="s">
        <v>199</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207</v>
      </c>
      <c r="J49" s="142" t="s">
        <v>169</v>
      </c>
      <c r="K49" s="142" t="s">
        <v>222</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207</v>
      </c>
      <c r="J50" s="142" t="s">
        <v>169</v>
      </c>
      <c r="K50" s="142" t="s">
        <v>224</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5</v>
      </c>
      <c r="G51" s="143">
        <v>4</v>
      </c>
      <c r="H51" s="141">
        <v>1</v>
      </c>
      <c r="I51" s="142" t="s">
        <v>207</v>
      </c>
      <c r="J51" s="142" t="s">
        <v>170</v>
      </c>
      <c r="K51" s="142" t="s">
        <v>201</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5</v>
      </c>
      <c r="G52" s="143">
        <v>4</v>
      </c>
      <c r="H52" s="141">
        <v>1</v>
      </c>
      <c r="I52" s="142" t="s">
        <v>207</v>
      </c>
      <c r="J52" s="142" t="s">
        <v>170</v>
      </c>
      <c r="K52" s="142" t="s">
        <v>221</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207</v>
      </c>
      <c r="J53" s="142" t="s">
        <v>170</v>
      </c>
      <c r="K53" s="142" t="s">
        <v>225</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2</v>
      </c>
      <c r="I54" s="142" t="s">
        <v>202</v>
      </c>
      <c r="J54" s="142" t="s">
        <v>202</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1</v>
      </c>
      <c r="I55" s="142" t="s">
        <v>202</v>
      </c>
      <c r="J55" s="142" t="s">
        <v>202</v>
      </c>
      <c r="K55" s="142" t="s">
        <v>203</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3</v>
      </c>
      <c r="G56" s="143">
        <v>2</v>
      </c>
      <c r="H56" s="141">
        <v>1</v>
      </c>
      <c r="I56" s="142" t="s">
        <v>202</v>
      </c>
      <c r="J56" s="142" t="s">
        <v>204</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3</v>
      </c>
      <c r="G57" s="143">
        <v>2</v>
      </c>
      <c r="H57" s="141">
        <v>1</v>
      </c>
      <c r="I57" s="142" t="s">
        <v>202</v>
      </c>
      <c r="J57" s="142" t="s">
        <v>204</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3</v>
      </c>
      <c r="G58" s="143">
        <v>2</v>
      </c>
      <c r="H58" s="141">
        <v>1</v>
      </c>
      <c r="I58" s="142" t="s">
        <v>202</v>
      </c>
      <c r="J58" s="142" t="s">
        <v>204</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3</v>
      </c>
      <c r="G59" s="143">
        <v>2</v>
      </c>
      <c r="H59" s="141">
        <v>1</v>
      </c>
      <c r="I59" s="142" t="s">
        <v>202</v>
      </c>
      <c r="J59" s="142" t="s">
        <v>204</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202</v>
      </c>
      <c r="J60" s="142" t="s">
        <v>204</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3</v>
      </c>
      <c r="G61" s="143">
        <v>2</v>
      </c>
      <c r="H61" s="141">
        <v>1</v>
      </c>
      <c r="I61" s="142" t="s">
        <v>202</v>
      </c>
      <c r="J61" s="142" t="s">
        <v>204</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3</v>
      </c>
      <c r="G62" s="143">
        <v>2</v>
      </c>
      <c r="H62" s="141">
        <v>1</v>
      </c>
      <c r="I62" s="142" t="s">
        <v>202</v>
      </c>
      <c r="J62" s="142" t="s">
        <v>204</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202</v>
      </c>
      <c r="J63" s="142" t="s">
        <v>204</v>
      </c>
      <c r="K63" s="142" t="s">
        <v>237</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6</v>
      </c>
      <c r="G64" s="143">
        <v>7</v>
      </c>
      <c r="H64" s="141">
        <v>1</v>
      </c>
      <c r="I64" s="142" t="s">
        <v>202</v>
      </c>
      <c r="J64" s="142" t="s">
        <v>204</v>
      </c>
      <c r="K64" s="142" t="s">
        <v>236</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202</v>
      </c>
      <c r="J65" s="142" t="s">
        <v>204</v>
      </c>
      <c r="K65" s="142" t="s">
        <v>238</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202</v>
      </c>
      <c r="J66" s="142" t="s">
        <v>205</v>
      </c>
      <c r="K66" s="142" t="s">
        <v>172</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202</v>
      </c>
      <c r="J67" s="142" t="s">
        <v>205</v>
      </c>
      <c r="K67" s="142" t="s">
        <v>171</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3</v>
      </c>
      <c r="G68" s="143">
        <v>2</v>
      </c>
      <c r="H68" s="141">
        <v>2</v>
      </c>
      <c r="I68" s="142" t="s">
        <v>206</v>
      </c>
      <c r="J68" s="142" t="s">
        <v>206</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3</v>
      </c>
      <c r="G69" s="143">
        <v>2</v>
      </c>
      <c r="H69" s="141">
        <v>1</v>
      </c>
      <c r="I69" s="142" t="s">
        <v>206</v>
      </c>
      <c r="J69" s="142" t="s">
        <v>208</v>
      </c>
      <c r="K69" s="142" t="s">
        <v>199</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3</v>
      </c>
      <c r="G70" s="143">
        <v>2</v>
      </c>
      <c r="H70" s="141">
        <v>1</v>
      </c>
      <c r="I70" s="142" t="s">
        <v>206</v>
      </c>
      <c r="J70" s="142" t="s">
        <v>208</v>
      </c>
      <c r="K70" s="142" t="s">
        <v>200</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206</v>
      </c>
      <c r="J71" s="142" t="s">
        <v>209</v>
      </c>
      <c r="K71" s="142" t="s">
        <v>201</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206</v>
      </c>
      <c r="J72" s="142" t="s">
        <v>209</v>
      </c>
      <c r="K72" s="142" t="s">
        <v>223</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4" si="8">IF($C73=C72,D72+1,1)</f>
        <v>3</v>
      </c>
      <c r="E73" s="143" t="str">
        <f t="shared" si="6"/>
        <v>5.3.3</v>
      </c>
      <c r="F73" s="143">
        <v>5</v>
      </c>
      <c r="G73" s="143">
        <v>6</v>
      </c>
      <c r="H73" s="141">
        <v>1</v>
      </c>
      <c r="I73" s="142" t="s">
        <v>206</v>
      </c>
      <c r="J73" s="142" t="s">
        <v>209</v>
      </c>
      <c r="K73" s="142" t="s">
        <v>228</v>
      </c>
      <c r="L73" s="142"/>
      <c r="M73" s="32"/>
      <c r="N73" s="96"/>
      <c r="O73" s="41" t="str">
        <f t="shared" si="7"/>
        <v>5.3.3 : API Java LS \ API Java LS : Post \ Fonction postLinkGPSCoordScene  (V2 : polygon)</v>
      </c>
    </row>
    <row r="74" spans="1:15" s="41" customFormat="1" x14ac:dyDescent="0.2">
      <c r="A74" s="50" t="str">
        <f>IF($N74="","??",INDEX('Liste SFD'!$A:$A,MATCH($N74,'Liste SFD'!$B:$B,0),1))</f>
        <v>??</v>
      </c>
      <c r="B74" s="50">
        <v>6</v>
      </c>
      <c r="C74" s="50">
        <v>1</v>
      </c>
      <c r="D74" s="50">
        <f>IF($C74=C95,D95+1,1)</f>
        <v>1</v>
      </c>
      <c r="E74" s="143" t="str">
        <f>TEXT(B74,"#") &amp; "." &amp; TEXT(C74,"#") &amp; "." &amp; TEXT(D74,"#")</f>
        <v>6.1.1</v>
      </c>
      <c r="F74" s="143">
        <v>2</v>
      </c>
      <c r="G74" s="143">
        <v>3</v>
      </c>
      <c r="H74" s="141">
        <v>8</v>
      </c>
      <c r="I74" s="142" t="s">
        <v>74</v>
      </c>
      <c r="J74" s="142" t="s">
        <v>71</v>
      </c>
      <c r="K74" s="142" t="s">
        <v>210</v>
      </c>
      <c r="L74" s="142"/>
      <c r="M74" s="51"/>
      <c r="N74" s="59"/>
      <c r="O74" s="41" t="str">
        <f>TEXT(E74,"#") &amp; " : " &amp; TEXT(I74,"#") &amp; " \ " &amp; TEXT(J74,"#") &amp; " \ " &amp; TEXT(K74,"#")</f>
        <v>6.1.1 : Android \ Général \ Architecture</v>
      </c>
    </row>
    <row r="75" spans="1:15" s="41" customFormat="1" ht="15" x14ac:dyDescent="0.2">
      <c r="A75" s="50" t="str">
        <f>IF($N75="","??",INDEX('Liste SFD'!$A:$A,MATCH($N75,'Liste SFD'!$B:$B,0),1))</f>
        <v>??</v>
      </c>
      <c r="B75" s="50">
        <v>6</v>
      </c>
      <c r="C75" s="50">
        <v>1</v>
      </c>
      <c r="D75" s="50">
        <f>IF($C75=C74,D74+1,1)</f>
        <v>2</v>
      </c>
      <c r="E75" s="143" t="str">
        <f>TEXT(B75,"#") &amp; "." &amp; TEXT(C75,"#") &amp; "." &amp; TEXT(D75,"#")</f>
        <v>6.1.2</v>
      </c>
      <c r="F75" s="143">
        <v>2</v>
      </c>
      <c r="G75" s="143">
        <v>3</v>
      </c>
      <c r="H75" s="141">
        <v>2</v>
      </c>
      <c r="I75" s="142" t="s">
        <v>74</v>
      </c>
      <c r="J75" s="142" t="s">
        <v>71</v>
      </c>
      <c r="K75" s="142" t="s">
        <v>211</v>
      </c>
      <c r="L75" s="142"/>
      <c r="M75" s="51"/>
      <c r="N75" s="96"/>
      <c r="O75" s="41" t="str">
        <f>TEXT(E75,"#") &amp; " : " &amp; TEXT(I75,"#") &amp; " \ " &amp; TEXT(J75,"#") &amp; " \ " &amp; TEXT(K75,"#")</f>
        <v xml:space="preserve">6.1.2 : Android \ Général \ Intégration API </v>
      </c>
    </row>
    <row r="76" spans="1:15" s="41" customFormat="1" ht="15" x14ac:dyDescent="0.2">
      <c r="A76" s="50" t="str">
        <f>IF($N76="","??",INDEX('Liste SFD'!$A:$A,MATCH($N76,'Liste SFD'!$B:$B,0),1))</f>
        <v>??</v>
      </c>
      <c r="B76" s="50">
        <v>6</v>
      </c>
      <c r="C76" s="50">
        <v>1</v>
      </c>
      <c r="D76" s="50">
        <f>IF($C76=C75,D75+1,1)</f>
        <v>3</v>
      </c>
      <c r="E76" s="143" t="str">
        <f>TEXT(B76,"#") &amp; "." &amp; TEXT(C76,"#") &amp; "." &amp; TEXT(D76,"#")</f>
        <v>6.1.3</v>
      </c>
      <c r="F76" s="143">
        <v>2</v>
      </c>
      <c r="G76" s="143">
        <v>3</v>
      </c>
      <c r="H76" s="141">
        <v>5</v>
      </c>
      <c r="I76" s="142" t="s">
        <v>74</v>
      </c>
      <c r="J76" s="142" t="s">
        <v>71</v>
      </c>
      <c r="K76" s="142" t="s">
        <v>94</v>
      </c>
      <c r="L76" s="142"/>
      <c r="M76" s="51"/>
      <c r="N76" s="96"/>
      <c r="O76" s="41" t="str">
        <f>TEXT(E76,"#") &amp; " : " &amp; TEXT(I76,"#") &amp; " \ " &amp; TEXT(J76,"#") &amp; " \ " &amp; TEXT(K76,"#")</f>
        <v>6.1.3 : Android \ Général \ Connexion/Deconnexion via API</v>
      </c>
    </row>
    <row r="77" spans="1:15" s="41" customFormat="1" ht="15" x14ac:dyDescent="0.2">
      <c r="A77" s="50" t="str">
        <f>IF($N77="","??",INDEX('Liste SFD'!$A:$A,MATCH($N77,'Liste SFD'!$B:$B,0),1))</f>
        <v>??</v>
      </c>
      <c r="B77" s="50">
        <v>6</v>
      </c>
      <c r="C77" s="50">
        <v>4</v>
      </c>
      <c r="D77" s="50">
        <f>IF($C77=C73,D73+1,1)</f>
        <v>1</v>
      </c>
      <c r="E77" s="143" t="str">
        <f t="shared" ref="E77:E111" si="9">TEXT(B77,"#") &amp; "." &amp; TEXT(C77,"#") &amp; "." &amp; TEXT(D77,"#")</f>
        <v>6.4.1</v>
      </c>
      <c r="F77" s="143">
        <v>3</v>
      </c>
      <c r="G77" s="143">
        <v>5</v>
      </c>
      <c r="H77" s="141">
        <v>2</v>
      </c>
      <c r="I77" s="142" t="s">
        <v>74</v>
      </c>
      <c r="J77" s="142" t="s">
        <v>75</v>
      </c>
      <c r="K77" s="142" t="s">
        <v>76</v>
      </c>
      <c r="L77" s="142"/>
      <c r="M77" s="32"/>
      <c r="N77" s="96"/>
      <c r="O77" s="41" t="str">
        <f t="shared" si="7"/>
        <v>6.4.1 : Android \ Capteurs \ Lire un QRCode</v>
      </c>
    </row>
    <row r="78" spans="1:15" s="41" customFormat="1" ht="15" x14ac:dyDescent="0.2">
      <c r="A78" s="50" t="str">
        <f>IF($N78="","??",INDEX('Liste SFD'!$A:$A,MATCH($N78,'Liste SFD'!$B:$B,0),1))</f>
        <v>??</v>
      </c>
      <c r="B78" s="50">
        <v>6</v>
      </c>
      <c r="C78" s="50">
        <v>4</v>
      </c>
      <c r="D78" s="50">
        <f t="shared" si="8"/>
        <v>2</v>
      </c>
      <c r="E78" s="143" t="str">
        <f t="shared" si="9"/>
        <v>6.4.2</v>
      </c>
      <c r="F78" s="143">
        <v>3</v>
      </c>
      <c r="G78" s="143">
        <v>5</v>
      </c>
      <c r="H78" s="141">
        <v>3</v>
      </c>
      <c r="I78" s="142" t="s">
        <v>74</v>
      </c>
      <c r="J78" s="142" t="s">
        <v>75</v>
      </c>
      <c r="K78" s="142" t="s">
        <v>77</v>
      </c>
      <c r="L78" s="142"/>
      <c r="M78" s="32"/>
      <c r="N78" s="96"/>
      <c r="O78" s="41" t="str">
        <f t="shared" si="7"/>
        <v>6.4.2 : Android \ Capteurs \ Lire un NFC</v>
      </c>
    </row>
    <row r="79" spans="1:15" s="41" customFormat="1" ht="15" x14ac:dyDescent="0.2">
      <c r="A79" s="50" t="str">
        <f>IF($N79="","??",INDEX('Liste SFD'!$A:$A,MATCH($N79,'Liste SFD'!$B:$B,0),1))</f>
        <v>??</v>
      </c>
      <c r="B79" s="50">
        <v>6</v>
      </c>
      <c r="C79" s="50">
        <v>4</v>
      </c>
      <c r="D79" s="50">
        <f t="shared" si="8"/>
        <v>3</v>
      </c>
      <c r="E79" s="143" t="str">
        <f t="shared" si="9"/>
        <v>6.4.3</v>
      </c>
      <c r="F79" s="143">
        <v>3</v>
      </c>
      <c r="G79" s="143">
        <v>5</v>
      </c>
      <c r="H79" s="141">
        <v>3</v>
      </c>
      <c r="I79" s="142" t="s">
        <v>74</v>
      </c>
      <c r="J79" s="142" t="s">
        <v>75</v>
      </c>
      <c r="K79" s="142" t="s">
        <v>78</v>
      </c>
      <c r="L79" s="142"/>
      <c r="M79" s="32"/>
      <c r="N79" s="96"/>
      <c r="O79" s="41" t="str">
        <f t="shared" si="7"/>
        <v>6.4.3 : Android \ Capteurs \ Lire les coordonnées GPS</v>
      </c>
    </row>
    <row r="80" spans="1:15" s="41" customFormat="1" ht="15" x14ac:dyDescent="0.2">
      <c r="A80" s="50" t="str">
        <f>IF($N80="","??",INDEX('Liste SFD'!$A:$A,MATCH($N80,'Liste SFD'!$B:$B,0),1))</f>
        <v>??</v>
      </c>
      <c r="B80" s="50">
        <v>6</v>
      </c>
      <c r="C80" s="50">
        <v>4</v>
      </c>
      <c r="D80" s="50">
        <f t="shared" si="8"/>
        <v>4</v>
      </c>
      <c r="E80" s="143" t="str">
        <f t="shared" si="9"/>
        <v>6.4.4</v>
      </c>
      <c r="F80" s="143">
        <v>3</v>
      </c>
      <c r="G80" s="143">
        <v>5</v>
      </c>
      <c r="H80" s="141">
        <v>2</v>
      </c>
      <c r="I80" s="142" t="s">
        <v>74</v>
      </c>
      <c r="J80" s="142" t="s">
        <v>75</v>
      </c>
      <c r="K80" s="142" t="s">
        <v>79</v>
      </c>
      <c r="L80" s="142"/>
      <c r="M80" s="32"/>
      <c r="N80" s="96"/>
      <c r="O80" s="41" t="str">
        <f t="shared" si="7"/>
        <v>6.4.4 : Android \ Capteurs \ Gestion de modes</v>
      </c>
    </row>
    <row r="81" spans="1:15" s="41" customFormat="1" ht="15" x14ac:dyDescent="0.2">
      <c r="A81" s="50" t="str">
        <f>IF($N81="","??",INDEX('Liste SFD'!$A:$A,MATCH($N81,'Liste SFD'!$B:$B,0),1))</f>
        <v>??</v>
      </c>
      <c r="B81" s="50">
        <v>6</v>
      </c>
      <c r="C81" s="50">
        <v>4</v>
      </c>
      <c r="D81" s="50">
        <f t="shared" si="8"/>
        <v>5</v>
      </c>
      <c r="E81" s="143" t="str">
        <f t="shared" si="9"/>
        <v>6.4.5</v>
      </c>
      <c r="F81" s="143">
        <v>3</v>
      </c>
      <c r="G81" s="143">
        <v>5</v>
      </c>
      <c r="H81" s="141">
        <v>2</v>
      </c>
      <c r="I81" s="142" t="s">
        <v>74</v>
      </c>
      <c r="J81" s="142" t="s">
        <v>75</v>
      </c>
      <c r="K81" s="142" t="s">
        <v>80</v>
      </c>
      <c r="L81" s="142"/>
      <c r="M81" s="32"/>
      <c r="N81" s="96"/>
      <c r="O81" s="41" t="str">
        <f t="shared" si="7"/>
        <v>6.4.5 : Android \ Capteurs \ Mode intérieur</v>
      </c>
    </row>
    <row r="82" spans="1:15" s="41" customFormat="1" ht="15" x14ac:dyDescent="0.2">
      <c r="A82" s="50" t="str">
        <f>IF($N82="","??",INDEX('Liste SFD'!$A:$A,MATCH($N82,'Liste SFD'!$B:$B,0),1))</f>
        <v>??</v>
      </c>
      <c r="B82" s="50">
        <v>6</v>
      </c>
      <c r="C82" s="50">
        <v>4</v>
      </c>
      <c r="D82" s="50">
        <f t="shared" si="8"/>
        <v>6</v>
      </c>
      <c r="E82" s="143" t="str">
        <f t="shared" si="9"/>
        <v>6.4.6</v>
      </c>
      <c r="F82" s="143">
        <v>3</v>
      </c>
      <c r="G82" s="143">
        <v>5</v>
      </c>
      <c r="H82" s="141">
        <v>2</v>
      </c>
      <c r="I82" s="142" t="s">
        <v>74</v>
      </c>
      <c r="J82" s="142" t="s">
        <v>75</v>
      </c>
      <c r="K82" s="142" t="s">
        <v>81</v>
      </c>
      <c r="L82" s="142"/>
      <c r="M82" s="32"/>
      <c r="N82" s="96"/>
      <c r="O82" s="41" t="str">
        <f>TEXT(E82,"#") &amp; " : " &amp; TEXT(I82,"#") &amp; " \ " &amp; TEXT(J82,"#") &amp; " \ " &amp; TEXT(K82,"#")</f>
        <v>6.4.6 : Android \ Capteurs \ Mode extérieur</v>
      </c>
    </row>
    <row r="83" spans="1:15" s="41" customFormat="1" ht="15" x14ac:dyDescent="0.2">
      <c r="A83" s="50" t="str">
        <f>IF($N83="","??",INDEX('Liste SFD'!$A:$A,MATCH($N83,'Liste SFD'!$B:$B,0),1))</f>
        <v>??</v>
      </c>
      <c r="B83" s="50">
        <v>6</v>
      </c>
      <c r="C83" s="50">
        <v>4</v>
      </c>
      <c r="D83" s="50">
        <f t="shared" si="8"/>
        <v>7</v>
      </c>
      <c r="E83" s="143" t="str">
        <f t="shared" si="9"/>
        <v>6.4.7</v>
      </c>
      <c r="F83" s="143">
        <v>3</v>
      </c>
      <c r="G83" s="143">
        <v>6</v>
      </c>
      <c r="H83" s="141">
        <v>4</v>
      </c>
      <c r="I83" s="142" t="s">
        <v>74</v>
      </c>
      <c r="J83" s="142" t="s">
        <v>75</v>
      </c>
      <c r="K83" s="142" t="s">
        <v>82</v>
      </c>
      <c r="L83" s="142"/>
      <c r="M83" s="32"/>
      <c r="N83" s="96"/>
      <c r="O83" s="41" t="str">
        <f t="shared" si="7"/>
        <v>6.4.7 : Android \ Capteurs \ Lire un Ibeacon</v>
      </c>
    </row>
    <row r="84" spans="1:15" s="41" customFormat="1" ht="15" x14ac:dyDescent="0.2">
      <c r="A84" s="50" t="str">
        <f>IF($N84="","??",INDEX('Liste SFD'!$A:$A,MATCH($N84,'Liste SFD'!$B:$B,0),1))</f>
        <v>??</v>
      </c>
      <c r="B84" s="50">
        <v>6</v>
      </c>
      <c r="C84" s="50">
        <v>2</v>
      </c>
      <c r="D84" s="50">
        <f t="shared" si="8"/>
        <v>1</v>
      </c>
      <c r="E84" s="143" t="str">
        <f t="shared" si="9"/>
        <v>6.2.1</v>
      </c>
      <c r="F84" s="143">
        <v>4</v>
      </c>
      <c r="G84" s="143">
        <v>5</v>
      </c>
      <c r="H84" s="141">
        <v>2</v>
      </c>
      <c r="I84" s="142" t="s">
        <v>74</v>
      </c>
      <c r="J84" s="142" t="s">
        <v>83</v>
      </c>
      <c r="K84" s="142" t="s">
        <v>84</v>
      </c>
      <c r="L84" s="142"/>
      <c r="M84" s="32"/>
      <c r="N84" s="96"/>
      <c r="O84" s="41" t="str">
        <f>TEXT(E84,"#") &amp; " : " &amp; TEXT(I84,"#") &amp; " \ " &amp; TEXT(J84,"#") &amp; " \ " &amp; TEXT(K84,"#")</f>
        <v>6.2.1 : Android \ Media \ Afficher une vidéo YouTube</v>
      </c>
    </row>
    <row r="85" spans="1:15" s="41" customFormat="1" ht="15" x14ac:dyDescent="0.2">
      <c r="A85" s="50" t="str">
        <f>IF($N85="","??",INDEX('Liste SFD'!$A:$A,MATCH($N85,'Liste SFD'!$B:$B,0),1))</f>
        <v>??</v>
      </c>
      <c r="B85" s="50">
        <v>6</v>
      </c>
      <c r="C85" s="50">
        <v>2</v>
      </c>
      <c r="D85" s="50">
        <f t="shared" si="8"/>
        <v>2</v>
      </c>
      <c r="E85" s="143" t="str">
        <f t="shared" si="9"/>
        <v>6.2.2</v>
      </c>
      <c r="F85" s="143">
        <v>4</v>
      </c>
      <c r="G85" s="143">
        <v>5</v>
      </c>
      <c r="H85" s="141">
        <v>2</v>
      </c>
      <c r="I85" s="142" t="s">
        <v>74</v>
      </c>
      <c r="J85" s="142" t="s">
        <v>83</v>
      </c>
      <c r="K85" s="142" t="s">
        <v>85</v>
      </c>
      <c r="L85" s="142"/>
      <c r="M85" s="32"/>
      <c r="N85" s="96"/>
      <c r="O85" s="41" t="str">
        <f t="shared" si="7"/>
        <v>6.2.2 : Android \ Media \ Afficher un PDF</v>
      </c>
    </row>
    <row r="86" spans="1:15" s="41" customFormat="1" ht="15" x14ac:dyDescent="0.2">
      <c r="A86" s="50" t="str">
        <f>IF($N86="","??",INDEX('Liste SFD'!$A:$A,MATCH($N86,'Liste SFD'!$B:$B,0),1))</f>
        <v>??</v>
      </c>
      <c r="B86" s="50">
        <v>6</v>
      </c>
      <c r="C86" s="50">
        <v>2</v>
      </c>
      <c r="D86" s="50">
        <f t="shared" si="8"/>
        <v>3</v>
      </c>
      <c r="E86" s="143" t="str">
        <f t="shared" si="9"/>
        <v>6.2.3</v>
      </c>
      <c r="F86" s="143">
        <v>4</v>
      </c>
      <c r="G86" s="143">
        <v>5</v>
      </c>
      <c r="H86" s="141">
        <v>2</v>
      </c>
      <c r="I86" s="142" t="s">
        <v>74</v>
      </c>
      <c r="J86" s="142" t="s">
        <v>83</v>
      </c>
      <c r="K86" s="142" t="s">
        <v>86</v>
      </c>
      <c r="L86" s="142"/>
      <c r="M86" s="51"/>
      <c r="N86" s="96"/>
      <c r="O86" s="41" t="str">
        <f t="shared" si="7"/>
        <v>6.2.3 : Android \ Media \ Jouer un MP3 ( streaming)</v>
      </c>
    </row>
    <row r="87" spans="1:15" s="41" customFormat="1" x14ac:dyDescent="0.2">
      <c r="A87" s="50" t="str">
        <f>IF($N87="","??",INDEX('Liste SFD'!$A:$A,MATCH($N87,'Liste SFD'!$B:$B,0),1))</f>
        <v>??</v>
      </c>
      <c r="B87" s="50">
        <v>6</v>
      </c>
      <c r="C87" s="50">
        <v>2</v>
      </c>
      <c r="D87" s="50">
        <f t="shared" si="8"/>
        <v>4</v>
      </c>
      <c r="E87" s="143" t="str">
        <f t="shared" si="9"/>
        <v>6.2.4</v>
      </c>
      <c r="F87" s="143">
        <v>4</v>
      </c>
      <c r="G87" s="143">
        <v>5</v>
      </c>
      <c r="H87" s="141">
        <v>4</v>
      </c>
      <c r="I87" s="142" t="s">
        <v>74</v>
      </c>
      <c r="J87" s="142" t="s">
        <v>83</v>
      </c>
      <c r="K87" s="142" t="s">
        <v>87</v>
      </c>
      <c r="L87" s="142"/>
      <c r="M87" s="51"/>
      <c r="N87" s="59"/>
      <c r="O87" s="41" t="str">
        <f>TEXT(E87,"#") &amp; " : " &amp; TEXT(I87,"#") &amp; " \ " &amp; TEXT(J87,"#") &amp; " \ " &amp; TEXT(K87,"#")</f>
        <v>6.2.4 : Android \ Media \ Jouer une vidéo (streaming)</v>
      </c>
    </row>
    <row r="88" spans="1:15" s="41" customFormat="1" x14ac:dyDescent="0.2">
      <c r="A88" s="50" t="str">
        <f>IF($N88="","??",INDEX('Liste SFD'!$A:$A,MATCH($N88,'Liste SFD'!$B:$B,0),1))</f>
        <v>??</v>
      </c>
      <c r="B88" s="50">
        <v>6</v>
      </c>
      <c r="C88" s="50">
        <v>2</v>
      </c>
      <c r="D88" s="50">
        <f t="shared" si="8"/>
        <v>5</v>
      </c>
      <c r="E88" s="143" t="str">
        <f t="shared" si="9"/>
        <v>6.2.5</v>
      </c>
      <c r="F88" s="143">
        <v>4</v>
      </c>
      <c r="G88" s="143">
        <v>5</v>
      </c>
      <c r="H88" s="141">
        <v>2</v>
      </c>
      <c r="I88" s="142" t="s">
        <v>74</v>
      </c>
      <c r="J88" s="142" t="s">
        <v>83</v>
      </c>
      <c r="K88" s="142" t="s">
        <v>88</v>
      </c>
      <c r="L88" s="142"/>
      <c r="M88" s="51"/>
      <c r="N88" s="59"/>
      <c r="O88" s="41" t="str">
        <f t="shared" si="7"/>
        <v>6.2.5 : Android \ Media \ Afficher une vidéo Dailymotion</v>
      </c>
    </row>
    <row r="89" spans="1:15" s="41" customFormat="1" x14ac:dyDescent="0.2">
      <c r="A89" s="50" t="str">
        <f>IF($N89="","??",INDEX('Liste SFD'!$A:$A,MATCH($N89,'Liste SFD'!$B:$B,0),1))</f>
        <v>??</v>
      </c>
      <c r="B89" s="50">
        <v>6</v>
      </c>
      <c r="C89" s="50">
        <v>2</v>
      </c>
      <c r="D89" s="50">
        <f t="shared" si="8"/>
        <v>6</v>
      </c>
      <c r="E89" s="143" t="str">
        <f t="shared" si="9"/>
        <v>6.2.6</v>
      </c>
      <c r="F89" s="143">
        <v>4</v>
      </c>
      <c r="G89" s="143">
        <v>5</v>
      </c>
      <c r="H89" s="141">
        <v>3</v>
      </c>
      <c r="I89" s="142" t="s">
        <v>74</v>
      </c>
      <c r="J89" s="142" t="s">
        <v>83</v>
      </c>
      <c r="K89" s="142" t="s">
        <v>89</v>
      </c>
      <c r="L89" s="142"/>
      <c r="M89" s="51"/>
      <c r="N89" s="59"/>
      <c r="O89" s="41" t="str">
        <f t="shared" si="7"/>
        <v>6.2.6 : Android \ Media \ Afficher une page Web</v>
      </c>
    </row>
    <row r="90" spans="1:15" s="41" customFormat="1" x14ac:dyDescent="0.2">
      <c r="A90" s="50" t="str">
        <f>IF($N90="","??",INDEX('Liste SFD'!$A:$A,MATCH($N90,'Liste SFD'!$B:$B,0),1))</f>
        <v>??</v>
      </c>
      <c r="B90" s="50">
        <v>6</v>
      </c>
      <c r="C90" s="50">
        <v>2</v>
      </c>
      <c r="D90" s="50">
        <f t="shared" si="8"/>
        <v>7</v>
      </c>
      <c r="E90" s="143" t="str">
        <f t="shared" si="9"/>
        <v>6.2.7</v>
      </c>
      <c r="F90" s="143">
        <v>4</v>
      </c>
      <c r="G90" s="143">
        <v>5</v>
      </c>
      <c r="H90" s="141">
        <v>6</v>
      </c>
      <c r="I90" s="142" t="s">
        <v>74</v>
      </c>
      <c r="J90" s="142" t="s">
        <v>83</v>
      </c>
      <c r="K90" s="142" t="s">
        <v>91</v>
      </c>
      <c r="L90" s="142"/>
      <c r="M90" s="51"/>
      <c r="N90" s="59"/>
      <c r="O90" s="41" t="str">
        <f t="shared" si="7"/>
        <v>6.2.7 : Android \ Media \ Afficher un média du BO</v>
      </c>
    </row>
    <row r="91" spans="1:15" s="41" customFormat="1" x14ac:dyDescent="0.2">
      <c r="A91" s="50" t="str">
        <f>IF($N91="","??",INDEX('Liste SFD'!$A:$A,MATCH($N91,'Liste SFD'!$B:$B,0),1))</f>
        <v>??</v>
      </c>
      <c r="B91" s="50">
        <v>6</v>
      </c>
      <c r="C91" s="50">
        <v>3</v>
      </c>
      <c r="D91" s="50">
        <f t="shared" si="8"/>
        <v>1</v>
      </c>
      <c r="E91" s="143" t="str">
        <f t="shared" si="9"/>
        <v>6.3.1</v>
      </c>
      <c r="F91" s="143">
        <v>1</v>
      </c>
      <c r="G91" s="143">
        <v>4</v>
      </c>
      <c r="H91" s="141">
        <v>7</v>
      </c>
      <c r="I91" s="142" t="s">
        <v>74</v>
      </c>
      <c r="J91" s="142" t="s">
        <v>90</v>
      </c>
      <c r="K91" s="142" t="s">
        <v>248</v>
      </c>
      <c r="L91" s="142"/>
      <c r="M91" s="51"/>
      <c r="N91" s="59"/>
      <c r="O91" s="41" t="str">
        <f t="shared" si="7"/>
        <v>6.3.1 : Android \ IHM \ Afficher une scène/artefact du BO</v>
      </c>
    </row>
    <row r="92" spans="1:15" s="41" customFormat="1" x14ac:dyDescent="0.2">
      <c r="A92" s="50" t="str">
        <f>IF($N92="","??",INDEX('Liste SFD'!$A:$A,MATCH($N92,'Liste SFD'!$B:$B,0),1))</f>
        <v>??</v>
      </c>
      <c r="B92" s="50">
        <v>6</v>
      </c>
      <c r="C92" s="50">
        <v>3</v>
      </c>
      <c r="D92" s="50">
        <f t="shared" si="8"/>
        <v>2</v>
      </c>
      <c r="E92" s="143" t="str">
        <f t="shared" si="9"/>
        <v>6.3.2</v>
      </c>
      <c r="F92" s="143">
        <v>4</v>
      </c>
      <c r="G92" s="143">
        <v>5</v>
      </c>
      <c r="H92" s="141">
        <v>8</v>
      </c>
      <c r="I92" s="142" t="s">
        <v>74</v>
      </c>
      <c r="J92" s="142" t="s">
        <v>90</v>
      </c>
      <c r="K92" s="142" t="s">
        <v>92</v>
      </c>
      <c r="L92" s="142"/>
      <c r="M92" s="51"/>
      <c r="N92" s="59"/>
      <c r="O92" s="41" t="str">
        <f t="shared" ref="O92:O116" si="10">TEXT(E92,"#") &amp; " : " &amp; TEXT(I92,"#") &amp; " \ " &amp; TEXT(J92,"#") &amp; " \ " &amp; TEXT(K92,"#")</f>
        <v>6.3.2 : Android \ IHM \ Afficher un parcours du BO</v>
      </c>
    </row>
    <row r="93" spans="1:15" s="41" customFormat="1" x14ac:dyDescent="0.2">
      <c r="A93" s="50" t="str">
        <f>IF($N93="","??",INDEX('Liste SFD'!$A:$A,MATCH($N93,'Liste SFD'!$B:$B,0),1))</f>
        <v>??</v>
      </c>
      <c r="B93" s="50">
        <v>6</v>
      </c>
      <c r="C93" s="50">
        <v>3</v>
      </c>
      <c r="D93" s="50">
        <f t="shared" si="8"/>
        <v>3</v>
      </c>
      <c r="E93" s="143" t="str">
        <f t="shared" si="9"/>
        <v>6.3.3</v>
      </c>
      <c r="F93" s="143">
        <v>2</v>
      </c>
      <c r="G93" s="143">
        <v>4</v>
      </c>
      <c r="H93" s="141">
        <v>6</v>
      </c>
      <c r="I93" s="142" t="s">
        <v>74</v>
      </c>
      <c r="J93" s="142" t="s">
        <v>90</v>
      </c>
      <c r="K93" s="142" t="s">
        <v>247</v>
      </c>
      <c r="L93" s="142"/>
      <c r="M93" s="51"/>
      <c r="N93" s="59"/>
      <c r="O93" s="41" t="str">
        <f t="shared" si="10"/>
        <v>6.3.3 : Android \ IHM \ Navigation</v>
      </c>
    </row>
    <row r="94" spans="1:15" s="41" customFormat="1" x14ac:dyDescent="0.2">
      <c r="A94" s="50" t="str">
        <f>IF($N94="","??",INDEX('Liste SFD'!$A:$A,MATCH($N94,'Liste SFD'!$B:$B,0),1))</f>
        <v>??</v>
      </c>
      <c r="B94" s="50">
        <v>6</v>
      </c>
      <c r="C94" s="50">
        <v>3</v>
      </c>
      <c r="D94" s="50">
        <f t="shared" si="8"/>
        <v>4</v>
      </c>
      <c r="E94" s="143" t="str">
        <f t="shared" si="9"/>
        <v>6.3.4</v>
      </c>
      <c r="F94" s="143">
        <v>5</v>
      </c>
      <c r="G94" s="143">
        <v>6</v>
      </c>
      <c r="H94" s="141">
        <v>2</v>
      </c>
      <c r="I94" s="142" t="s">
        <v>74</v>
      </c>
      <c r="J94" s="142" t="s">
        <v>90</v>
      </c>
      <c r="K94" s="142" t="s">
        <v>233</v>
      </c>
      <c r="L94" s="142"/>
      <c r="M94" s="51"/>
      <c r="N94" s="59"/>
      <c r="O94" s="41" t="str">
        <f t="shared" si="10"/>
        <v>6.3.4 : Android \ IHM \ Consultation Historique</v>
      </c>
    </row>
    <row r="95" spans="1:15" s="41" customFormat="1" x14ac:dyDescent="0.2">
      <c r="A95" s="50" t="str">
        <f>IF($N95="","??",INDEX('Liste SFD'!$A:$A,MATCH($N95,'Liste SFD'!$B:$B,0),1))</f>
        <v>??</v>
      </c>
      <c r="B95" s="50">
        <v>6</v>
      </c>
      <c r="C95" s="50">
        <v>3</v>
      </c>
      <c r="D95" s="50">
        <f t="shared" si="8"/>
        <v>5</v>
      </c>
      <c r="E95" s="143" t="str">
        <f t="shared" si="9"/>
        <v>6.3.5</v>
      </c>
      <c r="F95" s="143">
        <v>6</v>
      </c>
      <c r="G95" s="143">
        <v>7</v>
      </c>
      <c r="H95" s="141">
        <v>2</v>
      </c>
      <c r="I95" s="142" t="s">
        <v>74</v>
      </c>
      <c r="J95" s="142" t="s">
        <v>90</v>
      </c>
      <c r="K95" s="142" t="s">
        <v>234</v>
      </c>
      <c r="L95" s="142"/>
      <c r="M95" s="51"/>
      <c r="N95" s="59"/>
      <c r="O95" s="41" t="str">
        <f t="shared" si="10"/>
        <v>6.3.5 : Android \ IHM \ Consulation Recommandations</v>
      </c>
    </row>
    <row r="96" spans="1:15" s="41" customFormat="1" ht="15" x14ac:dyDescent="0.2">
      <c r="A96" s="50" t="str">
        <f>IF($N96="","??",INDEX('Liste SFD'!$A:$A,MATCH($N96,'Liste SFD'!$B:$B,0),1))</f>
        <v>??</v>
      </c>
      <c r="B96" s="50">
        <v>7</v>
      </c>
      <c r="C96" s="50">
        <v>1</v>
      </c>
      <c r="D96" s="50">
        <f>IF($C96=C110,D110+1,1)</f>
        <v>1</v>
      </c>
      <c r="E96" s="143" t="str">
        <f t="shared" si="9"/>
        <v>7.1.1</v>
      </c>
      <c r="F96" s="143">
        <v>4</v>
      </c>
      <c r="G96" s="143">
        <v>6</v>
      </c>
      <c r="H96" s="141">
        <v>7</v>
      </c>
      <c r="I96" s="142" t="s">
        <v>245</v>
      </c>
      <c r="J96" s="142" t="s">
        <v>71</v>
      </c>
      <c r="K96" s="142" t="s">
        <v>210</v>
      </c>
      <c r="L96" s="142"/>
      <c r="M96" s="51"/>
      <c r="N96" s="96"/>
      <c r="O96" s="41" t="str">
        <f t="shared" si="10"/>
        <v>7.1.1 : Android Contribution \ Général \ Architecture</v>
      </c>
    </row>
    <row r="97" spans="1:15" s="41" customFormat="1" ht="15" x14ac:dyDescent="0.2">
      <c r="A97" s="50" t="str">
        <f>IF($N97="","??",INDEX('Liste SFD'!$A:$A,MATCH($N97,'Liste SFD'!$B:$B,0),1))</f>
        <v>??</v>
      </c>
      <c r="B97" s="50">
        <v>7</v>
      </c>
      <c r="C97" s="50">
        <v>1</v>
      </c>
      <c r="D97" s="50">
        <f t="shared" si="8"/>
        <v>2</v>
      </c>
      <c r="E97" s="143" t="str">
        <f t="shared" si="9"/>
        <v>7.1.2</v>
      </c>
      <c r="F97" s="143">
        <v>4</v>
      </c>
      <c r="G97" s="143">
        <v>6</v>
      </c>
      <c r="H97" s="141">
        <v>2</v>
      </c>
      <c r="I97" s="142" t="s">
        <v>245</v>
      </c>
      <c r="J97" s="142" t="s">
        <v>71</v>
      </c>
      <c r="K97" s="142" t="s">
        <v>212</v>
      </c>
      <c r="L97" s="142"/>
      <c r="M97" s="51"/>
      <c r="N97" s="96"/>
      <c r="O97" s="41" t="str">
        <f t="shared" si="10"/>
        <v>7.1.2 : Android Contribution \ Général \ Intégration API Post</v>
      </c>
    </row>
    <row r="98" spans="1:15" s="41" customFormat="1" ht="15" x14ac:dyDescent="0.2">
      <c r="A98" s="50" t="str">
        <f>IF($N98="","??",INDEX('Liste SFD'!$A:$A,MATCH($N98,'Liste SFD'!$B:$B,0),1))</f>
        <v>??</v>
      </c>
      <c r="B98" s="50">
        <v>7</v>
      </c>
      <c r="C98" s="50">
        <v>1</v>
      </c>
      <c r="D98" s="50">
        <f t="shared" si="8"/>
        <v>3</v>
      </c>
      <c r="E98" s="143" t="str">
        <f t="shared" si="9"/>
        <v>7.1.3</v>
      </c>
      <c r="F98" s="143">
        <v>5</v>
      </c>
      <c r="G98" s="143">
        <v>6</v>
      </c>
      <c r="H98" s="141">
        <v>2</v>
      </c>
      <c r="I98" s="142" t="s">
        <v>245</v>
      </c>
      <c r="J98" s="142" t="s">
        <v>71</v>
      </c>
      <c r="K98" s="142" t="s">
        <v>220</v>
      </c>
      <c r="L98" s="142"/>
      <c r="M98" s="51"/>
      <c r="N98" s="96"/>
      <c r="O98" s="41" t="str">
        <f t="shared" si="10"/>
        <v>7.1.3 : Android Contribution \ Général \ Interface parametrage (admin)</v>
      </c>
    </row>
    <row r="99" spans="1:15" s="41" customFormat="1" ht="15" x14ac:dyDescent="0.2">
      <c r="A99" s="50" t="str">
        <f>IF($N99="","??",INDEX('Liste SFD'!$A:$A,MATCH($N99,'Liste SFD'!$B:$B,0),1))</f>
        <v>??</v>
      </c>
      <c r="B99" s="50">
        <v>7</v>
      </c>
      <c r="C99" s="50">
        <v>2</v>
      </c>
      <c r="D99" s="50">
        <f t="shared" si="8"/>
        <v>1</v>
      </c>
      <c r="E99" s="143" t="str">
        <f t="shared" si="9"/>
        <v>7.2.1</v>
      </c>
      <c r="F99" s="143">
        <v>4</v>
      </c>
      <c r="G99" s="143">
        <v>7</v>
      </c>
      <c r="H99" s="141">
        <v>1</v>
      </c>
      <c r="I99" s="142" t="s">
        <v>245</v>
      </c>
      <c r="J99" s="142" t="s">
        <v>246</v>
      </c>
      <c r="K99" s="142" t="s">
        <v>216</v>
      </c>
      <c r="L99" s="142"/>
      <c r="M99" s="51"/>
      <c r="N99" s="96"/>
      <c r="O99" s="41" t="str">
        <f t="shared" si="10"/>
        <v>7.2.1 : Android Contribution \ Fonctions  \ Ajout de photo Serveur de fichier</v>
      </c>
    </row>
    <row r="100" spans="1:15" s="41" customFormat="1" ht="15" x14ac:dyDescent="0.2">
      <c r="A100" s="50" t="str">
        <f>IF($N100="","??",INDEX('Liste SFD'!$A:$A,MATCH($N100,'Liste SFD'!$B:$B,0),1))</f>
        <v>??</v>
      </c>
      <c r="B100" s="50">
        <v>7</v>
      </c>
      <c r="C100" s="50">
        <v>2</v>
      </c>
      <c r="D100" s="50">
        <f t="shared" si="8"/>
        <v>2</v>
      </c>
      <c r="E100" s="143" t="str">
        <f t="shared" si="9"/>
        <v>7.2.2</v>
      </c>
      <c r="F100" s="143">
        <v>5</v>
      </c>
      <c r="G100" s="143">
        <v>7</v>
      </c>
      <c r="H100" s="141">
        <v>3</v>
      </c>
      <c r="I100" s="142" t="s">
        <v>245</v>
      </c>
      <c r="J100" s="142" t="s">
        <v>246</v>
      </c>
      <c r="K100" s="142" t="s">
        <v>213</v>
      </c>
      <c r="L100" s="142"/>
      <c r="M100" s="51"/>
      <c r="N100" s="96"/>
      <c r="O100" s="41" t="str">
        <f t="shared" si="10"/>
        <v>7.2.2 : Android Contribution \ Fonctions  \ Ajout de vidéo Youtube</v>
      </c>
    </row>
    <row r="101" spans="1:15" s="41" customFormat="1" ht="15" x14ac:dyDescent="0.2">
      <c r="A101" s="50" t="str">
        <f>IF($N101="","??",INDEX('Liste SFD'!$A:$A,MATCH($N101,'Liste SFD'!$B:$B,0),1))</f>
        <v>??</v>
      </c>
      <c r="B101" s="50">
        <v>7</v>
      </c>
      <c r="C101" s="50">
        <v>2</v>
      </c>
      <c r="D101" s="50">
        <f t="shared" si="8"/>
        <v>3</v>
      </c>
      <c r="E101" s="143" t="str">
        <f t="shared" si="9"/>
        <v>7.2.3</v>
      </c>
      <c r="F101" s="143">
        <v>6</v>
      </c>
      <c r="G101" s="143">
        <v>7</v>
      </c>
      <c r="H101" s="141">
        <v>2</v>
      </c>
      <c r="I101" s="142" t="s">
        <v>245</v>
      </c>
      <c r="J101" s="142" t="s">
        <v>246</v>
      </c>
      <c r="K101" s="142" t="s">
        <v>214</v>
      </c>
      <c r="L101" s="142"/>
      <c r="M101" s="51"/>
      <c r="N101" s="96"/>
      <c r="O101" s="41" t="str">
        <f t="shared" si="10"/>
        <v>7.2.3 : Android Contribution \ Fonctions  \ Ajout de vidéo Daylimotion</v>
      </c>
    </row>
    <row r="102" spans="1:15" s="41" customFormat="1" ht="15" x14ac:dyDescent="0.2">
      <c r="A102" s="50" t="str">
        <f>IF($N102="","??",INDEX('Liste SFD'!$A:$A,MATCH($N102,'Liste SFD'!$B:$B,0),1))</f>
        <v>??</v>
      </c>
      <c r="B102" s="50">
        <v>7</v>
      </c>
      <c r="C102" s="50">
        <v>2</v>
      </c>
      <c r="D102" s="50">
        <f t="shared" si="8"/>
        <v>4</v>
      </c>
      <c r="E102" s="143" t="str">
        <f t="shared" si="9"/>
        <v>7.2.4</v>
      </c>
      <c r="F102" s="143">
        <v>4</v>
      </c>
      <c r="G102" s="143">
        <v>7</v>
      </c>
      <c r="H102" s="141">
        <v>1</v>
      </c>
      <c r="I102" s="142" t="s">
        <v>245</v>
      </c>
      <c r="J102" s="142" t="s">
        <v>246</v>
      </c>
      <c r="K102" s="142" t="s">
        <v>215</v>
      </c>
      <c r="L102" s="142"/>
      <c r="M102" s="51"/>
      <c r="N102" s="96"/>
      <c r="O102" s="41" t="str">
        <f t="shared" si="10"/>
        <v>7.2.4 : Android Contribution \ Fonctions  \ Ajout de vidéo Serveur de fichier</v>
      </c>
    </row>
    <row r="103" spans="1:15" s="41" customFormat="1" ht="15.95" customHeight="1" x14ac:dyDescent="0.2">
      <c r="A103" s="50" t="str">
        <f>IF($N103="","??",INDEX('Liste SFD'!$A:$A,MATCH($N103,'Liste SFD'!$B:$B,0),1))</f>
        <v>??</v>
      </c>
      <c r="B103" s="50">
        <v>7</v>
      </c>
      <c r="C103" s="50">
        <v>2</v>
      </c>
      <c r="D103" s="50">
        <f t="shared" si="8"/>
        <v>5</v>
      </c>
      <c r="E103" s="143" t="str">
        <f t="shared" si="9"/>
        <v>7.2.5</v>
      </c>
      <c r="F103" s="143">
        <v>4</v>
      </c>
      <c r="G103" s="143">
        <v>7</v>
      </c>
      <c r="H103" s="141">
        <v>1</v>
      </c>
      <c r="I103" s="142" t="s">
        <v>245</v>
      </c>
      <c r="J103" s="142" t="s">
        <v>246</v>
      </c>
      <c r="K103" s="142" t="s">
        <v>217</v>
      </c>
      <c r="L103" s="142"/>
      <c r="M103" s="51"/>
      <c r="N103" s="96"/>
      <c r="O103" s="41" t="str">
        <f t="shared" si="10"/>
        <v>7.2.5 : Android Contribution \ Fonctions  \ Ajout de MP3</v>
      </c>
    </row>
    <row r="104" spans="1:15" s="41" customFormat="1" ht="17.100000000000001" customHeight="1" x14ac:dyDescent="0.2">
      <c r="A104" s="50" t="str">
        <f>IF($N104="","??",INDEX('Liste SFD'!$A:$A,MATCH($N104,'Liste SFD'!$B:$B,0),1))</f>
        <v>??</v>
      </c>
      <c r="B104" s="50">
        <v>7</v>
      </c>
      <c r="C104" s="50">
        <v>2</v>
      </c>
      <c r="D104" s="50">
        <f t="shared" si="8"/>
        <v>6</v>
      </c>
      <c r="E104" s="143" t="str">
        <f t="shared" si="9"/>
        <v>7.2.6</v>
      </c>
      <c r="F104" s="143">
        <v>4</v>
      </c>
      <c r="G104" s="143">
        <v>7</v>
      </c>
      <c r="H104" s="141">
        <v>1</v>
      </c>
      <c r="I104" s="142" t="s">
        <v>245</v>
      </c>
      <c r="J104" s="142" t="s">
        <v>246</v>
      </c>
      <c r="K104" s="142" t="s">
        <v>218</v>
      </c>
      <c r="L104" s="142"/>
      <c r="M104" s="51"/>
      <c r="N104" s="96"/>
      <c r="O104" s="41" t="str">
        <f t="shared" si="10"/>
        <v>7.2.6 : Android Contribution \ Fonctions  \ Ajout autre fichier</v>
      </c>
    </row>
    <row r="105" spans="1:15" s="41" customFormat="1" ht="17.100000000000001" customHeight="1" x14ac:dyDescent="0.2">
      <c r="A105" s="50" t="str">
        <f>IF($N105="","??",INDEX('Liste SFD'!$A:$A,MATCH($N105,'Liste SFD'!$B:$B,0),1))</f>
        <v>??</v>
      </c>
      <c r="B105" s="50">
        <v>7</v>
      </c>
      <c r="C105" s="50">
        <v>3</v>
      </c>
      <c r="D105" s="50">
        <f t="shared" si="8"/>
        <v>1</v>
      </c>
      <c r="E105" s="143" t="str">
        <f t="shared" si="9"/>
        <v>7.3.1</v>
      </c>
      <c r="F105" s="143">
        <v>4</v>
      </c>
      <c r="G105" s="143">
        <v>6</v>
      </c>
      <c r="H105" s="141">
        <v>4</v>
      </c>
      <c r="I105" s="142" t="s">
        <v>245</v>
      </c>
      <c r="J105" s="142" t="s">
        <v>90</v>
      </c>
      <c r="K105" s="142" t="s">
        <v>229</v>
      </c>
      <c r="L105" s="142"/>
      <c r="M105" s="51"/>
      <c r="N105" s="96"/>
      <c r="O105" s="41" t="str">
        <f t="shared" si="10"/>
        <v>7.3.1 : Android Contribution \ IHM \ Poster un media</v>
      </c>
    </row>
    <row r="106" spans="1:15" s="41" customFormat="1" ht="17.100000000000001" customHeight="1" x14ac:dyDescent="0.2">
      <c r="A106" s="50" t="str">
        <f>IF($N106="","??",INDEX('Liste SFD'!$A:$A,MATCH($N106,'Liste SFD'!$B:$B,0),1))</f>
        <v>??</v>
      </c>
      <c r="B106" s="50">
        <v>7</v>
      </c>
      <c r="C106" s="50">
        <v>3</v>
      </c>
      <c r="D106" s="50">
        <f t="shared" si="8"/>
        <v>2</v>
      </c>
      <c r="E106" s="143" t="str">
        <f t="shared" si="9"/>
        <v>7.3.2</v>
      </c>
      <c r="F106" s="143">
        <v>4</v>
      </c>
      <c r="G106" s="143">
        <v>6</v>
      </c>
      <c r="H106" s="141">
        <v>3</v>
      </c>
      <c r="I106" s="142" t="s">
        <v>245</v>
      </c>
      <c r="J106" s="142" t="s">
        <v>90</v>
      </c>
      <c r="K106" s="142" t="s">
        <v>230</v>
      </c>
      <c r="L106" s="142"/>
      <c r="M106" s="51"/>
      <c r="N106" s="96"/>
      <c r="O106" s="41" t="str">
        <f t="shared" si="10"/>
        <v>7.3.2 : Android Contribution \ IHM \ Lier un Tag à une scène</v>
      </c>
    </row>
    <row r="107" spans="1:15" s="41" customFormat="1" ht="17.100000000000001" customHeight="1" x14ac:dyDescent="0.2">
      <c r="A107" s="50" t="str">
        <f>IF($N107="","??",INDEX('Liste SFD'!$A:$A,MATCH($N107,'Liste SFD'!$B:$B,0),1))</f>
        <v>??</v>
      </c>
      <c r="B107" s="50">
        <v>7</v>
      </c>
      <c r="C107" s="50">
        <v>3</v>
      </c>
      <c r="D107" s="50">
        <f t="shared" si="8"/>
        <v>3</v>
      </c>
      <c r="E107" s="143" t="str">
        <f t="shared" si="9"/>
        <v>7.3.3</v>
      </c>
      <c r="F107" s="143">
        <v>4</v>
      </c>
      <c r="G107" s="143">
        <v>6</v>
      </c>
      <c r="H107" s="141">
        <v>3</v>
      </c>
      <c r="I107" s="142" t="s">
        <v>245</v>
      </c>
      <c r="J107" s="142" t="s">
        <v>90</v>
      </c>
      <c r="K107" s="142" t="s">
        <v>231</v>
      </c>
      <c r="L107" s="142"/>
      <c r="M107" s="51"/>
      <c r="N107" s="96"/>
      <c r="O107" s="41" t="str">
        <f t="shared" si="10"/>
        <v>7.3.3 : Android Contribution \ IHM \ Lier un Point GPS à une scène (V1 : pts central + rayon)</v>
      </c>
    </row>
    <row r="108" spans="1:15" s="41" customFormat="1" ht="17.100000000000001" customHeight="1" x14ac:dyDescent="0.2">
      <c r="A108" s="50" t="str">
        <f>IF($N108="","??",INDEX('Liste SFD'!$A:$A,MATCH($N108,'Liste SFD'!$B:$B,0),1))</f>
        <v>??</v>
      </c>
      <c r="B108" s="50">
        <v>7</v>
      </c>
      <c r="C108" s="50">
        <v>3</v>
      </c>
      <c r="D108" s="50">
        <f t="shared" si="8"/>
        <v>4</v>
      </c>
      <c r="E108" s="143" t="str">
        <f t="shared" si="9"/>
        <v>7.3.4</v>
      </c>
      <c r="F108" s="143">
        <v>5</v>
      </c>
      <c r="G108" s="143">
        <v>7</v>
      </c>
      <c r="H108" s="141">
        <v>7</v>
      </c>
      <c r="I108" s="142" t="s">
        <v>245</v>
      </c>
      <c r="J108" s="142" t="s">
        <v>90</v>
      </c>
      <c r="K108" s="142" t="s">
        <v>232</v>
      </c>
      <c r="L108" s="142"/>
      <c r="M108" s="51"/>
      <c r="N108" s="96"/>
      <c r="O108" s="41" t="str">
        <f t="shared" si="10"/>
        <v>7.3.4 : Android Contribution \ IHM \ Lier un Point GPS à une scène (V2 : polygon)</v>
      </c>
    </row>
    <row r="109" spans="1:15" s="41" customFormat="1" ht="17.100000000000001" customHeight="1" x14ac:dyDescent="0.2">
      <c r="A109" s="50" t="str">
        <f>IF($N109="","??",INDEX('Liste SFD'!$A:$A,MATCH($N109,'Liste SFD'!$B:$B,0),1))</f>
        <v>??</v>
      </c>
      <c r="B109" s="50">
        <v>7</v>
      </c>
      <c r="C109" s="50">
        <v>3</v>
      </c>
      <c r="D109" s="50">
        <f>IF($C109=C108,D108+1,1)</f>
        <v>5</v>
      </c>
      <c r="E109" s="143" t="str">
        <f t="shared" si="9"/>
        <v>7.3.5</v>
      </c>
      <c r="F109" s="143">
        <v>5</v>
      </c>
      <c r="G109" s="143">
        <v>7</v>
      </c>
      <c r="H109" s="141">
        <v>2</v>
      </c>
      <c r="I109" s="142" t="s">
        <v>245</v>
      </c>
      <c r="J109" s="142" t="s">
        <v>90</v>
      </c>
      <c r="K109" s="142" t="s">
        <v>235</v>
      </c>
      <c r="L109" s="142"/>
      <c r="M109" s="51"/>
      <c r="N109" s="96"/>
      <c r="O109" s="41" t="str">
        <f t="shared" si="10"/>
        <v>7.3.5 : Android Contribution \ IHM \ Consulter historique Contribution</v>
      </c>
    </row>
    <row r="110" spans="1:15" s="41" customFormat="1" ht="15" x14ac:dyDescent="0.2">
      <c r="A110" s="50" t="str">
        <f>IF($N110="","??",INDEX('Liste SFD'!$A:$A,MATCH($N110,'Liste SFD'!$B:$B,0),1))</f>
        <v>??</v>
      </c>
      <c r="B110" s="50">
        <v>7</v>
      </c>
      <c r="C110" s="50">
        <v>3</v>
      </c>
      <c r="D110" s="50">
        <v>6</v>
      </c>
      <c r="E110" s="143" t="str">
        <f>TEXT(B110,"#") &amp; "." &amp; TEXT(C110,"#") &amp; "." &amp; TEXT(D110,"#")</f>
        <v>7.3.6</v>
      </c>
      <c r="F110" s="143">
        <v>5</v>
      </c>
      <c r="G110" s="143">
        <v>3</v>
      </c>
      <c r="H110" s="141">
        <v>3</v>
      </c>
      <c r="I110" s="142" t="s">
        <v>245</v>
      </c>
      <c r="J110" s="142" t="s">
        <v>90</v>
      </c>
      <c r="K110" s="142" t="s">
        <v>219</v>
      </c>
      <c r="L110" s="142"/>
      <c r="M110" s="51"/>
      <c r="N110" s="96"/>
      <c r="O110" s="41" t="str">
        <f>TEXT(E110,"#") &amp; " : " &amp; TEXT(I110,"#") &amp; " \ " &amp; TEXT(J110,"#") &amp; " \ " &amp; TEXT(K110,"#")</f>
        <v>7.3.6 : Android Contribution \ IHM \ Interface parametrage</v>
      </c>
    </row>
    <row r="111" spans="1:15" s="41" customFormat="1" ht="17.100000000000001" customHeight="1" x14ac:dyDescent="0.2">
      <c r="A111" s="50" t="str">
        <f>IF($N111="","??",INDEX('Liste SFD'!$A:$A,MATCH($N111,'Liste SFD'!$B:$B,0),1))</f>
        <v>??</v>
      </c>
      <c r="B111" s="50">
        <v>8</v>
      </c>
      <c r="C111" s="50">
        <v>1</v>
      </c>
      <c r="D111" s="50">
        <f>IF($C111=C109,D109+1,1)</f>
        <v>1</v>
      </c>
      <c r="E111" s="143" t="str">
        <f t="shared" si="9"/>
        <v>8.1.1</v>
      </c>
      <c r="F111" s="143">
        <v>2</v>
      </c>
      <c r="G111" s="143">
        <v>1</v>
      </c>
      <c r="H111" s="141">
        <v>6</v>
      </c>
      <c r="I111" s="142" t="s">
        <v>102</v>
      </c>
      <c r="J111" s="142" t="s">
        <v>96</v>
      </c>
      <c r="K111" s="142" t="s">
        <v>97</v>
      </c>
      <c r="L111" s="142"/>
      <c r="M111" s="51"/>
      <c r="N111" s="96"/>
      <c r="O111" s="41" t="str">
        <f t="shared" si="10"/>
        <v>8.1.1 : Contrôle &amp; Tests \ Retours sur itération précédente \ Retours sur itération 1</v>
      </c>
    </row>
    <row r="112" spans="1:15" s="41" customFormat="1" ht="17.100000000000001" customHeight="1" x14ac:dyDescent="0.2">
      <c r="A112" s="50" t="str">
        <f>IF($N112="","??",INDEX('Liste SFD'!$A:$A,MATCH($N112,'Liste SFD'!$B:$B,0),1))</f>
        <v>??</v>
      </c>
      <c r="B112" s="50">
        <v>8</v>
      </c>
      <c r="C112" s="50">
        <v>1</v>
      </c>
      <c r="D112" s="50">
        <f t="shared" si="8"/>
        <v>2</v>
      </c>
      <c r="E112" s="143" t="str">
        <f t="shared" ref="E112:E150" si="11">TEXT(B112,"#") &amp; "." &amp; TEXT(C112,"#") &amp; "." &amp; TEXT(D112,"#")</f>
        <v>8.1.2</v>
      </c>
      <c r="F112" s="143">
        <v>3</v>
      </c>
      <c r="G112" s="143">
        <v>1</v>
      </c>
      <c r="H112" s="141">
        <v>6</v>
      </c>
      <c r="I112" s="142" t="s">
        <v>102</v>
      </c>
      <c r="J112" s="142" t="s">
        <v>96</v>
      </c>
      <c r="K112" s="142" t="s">
        <v>98</v>
      </c>
      <c r="L112" s="142"/>
      <c r="M112" s="114"/>
      <c r="N112" s="115"/>
      <c r="O112" s="41" t="str">
        <f t="shared" si="10"/>
        <v>8.1.2 : Contrôle &amp; Tests \ Retours sur itération précédente \ Retours sur itération 2</v>
      </c>
    </row>
    <row r="113" spans="1:15" s="41" customFormat="1" ht="17.100000000000001" customHeight="1" x14ac:dyDescent="0.2">
      <c r="A113" s="50" t="str">
        <f>IF($N113="","??",INDEX('Liste SFD'!$A:$A,MATCH($N113,'Liste SFD'!$B:$B,0),1))</f>
        <v>??</v>
      </c>
      <c r="B113" s="50">
        <v>8</v>
      </c>
      <c r="C113" s="50">
        <v>1</v>
      </c>
      <c r="D113" s="50">
        <f t="shared" si="8"/>
        <v>3</v>
      </c>
      <c r="E113" s="143" t="str">
        <f t="shared" si="11"/>
        <v>8.1.3</v>
      </c>
      <c r="F113" s="143">
        <v>4</v>
      </c>
      <c r="G113" s="143">
        <v>1</v>
      </c>
      <c r="H113" s="141">
        <v>6</v>
      </c>
      <c r="I113" s="142" t="s">
        <v>102</v>
      </c>
      <c r="J113" s="142" t="s">
        <v>96</v>
      </c>
      <c r="K113" s="142" t="s">
        <v>99</v>
      </c>
      <c r="L113" s="142"/>
      <c r="M113" s="114"/>
      <c r="N113" s="115"/>
      <c r="O113" s="41" t="str">
        <f t="shared" si="10"/>
        <v>8.1.3 : Contrôle &amp; Tests \ Retours sur itération précédente \ Retours sur itération 3</v>
      </c>
    </row>
    <row r="114" spans="1:15" s="41" customFormat="1" ht="17.100000000000001" customHeight="1" x14ac:dyDescent="0.2">
      <c r="A114" s="50" t="str">
        <f>IF($N114="","??",INDEX('Liste SFD'!$A:$A,MATCH($N114,'Liste SFD'!$B:$B,0),1))</f>
        <v>??</v>
      </c>
      <c r="B114" s="50">
        <v>8</v>
      </c>
      <c r="C114" s="50">
        <v>1</v>
      </c>
      <c r="D114" s="50">
        <f t="shared" si="8"/>
        <v>4</v>
      </c>
      <c r="E114" s="143" t="str">
        <f t="shared" si="11"/>
        <v>8.1.4</v>
      </c>
      <c r="F114" s="143">
        <v>5</v>
      </c>
      <c r="G114" s="143">
        <v>1</v>
      </c>
      <c r="H114" s="141">
        <v>6</v>
      </c>
      <c r="I114" s="142" t="s">
        <v>102</v>
      </c>
      <c r="J114" s="142" t="s">
        <v>96</v>
      </c>
      <c r="K114" s="142" t="s">
        <v>100</v>
      </c>
      <c r="L114" s="142"/>
      <c r="M114" s="51"/>
      <c r="N114" s="96"/>
      <c r="O114" s="41" t="str">
        <f t="shared" si="10"/>
        <v>8.1.4 : Contrôle &amp; Tests \ Retours sur itération précédente \ Retours sur itération 4</v>
      </c>
    </row>
    <row r="115" spans="1:15" s="41" customFormat="1" ht="17.100000000000001" customHeight="1" x14ac:dyDescent="0.2">
      <c r="A115" s="50" t="str">
        <f>IF($N115="","??",INDEX('Liste SFD'!$A:$A,MATCH($N115,'Liste SFD'!$B:$B,0),1))</f>
        <v>??</v>
      </c>
      <c r="B115" s="50">
        <v>8</v>
      </c>
      <c r="C115" s="50">
        <v>1</v>
      </c>
      <c r="D115" s="50">
        <f t="shared" si="8"/>
        <v>5</v>
      </c>
      <c r="E115" s="143" t="str">
        <f t="shared" si="11"/>
        <v>8.1.5</v>
      </c>
      <c r="F115" s="143">
        <v>6</v>
      </c>
      <c r="G115" s="143">
        <v>1</v>
      </c>
      <c r="H115" s="141">
        <v>6</v>
      </c>
      <c r="I115" s="142" t="s">
        <v>102</v>
      </c>
      <c r="J115" s="142" t="s">
        <v>96</v>
      </c>
      <c r="K115" s="142" t="s">
        <v>101</v>
      </c>
      <c r="L115" s="142"/>
      <c r="M115" s="51"/>
      <c r="N115" s="96"/>
      <c r="O115" s="41" t="str">
        <f t="shared" si="10"/>
        <v>8.1.5 : Contrôle &amp; Tests \ Retours sur itération précédente \ Retours sur itération 5</v>
      </c>
    </row>
    <row r="116" spans="1:15" s="41" customFormat="1" ht="17.100000000000001" customHeight="1" x14ac:dyDescent="0.2">
      <c r="A116" s="50" t="str">
        <f>IF($N116="","??",INDEX('Liste SFD'!$A:$A,MATCH($N116,'Liste SFD'!$B:$B,0),1))</f>
        <v>??</v>
      </c>
      <c r="B116" s="50">
        <v>8</v>
      </c>
      <c r="C116" s="50">
        <v>2</v>
      </c>
      <c r="D116" s="50">
        <f t="shared" si="8"/>
        <v>1</v>
      </c>
      <c r="E116" s="143" t="str">
        <f t="shared" si="11"/>
        <v>8.2.1</v>
      </c>
      <c r="F116" s="143">
        <v>1</v>
      </c>
      <c r="G116" s="143">
        <v>4</v>
      </c>
      <c r="H116" s="141">
        <v>2</v>
      </c>
      <c r="I116" s="142" t="s">
        <v>102</v>
      </c>
      <c r="J116" s="142" t="s">
        <v>103</v>
      </c>
      <c r="K116" s="142" t="s">
        <v>104</v>
      </c>
      <c r="L116" s="142"/>
      <c r="M116" s="51"/>
      <c r="N116" s="96"/>
      <c r="O116" s="41" t="str">
        <f t="shared" si="10"/>
        <v>8.2.1 : Contrôle &amp; Tests \ Tests Fonctionnels \ Tests Fonctionnels itération 1</v>
      </c>
    </row>
    <row r="117" spans="1:15" s="41" customFormat="1" ht="15" x14ac:dyDescent="0.2">
      <c r="A117" s="50" t="str">
        <f>IF($N117="","??",INDEX('Liste SFD'!$A:$A,MATCH($N117,'Liste SFD'!$B:$B,0),1))</f>
        <v>??</v>
      </c>
      <c r="B117" s="50">
        <v>8</v>
      </c>
      <c r="C117" s="50">
        <v>2</v>
      </c>
      <c r="D117" s="50">
        <f t="shared" si="8"/>
        <v>2</v>
      </c>
      <c r="E117" s="143" t="str">
        <f t="shared" si="11"/>
        <v>8.2.2</v>
      </c>
      <c r="F117" s="143">
        <v>2</v>
      </c>
      <c r="G117" s="143">
        <v>4</v>
      </c>
      <c r="H117" s="141">
        <v>2</v>
      </c>
      <c r="I117" s="142" t="s">
        <v>102</v>
      </c>
      <c r="J117" s="142" t="s">
        <v>103</v>
      </c>
      <c r="K117" s="142" t="s">
        <v>105</v>
      </c>
      <c r="L117" s="142"/>
      <c r="M117" s="121"/>
      <c r="N117" s="134"/>
      <c r="O117" s="41" t="str">
        <f t="shared" ref="O117:O156" si="12">TEXT(E117,"#") &amp; " : " &amp; TEXT(I117,"#") &amp; " \ " &amp; TEXT(J117,"#") &amp; " \ " &amp; TEXT(K117,"#")</f>
        <v>8.2.2 : Contrôle &amp; Tests \ Tests Fonctionnels \ Tests Fonctionnels itération 2</v>
      </c>
    </row>
    <row r="118" spans="1:15" s="41" customFormat="1" ht="15" x14ac:dyDescent="0.2">
      <c r="A118" s="50" t="str">
        <f>IF($N118="","??",INDEX('Liste SFD'!$A:$A,MATCH($N118,'Liste SFD'!$B:$B,0),1))</f>
        <v>??</v>
      </c>
      <c r="B118" s="50">
        <v>8</v>
      </c>
      <c r="C118" s="50">
        <v>2</v>
      </c>
      <c r="D118" s="50">
        <f t="shared" si="8"/>
        <v>3</v>
      </c>
      <c r="E118" s="143" t="str">
        <f t="shared" si="11"/>
        <v>8.2.3</v>
      </c>
      <c r="F118" s="143">
        <v>3</v>
      </c>
      <c r="G118" s="143">
        <v>4</v>
      </c>
      <c r="H118" s="141">
        <v>2</v>
      </c>
      <c r="I118" s="142" t="s">
        <v>102</v>
      </c>
      <c r="J118" s="142" t="s">
        <v>103</v>
      </c>
      <c r="K118" s="142" t="s">
        <v>106</v>
      </c>
      <c r="L118" s="142"/>
      <c r="M118" s="121"/>
      <c r="N118" s="134"/>
      <c r="O118" s="41" t="str">
        <f t="shared" si="12"/>
        <v>8.2.3 : Contrôle &amp; Tests \ Tests Fonctionnels \ Tests Fonctionnels itération 3</v>
      </c>
    </row>
    <row r="119" spans="1:15" s="41" customFormat="1" ht="15" x14ac:dyDescent="0.2">
      <c r="A119" s="50" t="str">
        <f>IF($N119="","??",INDEX('Liste SFD'!$A:$A,MATCH($N119,'Liste SFD'!$B:$B,0),1))</f>
        <v>??</v>
      </c>
      <c r="B119" s="50">
        <v>8</v>
      </c>
      <c r="C119" s="50">
        <v>2</v>
      </c>
      <c r="D119" s="50">
        <f t="shared" si="8"/>
        <v>4</v>
      </c>
      <c r="E119" s="143" t="str">
        <f t="shared" si="11"/>
        <v>8.2.4</v>
      </c>
      <c r="F119" s="143">
        <v>4</v>
      </c>
      <c r="G119" s="143">
        <v>4</v>
      </c>
      <c r="H119" s="141">
        <v>2</v>
      </c>
      <c r="I119" s="142" t="s">
        <v>102</v>
      </c>
      <c r="J119" s="142" t="s">
        <v>103</v>
      </c>
      <c r="K119" s="142" t="s">
        <v>107</v>
      </c>
      <c r="L119" s="142"/>
      <c r="M119" s="121"/>
      <c r="N119" s="134"/>
      <c r="O119" s="41" t="str">
        <f t="shared" si="12"/>
        <v>8.2.4 : Contrôle &amp; Tests \ Tests Fonctionnels \ Tests Fonctionnels itération 4</v>
      </c>
    </row>
    <row r="120" spans="1:15" s="41" customFormat="1" ht="15" x14ac:dyDescent="0.2">
      <c r="A120" s="50" t="str">
        <f>IF($N120="","??",INDEX('Liste SFD'!$A:$A,MATCH($N120,'Liste SFD'!$B:$B,0),1))</f>
        <v>??</v>
      </c>
      <c r="B120" s="50">
        <v>8</v>
      </c>
      <c r="C120" s="50">
        <v>2</v>
      </c>
      <c r="D120" s="50">
        <f t="shared" si="8"/>
        <v>5</v>
      </c>
      <c r="E120" s="143" t="str">
        <f t="shared" si="11"/>
        <v>8.2.5</v>
      </c>
      <c r="F120" s="143">
        <v>5</v>
      </c>
      <c r="G120" s="143">
        <v>4</v>
      </c>
      <c r="H120" s="141">
        <v>2</v>
      </c>
      <c r="I120" s="142" t="s">
        <v>102</v>
      </c>
      <c r="J120" s="142" t="s">
        <v>103</v>
      </c>
      <c r="K120" s="142" t="s">
        <v>108</v>
      </c>
      <c r="L120" s="142"/>
      <c r="M120" s="121"/>
      <c r="N120" s="134"/>
      <c r="O120" s="41" t="str">
        <f t="shared" si="12"/>
        <v>8.2.5 : Contrôle &amp; Tests \ Tests Fonctionnels \ Tests Fonctionnels itération 5</v>
      </c>
    </row>
    <row r="121" spans="1:15" s="41" customFormat="1" ht="15" x14ac:dyDescent="0.2">
      <c r="A121" s="50" t="str">
        <f>IF($N121="","??",INDEX('Liste SFD'!$A:$A,MATCH($N121,'Liste SFD'!$B:$B,0),1))</f>
        <v>??</v>
      </c>
      <c r="B121" s="50">
        <v>8</v>
      </c>
      <c r="C121" s="50">
        <v>3</v>
      </c>
      <c r="D121" s="50">
        <f t="shared" si="8"/>
        <v>1</v>
      </c>
      <c r="E121" s="143" t="str">
        <f t="shared" si="11"/>
        <v>8.3.1</v>
      </c>
      <c r="F121" s="143">
        <v>1</v>
      </c>
      <c r="G121" s="143">
        <v>4</v>
      </c>
      <c r="H121" s="141">
        <v>1</v>
      </c>
      <c r="I121" s="142" t="s">
        <v>102</v>
      </c>
      <c r="J121" s="142" t="s">
        <v>128</v>
      </c>
      <c r="K121" s="142" t="s">
        <v>129</v>
      </c>
      <c r="L121" s="142"/>
      <c r="M121" s="121"/>
      <c r="N121" s="134"/>
      <c r="O121" s="41" t="str">
        <f t="shared" si="12"/>
        <v>8.3.1 : Contrôle &amp; Tests \ Livraison &amp; Packaging \ Livraison &amp; Packaging itération 1</v>
      </c>
    </row>
    <row r="122" spans="1:15" s="41" customFormat="1" ht="15" x14ac:dyDescent="0.2">
      <c r="A122" s="50" t="str">
        <f>IF($N122="","??",INDEX('Liste SFD'!$A:$A,MATCH($N122,'Liste SFD'!$B:$B,0),1))</f>
        <v>??</v>
      </c>
      <c r="B122" s="50">
        <v>8</v>
      </c>
      <c r="C122" s="50">
        <v>3</v>
      </c>
      <c r="D122" s="50">
        <f t="shared" si="8"/>
        <v>2</v>
      </c>
      <c r="E122" s="143" t="str">
        <f t="shared" si="11"/>
        <v>8.3.2</v>
      </c>
      <c r="F122" s="143">
        <v>2</v>
      </c>
      <c r="G122" s="143">
        <v>4</v>
      </c>
      <c r="H122" s="141">
        <v>1</v>
      </c>
      <c r="I122" s="142" t="s">
        <v>102</v>
      </c>
      <c r="J122" s="142" t="s">
        <v>128</v>
      </c>
      <c r="K122" s="142" t="s">
        <v>130</v>
      </c>
      <c r="L122" s="142"/>
      <c r="M122" s="121"/>
      <c r="N122" s="134"/>
      <c r="O122" s="41" t="str">
        <f t="shared" si="12"/>
        <v>8.3.2 : Contrôle &amp; Tests \ Livraison &amp; Packaging \ Livraison &amp; Packaging itération 2</v>
      </c>
    </row>
    <row r="123" spans="1:15" s="41" customFormat="1" ht="15" x14ac:dyDescent="0.2">
      <c r="A123" s="50" t="str">
        <f>IF($N123="","??",INDEX('Liste SFD'!$A:$A,MATCH($N123,'Liste SFD'!$B:$B,0),1))</f>
        <v>??</v>
      </c>
      <c r="B123" s="50">
        <v>8</v>
      </c>
      <c r="C123" s="50">
        <v>3</v>
      </c>
      <c r="D123" s="50">
        <f t="shared" si="8"/>
        <v>3</v>
      </c>
      <c r="E123" s="143" t="str">
        <f t="shared" si="11"/>
        <v>8.3.3</v>
      </c>
      <c r="F123" s="143">
        <v>3</v>
      </c>
      <c r="G123" s="143">
        <v>4</v>
      </c>
      <c r="H123" s="141">
        <v>1</v>
      </c>
      <c r="I123" s="142" t="s">
        <v>102</v>
      </c>
      <c r="J123" s="142" t="s">
        <v>128</v>
      </c>
      <c r="K123" s="142" t="s">
        <v>131</v>
      </c>
      <c r="L123" s="142"/>
      <c r="M123" s="121"/>
      <c r="N123" s="134"/>
      <c r="O123" s="41" t="str">
        <f t="shared" si="12"/>
        <v>8.3.3 : Contrôle &amp; Tests \ Livraison &amp; Packaging \ Livraison &amp; Packaging itération 3</v>
      </c>
    </row>
    <row r="124" spans="1:15" s="41" customFormat="1" x14ac:dyDescent="0.2">
      <c r="A124" s="50" t="str">
        <f>IF($N124="","??",INDEX('Liste SFD'!$A:$A,MATCH($N124,'Liste SFD'!$B:$B,0),1))</f>
        <v>??</v>
      </c>
      <c r="B124" s="50">
        <v>8</v>
      </c>
      <c r="C124" s="50">
        <v>3</v>
      </c>
      <c r="D124" s="50">
        <f t="shared" si="8"/>
        <v>4</v>
      </c>
      <c r="E124" s="143" t="str">
        <f t="shared" si="11"/>
        <v>8.3.4</v>
      </c>
      <c r="F124" s="143">
        <v>4</v>
      </c>
      <c r="G124" s="143">
        <v>4</v>
      </c>
      <c r="H124" s="141">
        <v>1</v>
      </c>
      <c r="I124" s="142" t="s">
        <v>102</v>
      </c>
      <c r="J124" s="142" t="s">
        <v>128</v>
      </c>
      <c r="K124" s="142" t="s">
        <v>132</v>
      </c>
      <c r="L124" s="144"/>
      <c r="M124" s="51"/>
      <c r="N124" s="59"/>
      <c r="O124" s="41" t="str">
        <f t="shared" si="12"/>
        <v>8.3.4 : Contrôle &amp; Tests \ Livraison &amp; Packaging \ Livraison &amp; Packaging itération 4</v>
      </c>
    </row>
    <row r="125" spans="1:15" s="41" customFormat="1" x14ac:dyDescent="0.2">
      <c r="A125" s="50" t="str">
        <f>IF($N125="","??",INDEX('Liste SFD'!$A:$A,MATCH($N125,'Liste SFD'!$B:$B,0),1))</f>
        <v>??</v>
      </c>
      <c r="B125" s="50">
        <v>8</v>
      </c>
      <c r="C125" s="50">
        <v>3</v>
      </c>
      <c r="D125" s="50">
        <f t="shared" si="8"/>
        <v>5</v>
      </c>
      <c r="E125" s="143" t="str">
        <f t="shared" si="11"/>
        <v>8.3.5</v>
      </c>
      <c r="F125" s="143">
        <v>5</v>
      </c>
      <c r="G125" s="143">
        <v>4</v>
      </c>
      <c r="H125" s="141">
        <v>1</v>
      </c>
      <c r="I125" s="142" t="s">
        <v>102</v>
      </c>
      <c r="J125" s="142" t="s">
        <v>128</v>
      </c>
      <c r="K125" s="142" t="s">
        <v>133</v>
      </c>
      <c r="L125" s="144"/>
      <c r="M125" s="51"/>
      <c r="N125" s="59"/>
      <c r="O125" s="41" t="str">
        <f t="shared" si="12"/>
        <v>8.3.5 : Contrôle &amp; Tests \ Livraison &amp; Packaging \ Livraison &amp; Packaging itération 5</v>
      </c>
    </row>
    <row r="126" spans="1:15" s="41" customFormat="1" x14ac:dyDescent="0.2">
      <c r="A126" s="50" t="str">
        <f>IF($N126="","??",INDEX('Liste SFD'!$A:$A,MATCH($N126,'Liste SFD'!$B:$B,0),1))</f>
        <v>??</v>
      </c>
      <c r="B126" s="50">
        <v>9</v>
      </c>
      <c r="C126" s="50">
        <v>1</v>
      </c>
      <c r="D126" s="50">
        <f t="shared" si="8"/>
        <v>1</v>
      </c>
      <c r="E126" s="143" t="str">
        <f t="shared" si="11"/>
        <v>9.1.1</v>
      </c>
      <c r="F126" s="143"/>
      <c r="G126" s="143">
        <v>1</v>
      </c>
      <c r="H126" s="141">
        <v>3</v>
      </c>
      <c r="I126" s="142" t="s">
        <v>109</v>
      </c>
      <c r="J126" s="142" t="s">
        <v>93</v>
      </c>
      <c r="K126" s="142" t="s">
        <v>118</v>
      </c>
      <c r="L126" s="52"/>
      <c r="M126" s="32"/>
      <c r="N126" s="59"/>
      <c r="O126" s="41" t="str">
        <f t="shared" si="12"/>
        <v>9.1.1 : Conception &amp; Spec \ Conception \ Conception pré-itération 1</v>
      </c>
    </row>
    <row r="127" spans="1:15" s="41" customFormat="1" x14ac:dyDescent="0.2">
      <c r="A127" s="50" t="str">
        <f>IF($N127="","??",INDEX('Liste SFD'!$A:$A,MATCH($N127,'Liste SFD'!$B:$B,0),1))</f>
        <v>??</v>
      </c>
      <c r="B127" s="50">
        <v>9</v>
      </c>
      <c r="C127" s="50">
        <v>1</v>
      </c>
      <c r="D127" s="50">
        <f t="shared" si="8"/>
        <v>2</v>
      </c>
      <c r="E127" s="143" t="str">
        <f t="shared" si="11"/>
        <v>9.1.2</v>
      </c>
      <c r="F127" s="143">
        <v>1</v>
      </c>
      <c r="G127" s="143">
        <v>1</v>
      </c>
      <c r="H127" s="141">
        <v>3</v>
      </c>
      <c r="I127" s="142" t="s">
        <v>109</v>
      </c>
      <c r="J127" s="142" t="s">
        <v>93</v>
      </c>
      <c r="K127" s="142" t="s">
        <v>119</v>
      </c>
      <c r="L127" s="52"/>
      <c r="M127" s="32"/>
      <c r="N127" s="59"/>
      <c r="O127" s="41" t="str">
        <f t="shared" si="12"/>
        <v>9.1.2 : Conception &amp; Spec \ Conception \ Conception pré-itération 2</v>
      </c>
    </row>
    <row r="128" spans="1:15" s="41" customFormat="1" x14ac:dyDescent="0.2">
      <c r="A128" s="50" t="str">
        <f>IF($N128="","??",INDEX('Liste SFD'!$A:$A,MATCH($N128,'Liste SFD'!$B:$B,0),1))</f>
        <v>??</v>
      </c>
      <c r="B128" s="50">
        <v>9</v>
      </c>
      <c r="C128" s="50">
        <v>1</v>
      </c>
      <c r="D128" s="50">
        <f t="shared" si="8"/>
        <v>3</v>
      </c>
      <c r="E128" s="143" t="str">
        <f t="shared" si="11"/>
        <v>9.1.3</v>
      </c>
      <c r="F128" s="143">
        <v>2</v>
      </c>
      <c r="G128" s="143">
        <v>1</v>
      </c>
      <c r="H128" s="141">
        <v>3</v>
      </c>
      <c r="I128" s="142" t="s">
        <v>109</v>
      </c>
      <c r="J128" s="142" t="s">
        <v>93</v>
      </c>
      <c r="K128" s="142" t="s">
        <v>120</v>
      </c>
      <c r="L128" s="52"/>
      <c r="M128" s="32"/>
      <c r="N128" s="59"/>
      <c r="O128" s="41" t="str">
        <f t="shared" si="12"/>
        <v>9.1.3 : Conception &amp; Spec \ Conception \ Conception pré-itération 3</v>
      </c>
    </row>
    <row r="129" spans="1:15" s="41" customFormat="1" x14ac:dyDescent="0.2">
      <c r="A129" s="50" t="str">
        <f>IF($N129="","??",INDEX('Liste SFD'!$A:$A,MATCH($N129,'Liste SFD'!$B:$B,0),1))</f>
        <v>??</v>
      </c>
      <c r="B129" s="50">
        <v>9</v>
      </c>
      <c r="C129" s="50">
        <v>1</v>
      </c>
      <c r="D129" s="50">
        <f t="shared" si="8"/>
        <v>4</v>
      </c>
      <c r="E129" s="143" t="str">
        <f t="shared" si="11"/>
        <v>9.1.4</v>
      </c>
      <c r="F129" s="143">
        <v>3</v>
      </c>
      <c r="G129" s="143">
        <v>1</v>
      </c>
      <c r="H129" s="141">
        <v>3</v>
      </c>
      <c r="I129" s="142" t="s">
        <v>109</v>
      </c>
      <c r="J129" s="142" t="s">
        <v>93</v>
      </c>
      <c r="K129" s="142" t="s">
        <v>121</v>
      </c>
      <c r="L129" s="52"/>
      <c r="M129" s="32"/>
      <c r="N129" s="59"/>
      <c r="O129" s="41" t="str">
        <f t="shared" si="12"/>
        <v>9.1.4 : Conception &amp; Spec \ Conception \ Conception pré-itération 4</v>
      </c>
    </row>
    <row r="130" spans="1:15" s="41" customFormat="1" x14ac:dyDescent="0.2">
      <c r="A130" s="50" t="str">
        <f>IF($N130="","??",INDEX('Liste SFD'!$A:$A,MATCH($N130,'Liste SFD'!$B:$B,0),1))</f>
        <v>??</v>
      </c>
      <c r="B130" s="50">
        <v>9</v>
      </c>
      <c r="C130" s="50">
        <v>1</v>
      </c>
      <c r="D130" s="50">
        <f t="shared" si="8"/>
        <v>5</v>
      </c>
      <c r="E130" s="143" t="str">
        <f t="shared" si="11"/>
        <v>9.1.5</v>
      </c>
      <c r="F130" s="143">
        <v>4</v>
      </c>
      <c r="G130" s="143">
        <v>1</v>
      </c>
      <c r="H130" s="141">
        <v>3</v>
      </c>
      <c r="I130" s="142" t="s">
        <v>109</v>
      </c>
      <c r="J130" s="142" t="s">
        <v>93</v>
      </c>
      <c r="K130" s="142" t="s">
        <v>122</v>
      </c>
      <c r="L130" s="52"/>
      <c r="M130" s="32"/>
      <c r="N130" s="59"/>
      <c r="O130" s="41" t="str">
        <f t="shared" si="12"/>
        <v>9.1.5 : Conception &amp; Spec \ Conception \ Conception pré-itération 5</v>
      </c>
    </row>
    <row r="131" spans="1:15" s="41" customFormat="1" x14ac:dyDescent="0.2">
      <c r="A131" s="50" t="str">
        <f>IF($N131="","??",INDEX('Liste SFD'!$A:$A,MATCH($N131,'Liste SFD'!$B:$B,0),1))</f>
        <v>??</v>
      </c>
      <c r="B131" s="50">
        <v>9</v>
      </c>
      <c r="C131" s="50">
        <v>2</v>
      </c>
      <c r="D131" s="50">
        <f t="shared" si="8"/>
        <v>1</v>
      </c>
      <c r="E131" s="143" t="str">
        <f t="shared" si="11"/>
        <v>9.2.1</v>
      </c>
      <c r="F131" s="143"/>
      <c r="G131" s="143">
        <v>1</v>
      </c>
      <c r="H131" s="141">
        <v>3</v>
      </c>
      <c r="I131" s="142" t="s">
        <v>109</v>
      </c>
      <c r="J131" s="142" t="s">
        <v>110</v>
      </c>
      <c r="K131" s="142" t="s">
        <v>134</v>
      </c>
      <c r="L131" s="52"/>
      <c r="M131" s="32"/>
      <c r="N131" s="59"/>
      <c r="O131" s="41" t="str">
        <f t="shared" si="12"/>
        <v>9.2.1 : Conception &amp; Spec \ Spécification \ Spécification pré-itération 1</v>
      </c>
    </row>
    <row r="132" spans="1:15" s="34" customFormat="1" x14ac:dyDescent="0.2">
      <c r="A132" s="50" t="str">
        <f>IF($N132="","??",INDEX('Liste SFD'!$A:$A,MATCH($N132,'Liste SFD'!$B:$B,0),1))</f>
        <v>??</v>
      </c>
      <c r="B132" s="50">
        <v>9</v>
      </c>
      <c r="C132" s="50">
        <v>2</v>
      </c>
      <c r="D132" s="50">
        <f t="shared" si="8"/>
        <v>2</v>
      </c>
      <c r="E132" s="143" t="str">
        <f t="shared" si="11"/>
        <v>9.2.2</v>
      </c>
      <c r="F132" s="143">
        <v>1</v>
      </c>
      <c r="G132" s="143">
        <v>1</v>
      </c>
      <c r="H132" s="141">
        <v>3</v>
      </c>
      <c r="I132" s="142" t="s">
        <v>109</v>
      </c>
      <c r="J132" s="142" t="s">
        <v>110</v>
      </c>
      <c r="K132" s="142" t="s">
        <v>135</v>
      </c>
      <c r="L132" s="52"/>
      <c r="M132" s="33"/>
      <c r="N132" s="59"/>
      <c r="O132" s="41" t="str">
        <f t="shared" si="12"/>
        <v>9.2.2 : Conception &amp; Spec \ Spécification \ Spécification pré-itération 2</v>
      </c>
    </row>
    <row r="133" spans="1:15" s="41" customFormat="1" x14ac:dyDescent="0.2">
      <c r="A133" s="50" t="str">
        <f>IF($N133="","??",INDEX('Liste SFD'!$A:$A,MATCH($N133,'Liste SFD'!$B:$B,0),1))</f>
        <v>??</v>
      </c>
      <c r="B133" s="50">
        <v>9</v>
      </c>
      <c r="C133" s="50">
        <v>2</v>
      </c>
      <c r="D133" s="50">
        <f t="shared" si="8"/>
        <v>3</v>
      </c>
      <c r="E133" s="143" t="str">
        <f t="shared" si="11"/>
        <v>9.2.3</v>
      </c>
      <c r="F133" s="143">
        <v>2</v>
      </c>
      <c r="G133" s="143">
        <v>1</v>
      </c>
      <c r="H133" s="141">
        <v>3</v>
      </c>
      <c r="I133" s="142" t="s">
        <v>109</v>
      </c>
      <c r="J133" s="142" t="s">
        <v>110</v>
      </c>
      <c r="K133" s="142" t="s">
        <v>136</v>
      </c>
      <c r="L133" s="52"/>
      <c r="M133" s="32"/>
      <c r="N133" s="59"/>
      <c r="O133" s="41" t="str">
        <f t="shared" si="12"/>
        <v>9.2.3 : Conception &amp; Spec \ Spécification \ Spécification pré-itération 3</v>
      </c>
    </row>
    <row r="134" spans="1:15" s="41" customFormat="1" x14ac:dyDescent="0.2">
      <c r="A134" s="50" t="str">
        <f>IF($N134="","??",INDEX('Liste SFD'!$A:$A,MATCH($N134,'Liste SFD'!$B:$B,0),1))</f>
        <v>??</v>
      </c>
      <c r="B134" s="50">
        <v>9</v>
      </c>
      <c r="C134" s="50">
        <v>2</v>
      </c>
      <c r="D134" s="50">
        <f t="shared" si="8"/>
        <v>4</v>
      </c>
      <c r="E134" s="143" t="str">
        <f t="shared" si="11"/>
        <v>9.2.4</v>
      </c>
      <c r="F134" s="143">
        <v>3</v>
      </c>
      <c r="G134" s="143">
        <v>1</v>
      </c>
      <c r="H134" s="141">
        <v>3</v>
      </c>
      <c r="I134" s="142" t="s">
        <v>109</v>
      </c>
      <c r="J134" s="142" t="s">
        <v>110</v>
      </c>
      <c r="K134" s="142" t="s">
        <v>137</v>
      </c>
      <c r="L134" s="52"/>
      <c r="M134" s="32"/>
      <c r="N134" s="59"/>
      <c r="O134" s="41" t="str">
        <f t="shared" si="12"/>
        <v>9.2.4 : Conception &amp; Spec \ Spécification \ Spécification pré-itération 4</v>
      </c>
    </row>
    <row r="135" spans="1:15" s="41" customFormat="1" x14ac:dyDescent="0.2">
      <c r="A135" s="50" t="str">
        <f>IF($N135="","??",INDEX('Liste SFD'!$A:$A,MATCH($N135,'Liste SFD'!$B:$B,0),1))</f>
        <v>??</v>
      </c>
      <c r="B135" s="50">
        <v>9</v>
      </c>
      <c r="C135" s="50">
        <v>2</v>
      </c>
      <c r="D135" s="50">
        <f t="shared" ref="D135:D150" si="13">IF($C135=C134,D134+1,1)</f>
        <v>5</v>
      </c>
      <c r="E135" s="143" t="str">
        <f t="shared" si="11"/>
        <v>9.2.5</v>
      </c>
      <c r="F135" s="143">
        <v>4</v>
      </c>
      <c r="G135" s="143">
        <v>1</v>
      </c>
      <c r="H135" s="141">
        <v>3</v>
      </c>
      <c r="I135" s="142" t="s">
        <v>109</v>
      </c>
      <c r="J135" s="142" t="s">
        <v>110</v>
      </c>
      <c r="K135" s="142" t="s">
        <v>138</v>
      </c>
      <c r="L135" s="52"/>
      <c r="M135" s="32"/>
      <c r="N135" s="59"/>
      <c r="O135" s="41" t="str">
        <f t="shared" si="12"/>
        <v>9.2.5 : Conception &amp; Spec \ Spécification \ Spécification pré-itération 5</v>
      </c>
    </row>
    <row r="136" spans="1:15" s="41" customFormat="1" x14ac:dyDescent="0.2">
      <c r="A136" s="50" t="str">
        <f>IF($N136="","??",INDEX('Liste SFD'!$A:$A,MATCH($N136,'Liste SFD'!$B:$B,0),1))</f>
        <v>??</v>
      </c>
      <c r="B136" s="50">
        <v>10</v>
      </c>
      <c r="C136" s="50">
        <v>1</v>
      </c>
      <c r="D136" s="50">
        <f t="shared" si="13"/>
        <v>1</v>
      </c>
      <c r="E136" s="143" t="str">
        <f t="shared" si="11"/>
        <v>10.1.1</v>
      </c>
      <c r="F136" s="143">
        <v>1</v>
      </c>
      <c r="G136" s="143">
        <v>1</v>
      </c>
      <c r="H136" s="141">
        <v>2</v>
      </c>
      <c r="I136" s="142" t="s">
        <v>117</v>
      </c>
      <c r="J136" s="142" t="s">
        <v>144</v>
      </c>
      <c r="K136" s="142" t="s">
        <v>139</v>
      </c>
      <c r="L136" s="52"/>
      <c r="M136" s="33"/>
      <c r="N136" s="59"/>
      <c r="O136" s="41" t="str">
        <f t="shared" si="12"/>
        <v>10.1.1 : Gestion de projet \ Réunions \ Réunions itération 1</v>
      </c>
    </row>
    <row r="137" spans="1:15" s="41" customFormat="1" x14ac:dyDescent="0.2">
      <c r="A137" s="50" t="str">
        <f>IF($N137="","??",INDEX('Liste SFD'!$A:$A,MATCH($N137,'Liste SFD'!$B:$B,0),1))</f>
        <v>??</v>
      </c>
      <c r="B137" s="50">
        <v>10</v>
      </c>
      <c r="C137" s="50">
        <v>1</v>
      </c>
      <c r="D137" s="50">
        <f t="shared" si="13"/>
        <v>2</v>
      </c>
      <c r="E137" s="143" t="str">
        <f t="shared" si="11"/>
        <v>10.1.2</v>
      </c>
      <c r="F137" s="143">
        <v>2</v>
      </c>
      <c r="G137" s="143">
        <v>1</v>
      </c>
      <c r="H137" s="141">
        <v>2</v>
      </c>
      <c r="I137" s="142" t="s">
        <v>117</v>
      </c>
      <c r="J137" s="142" t="s">
        <v>144</v>
      </c>
      <c r="K137" s="142" t="s">
        <v>140</v>
      </c>
      <c r="L137" s="52"/>
      <c r="M137" s="33"/>
      <c r="N137" s="59"/>
      <c r="O137" s="41" t="str">
        <f t="shared" si="12"/>
        <v>10.1.2 : Gestion de projet \ Réunions \ Réunions itération 2</v>
      </c>
    </row>
    <row r="138" spans="1:15" s="41" customFormat="1" x14ac:dyDescent="0.2">
      <c r="A138" s="50" t="str">
        <f>IF($N138="","??",INDEX('Liste SFD'!$A:$A,MATCH($N138,'Liste SFD'!$B:$B,0),1))</f>
        <v>??</v>
      </c>
      <c r="B138" s="50">
        <v>10</v>
      </c>
      <c r="C138" s="50">
        <v>1</v>
      </c>
      <c r="D138" s="50">
        <f t="shared" si="13"/>
        <v>3</v>
      </c>
      <c r="E138" s="143" t="str">
        <f t="shared" si="11"/>
        <v>10.1.3</v>
      </c>
      <c r="F138" s="143">
        <v>3</v>
      </c>
      <c r="G138" s="143">
        <v>1</v>
      </c>
      <c r="H138" s="141">
        <v>2</v>
      </c>
      <c r="I138" s="142" t="s">
        <v>117</v>
      </c>
      <c r="J138" s="142" t="s">
        <v>144</v>
      </c>
      <c r="K138" s="142" t="s">
        <v>141</v>
      </c>
      <c r="L138" s="71"/>
      <c r="M138" s="87"/>
      <c r="N138" s="88"/>
      <c r="O138" s="41" t="str">
        <f t="shared" si="12"/>
        <v>10.1.3 : Gestion de projet \ Réunions \ Réunions itération 3</v>
      </c>
    </row>
    <row r="139" spans="1:15" x14ac:dyDescent="0.2">
      <c r="A139" s="50" t="str">
        <f>IF($N139="","??",INDEX('Liste SFD'!$A:$A,MATCH($N139,'Liste SFD'!$B:$B,0),1))</f>
        <v>??</v>
      </c>
      <c r="B139" s="50">
        <v>10</v>
      </c>
      <c r="C139" s="50">
        <v>1</v>
      </c>
      <c r="D139" s="50">
        <f t="shared" si="13"/>
        <v>4</v>
      </c>
      <c r="E139" s="143" t="str">
        <f t="shared" si="11"/>
        <v>10.1.4</v>
      </c>
      <c r="F139" s="143">
        <v>4</v>
      </c>
      <c r="G139" s="143">
        <v>1</v>
      </c>
      <c r="H139" s="141">
        <v>2</v>
      </c>
      <c r="I139" s="142" t="s">
        <v>117</v>
      </c>
      <c r="J139" s="142" t="s">
        <v>144</v>
      </c>
      <c r="K139" s="142" t="s">
        <v>142</v>
      </c>
      <c r="L139" s="52"/>
      <c r="M139" s="32"/>
      <c r="N139" s="59"/>
      <c r="O139" s="41" t="str">
        <f t="shared" si="12"/>
        <v>10.1.4 : Gestion de projet \ Réunions \ Réunions itération 4</v>
      </c>
    </row>
    <row r="140" spans="1:15" x14ac:dyDescent="0.2">
      <c r="A140" s="50" t="str">
        <f>IF($N140="","??",INDEX('Liste SFD'!$A:$A,MATCH($N140,'Liste SFD'!$B:$B,0),1))</f>
        <v>??</v>
      </c>
      <c r="B140" s="50">
        <v>10</v>
      </c>
      <c r="C140" s="50">
        <v>1</v>
      </c>
      <c r="D140" s="50">
        <f t="shared" si="13"/>
        <v>5</v>
      </c>
      <c r="E140" s="143" t="str">
        <f t="shared" si="11"/>
        <v>10.1.5</v>
      </c>
      <c r="F140" s="143">
        <v>5</v>
      </c>
      <c r="G140" s="143">
        <v>1</v>
      </c>
      <c r="H140" s="141">
        <v>2</v>
      </c>
      <c r="I140" s="142" t="s">
        <v>117</v>
      </c>
      <c r="J140" s="142" t="s">
        <v>144</v>
      </c>
      <c r="K140" s="142" t="s">
        <v>143</v>
      </c>
      <c r="L140" s="52"/>
      <c r="M140" s="32"/>
      <c r="N140" s="59"/>
      <c r="O140" s="41" t="str">
        <f t="shared" si="12"/>
        <v>10.1.5 : Gestion de projet \ Réunions \ Réunions itération 5</v>
      </c>
    </row>
    <row r="141" spans="1:15" x14ac:dyDescent="0.2">
      <c r="A141" s="50" t="str">
        <f>IF($N141="","??",INDEX('Liste SFD'!$A:$A,MATCH($N141,'Liste SFD'!$B:$B,0),1))</f>
        <v>??</v>
      </c>
      <c r="B141" s="50">
        <v>10</v>
      </c>
      <c r="C141" s="50">
        <v>2</v>
      </c>
      <c r="D141" s="50">
        <f t="shared" si="13"/>
        <v>1</v>
      </c>
      <c r="E141" s="143" t="str">
        <f t="shared" si="11"/>
        <v>10.2.1</v>
      </c>
      <c r="F141" s="143">
        <v>1</v>
      </c>
      <c r="G141" s="143">
        <v>1</v>
      </c>
      <c r="H141" s="141">
        <v>2</v>
      </c>
      <c r="I141" s="142" t="s">
        <v>117</v>
      </c>
      <c r="J141" s="142" t="s">
        <v>145</v>
      </c>
      <c r="K141" s="142" t="s">
        <v>123</v>
      </c>
      <c r="L141" s="52"/>
      <c r="M141" s="32"/>
      <c r="N141" s="59"/>
      <c r="O141" s="41" t="str">
        <f t="shared" si="12"/>
        <v>10.2.1 : Gestion de projet \ Backlog \ Mise à jour Backlog itération 1</v>
      </c>
    </row>
    <row r="142" spans="1:15" x14ac:dyDescent="0.2">
      <c r="A142" s="50" t="str">
        <f>IF($N142="","??",INDEX('Liste SFD'!$A:$A,MATCH($N142,'Liste SFD'!$B:$B,0),1))</f>
        <v>??</v>
      </c>
      <c r="B142" s="50">
        <v>10</v>
      </c>
      <c r="C142" s="50">
        <v>2</v>
      </c>
      <c r="D142" s="50">
        <f t="shared" si="13"/>
        <v>2</v>
      </c>
      <c r="E142" s="143" t="str">
        <f t="shared" si="11"/>
        <v>10.2.2</v>
      </c>
      <c r="F142" s="143">
        <v>2</v>
      </c>
      <c r="G142" s="143">
        <v>1</v>
      </c>
      <c r="H142" s="141">
        <v>2</v>
      </c>
      <c r="I142" s="142" t="s">
        <v>117</v>
      </c>
      <c r="J142" s="142" t="s">
        <v>145</v>
      </c>
      <c r="K142" s="142" t="s">
        <v>124</v>
      </c>
      <c r="L142" s="52"/>
      <c r="M142" s="32"/>
      <c r="N142" s="59"/>
      <c r="O142" s="41" t="str">
        <f t="shared" si="12"/>
        <v>10.2.2 : Gestion de projet \ Backlog \ Mise à jour Backlog itération 2</v>
      </c>
    </row>
    <row r="143" spans="1:15" x14ac:dyDescent="0.2">
      <c r="A143" s="50" t="str">
        <f>IF($N143="","??",INDEX('Liste SFD'!$A:$A,MATCH($N143,'Liste SFD'!$B:$B,0),1))</f>
        <v>??</v>
      </c>
      <c r="B143" s="50">
        <v>10</v>
      </c>
      <c r="C143" s="50">
        <v>2</v>
      </c>
      <c r="D143" s="50">
        <f t="shared" si="13"/>
        <v>3</v>
      </c>
      <c r="E143" s="143" t="str">
        <f t="shared" si="11"/>
        <v>10.2.3</v>
      </c>
      <c r="F143" s="143">
        <v>3</v>
      </c>
      <c r="G143" s="143">
        <v>1</v>
      </c>
      <c r="H143" s="141">
        <v>2</v>
      </c>
      <c r="I143" s="142" t="s">
        <v>117</v>
      </c>
      <c r="J143" s="142" t="s">
        <v>145</v>
      </c>
      <c r="K143" s="142" t="s">
        <v>125</v>
      </c>
      <c r="L143" s="52"/>
      <c r="M143" s="32"/>
      <c r="N143" s="59"/>
      <c r="O143" s="41" t="str">
        <f t="shared" si="12"/>
        <v>10.2.3 : Gestion de projet \ Backlog \ Mise à jour Backlog itération 3</v>
      </c>
    </row>
    <row r="144" spans="1:15" x14ac:dyDescent="0.2">
      <c r="A144" s="50" t="str">
        <f>IF($N144="","??",INDEX('Liste SFD'!$A:$A,MATCH($N144,'Liste SFD'!$B:$B,0),1))</f>
        <v>??</v>
      </c>
      <c r="B144" s="50">
        <v>10</v>
      </c>
      <c r="C144" s="50">
        <v>2</v>
      </c>
      <c r="D144" s="50">
        <f t="shared" si="13"/>
        <v>4</v>
      </c>
      <c r="E144" s="143" t="str">
        <f t="shared" si="11"/>
        <v>10.2.4</v>
      </c>
      <c r="F144" s="143">
        <v>4</v>
      </c>
      <c r="G144" s="143">
        <v>1</v>
      </c>
      <c r="H144" s="141">
        <v>2</v>
      </c>
      <c r="I144" s="142" t="s">
        <v>117</v>
      </c>
      <c r="J144" s="142" t="s">
        <v>145</v>
      </c>
      <c r="K144" s="142" t="s">
        <v>126</v>
      </c>
      <c r="L144" s="52"/>
      <c r="M144" s="32"/>
      <c r="N144" s="59"/>
      <c r="O144" s="41" t="str">
        <f t="shared" si="12"/>
        <v>10.2.4 : Gestion de projet \ Backlog \ Mise à jour Backlog itération 4</v>
      </c>
    </row>
    <row r="145" spans="1:15" x14ac:dyDescent="0.2">
      <c r="A145" s="50" t="str">
        <f>IF($N145="","??",INDEX('Liste SFD'!$A:$A,MATCH($N145,'Liste SFD'!$B:$B,0),1))</f>
        <v>??</v>
      </c>
      <c r="B145" s="50">
        <v>10</v>
      </c>
      <c r="C145" s="50">
        <v>2</v>
      </c>
      <c r="D145" s="50">
        <f t="shared" si="13"/>
        <v>5</v>
      </c>
      <c r="E145" s="143" t="str">
        <f t="shared" si="11"/>
        <v>10.2.5</v>
      </c>
      <c r="F145" s="143">
        <v>5</v>
      </c>
      <c r="G145" s="143">
        <v>1</v>
      </c>
      <c r="H145" s="141">
        <v>2</v>
      </c>
      <c r="I145" s="142" t="s">
        <v>117</v>
      </c>
      <c r="J145" s="142" t="s">
        <v>145</v>
      </c>
      <c r="K145" s="142" t="s">
        <v>127</v>
      </c>
      <c r="L145" s="52"/>
      <c r="M145" s="32"/>
      <c r="N145" s="59"/>
      <c r="O145" s="41" t="str">
        <f t="shared" si="12"/>
        <v>10.2.5 : Gestion de projet \ Backlog \ Mise à jour Backlog itération 5</v>
      </c>
    </row>
    <row r="146" spans="1:15" x14ac:dyDescent="0.2">
      <c r="A146" s="50" t="str">
        <f>IF($N146="","??",INDEX('Liste SFD'!$A:$A,MATCH($N146,'Liste SFD'!$B:$B,0),1))</f>
        <v>??</v>
      </c>
      <c r="B146" s="50">
        <v>11</v>
      </c>
      <c r="C146" s="50">
        <v>1</v>
      </c>
      <c r="D146" s="50">
        <f t="shared" si="13"/>
        <v>1</v>
      </c>
      <c r="E146" s="143" t="str">
        <f t="shared" si="11"/>
        <v>11.1.1</v>
      </c>
      <c r="F146" s="143">
        <v>1</v>
      </c>
      <c r="G146" s="143">
        <v>1</v>
      </c>
      <c r="H146" s="141">
        <v>3</v>
      </c>
      <c r="I146" s="142" t="s">
        <v>111</v>
      </c>
      <c r="J146" s="142" t="s">
        <v>111</v>
      </c>
      <c r="K146" s="142" t="s">
        <v>112</v>
      </c>
      <c r="L146" s="52"/>
      <c r="M146" s="33"/>
      <c r="N146" s="59"/>
      <c r="O146" s="41" t="str">
        <f t="shared" si="12"/>
        <v>11.1.1 : Documentation \ Documentation \ Documentation itération 1</v>
      </c>
    </row>
    <row r="147" spans="1:15" x14ac:dyDescent="0.2">
      <c r="A147" s="50" t="str">
        <f>IF($N147="","??",INDEX('Liste SFD'!$A:$A,MATCH($N147,'Liste SFD'!$B:$B,0),1))</f>
        <v>??</v>
      </c>
      <c r="B147" s="50">
        <v>11</v>
      </c>
      <c r="C147" s="50">
        <v>1</v>
      </c>
      <c r="D147" s="50">
        <f t="shared" si="13"/>
        <v>2</v>
      </c>
      <c r="E147" s="143" t="str">
        <f t="shared" si="11"/>
        <v>11.1.2</v>
      </c>
      <c r="F147" s="143">
        <v>2</v>
      </c>
      <c r="G147" s="143">
        <v>1</v>
      </c>
      <c r="H147" s="141">
        <v>4</v>
      </c>
      <c r="I147" s="142" t="s">
        <v>111</v>
      </c>
      <c r="J147" s="142" t="s">
        <v>111</v>
      </c>
      <c r="K147" s="142" t="s">
        <v>113</v>
      </c>
      <c r="L147" s="52"/>
      <c r="M147" s="32"/>
      <c r="N147" s="59"/>
      <c r="O147" s="41" t="str">
        <f>TEXT(E147,"#") &amp; " : " &amp; TEXT(I147,"#") &amp; " \ " &amp; TEXT(J147,"#") &amp; " \ " &amp; TEXT(K147,"#")</f>
        <v>11.1.2 : Documentation \ Documentation \ Documentation itération 2</v>
      </c>
    </row>
    <row r="148" spans="1:15" x14ac:dyDescent="0.2">
      <c r="A148" s="50" t="str">
        <f>IF($N148="","??",INDEX('Liste SFD'!$A:$A,MATCH($N148,'Liste SFD'!$B:$B,0),1))</f>
        <v>??</v>
      </c>
      <c r="B148" s="50">
        <v>11</v>
      </c>
      <c r="C148" s="50">
        <v>1</v>
      </c>
      <c r="D148" s="50">
        <f t="shared" si="13"/>
        <v>3</v>
      </c>
      <c r="E148" s="143" t="str">
        <f t="shared" si="11"/>
        <v>11.1.3</v>
      </c>
      <c r="F148" s="143">
        <v>3</v>
      </c>
      <c r="G148" s="143">
        <v>1</v>
      </c>
      <c r="H148" s="141">
        <v>4</v>
      </c>
      <c r="I148" s="142" t="s">
        <v>111</v>
      </c>
      <c r="J148" s="142" t="s">
        <v>111</v>
      </c>
      <c r="K148" s="142" t="s">
        <v>114</v>
      </c>
      <c r="L148" s="52"/>
      <c r="M148" s="32"/>
      <c r="N148" s="59"/>
      <c r="O148" s="41" t="str">
        <f t="shared" si="12"/>
        <v>11.1.3 : Documentation \ Documentation \ Documentation itération 3</v>
      </c>
    </row>
    <row r="149" spans="1:15" x14ac:dyDescent="0.2">
      <c r="A149" s="50" t="str">
        <f>IF($N149="","??",INDEX('Liste SFD'!$A:$A,MATCH($N149,'Liste SFD'!$B:$B,0),1))</f>
        <v>??</v>
      </c>
      <c r="B149" s="50">
        <v>11</v>
      </c>
      <c r="C149" s="50">
        <v>1</v>
      </c>
      <c r="D149" s="50">
        <f t="shared" si="13"/>
        <v>4</v>
      </c>
      <c r="E149" s="143" t="str">
        <f t="shared" si="11"/>
        <v>11.1.4</v>
      </c>
      <c r="F149" s="143">
        <v>4</v>
      </c>
      <c r="G149" s="143">
        <v>1</v>
      </c>
      <c r="H149" s="141">
        <v>4</v>
      </c>
      <c r="I149" s="142" t="s">
        <v>111</v>
      </c>
      <c r="J149" s="142" t="s">
        <v>111</v>
      </c>
      <c r="K149" s="142" t="s">
        <v>115</v>
      </c>
      <c r="L149" s="52"/>
      <c r="M149" s="32"/>
      <c r="N149" s="59"/>
      <c r="O149" s="41" t="str">
        <f t="shared" si="12"/>
        <v>11.1.4 : Documentation \ Documentation \ Documentation itération 4</v>
      </c>
    </row>
    <row r="150" spans="1:15" x14ac:dyDescent="0.2">
      <c r="A150" s="50" t="str">
        <f>IF($N150="","??",INDEX('Liste SFD'!$A:$A,MATCH($N150,'Liste SFD'!$B:$B,0),1))</f>
        <v>??</v>
      </c>
      <c r="B150" s="50">
        <v>11</v>
      </c>
      <c r="C150" s="50">
        <v>1</v>
      </c>
      <c r="D150" s="50">
        <f t="shared" si="13"/>
        <v>5</v>
      </c>
      <c r="E150" s="143" t="str">
        <f t="shared" si="11"/>
        <v>11.1.5</v>
      </c>
      <c r="F150" s="143">
        <v>5</v>
      </c>
      <c r="G150" s="143">
        <v>1</v>
      </c>
      <c r="H150" s="141">
        <v>4</v>
      </c>
      <c r="I150" s="142" t="s">
        <v>111</v>
      </c>
      <c r="J150" s="142" t="s">
        <v>111</v>
      </c>
      <c r="K150" s="142" t="s">
        <v>116</v>
      </c>
      <c r="L150" s="52"/>
      <c r="M150" s="33"/>
      <c r="N150" s="59"/>
      <c r="O150" s="41" t="str">
        <f t="shared" si="12"/>
        <v>11.1.5 : Documentation \ Documentation \ Documentation itération 5</v>
      </c>
    </row>
    <row r="151" spans="1:15" x14ac:dyDescent="0.2">
      <c r="A151" s="50" t="str">
        <f>IF($N151="","??",INDEX('Liste SFD'!$A:$A,MATCH($N151,'Liste SFD'!$B:$B,0),1))</f>
        <v>??</v>
      </c>
      <c r="B151" s="50"/>
      <c r="C151" s="50"/>
      <c r="D151" s="50"/>
      <c r="E151" s="32"/>
      <c r="F151" s="32"/>
      <c r="G151" s="32"/>
      <c r="H151" s="32"/>
      <c r="I151" s="40"/>
      <c r="J151" s="40"/>
      <c r="K151" s="40"/>
      <c r="L151" s="52"/>
      <c r="M151" s="33"/>
      <c r="N151" s="59"/>
      <c r="O151" s="41" t="str">
        <f t="shared" si="12"/>
        <v xml:space="preserve"> :  \  \ </v>
      </c>
    </row>
    <row r="152" spans="1:15" x14ac:dyDescent="0.2">
      <c r="A152" s="50" t="str">
        <f>IF($N152="","??",INDEX('Liste SFD'!$A:$A,MATCH($N152,'Liste SFD'!$B:$B,0),1))</f>
        <v>??</v>
      </c>
      <c r="B152" s="50"/>
      <c r="C152" s="50"/>
      <c r="D152" s="50"/>
      <c r="E152" s="32"/>
      <c r="F152" s="32"/>
      <c r="G152" s="32"/>
      <c r="H152" s="32"/>
      <c r="I152" s="40"/>
      <c r="J152" s="40"/>
      <c r="K152" s="40"/>
      <c r="L152" s="71"/>
      <c r="M152" s="87"/>
      <c r="N152" s="88"/>
      <c r="O152" s="41" t="str">
        <f t="shared" si="12"/>
        <v xml:space="preserve"> :  \  \ </v>
      </c>
    </row>
    <row r="153" spans="1:15" x14ac:dyDescent="0.2">
      <c r="A153" s="50" t="str">
        <f>IF($N153="","??",INDEX('Liste SFD'!$A:$A,MATCH($N153,'Liste SFD'!$B:$B,0),1))</f>
        <v>??</v>
      </c>
      <c r="B153" s="50"/>
      <c r="C153" s="50"/>
      <c r="D153" s="50"/>
      <c r="E153" s="32"/>
      <c r="F153" s="33"/>
      <c r="G153" s="33"/>
      <c r="H153" s="77"/>
      <c r="I153" s="40"/>
      <c r="J153" s="40"/>
      <c r="K153" s="40"/>
      <c r="L153" s="52"/>
      <c r="M153" s="32"/>
      <c r="N153" s="59"/>
      <c r="O153" s="41" t="str">
        <f t="shared" si="12"/>
        <v xml:space="preserve"> :  \  \ </v>
      </c>
    </row>
    <row r="154" spans="1:15" x14ac:dyDescent="0.2">
      <c r="A154" s="50" t="str">
        <f>IF($N154="","??",INDEX('Liste SFD'!$A:$A,MATCH($N154,'Liste SFD'!$B:$B,0),1))</f>
        <v>??</v>
      </c>
      <c r="I154" s="40"/>
      <c r="J154" s="40"/>
      <c r="K154" s="40"/>
      <c r="O154" s="41" t="str">
        <f t="shared" si="12"/>
        <v xml:space="preserve"> :  \  \ </v>
      </c>
    </row>
    <row r="155" spans="1:15" x14ac:dyDescent="0.2">
      <c r="A155" s="50" t="str">
        <f>IF($N155="","??",INDEX('Liste SFD'!$A:$A,MATCH($N155,'Liste SFD'!$B:$B,0),1))</f>
        <v>??</v>
      </c>
      <c r="I155" s="40"/>
      <c r="J155" s="40"/>
      <c r="K155" s="40"/>
      <c r="O155" s="41" t="str">
        <f t="shared" si="12"/>
        <v xml:space="preserve"> :  \  \ </v>
      </c>
    </row>
    <row r="156" spans="1:15" x14ac:dyDescent="0.2">
      <c r="A156" s="50" t="str">
        <f>IF($N156="","??",INDEX('Liste SFD'!$A:$A,MATCH($N156,'Liste SFD'!$B:$B,0),1))</f>
        <v>??</v>
      </c>
      <c r="O156" s="41" t="str">
        <f t="shared" si="12"/>
        <v xml:space="preserve"> :  \  \ </v>
      </c>
    </row>
    <row r="157" spans="1:15" x14ac:dyDescent="0.2">
      <c r="A157" s="50" t="str">
        <f>IF($N157="","??",INDEX('Liste SFD'!$A:$A,MATCH($N157,'Liste SFD'!$B:$B,0),1))</f>
        <v>??</v>
      </c>
    </row>
    <row r="158" spans="1:15" x14ac:dyDescent="0.2">
      <c r="A158" s="50" t="str">
        <f>IF($N158="","??",INDEX('Liste SFD'!$A:$A,MATCH($N158,'Liste SFD'!$B:$B,0),1))</f>
        <v>??</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sheetData>
  <autoFilter ref="E5:N138"/>
  <mergeCells count="1">
    <mergeCell ref="E1:N3"/>
  </mergeCells>
  <conditionalFormatting sqref="E1 E4:E65548">
    <cfRule type="expression" dxfId="74" priority="30">
      <formula>ISERR(FIND("?",$E1,1))=FALSE</formula>
    </cfRule>
  </conditionalFormatting>
  <conditionalFormatting sqref="L19:N19 J18:N18 K20:N20 J19:J21 E68:N68 J69 J71 K97:N98 J99:N107 J96:N96 E151:H153 L56:N67 E111:E150 J6:J15 L6:N17 K8:K15 E39:N55 E69:I73 L108:N109 E96:H109 E56:J67 E6:I38 J21:N38 I96:I107 L111:N153 L69:N73 E110:N110 E74:N95">
    <cfRule type="expression" dxfId="73" priority="31">
      <formula>MOD(ROW(),2)&lt;&gt;0</formula>
    </cfRule>
  </conditionalFormatting>
  <conditionalFormatting sqref="M60:M61">
    <cfRule type="expression" dxfId="72" priority="27">
      <formula>AND(#REF!=#REF!,#REF!=#REF!,#REF!=#REF!,#REF!=#REF!)</formula>
    </cfRule>
  </conditionalFormatting>
  <conditionalFormatting sqref="M60:M61">
    <cfRule type="expression" dxfId="71" priority="26">
      <formula>AND(#REF!=#REF!,#REF!=#REF!,#REF!=#REF!,#REF!=#REF!)</formula>
    </cfRule>
  </conditionalFormatting>
  <conditionalFormatting sqref="K6:K7">
    <cfRule type="expression" dxfId="70" priority="22">
      <formula>MOD(ROW(),2)&lt;&gt;0</formula>
    </cfRule>
  </conditionalFormatting>
  <conditionalFormatting sqref="J17:K17 K16">
    <cfRule type="expression" dxfId="69" priority="20">
      <formula>MOD(ROW(),2)&lt;&gt;0</formula>
    </cfRule>
  </conditionalFormatting>
  <conditionalFormatting sqref="J16">
    <cfRule type="expression" dxfId="68" priority="19">
      <formula>MOD(ROW(),2)&lt;&gt;0</formula>
    </cfRule>
  </conditionalFormatting>
  <conditionalFormatting sqref="K56:K65">
    <cfRule type="expression" dxfId="67" priority="18">
      <formula>MOD(ROW(),2)&lt;&gt;0</formula>
    </cfRule>
  </conditionalFormatting>
  <conditionalFormatting sqref="K66:K67">
    <cfRule type="expression" dxfId="66" priority="17">
      <formula>MOD(ROW(),2)&lt;&gt;0</formula>
    </cfRule>
  </conditionalFormatting>
  <conditionalFormatting sqref="J70">
    <cfRule type="expression" dxfId="65" priority="16">
      <formula>MOD(ROW(),2)&lt;&gt;0</formula>
    </cfRule>
  </conditionalFormatting>
  <conditionalFormatting sqref="K69:K73">
    <cfRule type="expression" dxfId="64" priority="15">
      <formula>MOD(ROW(),2)&lt;&gt;0</formula>
    </cfRule>
  </conditionalFormatting>
  <conditionalFormatting sqref="I111:K155">
    <cfRule type="expression" dxfId="63" priority="12">
      <formula>MOD(ROW(),2)&lt;&gt;0</formula>
    </cfRule>
  </conditionalFormatting>
  <conditionalFormatting sqref="F111:H150">
    <cfRule type="expression" dxfId="62" priority="11">
      <formula>MOD(ROW(),2)&lt;&gt;0</formula>
    </cfRule>
  </conditionalFormatting>
  <conditionalFormatting sqref="J108:K109">
    <cfRule type="expression" dxfId="61" priority="9">
      <formula>MOD(ROW(),2)&lt;&gt;0</formula>
    </cfRule>
  </conditionalFormatting>
  <conditionalFormatting sqref="F1:F1048576">
    <cfRule type="cellIs" dxfId="60" priority="3" stopIfTrue="1" operator="equal">
      <formula>5</formula>
    </cfRule>
    <cfRule type="cellIs" dxfId="59" priority="4" stopIfTrue="1" operator="equal">
      <formula>4</formula>
    </cfRule>
    <cfRule type="cellIs" dxfId="58" priority="5" stopIfTrue="1" operator="equal">
      <formula>3</formula>
    </cfRule>
    <cfRule type="cellIs" dxfId="57" priority="6" stopIfTrue="1" operator="equal">
      <formula>2</formula>
    </cfRule>
    <cfRule type="cellIs" dxfId="56" priority="7" stopIfTrue="1" operator="equal">
      <formula>1</formula>
    </cfRule>
  </conditionalFormatting>
  <conditionalFormatting sqref="I108">
    <cfRule type="expression" dxfId="55" priority="2">
      <formula>MOD(ROW(),2)&lt;&gt;0</formula>
    </cfRule>
  </conditionalFormatting>
  <conditionalFormatting sqref="I109">
    <cfRule type="expression" dxfId="54" priority="1">
      <formula>MOD(ROW(),2)&lt;&gt;0</formula>
    </cfRule>
  </conditionalFormatting>
  <dataValidations count="3">
    <dataValidation type="list" allowBlank="1" showInputMessage="1" showErrorMessage="1" sqref="N96:N153 N6:N95">
      <formula1>SFD_DEFIT</formula1>
    </dataValidation>
    <dataValidation type="list" allowBlank="1" showInputMessage="1" showErrorMessage="1" sqref="F96:F153 F6:F95">
      <formula1>Sprint</formula1>
    </dataValidation>
    <dataValidation type="list" allowBlank="1" showInputMessage="1" showErrorMessage="1" sqref="G96:G153 G6:G9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150</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G8" sqref="G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150</v>
      </c>
      <c r="CC6" s="21" t="str">
        <f>"Backlog!" &amp; ADDRESS(CA6,$CC$4) &amp; ":" &amp; ADDRESS(CB6,$CC$4)</f>
        <v>Backlog!$F$1:$F$150</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150</v>
      </c>
      <c r="CC7" s="21" t="str">
        <f t="shared" ref="CC7:CC42" ca="1" si="15">"Backlog!" &amp; ADDRESS(CA7,$CC$4) &amp; ":" &amp; ADDRESS(CB7,$CC$4)</f>
        <v>Backlog!$F$7:$F$150</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150</v>
      </c>
      <c r="CC8" s="21" t="str">
        <f t="shared" ca="1" si="15"/>
        <v>Backlog!$F$8:$F$150</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150</v>
      </c>
      <c r="CC9" s="21" t="str">
        <f t="shared" ca="1" si="15"/>
        <v>Backlog!$F$13:$F$150</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150</v>
      </c>
      <c r="CC10" s="21" t="str">
        <f t="shared" ca="1" si="15"/>
        <v>Backlog!$F$16:$F$150</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150</v>
      </c>
      <c r="CC11" s="21" t="str">
        <f t="shared" ca="1" si="15"/>
        <v>Backlog!$F$55:$F$150</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150</v>
      </c>
      <c r="CC12" s="21" t="str">
        <f t="shared" ca="1" si="15"/>
        <v>Backlog!$F$56:$F$150</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150</v>
      </c>
      <c r="CC13" s="21" t="str">
        <f t="shared" ca="1" si="15"/>
        <v>Backlog!$F$61:$F$150</v>
      </c>
      <c r="CD13" s="21">
        <f t="shared" ca="1" si="16"/>
        <v>5</v>
      </c>
      <c r="CE13" s="21">
        <f t="shared" ca="1" si="19"/>
        <v>61</v>
      </c>
    </row>
    <row r="14" spans="1:83" x14ac:dyDescent="0.2">
      <c r="A14" s="90">
        <f t="shared" ca="1" si="17"/>
        <v>91</v>
      </c>
      <c r="B14" s="18" t="str">
        <f ca="1">IF(ISNUMBER(A14),INDEX(Backlog!$A:$M,$A14,B$5),"")</f>
        <v>6.3.1</v>
      </c>
      <c r="C14" s="73" t="str">
        <f ca="1">IF($B14="","",INDEX(Backlog!$A:$M,$A14,C$5))</f>
        <v>Android</v>
      </c>
      <c r="D14" s="73" t="str">
        <f ca="1">IF($B14="","",INDEX(Backlog!$A:$M,$A14,D$5))</f>
        <v>IHM</v>
      </c>
      <c r="E14" s="73" t="str">
        <f ca="1">IF($B14="","",INDEX(Backlog!$A:$M,$A14,E$5))</f>
        <v>Afficher une scène/artefact du BO</v>
      </c>
      <c r="F14" s="48">
        <f ca="1">IF($B14="","",INDEX(Backlog!$A:$M,$A14,F$5))</f>
        <v>4</v>
      </c>
      <c r="G14" s="66">
        <f ca="1">IF($B14="","",INDEX(Backlog!$A:$M,$A14,G$5))</f>
        <v>7</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92</v>
      </c>
      <c r="CB14" s="21">
        <f t="shared" ca="1" si="14"/>
        <v>150</v>
      </c>
      <c r="CC14" s="21" t="str">
        <f t="shared" ca="1" si="15"/>
        <v>Backlog!$F$92:$F$150</v>
      </c>
      <c r="CD14" s="21">
        <f t="shared" ca="1" si="16"/>
        <v>31</v>
      </c>
      <c r="CE14" s="21">
        <f t="shared" ca="1" si="19"/>
        <v>92</v>
      </c>
    </row>
    <row r="15" spans="1:83" x14ac:dyDescent="0.2">
      <c r="A15" s="90">
        <f t="shared" ca="1" si="17"/>
        <v>116</v>
      </c>
      <c r="B15" s="18" t="str">
        <f ca="1">IF(ISNUMBER(A15),INDEX(Backlog!$A:$M,$A15,B$5),"")</f>
        <v>8.2.1</v>
      </c>
      <c r="C15" s="73" t="str">
        <f ca="1">IF($B15="","",INDEX(Backlog!$A:$M,$A15,C$5))</f>
        <v>Contrôle &amp; Tests</v>
      </c>
      <c r="D15" s="73" t="str">
        <f ca="1">IF($B15="","",INDEX(Backlog!$A:$M,$A15,D$5))</f>
        <v>Tests Fonctionnels</v>
      </c>
      <c r="E15" s="73" t="str">
        <f ca="1">IF($B15="","",INDEX(Backlog!$A:$M,$A15,E$5))</f>
        <v>Tests Fonctionnels itération 1</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117</v>
      </c>
      <c r="CB15" s="21">
        <f t="shared" ca="1" si="14"/>
        <v>150</v>
      </c>
      <c r="CC15" s="21" t="str">
        <f t="shared" ca="1" si="15"/>
        <v>Backlog!$F$117:$F$150</v>
      </c>
      <c r="CD15" s="21">
        <f t="shared" ca="1" si="16"/>
        <v>25</v>
      </c>
      <c r="CE15" s="21">
        <f t="shared" ca="1" si="19"/>
        <v>117</v>
      </c>
    </row>
    <row r="16" spans="1:83" x14ac:dyDescent="0.2">
      <c r="A16" s="90">
        <f t="shared" ca="1" si="17"/>
        <v>121</v>
      </c>
      <c r="B16" s="18" t="str">
        <f ca="1">IF(ISNUMBER(A16),INDEX(Backlog!$A:$M,$A16,B$5),"")</f>
        <v>8.3.1</v>
      </c>
      <c r="C16" s="73" t="str">
        <f ca="1">IF($B16="","",INDEX(Backlog!$A:$M,$A16,C$5))</f>
        <v>Contrôle &amp; Tests</v>
      </c>
      <c r="D16" s="73" t="str">
        <f ca="1">IF($B16="","",INDEX(Backlog!$A:$M,$A16,D$5))</f>
        <v>Livraison &amp; Packaging</v>
      </c>
      <c r="E16" s="73" t="str">
        <f ca="1">IF($B16="","",INDEX(Backlog!$A:$M,$A16,E$5))</f>
        <v>Livraison &amp; Packaging itération 1</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122</v>
      </c>
      <c r="CB16" s="21">
        <f t="shared" ca="1" si="14"/>
        <v>150</v>
      </c>
      <c r="CC16" s="21" t="str">
        <f t="shared" ca="1" si="15"/>
        <v>Backlog!$F$122:$F$150</v>
      </c>
      <c r="CD16" s="21">
        <f t="shared" ca="1" si="16"/>
        <v>5</v>
      </c>
      <c r="CE16" s="21">
        <f t="shared" ca="1" si="19"/>
        <v>122</v>
      </c>
    </row>
    <row r="17" spans="1:83" x14ac:dyDescent="0.2">
      <c r="A17" s="90">
        <f t="shared" ca="1" si="17"/>
        <v>127</v>
      </c>
      <c r="B17" s="18" t="str">
        <f ca="1">IF(ISNUMBER(A17),INDEX(Backlog!$A:$M,$A17,B$5),"")</f>
        <v>9.1.2</v>
      </c>
      <c r="C17" s="73" t="str">
        <f ca="1">IF($B17="","",INDEX(Backlog!$A:$M,$A17,C$5))</f>
        <v>Conception &amp; Spec</v>
      </c>
      <c r="D17" s="73" t="str">
        <f ca="1">IF($B17="","",INDEX(Backlog!$A:$M,$A17,D$5))</f>
        <v>Conception</v>
      </c>
      <c r="E17" s="73" t="str">
        <f ca="1">IF($B17="","",INDEX(Backlog!$A:$M,$A17,E$5))</f>
        <v>Conception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128</v>
      </c>
      <c r="CB17" s="21">
        <f t="shared" ca="1" si="14"/>
        <v>150</v>
      </c>
      <c r="CC17" s="21" t="str">
        <f t="shared" ca="1" si="15"/>
        <v>Backlog!$F$128:$F$150</v>
      </c>
      <c r="CD17" s="21">
        <f t="shared" ca="1" si="16"/>
        <v>6</v>
      </c>
      <c r="CE17" s="21">
        <f t="shared" ca="1" si="19"/>
        <v>128</v>
      </c>
    </row>
    <row r="18" spans="1:83" x14ac:dyDescent="0.2">
      <c r="A18" s="90">
        <f t="shared" ca="1" si="17"/>
        <v>132</v>
      </c>
      <c r="B18" s="18" t="str">
        <f ca="1">IF(ISNUMBER(A18),INDEX(Backlog!$A:$M,$A18,B$5),"")</f>
        <v>9.2.2</v>
      </c>
      <c r="C18" s="73" t="str">
        <f ca="1">IF($B18="","",INDEX(Backlog!$A:$M,$A18,C$5))</f>
        <v>Conception &amp; Spec</v>
      </c>
      <c r="D18" s="73" t="str">
        <f ca="1">IF($B18="","",INDEX(Backlog!$A:$M,$A18,D$5))</f>
        <v>Spécification</v>
      </c>
      <c r="E18" s="73" t="str">
        <f ca="1">IF($B18="","",INDEX(Backlog!$A:$M,$A18,E$5))</f>
        <v>Spécification pré-itération 2</v>
      </c>
      <c r="F18" s="48">
        <f ca="1">IF($B18="","",INDEX(Backlog!$A:$M,$A18,F$5))</f>
        <v>1</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133</v>
      </c>
      <c r="CB18" s="21">
        <f t="shared" ca="1" si="14"/>
        <v>150</v>
      </c>
      <c r="CC18" s="21" t="str">
        <f t="shared" ca="1" si="15"/>
        <v>Backlog!$F$133:$F$150</v>
      </c>
      <c r="CD18" s="21">
        <f t="shared" ca="1" si="16"/>
        <v>5</v>
      </c>
      <c r="CE18" s="21">
        <f t="shared" ca="1" si="19"/>
        <v>133</v>
      </c>
    </row>
    <row r="19" spans="1:83" x14ac:dyDescent="0.2">
      <c r="A19" s="90">
        <f t="shared" ca="1" si="17"/>
        <v>136</v>
      </c>
      <c r="B19" s="18" t="str">
        <f ca="1">IF(ISNUMBER(A19),INDEX(Backlog!$A:$M,$A19,B$5),"")</f>
        <v>10.1.1</v>
      </c>
      <c r="C19" s="73" t="str">
        <f ca="1">IF($B19="","",INDEX(Backlog!$A:$M,$A19,C$5))</f>
        <v>Gestion de projet</v>
      </c>
      <c r="D19" s="73" t="str">
        <f ca="1">IF($B19="","",INDEX(Backlog!$A:$M,$A19,D$5))</f>
        <v>Réunions</v>
      </c>
      <c r="E19" s="73" t="str">
        <f ca="1">IF($B19="","",INDEX(Backlog!$A:$M,$A19,E$5))</f>
        <v>Réunions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137</v>
      </c>
      <c r="CB19" s="21">
        <f t="shared" ca="1" si="14"/>
        <v>150</v>
      </c>
      <c r="CC19" s="21" t="str">
        <f t="shared" ca="1" si="15"/>
        <v>Backlog!$F$137:$F$150</v>
      </c>
      <c r="CD19" s="21">
        <f t="shared" ca="1" si="16"/>
        <v>4</v>
      </c>
      <c r="CE19" s="21">
        <f t="shared" ca="1" si="19"/>
        <v>137</v>
      </c>
    </row>
    <row r="20" spans="1:83" x14ac:dyDescent="0.2">
      <c r="A20" s="90">
        <f t="shared" ca="1" si="17"/>
        <v>141</v>
      </c>
      <c r="B20" s="18" t="str">
        <f ca="1">IF(ISNUMBER(A20),INDEX(Backlog!$A:$M,$A20,B$5),"")</f>
        <v>10.2.1</v>
      </c>
      <c r="C20" s="73" t="str">
        <f ca="1">IF($B20="","",INDEX(Backlog!$A:$M,$A20,C$5))</f>
        <v>Gestion de projet</v>
      </c>
      <c r="D20" s="73" t="str">
        <f ca="1">IF($B20="","",INDEX(Backlog!$A:$M,$A20,D$5))</f>
        <v>Backlog</v>
      </c>
      <c r="E20" s="73" t="str">
        <f ca="1">IF($B20="","",INDEX(Backlog!$A:$M,$A20,E$5))</f>
        <v>Mise à jour Backlog itération 1</v>
      </c>
      <c r="F20" s="48">
        <f ca="1">IF($B20="","",INDEX(Backlog!$A:$M,$A20,F$5))</f>
        <v>1</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142</v>
      </c>
      <c r="CB20" s="21">
        <f t="shared" ca="1" si="14"/>
        <v>150</v>
      </c>
      <c r="CC20" s="21" t="str">
        <f t="shared" ca="1" si="15"/>
        <v>Backlog!$F$142:$F$150</v>
      </c>
      <c r="CD20" s="21">
        <f t="shared" ca="1" si="16"/>
        <v>5</v>
      </c>
      <c r="CE20" s="21">
        <f t="shared" ca="1" si="19"/>
        <v>142</v>
      </c>
    </row>
    <row r="21" spans="1:83" x14ac:dyDescent="0.2">
      <c r="A21" s="90">
        <f t="shared" ca="1" si="17"/>
        <v>146</v>
      </c>
      <c r="B21" s="18" t="str">
        <f ca="1">IF(ISNUMBER(A21),INDEX(Backlog!$A:$M,$A21,B$5),"")</f>
        <v>11.1.1</v>
      </c>
      <c r="C21" s="73" t="str">
        <f ca="1">IF($B21="","",INDEX(Backlog!$A:$M,$A21,C$5))</f>
        <v>Documentation</v>
      </c>
      <c r="D21" s="73" t="str">
        <f ca="1">IF($B21="","",INDEX(Backlog!$A:$M,$A21,D$5))</f>
        <v>Documentation</v>
      </c>
      <c r="E21" s="73" t="str">
        <f ca="1">IF($B21="","",INDEX(Backlog!$A:$M,$A21,E$5))</f>
        <v>Documentation itération 1</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147</v>
      </c>
      <c r="CB21" s="21">
        <f t="shared" ca="1" si="14"/>
        <v>150</v>
      </c>
      <c r="CC21" s="21" t="str">
        <f t="shared" ca="1" si="15"/>
        <v>Backlog!$F$147:$F$150</v>
      </c>
      <c r="CD21" s="21">
        <f t="shared" ca="1" si="16"/>
        <v>5</v>
      </c>
      <c r="CE21" s="21">
        <f t="shared" ca="1" si="19"/>
        <v>147</v>
      </c>
    </row>
    <row r="22" spans="1:83" x14ac:dyDescent="0.2">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str">
        <f t="shared" ca="1" si="18"/>
        <v/>
      </c>
      <c r="CB22" s="21" t="str">
        <f t="shared" ca="1" si="14"/>
        <v/>
      </c>
      <c r="CC22" s="21" t="e">
        <f t="shared" ca="1" si="15"/>
        <v>#VALUE!</v>
      </c>
      <c r="CD22" s="21" t="e">
        <f t="shared" ca="1" si="16"/>
        <v>#N/A</v>
      </c>
      <c r="CE22" s="21" t="str">
        <f t="shared" ca="1" si="19"/>
        <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44</v>
      </c>
      <c r="E4" s="86" t="s">
        <v>10</v>
      </c>
      <c r="F4" s="46">
        <v>41831</v>
      </c>
      <c r="G4" s="63">
        <f ca="1">SUM(G7:G42)</f>
        <v>44</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44</v>
      </c>
      <c r="I5" s="82">
        <f ca="1">IF(I2,H5-$H$5/$F$2,"")</f>
        <v>41.684210526315788</v>
      </c>
      <c r="J5" s="82">
        <f t="shared" ref="J5:BU5" ca="1" si="5">IF(J2,I5-$H$5/$F$2,"")</f>
        <v>39.368421052631575</v>
      </c>
      <c r="K5" s="82">
        <f t="shared" ca="1" si="5"/>
        <v>37.052631578947363</v>
      </c>
      <c r="L5" s="82">
        <f t="shared" ca="1" si="5"/>
        <v>34.73684210526315</v>
      </c>
      <c r="M5" s="82">
        <f t="shared" ca="1" si="5"/>
        <v>32.421052631578938</v>
      </c>
      <c r="N5" s="82">
        <f t="shared" ca="1" si="5"/>
        <v>30.105263157894726</v>
      </c>
      <c r="O5" s="82">
        <f t="shared" ca="1" si="5"/>
        <v>27.789473684210513</v>
      </c>
      <c r="P5" s="82">
        <f t="shared" ca="1" si="5"/>
        <v>25.473684210526301</v>
      </c>
      <c r="Q5" s="82">
        <f t="shared" ca="1" si="5"/>
        <v>23.157894736842088</v>
      </c>
      <c r="R5" s="82">
        <f t="shared" ca="1" si="5"/>
        <v>20.842105263157876</v>
      </c>
      <c r="S5" s="82">
        <f t="shared" ca="1" si="5"/>
        <v>18.526315789473664</v>
      </c>
      <c r="T5" s="82">
        <f t="shared" ca="1" si="5"/>
        <v>16.210526315789451</v>
      </c>
      <c r="U5" s="82">
        <f t="shared" ca="1" si="5"/>
        <v>13.894736842105241</v>
      </c>
      <c r="V5" s="82">
        <f t="shared" ca="1" si="5"/>
        <v>11.57894736842103</v>
      </c>
      <c r="W5" s="82">
        <f t="shared" ca="1" si="5"/>
        <v>9.2631578947368194</v>
      </c>
      <c r="X5" s="82">
        <f t="shared" ca="1" si="5"/>
        <v>6.9473684210526088</v>
      </c>
      <c r="Y5" s="82">
        <f t="shared" ca="1" si="5"/>
        <v>4.6315789473683981</v>
      </c>
      <c r="Z5" s="82">
        <f t="shared" ca="1" si="5"/>
        <v>2.3157894736841875</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74</v>
      </c>
      <c r="B7" s="18" t="str">
        <f ca="1">IF(ISNUMBER(A7),INDEX(Backlog!$A:$M,$A7,B$5),"")</f>
        <v>6.1.1</v>
      </c>
      <c r="C7" s="73" t="str">
        <f ca="1">IF($B7="","",INDEX(Backlog!$A:$M,$A7,C$5))</f>
        <v>Android</v>
      </c>
      <c r="D7" s="73" t="str">
        <f ca="1">IF($B7="","",INDEX(Backlog!$A:$M,$A7,D$5))</f>
        <v>Général</v>
      </c>
      <c r="E7" s="73" t="str">
        <f ca="1">IF($B7="","",INDEX(Backlog!$A:$M,$A7,E$5))</f>
        <v>Architecture</v>
      </c>
      <c r="F7" s="48">
        <f ca="1">IF($B7="","",INDEX(Backlog!$A:$M,$A7,F$5))</f>
        <v>3</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75</v>
      </c>
      <c r="CB7" s="21">
        <f t="shared" ref="CB7:CB42" ca="1" si="7">IF($CE7="","",Nb_Items)</f>
        <v>150</v>
      </c>
      <c r="CC7" s="21" t="str">
        <f t="shared" ref="CC7:CC42" ca="1" si="8">"Backlog!" &amp; ADDRESS(CA7,$CC$4) &amp; ":" &amp; ADDRESS(CB7,$CC$4)</f>
        <v>Backlog!$F$75:$F$150</v>
      </c>
      <c r="CD7" s="21">
        <f t="shared" ref="CD7:CD42" ca="1" si="9">IF(CC6="","",MATCH($B$2,INDIRECT(CC6),0))</f>
        <v>74</v>
      </c>
      <c r="CE7" s="21">
        <f ca="1">IF(ISNA($CD7),"",CE6+CD7)</f>
        <v>75</v>
      </c>
    </row>
    <row r="8" spans="1:83" x14ac:dyDescent="0.2">
      <c r="A8" s="90">
        <f t="shared" ref="A8:A42" ca="1" si="10">CA8-1</f>
        <v>75</v>
      </c>
      <c r="B8" s="18" t="str">
        <f ca="1">IF(ISNUMBER(A8),INDEX(Backlog!$A:$M,$A8,B$5),"")</f>
        <v>6.1.2</v>
      </c>
      <c r="C8" s="73" t="str">
        <f ca="1">IF($B8="","",INDEX(Backlog!$A:$M,$A8,C$5))</f>
        <v>Android</v>
      </c>
      <c r="D8" s="73" t="str">
        <f ca="1">IF($B8="","",INDEX(Backlog!$A:$M,$A8,D$5))</f>
        <v>Général</v>
      </c>
      <c r="E8" s="73" t="str">
        <f ca="1">IF($B8="","",INDEX(Backlog!$A:$M,$A8,E$5))</f>
        <v xml:space="preserve">Intégration API </v>
      </c>
      <c r="F8" s="48">
        <f ca="1">IF($B8="","",INDEX(Backlog!$A:$M,$A8,F$5))</f>
        <v>3</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76</v>
      </c>
      <c r="CB8" s="21">
        <f t="shared" ca="1" si="7"/>
        <v>150</v>
      </c>
      <c r="CC8" s="21" t="str">
        <f t="shared" ca="1" si="8"/>
        <v>Backlog!$F$76:$F$150</v>
      </c>
      <c r="CD8" s="21">
        <f t="shared" ca="1" si="9"/>
        <v>1</v>
      </c>
      <c r="CE8" s="21">
        <f ca="1">IF(ISNA($CD8),"",CE7+CD8)</f>
        <v>76</v>
      </c>
    </row>
    <row r="9" spans="1:83" x14ac:dyDescent="0.2">
      <c r="A9" s="90">
        <f t="shared" ca="1" si="10"/>
        <v>76</v>
      </c>
      <c r="B9" s="18" t="str">
        <f ca="1">IF(ISNUMBER(A9),INDEX(Backlog!$A:$M,$A9,B$5),"")</f>
        <v>6.1.3</v>
      </c>
      <c r="C9" s="73" t="str">
        <f ca="1">IF($B9="","",INDEX(Backlog!$A:$M,$A9,C$5))</f>
        <v>Android</v>
      </c>
      <c r="D9" s="73" t="str">
        <f ca="1">IF($B9="","",INDEX(Backlog!$A:$M,$A9,D$5))</f>
        <v>Général</v>
      </c>
      <c r="E9" s="73" t="str">
        <f ca="1">IF($B9="","",INDEX(Backlog!$A:$M,$A9,E$5))</f>
        <v>Connexion/Deconnexion via API</v>
      </c>
      <c r="F9" s="48">
        <f ca="1">IF($B9="","",INDEX(Backlog!$A:$M,$A9,F$5))</f>
        <v>3</v>
      </c>
      <c r="G9" s="66">
        <f ca="1">IF($B9="","",INDEX(Backlog!$A:$M,$A9,G$5))</f>
        <v>5</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77</v>
      </c>
      <c r="CB9" s="21">
        <f t="shared" ca="1" si="7"/>
        <v>150</v>
      </c>
      <c r="CC9" s="21" t="str">
        <f t="shared" ca="1" si="8"/>
        <v>Backlog!$F$77:$F$150</v>
      </c>
      <c r="CD9" s="21">
        <f t="shared" ca="1" si="9"/>
        <v>1</v>
      </c>
      <c r="CE9" s="21">
        <f ca="1">IF(ISNA($CD9),"",CE8+CD9)</f>
        <v>77</v>
      </c>
    </row>
    <row r="10" spans="1:83" x14ac:dyDescent="0.2">
      <c r="A10" s="90">
        <f t="shared" ca="1" si="10"/>
        <v>93</v>
      </c>
      <c r="B10" s="18" t="str">
        <f ca="1">IF(ISNUMBER(A10),INDEX(Backlog!$A:$M,$A10,B$5),"")</f>
        <v>6.3.3</v>
      </c>
      <c r="C10" s="73" t="str">
        <f ca="1">IF($B10="","",INDEX(Backlog!$A:$M,$A10,C$5))</f>
        <v>Android</v>
      </c>
      <c r="D10" s="73" t="str">
        <f ca="1">IF($B10="","",INDEX(Backlog!$A:$M,$A10,D$5))</f>
        <v>IHM</v>
      </c>
      <c r="E10" s="73" t="str">
        <f ca="1">IF($B10="","",INDEX(Backlog!$A:$M,$A10,E$5))</f>
        <v>Navigation</v>
      </c>
      <c r="F10" s="48">
        <f ca="1">IF($B10="","",INDEX(Backlog!$A:$M,$A10,F$5))</f>
        <v>4</v>
      </c>
      <c r="G10" s="66">
        <f ca="1">IF($B10="","",INDEX(Backlog!$A:$M,$A10,G$5))</f>
        <v>6</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94</v>
      </c>
      <c r="CB10" s="21">
        <f t="shared" ca="1" si="7"/>
        <v>150</v>
      </c>
      <c r="CC10" s="21" t="str">
        <f t="shared" ca="1" si="8"/>
        <v>Backlog!$F$94:$F$150</v>
      </c>
      <c r="CD10" s="21">
        <f t="shared" ca="1" si="9"/>
        <v>17</v>
      </c>
      <c r="CE10" s="21">
        <f ca="1">IF(ISNA($CD10),"",CE9+CD10)</f>
        <v>94</v>
      </c>
    </row>
    <row r="11" spans="1:83" x14ac:dyDescent="0.2">
      <c r="A11" s="90">
        <f t="shared" ca="1" si="10"/>
        <v>111</v>
      </c>
      <c r="B11" s="18" t="str">
        <f ca="1">IF(ISNUMBER(A11),INDEX(Backlog!$A:$M,$A11,B$5),"")</f>
        <v>8.1.1</v>
      </c>
      <c r="C11" s="73" t="str">
        <f ca="1">IF($B11="","",INDEX(Backlog!$A:$M,$A11,C$5))</f>
        <v>Contrôle &amp; Tests</v>
      </c>
      <c r="D11" s="73" t="str">
        <f ca="1">IF($B11="","",INDEX(Backlog!$A:$M,$A11,D$5))</f>
        <v>Retours sur itération précédente</v>
      </c>
      <c r="E11" s="73" t="str">
        <f ca="1">IF($B11="","",INDEX(Backlog!$A:$M,$A11,E$5))</f>
        <v>Retours sur itération 1</v>
      </c>
      <c r="F11" s="48">
        <f ca="1">IF($B11="","",INDEX(Backlog!$A:$M,$A11,F$5))</f>
        <v>1</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112</v>
      </c>
      <c r="CB11" s="21">
        <f t="shared" ca="1" si="7"/>
        <v>150</v>
      </c>
      <c r="CC11" s="21" t="str">
        <f t="shared" ca="1" si="8"/>
        <v>Backlog!$F$112:$F$150</v>
      </c>
      <c r="CD11" s="21">
        <f t="shared" ca="1" si="9"/>
        <v>18</v>
      </c>
      <c r="CE11" s="21">
        <f t="shared" ref="CE11:CE42" ca="1" si="12">IF(ISNA($CD11),"",CE10+CD11)</f>
        <v>112</v>
      </c>
    </row>
    <row r="12" spans="1:83" x14ac:dyDescent="0.2">
      <c r="A12" s="90">
        <f t="shared" ca="1" si="10"/>
        <v>117</v>
      </c>
      <c r="B12" s="18" t="str">
        <f ca="1">IF(ISNUMBER(A12),INDEX(Backlog!$A:$M,$A12,B$5),"")</f>
        <v>8.2.2</v>
      </c>
      <c r="C12" s="73" t="str">
        <f ca="1">IF($B12="","",INDEX(Backlog!$A:$M,$A12,C$5))</f>
        <v>Contrôle &amp; Tests</v>
      </c>
      <c r="D12" s="73" t="str">
        <f ca="1">IF($B12="","",INDEX(Backlog!$A:$M,$A12,D$5))</f>
        <v>Tests Fonctionnels</v>
      </c>
      <c r="E12" s="73" t="str">
        <f ca="1">IF($B12="","",INDEX(Backlog!$A:$M,$A12,E$5))</f>
        <v>Tests Fonctionnels itération 2</v>
      </c>
      <c r="F12" s="48">
        <f ca="1">IF($B12="","",INDEX(Backlog!$A:$M,$A12,F$5))</f>
        <v>4</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118</v>
      </c>
      <c r="CB12" s="21">
        <f t="shared" ca="1" si="7"/>
        <v>150</v>
      </c>
      <c r="CC12" s="21" t="str">
        <f t="shared" ca="1" si="8"/>
        <v>Backlog!$F$118:$F$150</v>
      </c>
      <c r="CD12" s="21">
        <f t="shared" ca="1" si="9"/>
        <v>6</v>
      </c>
      <c r="CE12" s="21">
        <f t="shared" ca="1" si="12"/>
        <v>118</v>
      </c>
    </row>
    <row r="13" spans="1:83" x14ac:dyDescent="0.2">
      <c r="A13" s="90">
        <f t="shared" ca="1" si="10"/>
        <v>122</v>
      </c>
      <c r="B13" s="18" t="str">
        <f ca="1">IF(ISNUMBER(A13),INDEX(Backlog!$A:$M,$A13,B$5),"")</f>
        <v>8.3.2</v>
      </c>
      <c r="C13" s="73" t="str">
        <f ca="1">IF($B13="","",INDEX(Backlog!$A:$M,$A13,C$5))</f>
        <v>Contrôle &amp; Tests</v>
      </c>
      <c r="D13" s="73" t="str">
        <f ca="1">IF($B13="","",INDEX(Backlog!$A:$M,$A13,D$5))</f>
        <v>Livraison &amp; Packaging</v>
      </c>
      <c r="E13" s="73" t="str">
        <f ca="1">IF($B13="","",INDEX(Backlog!$A:$M,$A13,E$5))</f>
        <v>Livraison &amp; Packaging itération 2</v>
      </c>
      <c r="F13" s="48">
        <f ca="1">IF($B13="","",INDEX(Backlog!$A:$M,$A13,F$5))</f>
        <v>4</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123</v>
      </c>
      <c r="CB13" s="21">
        <f t="shared" ca="1" si="7"/>
        <v>150</v>
      </c>
      <c r="CC13" s="21" t="str">
        <f t="shared" ca="1" si="8"/>
        <v>Backlog!$F$123:$F$150</v>
      </c>
      <c r="CD13" s="21">
        <f t="shared" ca="1" si="9"/>
        <v>5</v>
      </c>
      <c r="CE13" s="21">
        <f t="shared" ca="1" si="12"/>
        <v>123</v>
      </c>
    </row>
    <row r="14" spans="1:83" x14ac:dyDescent="0.2">
      <c r="A14" s="90">
        <f t="shared" ca="1" si="10"/>
        <v>128</v>
      </c>
      <c r="B14" s="18" t="str">
        <f ca="1">IF(ISNUMBER(A14),INDEX(Backlog!$A:$M,$A14,B$5),"")</f>
        <v>9.1.3</v>
      </c>
      <c r="C14" s="73" t="str">
        <f ca="1">IF($B14="","",INDEX(Backlog!$A:$M,$A14,C$5))</f>
        <v>Conception &amp; Spec</v>
      </c>
      <c r="D14" s="73" t="str">
        <f ca="1">IF($B14="","",INDEX(Backlog!$A:$M,$A14,D$5))</f>
        <v>Conception</v>
      </c>
      <c r="E14" s="73" t="str">
        <f ca="1">IF($B14="","",INDEX(Backlog!$A:$M,$A14,E$5))</f>
        <v>Conception pré-itération 3</v>
      </c>
      <c r="F14" s="48">
        <f ca="1">IF($B14="","",INDEX(Backlog!$A:$M,$A14,F$5))</f>
        <v>1</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129</v>
      </c>
      <c r="CB14" s="21">
        <f t="shared" ca="1" si="7"/>
        <v>150</v>
      </c>
      <c r="CC14" s="21" t="str">
        <f t="shared" ca="1" si="8"/>
        <v>Backlog!$F$129:$F$150</v>
      </c>
      <c r="CD14" s="21">
        <f t="shared" ca="1" si="9"/>
        <v>6</v>
      </c>
      <c r="CE14" s="21">
        <f t="shared" ca="1" si="12"/>
        <v>129</v>
      </c>
    </row>
    <row r="15" spans="1:83" x14ac:dyDescent="0.2">
      <c r="A15" s="90">
        <f t="shared" ca="1" si="10"/>
        <v>133</v>
      </c>
      <c r="B15" s="18" t="str">
        <f ca="1">IF(ISNUMBER(A15),INDEX(Backlog!$A:$M,$A15,B$5),"")</f>
        <v>9.2.3</v>
      </c>
      <c r="C15" s="73" t="str">
        <f ca="1">IF($B15="","",INDEX(Backlog!$A:$M,$A15,C$5))</f>
        <v>Conception &amp; Spec</v>
      </c>
      <c r="D15" s="73" t="str">
        <f ca="1">IF($B15="","",INDEX(Backlog!$A:$M,$A15,D$5))</f>
        <v>Spécification</v>
      </c>
      <c r="E15" s="73" t="str">
        <f ca="1">IF($B15="","",INDEX(Backlog!$A:$M,$A15,E$5))</f>
        <v>Spécification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134</v>
      </c>
      <c r="CB15" s="21">
        <f t="shared" ca="1" si="7"/>
        <v>150</v>
      </c>
      <c r="CC15" s="21" t="str">
        <f t="shared" ca="1" si="8"/>
        <v>Backlog!$F$134:$F$150</v>
      </c>
      <c r="CD15" s="21">
        <f t="shared" ca="1" si="9"/>
        <v>5</v>
      </c>
      <c r="CE15" s="21">
        <f t="shared" ca="1" si="12"/>
        <v>134</v>
      </c>
    </row>
    <row r="16" spans="1:83" x14ac:dyDescent="0.2">
      <c r="A16" s="90">
        <f t="shared" ca="1" si="10"/>
        <v>137</v>
      </c>
      <c r="B16" s="18" t="str">
        <f ca="1">IF(ISNUMBER(A16),INDEX(Backlog!$A:$M,$A16,B$5),"")</f>
        <v>10.1.2</v>
      </c>
      <c r="C16" s="73" t="str">
        <f ca="1">IF($B16="","",INDEX(Backlog!$A:$M,$A16,C$5))</f>
        <v>Gestion de projet</v>
      </c>
      <c r="D16" s="73" t="str">
        <f ca="1">IF($B16="","",INDEX(Backlog!$A:$M,$A16,D$5))</f>
        <v>Réunions</v>
      </c>
      <c r="E16" s="73" t="str">
        <f ca="1">IF($B16="","",INDEX(Backlog!$A:$M,$A16,E$5))</f>
        <v>Réunions itération 2</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138</v>
      </c>
      <c r="CB16" s="21">
        <f t="shared" ca="1" si="7"/>
        <v>150</v>
      </c>
      <c r="CC16" s="21" t="str">
        <f t="shared" ca="1" si="8"/>
        <v>Backlog!$F$138:$F$150</v>
      </c>
      <c r="CD16" s="21">
        <f t="shared" ca="1" si="9"/>
        <v>4</v>
      </c>
      <c r="CE16" s="21">
        <f t="shared" ca="1" si="12"/>
        <v>138</v>
      </c>
    </row>
    <row r="17" spans="1:83" x14ac:dyDescent="0.2">
      <c r="A17" s="90">
        <f t="shared" ca="1" si="10"/>
        <v>142</v>
      </c>
      <c r="B17" s="18" t="str">
        <f ca="1">IF(ISNUMBER(A17),INDEX(Backlog!$A:$M,$A17,B$5),"")</f>
        <v>10.2.2</v>
      </c>
      <c r="C17" s="73" t="str">
        <f ca="1">IF($B17="","",INDEX(Backlog!$A:$M,$A17,C$5))</f>
        <v>Gestion de projet</v>
      </c>
      <c r="D17" s="73" t="str">
        <f ca="1">IF($B17="","",INDEX(Backlog!$A:$M,$A17,D$5))</f>
        <v>Backlog</v>
      </c>
      <c r="E17" s="73" t="str">
        <f ca="1">IF($B17="","",INDEX(Backlog!$A:$M,$A17,E$5))</f>
        <v>Mise à jour Backlog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143</v>
      </c>
      <c r="CB17" s="21">
        <f t="shared" ca="1" si="7"/>
        <v>150</v>
      </c>
      <c r="CC17" s="21" t="str">
        <f t="shared" ca="1" si="8"/>
        <v>Backlog!$F$143:$F$150</v>
      </c>
      <c r="CD17" s="21">
        <f t="shared" ca="1" si="9"/>
        <v>5</v>
      </c>
      <c r="CE17" s="21">
        <f t="shared" ca="1" si="12"/>
        <v>143</v>
      </c>
    </row>
    <row r="18" spans="1:83" x14ac:dyDescent="0.2">
      <c r="A18" s="90">
        <f t="shared" ca="1" si="10"/>
        <v>147</v>
      </c>
      <c r="B18" s="18" t="str">
        <f ca="1">IF(ISNUMBER(A18),INDEX(Backlog!$A:$M,$A18,B$5),"")</f>
        <v>11.1.2</v>
      </c>
      <c r="C18" s="73" t="str">
        <f ca="1">IF($B18="","",INDEX(Backlog!$A:$M,$A18,C$5))</f>
        <v>Documentation</v>
      </c>
      <c r="D18" s="73" t="str">
        <f ca="1">IF($B18="","",INDEX(Backlog!$A:$M,$A18,D$5))</f>
        <v>Documentation</v>
      </c>
      <c r="E18" s="73" t="str">
        <f ca="1">IF($B18="","",INDEX(Backlog!$A:$M,$A18,E$5))</f>
        <v>Documentation itération 2</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148</v>
      </c>
      <c r="CB18" s="21">
        <f t="shared" ca="1" si="7"/>
        <v>150</v>
      </c>
      <c r="CC18" s="21" t="str">
        <f t="shared" ca="1" si="8"/>
        <v>Backlog!$F$148:$F$150</v>
      </c>
      <c r="CD18" s="21">
        <f t="shared" ca="1" si="9"/>
        <v>5</v>
      </c>
      <c r="CE18" s="21">
        <f t="shared" ca="1" si="12"/>
        <v>148</v>
      </c>
    </row>
    <row r="19" spans="1:83" x14ac:dyDescent="0.2">
      <c r="A19" s="90" t="e">
        <f t="shared" ca="1" si="10"/>
        <v>#VALUE!</v>
      </c>
      <c r="B19" s="18" t="str">
        <f ca="1">IF(ISNUMBER(A19),INDEX(Backlog!$A:$M,$A19,B$5),"")</f>
        <v/>
      </c>
      <c r="C19" s="73" t="str">
        <f ca="1">IF($B19="","",INDEX(Backlog!$A:$M,$A19,C$5))</f>
        <v/>
      </c>
      <c r="D19" s="73" t="str">
        <f ca="1">IF($B19="","",INDEX(Backlog!$A:$M,$A19,D$5))</f>
        <v/>
      </c>
      <c r="E19" s="73" t="str">
        <f ca="1">IF($B19="","",INDEX(Backlog!$A:$M,$A19,E$5))</f>
        <v/>
      </c>
      <c r="F19" s="48" t="str">
        <f ca="1">IF($B19="","",INDEX(Backlog!$A:$M,$A19,F$5))</f>
        <v/>
      </c>
      <c r="G19" s="66"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t="str">
        <f t="shared" ca="1" si="11"/>
        <v/>
      </c>
      <c r="CB19" s="21" t="str">
        <f t="shared" ca="1" si="7"/>
        <v/>
      </c>
      <c r="CC19" s="21" t="e">
        <f t="shared" ca="1" si="8"/>
        <v>#VALUE!</v>
      </c>
      <c r="CD19" s="21" t="e">
        <f t="shared" ca="1" si="9"/>
        <v>#N/A</v>
      </c>
      <c r="CE19" s="21" t="str">
        <f t="shared" ca="1" si="12"/>
        <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e">
        <f t="shared" ca="1" si="11"/>
        <v>#VALUE!</v>
      </c>
      <c r="CB20" s="21" t="e">
        <f t="shared" ca="1" si="7"/>
        <v>#VALUE!</v>
      </c>
      <c r="CC20" s="21" t="e">
        <f t="shared" ca="1" si="8"/>
        <v>#VALUE!</v>
      </c>
      <c r="CD20" s="21" t="e">
        <f t="shared" ca="1" si="9"/>
        <v>#VALUE!</v>
      </c>
      <c r="CE20" s="21" t="e">
        <f t="shared" ca="1" si="12"/>
        <v>#VALUE!</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77</v>
      </c>
      <c r="E4" s="86" t="s">
        <v>10</v>
      </c>
      <c r="F4" s="46">
        <v>41852</v>
      </c>
      <c r="G4" s="63">
        <f ca="1">SUM(G7:G99969)</f>
        <v>77</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77</v>
      </c>
      <c r="I5" s="82">
        <f ca="1">IF(I2,H5-$H$5/$F$2,"")</f>
        <v>72.94736842105263</v>
      </c>
      <c r="J5" s="82">
        <f t="shared" ref="J5:BU5" ca="1" si="5">IF(J2,I5-$H$5/$F$2,"")</f>
        <v>68.89473684210526</v>
      </c>
      <c r="K5" s="82">
        <f t="shared" ca="1" si="5"/>
        <v>64.84210526315789</v>
      </c>
      <c r="L5" s="82">
        <f t="shared" ca="1" si="5"/>
        <v>60.78947368421052</v>
      </c>
      <c r="M5" s="82">
        <f t="shared" ca="1" si="5"/>
        <v>56.73684210526315</v>
      </c>
      <c r="N5" s="82">
        <f t="shared" ca="1" si="5"/>
        <v>52.68421052631578</v>
      </c>
      <c r="O5" s="82">
        <f t="shared" ca="1" si="5"/>
        <v>48.631578947368411</v>
      </c>
      <c r="P5" s="82">
        <f t="shared" ca="1" si="5"/>
        <v>44.578947368421041</v>
      </c>
      <c r="Q5" s="82">
        <f t="shared" ca="1" si="5"/>
        <v>40.526315789473671</v>
      </c>
      <c r="R5" s="82">
        <f t="shared" ca="1" si="5"/>
        <v>36.473684210526301</v>
      </c>
      <c r="S5" s="82">
        <f t="shared" ca="1" si="5"/>
        <v>32.421052631578931</v>
      </c>
      <c r="T5" s="82">
        <f t="shared" ca="1" si="5"/>
        <v>28.368421052631561</v>
      </c>
      <c r="U5" s="82">
        <f t="shared" ca="1" si="5"/>
        <v>24.315789473684191</v>
      </c>
      <c r="V5" s="82">
        <f t="shared" ca="1" si="5"/>
        <v>20.263157894736821</v>
      </c>
      <c r="W5" s="82">
        <f t="shared" ca="1" si="5"/>
        <v>16.210526315789451</v>
      </c>
      <c r="X5" s="82">
        <f t="shared" ca="1" si="5"/>
        <v>12.157894736842083</v>
      </c>
      <c r="Y5" s="82">
        <f t="shared" ca="1" si="5"/>
        <v>8.105263157894715</v>
      </c>
      <c r="Z5" s="82">
        <f t="shared" ca="1" si="5"/>
        <v>4.0526315789473468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150</v>
      </c>
      <c r="CC7" s="21" t="str">
        <f t="shared" ref="CC7:CC42" ca="1" si="8">"Backlog!" &amp; ADDRESS(CA7,$CC$4) &amp; ":" &amp; ADDRESS(CB7,$CC$4)</f>
        <v>Backlog!$F$9:$F$150</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150</v>
      </c>
      <c r="CC8" s="21" t="str">
        <f t="shared" ca="1" si="8"/>
        <v>Backlog!$F$10:$F$150</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150</v>
      </c>
      <c r="CC9" s="21" t="str">
        <f t="shared" ca="1" si="8"/>
        <v>Backlog!$F$11:$F$150</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150</v>
      </c>
      <c r="CC10" s="21" t="str">
        <f t="shared" ca="1" si="8"/>
        <v>Backlog!$F$12:$F$150</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150</v>
      </c>
      <c r="CC11" s="21" t="str">
        <f t="shared" ca="1" si="8"/>
        <v>Backlog!$F$14:$F$150</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150</v>
      </c>
      <c r="CC12" s="21" t="str">
        <f t="shared" ca="1" si="8"/>
        <v>Backlog!$F$15:$F$150</v>
      </c>
      <c r="CD12" s="21">
        <f t="shared" ca="1" si="9"/>
        <v>1</v>
      </c>
      <c r="CE12" s="21">
        <f t="shared" ca="1" si="12"/>
        <v>15</v>
      </c>
    </row>
    <row r="13" spans="1:83" ht="25.5" x14ac:dyDescent="0.2">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150</v>
      </c>
      <c r="CC13" s="21" t="str">
        <f t="shared" ca="1" si="8"/>
        <v>Backlog!$F$17:$F$150</v>
      </c>
      <c r="CD13" s="21">
        <f t="shared" ca="1" si="9"/>
        <v>2</v>
      </c>
      <c r="CE13" s="21">
        <f t="shared" ca="1" si="12"/>
        <v>17</v>
      </c>
    </row>
    <row r="14" spans="1:83"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150</v>
      </c>
      <c r="CC14" s="21" t="str">
        <f t="shared" ca="1" si="8"/>
        <v>Backlog!$F$45:$F$150</v>
      </c>
      <c r="CD14" s="21">
        <f t="shared" ca="1" si="9"/>
        <v>28</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150</v>
      </c>
      <c r="CC15" s="21" t="str">
        <f t="shared" ca="1" si="8"/>
        <v>Backlog!$F$49:$F$150</v>
      </c>
      <c r="CD15" s="21">
        <f t="shared" ca="1" si="9"/>
        <v>4</v>
      </c>
      <c r="CE15" s="21">
        <f t="shared" ca="1" si="12"/>
        <v>49</v>
      </c>
    </row>
    <row r="16" spans="1:83" ht="25.5" x14ac:dyDescent="0.2">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150</v>
      </c>
      <c r="CC16" s="21" t="str">
        <f t="shared" ca="1" si="8"/>
        <v>Backlog!$F$50:$F$150</v>
      </c>
      <c r="CD16" s="21">
        <f t="shared" ca="1" si="9"/>
        <v>1</v>
      </c>
      <c r="CE16" s="21">
        <f t="shared" ca="1" si="12"/>
        <v>50</v>
      </c>
    </row>
    <row r="17" spans="1:83" x14ac:dyDescent="0.2">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150</v>
      </c>
      <c r="CC17" s="21" t="str">
        <f t="shared" ca="1" si="8"/>
        <v>Backlog!$F$57:$F$150</v>
      </c>
      <c r="CD17" s="21">
        <f t="shared" ca="1" si="9"/>
        <v>7</v>
      </c>
      <c r="CE17" s="21">
        <f t="shared" ca="1" si="12"/>
        <v>57</v>
      </c>
    </row>
    <row r="18" spans="1:83" x14ac:dyDescent="0.2">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150</v>
      </c>
      <c r="CC18" s="21" t="str">
        <f t="shared" ca="1" si="8"/>
        <v>Backlog!$F$58:$F$150</v>
      </c>
      <c r="CD18" s="21">
        <f t="shared" ca="1" si="9"/>
        <v>1</v>
      </c>
      <c r="CE18" s="21">
        <f t="shared" ca="1" si="12"/>
        <v>58</v>
      </c>
    </row>
    <row r="19" spans="1:83" x14ac:dyDescent="0.2">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150</v>
      </c>
      <c r="CC19" s="21" t="str">
        <f t="shared" ca="1" si="8"/>
        <v>Backlog!$F$59:$F$150</v>
      </c>
      <c r="CD19" s="21">
        <f t="shared" ca="1" si="9"/>
        <v>1</v>
      </c>
      <c r="CE19" s="21">
        <f t="shared" ca="1" si="12"/>
        <v>59</v>
      </c>
    </row>
    <row r="20" spans="1:83" x14ac:dyDescent="0.2">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150</v>
      </c>
      <c r="CC20" s="21" t="str">
        <f t="shared" ca="1" si="8"/>
        <v>Backlog!$F$60:$F$150</v>
      </c>
      <c r="CD20" s="21">
        <f t="shared" ca="1" si="9"/>
        <v>1</v>
      </c>
      <c r="CE20" s="21">
        <f t="shared" ca="1" si="12"/>
        <v>60</v>
      </c>
    </row>
    <row r="21" spans="1:83" x14ac:dyDescent="0.2">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150</v>
      </c>
      <c r="CC21" s="21" t="str">
        <f t="shared" ca="1" si="8"/>
        <v>Backlog!$F$62:$F$150</v>
      </c>
      <c r="CD21" s="21">
        <f t="shared" ca="1" si="9"/>
        <v>2</v>
      </c>
      <c r="CE21" s="21">
        <f t="shared" ca="1" si="12"/>
        <v>62</v>
      </c>
    </row>
    <row r="22" spans="1:83" x14ac:dyDescent="0.2">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150</v>
      </c>
      <c r="CC22" s="21" t="str">
        <f t="shared" ca="1" si="8"/>
        <v>Backlog!$F$63:$F$150</v>
      </c>
      <c r="CD22" s="21">
        <f t="shared" ca="1" si="9"/>
        <v>1</v>
      </c>
      <c r="CE22" s="21">
        <f t="shared" ca="1" si="12"/>
        <v>63</v>
      </c>
    </row>
    <row r="23" spans="1:83" x14ac:dyDescent="0.2">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150</v>
      </c>
      <c r="CC23" s="21" t="str">
        <f t="shared" ca="1" si="8"/>
        <v>Backlog!$F$64:$F$150</v>
      </c>
      <c r="CD23" s="21">
        <f t="shared" ca="1" si="9"/>
        <v>1</v>
      </c>
      <c r="CE23" s="21">
        <f t="shared" ca="1" si="12"/>
        <v>64</v>
      </c>
    </row>
    <row r="24" spans="1:83" x14ac:dyDescent="0.2">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150</v>
      </c>
      <c r="CC24" s="21" t="str">
        <f t="shared" ca="1" si="8"/>
        <v>Backlog!$F$67:$F$150</v>
      </c>
      <c r="CD24" s="21">
        <f t="shared" ca="1" si="9"/>
        <v>3</v>
      </c>
      <c r="CE24" s="21">
        <f t="shared" ca="1" si="12"/>
        <v>67</v>
      </c>
    </row>
    <row r="25" spans="1:83" x14ac:dyDescent="0.2">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150</v>
      </c>
      <c r="CC25" s="21" t="str">
        <f t="shared" ca="1" si="8"/>
        <v>Backlog!$F$69:$F$150</v>
      </c>
      <c r="CD25" s="21">
        <f t="shared" ca="1" si="9"/>
        <v>2</v>
      </c>
      <c r="CE25" s="21">
        <f t="shared" ca="1" si="12"/>
        <v>69</v>
      </c>
    </row>
    <row r="26" spans="1:83" x14ac:dyDescent="0.2">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150</v>
      </c>
      <c r="CC26" s="21" t="str">
        <f t="shared" ca="1" si="8"/>
        <v>Backlog!$F$70:$F$150</v>
      </c>
      <c r="CD26" s="21">
        <f t="shared" ca="1" si="9"/>
        <v>1</v>
      </c>
      <c r="CE26" s="21">
        <f t="shared" ca="1" si="12"/>
        <v>70</v>
      </c>
    </row>
    <row r="27" spans="1:83" x14ac:dyDescent="0.2">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150</v>
      </c>
      <c r="CC27" s="21" t="str">
        <f t="shared" ca="1" si="8"/>
        <v>Backlog!$F$71:$F$150</v>
      </c>
      <c r="CD27" s="21">
        <f t="shared" ca="1" si="9"/>
        <v>1</v>
      </c>
      <c r="CE27" s="21">
        <f t="shared" ca="1" si="12"/>
        <v>71</v>
      </c>
    </row>
    <row r="28" spans="1:83" x14ac:dyDescent="0.2">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150</v>
      </c>
      <c r="CC28" s="21" t="str">
        <f t="shared" ca="1" si="8"/>
        <v>Backlog!$F$72:$F$150</v>
      </c>
      <c r="CD28" s="21">
        <f t="shared" ca="1" si="9"/>
        <v>1</v>
      </c>
      <c r="CE28" s="21">
        <f t="shared" ca="1" si="12"/>
        <v>72</v>
      </c>
    </row>
    <row r="29" spans="1:83" x14ac:dyDescent="0.2">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150</v>
      </c>
      <c r="CC29" s="21" t="str">
        <f t="shared" ca="1" si="8"/>
        <v>Backlog!$F$73:$F$150</v>
      </c>
      <c r="CD29" s="21">
        <f t="shared" ca="1" si="9"/>
        <v>1</v>
      </c>
      <c r="CE29" s="21">
        <f t="shared" ca="1" si="12"/>
        <v>73</v>
      </c>
    </row>
    <row r="30" spans="1:83" x14ac:dyDescent="0.2">
      <c r="A30" s="90">
        <f t="shared" ca="1" si="10"/>
        <v>77</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78</v>
      </c>
      <c r="CB30" s="21">
        <f t="shared" ca="1" si="7"/>
        <v>150</v>
      </c>
      <c r="CC30" s="21" t="str">
        <f t="shared" ca="1" si="8"/>
        <v>Backlog!$F$78:$F$150</v>
      </c>
      <c r="CD30" s="21">
        <f t="shared" ca="1" si="9"/>
        <v>5</v>
      </c>
      <c r="CE30" s="21">
        <f t="shared" ca="1" si="12"/>
        <v>78</v>
      </c>
    </row>
    <row r="31" spans="1:83" x14ac:dyDescent="0.2">
      <c r="A31" s="90">
        <f t="shared" ca="1" si="10"/>
        <v>78</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79</v>
      </c>
      <c r="CB31" s="21">
        <f t="shared" ca="1" si="7"/>
        <v>150</v>
      </c>
      <c r="CC31" s="21" t="str">
        <f t="shared" ca="1" si="8"/>
        <v>Backlog!$F$79:$F$150</v>
      </c>
      <c r="CD31" s="21">
        <f t="shared" ca="1" si="9"/>
        <v>1</v>
      </c>
      <c r="CE31" s="21">
        <f t="shared" ca="1" si="12"/>
        <v>79</v>
      </c>
    </row>
    <row r="32" spans="1:83" x14ac:dyDescent="0.2">
      <c r="A32" s="90">
        <f t="shared" ca="1" si="10"/>
        <v>79</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80</v>
      </c>
      <c r="CB32" s="21">
        <f t="shared" ca="1" si="7"/>
        <v>150</v>
      </c>
      <c r="CC32" s="21" t="str">
        <f t="shared" ca="1" si="8"/>
        <v>Backlog!$F$80:$F$150</v>
      </c>
      <c r="CD32" s="21">
        <f t="shared" ca="1" si="9"/>
        <v>1</v>
      </c>
      <c r="CE32" s="21">
        <f t="shared" ca="1" si="12"/>
        <v>80</v>
      </c>
    </row>
    <row r="33" spans="1:83" x14ac:dyDescent="0.2">
      <c r="A33" s="90">
        <f t="shared" ca="1" si="10"/>
        <v>80</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81</v>
      </c>
      <c r="CB33" s="21">
        <f t="shared" ca="1" si="7"/>
        <v>150</v>
      </c>
      <c r="CC33" s="21" t="str">
        <f t="shared" ca="1" si="8"/>
        <v>Backlog!$F$81:$F$150</v>
      </c>
      <c r="CD33" s="21">
        <f t="shared" ca="1" si="9"/>
        <v>1</v>
      </c>
      <c r="CE33" s="21">
        <f t="shared" ca="1" si="12"/>
        <v>81</v>
      </c>
    </row>
    <row r="34" spans="1:83" x14ac:dyDescent="0.2">
      <c r="A34" s="90">
        <f t="shared" ca="1" si="10"/>
        <v>81</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82</v>
      </c>
      <c r="CB34" s="21">
        <f t="shared" ca="1" si="7"/>
        <v>150</v>
      </c>
      <c r="CC34" s="21" t="str">
        <f t="shared" ca="1" si="8"/>
        <v>Backlog!$F$82:$F$150</v>
      </c>
      <c r="CD34" s="21">
        <f t="shared" ca="1" si="9"/>
        <v>1</v>
      </c>
      <c r="CE34" s="21">
        <f t="shared" ca="1" si="12"/>
        <v>82</v>
      </c>
    </row>
    <row r="35" spans="1:83" x14ac:dyDescent="0.2">
      <c r="A35" s="90">
        <f t="shared" ca="1" si="10"/>
        <v>82</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83</v>
      </c>
      <c r="CB35" s="21">
        <f t="shared" ca="1" si="7"/>
        <v>150</v>
      </c>
      <c r="CC35" s="21" t="str">
        <f t="shared" ca="1" si="8"/>
        <v>Backlog!$F$83:$F$150</v>
      </c>
      <c r="CD35" s="21">
        <f t="shared" ca="1" si="9"/>
        <v>1</v>
      </c>
      <c r="CE35" s="21">
        <f t="shared" ca="1" si="12"/>
        <v>83</v>
      </c>
    </row>
    <row r="36" spans="1:83" x14ac:dyDescent="0.2">
      <c r="A36" s="90">
        <f t="shared" ca="1" si="10"/>
        <v>83</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84</v>
      </c>
      <c r="CB36" s="21">
        <f t="shared" ca="1" si="7"/>
        <v>150</v>
      </c>
      <c r="CC36" s="21" t="str">
        <f t="shared" ca="1" si="8"/>
        <v>Backlog!$F$84:$F$150</v>
      </c>
      <c r="CD36" s="21">
        <f t="shared" ca="1" si="9"/>
        <v>1</v>
      </c>
      <c r="CE36" s="21">
        <f t="shared" ca="1" si="12"/>
        <v>84</v>
      </c>
    </row>
    <row r="37" spans="1:83" x14ac:dyDescent="0.2">
      <c r="A37" s="90">
        <f t="shared" ca="1" si="10"/>
        <v>112</v>
      </c>
      <c r="B37" s="18" t="str">
        <f ca="1">IF(ISNUMBER(A37),INDEX(Backlog!$A:$M,$A37,B$5),"")</f>
        <v>8.1.2</v>
      </c>
      <c r="C37" s="73" t="str">
        <f ca="1">IF($B37="","",INDEX(Backlog!$A:$M,$A37,C$5))</f>
        <v>Contrôle &amp; Tests</v>
      </c>
      <c r="D37" s="73" t="str">
        <f ca="1">IF($B37="","",INDEX(Backlog!$A:$M,$A37,D$5))</f>
        <v>Retours sur itération précédente</v>
      </c>
      <c r="E37" s="73" t="str">
        <f ca="1">IF($B37="","",INDEX(Backlog!$A:$M,$A37,E$5))</f>
        <v>Retours sur itération 2</v>
      </c>
      <c r="F37" s="48">
        <f ca="1">IF($B37="","",INDEX(Backlog!$A:$M,$A37,F$5))</f>
        <v>1</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113</v>
      </c>
      <c r="CB37" s="21">
        <f t="shared" ca="1" si="7"/>
        <v>150</v>
      </c>
      <c r="CC37" s="21" t="str">
        <f t="shared" ca="1" si="8"/>
        <v>Backlog!$F$113:$F$150</v>
      </c>
      <c r="CD37" s="21">
        <f t="shared" ca="1" si="9"/>
        <v>29</v>
      </c>
      <c r="CE37" s="21">
        <f t="shared" ca="1" si="12"/>
        <v>113</v>
      </c>
    </row>
    <row r="38" spans="1:83" x14ac:dyDescent="0.2">
      <c r="A38" s="90">
        <f t="shared" ca="1" si="10"/>
        <v>118</v>
      </c>
      <c r="B38" s="18" t="str">
        <f ca="1">IF(ISNUMBER(A38),INDEX(Backlog!$A:$M,$A38,B$5),"")</f>
        <v>8.2.3</v>
      </c>
      <c r="C38" s="73" t="str">
        <f ca="1">IF($B38="","",INDEX(Backlog!$A:$M,$A38,C$5))</f>
        <v>Contrôle &amp; Tests</v>
      </c>
      <c r="D38" s="73" t="str">
        <f ca="1">IF($B38="","",INDEX(Backlog!$A:$M,$A38,D$5))</f>
        <v>Tests Fonctionnels</v>
      </c>
      <c r="E38" s="73" t="str">
        <f ca="1">IF($B38="","",INDEX(Backlog!$A:$M,$A38,E$5))</f>
        <v>Tests Fonctionnels itération 3</v>
      </c>
      <c r="F38" s="48">
        <f ca="1">IF($B38="","",INDEX(Backlog!$A:$M,$A38,F$5))</f>
        <v>4</v>
      </c>
      <c r="G38" s="66">
        <f ca="1">IF($B38="","",INDEX(Backlog!$A:$M,$A38,G$5))</f>
        <v>2</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119</v>
      </c>
      <c r="CB38" s="21">
        <f t="shared" ca="1" si="7"/>
        <v>150</v>
      </c>
      <c r="CC38" s="21" t="str">
        <f t="shared" ca="1" si="8"/>
        <v>Backlog!$F$119:$F$150</v>
      </c>
      <c r="CD38" s="21">
        <f t="shared" ca="1" si="9"/>
        <v>6</v>
      </c>
      <c r="CE38" s="21">
        <f t="shared" ca="1" si="12"/>
        <v>119</v>
      </c>
    </row>
    <row r="39" spans="1:83" x14ac:dyDescent="0.2">
      <c r="A39" s="90">
        <f t="shared" ca="1" si="10"/>
        <v>123</v>
      </c>
      <c r="B39" s="18" t="str">
        <f ca="1">IF(ISNUMBER(A39),INDEX(Backlog!$A:$M,$A39,B$5),"")</f>
        <v>8.3.3</v>
      </c>
      <c r="C39" s="73" t="str">
        <f ca="1">IF($B39="","",INDEX(Backlog!$A:$M,$A39,C$5))</f>
        <v>Contrôle &amp; Tests</v>
      </c>
      <c r="D39" s="73" t="str">
        <f ca="1">IF($B39="","",INDEX(Backlog!$A:$M,$A39,D$5))</f>
        <v>Livraison &amp; Packaging</v>
      </c>
      <c r="E39" s="73" t="str">
        <f ca="1">IF($B39="","",INDEX(Backlog!$A:$M,$A39,E$5))</f>
        <v>Livraison &amp; Packaging itération 3</v>
      </c>
      <c r="F39" s="48">
        <f ca="1">IF($B39="","",INDEX(Backlog!$A:$M,$A39,F$5))</f>
        <v>4</v>
      </c>
      <c r="G39" s="66">
        <f ca="1">IF($B39="","",INDEX(Backlog!$A:$M,$A39,G$5))</f>
        <v>1</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124</v>
      </c>
      <c r="CB39" s="21">
        <f t="shared" ca="1" si="7"/>
        <v>150</v>
      </c>
      <c r="CC39" s="21" t="str">
        <f t="shared" ca="1" si="8"/>
        <v>Backlog!$F$124:$F$150</v>
      </c>
      <c r="CD39" s="21">
        <f t="shared" ca="1" si="9"/>
        <v>5</v>
      </c>
      <c r="CE39" s="21">
        <f t="shared" ca="1" si="12"/>
        <v>124</v>
      </c>
    </row>
    <row r="40" spans="1:83" x14ac:dyDescent="0.2">
      <c r="A40" s="90">
        <f t="shared" ca="1" si="10"/>
        <v>129</v>
      </c>
      <c r="B40" s="18" t="str">
        <f ca="1">IF(ISNUMBER(A40),INDEX(Backlog!$A:$M,$A40,B$5),"")</f>
        <v>9.1.4</v>
      </c>
      <c r="C40" s="73" t="str">
        <f ca="1">IF($B40="","",INDEX(Backlog!$A:$M,$A40,C$5))</f>
        <v>Conception &amp; Spec</v>
      </c>
      <c r="D40" s="73" t="str">
        <f ca="1">IF($B40="","",INDEX(Backlog!$A:$M,$A40,D$5))</f>
        <v>Conception</v>
      </c>
      <c r="E40" s="73" t="str">
        <f ca="1">IF($B40="","",INDEX(Backlog!$A:$M,$A40,E$5))</f>
        <v>Conception pré-itération 4</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130</v>
      </c>
      <c r="CB40" s="21">
        <f t="shared" ca="1" si="7"/>
        <v>150</v>
      </c>
      <c r="CC40" s="21" t="str">
        <f t="shared" ca="1" si="8"/>
        <v>Backlog!$F$130:$F$150</v>
      </c>
      <c r="CD40" s="21">
        <f t="shared" ca="1" si="9"/>
        <v>6</v>
      </c>
      <c r="CE40" s="21">
        <f t="shared" ca="1" si="12"/>
        <v>130</v>
      </c>
    </row>
    <row r="41" spans="1:83" x14ac:dyDescent="0.2">
      <c r="A41" s="90">
        <f t="shared" ca="1" si="10"/>
        <v>134</v>
      </c>
      <c r="B41" s="18" t="str">
        <f ca="1">IF(ISNUMBER(A41),INDEX(Backlog!$A:$M,$A41,B$5),"")</f>
        <v>9.2.4</v>
      </c>
      <c r="C41" s="73" t="str">
        <f ca="1">IF($B41="","",INDEX(Backlog!$A:$M,$A41,C$5))</f>
        <v>Conception &amp; Spec</v>
      </c>
      <c r="D41" s="73" t="str">
        <f ca="1">IF($B41="","",INDEX(Backlog!$A:$M,$A41,D$5))</f>
        <v>Spécification</v>
      </c>
      <c r="E41" s="73" t="str">
        <f ca="1">IF($B41="","",INDEX(Backlog!$A:$M,$A41,E$5))</f>
        <v>Spécification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135</v>
      </c>
      <c r="CB41" s="21">
        <f t="shared" ca="1" si="7"/>
        <v>150</v>
      </c>
      <c r="CC41" s="21" t="str">
        <f t="shared" ca="1" si="8"/>
        <v>Backlog!$F$135:$F$150</v>
      </c>
      <c r="CD41" s="21">
        <f t="shared" ca="1" si="9"/>
        <v>5</v>
      </c>
      <c r="CE41" s="21">
        <f t="shared" ca="1" si="12"/>
        <v>135</v>
      </c>
    </row>
    <row r="42" spans="1:83" x14ac:dyDescent="0.2">
      <c r="A42" s="90">
        <f t="shared" ca="1" si="10"/>
        <v>138</v>
      </c>
      <c r="B42" s="18" t="str">
        <f ca="1">IF(ISNUMBER(A42),INDEX(Backlog!$A:$M,$A42,B$5),"")</f>
        <v>10.1.3</v>
      </c>
      <c r="C42" s="73" t="str">
        <f ca="1">IF($B42="","",INDEX(Backlog!$A:$M,$A42,C$5))</f>
        <v>Gestion de projet</v>
      </c>
      <c r="D42" s="73" t="str">
        <f ca="1">IF($B42="","",INDEX(Backlog!$A:$M,$A42,D$5))</f>
        <v>Réunions</v>
      </c>
      <c r="E42" s="73" t="str">
        <f ca="1">IF($B42="","",INDEX(Backlog!$A:$M,$A42,E$5))</f>
        <v>Réunions itération 3</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139</v>
      </c>
      <c r="CB42" s="21">
        <f t="shared" ca="1" si="7"/>
        <v>150</v>
      </c>
      <c r="CC42" s="21" t="str">
        <f t="shared" ca="1" si="8"/>
        <v>Backlog!$F$139:$F$150</v>
      </c>
      <c r="CD42" s="21">
        <f t="shared" ca="1" si="9"/>
        <v>4</v>
      </c>
      <c r="CE42" s="21">
        <f t="shared" ca="1" si="12"/>
        <v>139</v>
      </c>
    </row>
    <row r="43" spans="1:83" x14ac:dyDescent="0.2">
      <c r="A43" s="90">
        <f t="shared" ref="A43:A106" ca="1" si="13">CA43-1</f>
        <v>143</v>
      </c>
      <c r="B43" s="18" t="str">
        <f ca="1">IF(ISNUMBER(A43),INDEX(Backlog!$A:$M,$A43,B$5),"")</f>
        <v>10.2.3</v>
      </c>
      <c r="C43" s="73" t="str">
        <f ca="1">IF($B43="","",INDEX(Backlog!$A:$M,$A43,C$5))</f>
        <v>Gestion de projet</v>
      </c>
      <c r="D43" s="73" t="str">
        <f ca="1">IF($B43="","",INDEX(Backlog!$A:$M,$A43,D$5))</f>
        <v>Backlog</v>
      </c>
      <c r="E43" s="73" t="str">
        <f ca="1">IF($B43="","",INDEX(Backlog!$A:$M,$A43,E$5))</f>
        <v>Mise à jour Backlog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144</v>
      </c>
      <c r="CB43" s="21">
        <f t="shared" ca="1" si="7"/>
        <v>150</v>
      </c>
      <c r="CC43" s="21" t="str">
        <f t="shared" ref="CC43:CC106" ca="1" si="15">"Backlog!" &amp; ADDRESS(CA43,$CC$4) &amp; ":" &amp; ADDRESS(CB43,$CC$4)</f>
        <v>Backlog!$F$144:$F$150</v>
      </c>
      <c r="CD43" s="21">
        <f t="shared" ref="CD43:CD106" ca="1" si="16">IF(CC42="","",MATCH($B$2,INDIRECT(CC42),0))</f>
        <v>5</v>
      </c>
      <c r="CE43" s="21">
        <f t="shared" ref="CE43:CE106" ca="1" si="17">IF(ISNA($CD43),"",CE42+CD43)</f>
        <v>144</v>
      </c>
    </row>
    <row r="44" spans="1:83" x14ac:dyDescent="0.2">
      <c r="A44" s="90">
        <f t="shared" ca="1" si="13"/>
        <v>148</v>
      </c>
      <c r="B44" s="18" t="str">
        <f ca="1">IF(ISNUMBER(A44),INDEX(Backlog!$A:$M,$A44,B$5),"")</f>
        <v>11.1.3</v>
      </c>
      <c r="C44" s="73" t="str">
        <f ca="1">IF($B44="","",INDEX(Backlog!$A:$M,$A44,C$5))</f>
        <v>Documentation</v>
      </c>
      <c r="D44" s="73" t="str">
        <f ca="1">IF($B44="","",INDEX(Backlog!$A:$M,$A44,D$5))</f>
        <v>Documentation</v>
      </c>
      <c r="E44" s="73" t="str">
        <f ca="1">IF($B44="","",INDEX(Backlog!$A:$M,$A44,E$5))</f>
        <v>Documentation itération 3</v>
      </c>
      <c r="F44" s="48">
        <f ca="1">IF($B44="","",INDEX(Backlog!$A:$M,$A44,F$5))</f>
        <v>1</v>
      </c>
      <c r="G44" s="66">
        <f ca="1">IF($B44="","",INDEX(Backlog!$A:$M,$A44,G$5))</f>
        <v>4</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149</v>
      </c>
      <c r="CB44" s="21">
        <f t="shared" ca="1" si="7"/>
        <v>150</v>
      </c>
      <c r="CC44" s="21" t="str">
        <f t="shared" ca="1" si="15"/>
        <v>Backlog!$F$149:$F$150</v>
      </c>
      <c r="CD44" s="21">
        <f t="shared" ca="1" si="16"/>
        <v>5</v>
      </c>
      <c r="CE44" s="21">
        <f t="shared" ca="1" si="17"/>
        <v>149</v>
      </c>
    </row>
    <row r="45" spans="1:83" x14ac:dyDescent="0.2">
      <c r="A45" s="90" t="e">
        <f t="shared" ca="1" si="13"/>
        <v>#VALUE!</v>
      </c>
      <c r="B45" s="18" t="str">
        <f ca="1">IF(ISNUMBER(A45),INDEX(Backlog!$A:$M,$A45,B$5),"")</f>
        <v/>
      </c>
      <c r="C45" s="73" t="str">
        <f ca="1">IF($B45="","",INDEX(Backlog!$A:$M,$A45,C$5))</f>
        <v/>
      </c>
      <c r="D45" s="73" t="str">
        <f ca="1">IF($B45="","",INDEX(Backlog!$A:$M,$A45,D$5))</f>
        <v/>
      </c>
      <c r="E45" s="73" t="str">
        <f ca="1">IF($B45="","",INDEX(Backlog!$A:$M,$A45,E$5))</f>
        <v/>
      </c>
      <c r="F45" s="48" t="str">
        <f ca="1">IF($B45="","",INDEX(Backlog!$A:$M,$A45,F$5))</f>
        <v/>
      </c>
      <c r="G45" s="66" t="str">
        <f ca="1">IF($B45="","",INDEX(Backlog!$A:$M,$A45,G$5))</f>
        <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t="str">
        <f t="shared" ca="1" si="14"/>
        <v/>
      </c>
      <c r="CB45" s="21" t="str">
        <f t="shared" ca="1" si="7"/>
        <v/>
      </c>
      <c r="CC45" s="21" t="e">
        <f t="shared" ca="1" si="15"/>
        <v>#VALUE!</v>
      </c>
      <c r="CD45" s="21" t="e">
        <f t="shared" ca="1" si="16"/>
        <v>#N/A</v>
      </c>
      <c r="CE45" s="21" t="str">
        <f t="shared" ca="1" si="17"/>
        <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e">
        <f t="shared" ca="1" si="14"/>
        <v>#VALUE!</v>
      </c>
      <c r="CB46" s="21" t="e">
        <f t="shared" ca="1" si="7"/>
        <v>#VALUE!</v>
      </c>
      <c r="CC46" s="21" t="e">
        <f t="shared" ca="1" si="15"/>
        <v>#VALUE!</v>
      </c>
      <c r="CD46" s="21" t="e">
        <f t="shared" ca="1" si="16"/>
        <v>#VALUE!</v>
      </c>
      <c r="CE46" s="21" t="e">
        <f t="shared" ca="1" si="17"/>
        <v>#VALUE!</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37" priority="7">
      <formula>AND(MOD(ROW(),2)=0,H$2=TRUE)</formula>
    </cfRule>
  </conditionalFormatting>
  <conditionalFormatting sqref="A7:A207">
    <cfRule type="expression" dxfId="36" priority="6">
      <formula>MOD(ROW(),2)=0</formula>
    </cfRule>
  </conditionalFormatting>
  <conditionalFormatting sqref="B7:G207">
    <cfRule type="expression" dxfId="35" priority="5">
      <formula>MOD(ROW(),2)=0</formula>
    </cfRule>
  </conditionalFormatting>
  <conditionalFormatting sqref="H3:BZ4 H6:BZ207">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75</v>
      </c>
      <c r="E4" s="86" t="s">
        <v>10</v>
      </c>
      <c r="F4" s="46">
        <v>41873</v>
      </c>
      <c r="G4" s="63">
        <f ca="1">SUM(G7:G42)</f>
        <v>75</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5">IF(J2,I5-$H$5/$F$2,"")</f>
        <v>67.10526315789474</v>
      </c>
      <c r="K5" s="82">
        <f t="shared" ca="1" si="5"/>
        <v>63.15789473684211</v>
      </c>
      <c r="L5" s="82">
        <f t="shared" ca="1" si="5"/>
        <v>59.21052631578948</v>
      </c>
      <c r="M5" s="82">
        <f t="shared" ca="1" si="5"/>
        <v>55.26315789473685</v>
      </c>
      <c r="N5" s="82">
        <f t="shared" ca="1" si="5"/>
        <v>51.31578947368422</v>
      </c>
      <c r="O5" s="82">
        <f t="shared" ca="1" si="5"/>
        <v>47.368421052631589</v>
      </c>
      <c r="P5" s="82">
        <f t="shared" ca="1" si="5"/>
        <v>43.421052631578959</v>
      </c>
      <c r="Q5" s="82">
        <f t="shared" ca="1" si="5"/>
        <v>39.473684210526329</v>
      </c>
      <c r="R5" s="82">
        <f t="shared" ca="1" si="5"/>
        <v>35.526315789473699</v>
      </c>
      <c r="S5" s="82">
        <f t="shared" ca="1" si="5"/>
        <v>31.578947368421069</v>
      </c>
      <c r="T5" s="82">
        <f t="shared" ca="1" si="5"/>
        <v>27.631578947368439</v>
      </c>
      <c r="U5" s="82">
        <f t="shared" ca="1" si="5"/>
        <v>23.684210526315809</v>
      </c>
      <c r="V5" s="82">
        <f t="shared" ca="1" si="5"/>
        <v>19.736842105263179</v>
      </c>
      <c r="W5" s="82">
        <f t="shared" ca="1" si="5"/>
        <v>15.789473684210547</v>
      </c>
      <c r="X5" s="82">
        <f t="shared" ca="1" si="5"/>
        <v>11.842105263157915</v>
      </c>
      <c r="Y5" s="82">
        <f t="shared" ca="1" si="5"/>
        <v>7.8947368421052833</v>
      </c>
      <c r="Z5" s="82">
        <f t="shared" ca="1" si="5"/>
        <v>3.9473684210526518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84</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85</v>
      </c>
      <c r="CB7" s="21">
        <f t="shared" ref="CB7:CB42" ca="1" si="7">IF($CE7="","",Nb_Items)</f>
        <v>150</v>
      </c>
      <c r="CC7" s="21" t="str">
        <f t="shared" ref="CC7:CC42" ca="1" si="8">"Backlog!" &amp; ADDRESS(CA7,$CC$4) &amp; ":" &amp; ADDRESS(CB7,$CC$4)</f>
        <v>Backlog!$F$85:$F$150</v>
      </c>
      <c r="CD7" s="21">
        <f t="shared" ref="CD7:CD42" ca="1" si="9">IF(CC6="","",MATCH($B$2,INDIRECT(CC6),0))</f>
        <v>84</v>
      </c>
      <c r="CE7" s="21">
        <f ca="1">IF(ISNA($CD7),"",CE6+CD7)</f>
        <v>85</v>
      </c>
    </row>
    <row r="8" spans="1:83" x14ac:dyDescent="0.2">
      <c r="A8" s="90">
        <f t="shared" ref="A8:A42" ca="1" si="10">CA8-1</f>
        <v>85</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86</v>
      </c>
      <c r="CB8" s="21">
        <f t="shared" ca="1" si="7"/>
        <v>150</v>
      </c>
      <c r="CC8" s="21" t="str">
        <f t="shared" ca="1" si="8"/>
        <v>Backlog!$F$86:$F$150</v>
      </c>
      <c r="CD8" s="21">
        <f t="shared" ca="1" si="9"/>
        <v>1</v>
      </c>
      <c r="CE8" s="21">
        <f ca="1">IF(ISNA($CD8),"",CE7+CD8)</f>
        <v>86</v>
      </c>
    </row>
    <row r="9" spans="1:83" x14ac:dyDescent="0.2">
      <c r="A9" s="90">
        <f t="shared" ca="1" si="10"/>
        <v>86</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87</v>
      </c>
      <c r="CB9" s="21">
        <f t="shared" ca="1" si="7"/>
        <v>150</v>
      </c>
      <c r="CC9" s="21" t="str">
        <f t="shared" ca="1" si="8"/>
        <v>Backlog!$F$87:$F$150</v>
      </c>
      <c r="CD9" s="21">
        <f t="shared" ca="1" si="9"/>
        <v>1</v>
      </c>
      <c r="CE9" s="21">
        <f ca="1">IF(ISNA($CD9),"",CE8+CD9)</f>
        <v>87</v>
      </c>
    </row>
    <row r="10" spans="1:83" x14ac:dyDescent="0.2">
      <c r="A10" s="90">
        <f t="shared" ca="1" si="10"/>
        <v>87</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88</v>
      </c>
      <c r="CB10" s="21">
        <f t="shared" ca="1" si="7"/>
        <v>150</v>
      </c>
      <c r="CC10" s="21" t="str">
        <f t="shared" ca="1" si="8"/>
        <v>Backlog!$F$88:$F$150</v>
      </c>
      <c r="CD10" s="21">
        <f t="shared" ca="1" si="9"/>
        <v>1</v>
      </c>
      <c r="CE10" s="21">
        <f ca="1">IF(ISNA($CD10),"",CE9+CD10)</f>
        <v>88</v>
      </c>
    </row>
    <row r="11" spans="1:83" x14ac:dyDescent="0.2">
      <c r="A11" s="90">
        <f t="shared" ca="1" si="10"/>
        <v>88</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89</v>
      </c>
      <c r="CB11" s="21">
        <f t="shared" ca="1" si="7"/>
        <v>150</v>
      </c>
      <c r="CC11" s="21" t="str">
        <f t="shared" ca="1" si="8"/>
        <v>Backlog!$F$89:$F$150</v>
      </c>
      <c r="CD11" s="21">
        <f t="shared" ca="1" si="9"/>
        <v>1</v>
      </c>
      <c r="CE11" s="21">
        <f t="shared" ref="CE11:CE42" ca="1" si="12">IF(ISNA($CD11),"",CE10+CD11)</f>
        <v>89</v>
      </c>
    </row>
    <row r="12" spans="1:83" x14ac:dyDescent="0.2">
      <c r="A12" s="90">
        <f t="shared" ca="1" si="10"/>
        <v>89</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90</v>
      </c>
      <c r="CB12" s="21">
        <f t="shared" ca="1" si="7"/>
        <v>150</v>
      </c>
      <c r="CC12" s="21" t="str">
        <f t="shared" ca="1" si="8"/>
        <v>Backlog!$F$90:$F$150</v>
      </c>
      <c r="CD12" s="21">
        <f t="shared" ca="1" si="9"/>
        <v>1</v>
      </c>
      <c r="CE12" s="21">
        <f t="shared" ca="1" si="12"/>
        <v>90</v>
      </c>
    </row>
    <row r="13" spans="1:83" x14ac:dyDescent="0.2">
      <c r="A13" s="90">
        <f t="shared" ca="1" si="10"/>
        <v>90</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91</v>
      </c>
      <c r="CB13" s="21">
        <f t="shared" ca="1" si="7"/>
        <v>150</v>
      </c>
      <c r="CC13" s="21" t="str">
        <f t="shared" ca="1" si="8"/>
        <v>Backlog!$F$91:$F$150</v>
      </c>
      <c r="CD13" s="21">
        <f t="shared" ca="1" si="9"/>
        <v>1</v>
      </c>
      <c r="CE13" s="21">
        <f t="shared" ca="1" si="12"/>
        <v>91</v>
      </c>
    </row>
    <row r="14" spans="1:83" x14ac:dyDescent="0.2">
      <c r="A14" s="90">
        <f t="shared" ca="1" si="10"/>
        <v>92</v>
      </c>
      <c r="B14" s="18" t="str">
        <f ca="1">IF(ISNUMBER(A14),INDEX(Backlog!$A:$M,$A14,B$5),"")</f>
        <v>6.3.2</v>
      </c>
      <c r="C14" s="73" t="str">
        <f ca="1">IF($B14="","",INDEX(Backlog!$A:$M,$A14,C$5))</f>
        <v>Android</v>
      </c>
      <c r="D14" s="73" t="str">
        <f ca="1">IF($B14="","",INDEX(Backlog!$A:$M,$A14,D$5))</f>
        <v>IHM</v>
      </c>
      <c r="E14" s="73" t="str">
        <f ca="1">IF($B14="","",INDEX(Backlog!$A:$M,$A14,E$5))</f>
        <v>Afficher un parcours du BO</v>
      </c>
      <c r="F14" s="48">
        <f ca="1">IF($B14="","",INDEX(Backlog!$A:$M,$A14,F$5))</f>
        <v>5</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93</v>
      </c>
      <c r="CB14" s="21">
        <f t="shared" ca="1" si="7"/>
        <v>150</v>
      </c>
      <c r="CC14" s="21" t="str">
        <f t="shared" ca="1" si="8"/>
        <v>Backlog!$F$93:$F$150</v>
      </c>
      <c r="CD14" s="21">
        <f t="shared" ca="1" si="9"/>
        <v>2</v>
      </c>
      <c r="CE14" s="21">
        <f t="shared" ca="1" si="12"/>
        <v>93</v>
      </c>
    </row>
    <row r="15" spans="1:83" x14ac:dyDescent="0.2">
      <c r="A15" s="90">
        <f t="shared" ca="1" si="10"/>
        <v>96</v>
      </c>
      <c r="B15" s="18" t="str">
        <f ca="1">IF(ISNUMBER(A15),INDEX(Backlog!$A:$M,$A15,B$5),"")</f>
        <v>7.1.1</v>
      </c>
      <c r="C15" s="73" t="str">
        <f ca="1">IF($B15="","",INDEX(Backlog!$A:$M,$A15,C$5))</f>
        <v>Android Contribution</v>
      </c>
      <c r="D15" s="73" t="str">
        <f ca="1">IF($B15="","",INDEX(Backlog!$A:$M,$A15,D$5))</f>
        <v>Général</v>
      </c>
      <c r="E15" s="73" t="str">
        <f ca="1">IF($B15="","",INDEX(Backlog!$A:$M,$A15,E$5))</f>
        <v>Architecture</v>
      </c>
      <c r="F15" s="48">
        <f ca="1">IF($B15="","",INDEX(Backlog!$A:$M,$A15,F$5))</f>
        <v>6</v>
      </c>
      <c r="G15" s="66">
        <f ca="1">IF($B15="","",INDEX(Backlog!$A:$M,$A15,G$5))</f>
        <v>7</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97</v>
      </c>
      <c r="CB15" s="21">
        <f t="shared" ca="1" si="7"/>
        <v>150</v>
      </c>
      <c r="CC15" s="21" t="str">
        <f t="shared" ca="1" si="8"/>
        <v>Backlog!$F$97:$F$150</v>
      </c>
      <c r="CD15" s="21">
        <f t="shared" ca="1" si="9"/>
        <v>4</v>
      </c>
      <c r="CE15" s="21">
        <f t="shared" ca="1" si="12"/>
        <v>97</v>
      </c>
    </row>
    <row r="16" spans="1:83" x14ac:dyDescent="0.2">
      <c r="A16" s="90">
        <f t="shared" ca="1" si="10"/>
        <v>97</v>
      </c>
      <c r="B16" s="18" t="str">
        <f ca="1">IF(ISNUMBER(A16),INDEX(Backlog!$A:$M,$A16,B$5),"")</f>
        <v>7.1.2</v>
      </c>
      <c r="C16" s="73" t="str">
        <f ca="1">IF($B16="","",INDEX(Backlog!$A:$M,$A16,C$5))</f>
        <v>Android Contribution</v>
      </c>
      <c r="D16" s="73" t="str">
        <f ca="1">IF($B16="","",INDEX(Backlog!$A:$M,$A16,D$5))</f>
        <v>Général</v>
      </c>
      <c r="E16" s="73" t="str">
        <f ca="1">IF($B16="","",INDEX(Backlog!$A:$M,$A16,E$5))</f>
        <v>Intégration API Post</v>
      </c>
      <c r="F16" s="48">
        <f ca="1">IF($B16="","",INDEX(Backlog!$A:$M,$A16,F$5))</f>
        <v>6</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98</v>
      </c>
      <c r="CB16" s="21">
        <f t="shared" ca="1" si="7"/>
        <v>150</v>
      </c>
      <c r="CC16" s="21" t="str">
        <f t="shared" ca="1" si="8"/>
        <v>Backlog!$F$98:$F$150</v>
      </c>
      <c r="CD16" s="21">
        <f t="shared" ca="1" si="9"/>
        <v>1</v>
      </c>
      <c r="CE16" s="21">
        <f t="shared" ca="1" si="12"/>
        <v>98</v>
      </c>
    </row>
    <row r="17" spans="1:83" x14ac:dyDescent="0.2">
      <c r="A17" s="90">
        <f t="shared" ca="1" si="10"/>
        <v>99</v>
      </c>
      <c r="B17" s="18" t="str">
        <f ca="1">IF(ISNUMBER(A17),INDEX(Backlog!$A:$M,$A17,B$5),"")</f>
        <v>7.2.1</v>
      </c>
      <c r="C17" s="73" t="str">
        <f ca="1">IF($B17="","",INDEX(Backlog!$A:$M,$A17,C$5))</f>
        <v>Android Contribution</v>
      </c>
      <c r="D17" s="73" t="str">
        <f ca="1">IF($B17="","",INDEX(Backlog!$A:$M,$A17,D$5))</f>
        <v xml:space="preserve">Fonctions </v>
      </c>
      <c r="E17" s="73" t="str">
        <f ca="1">IF($B17="","",INDEX(Backlog!$A:$M,$A17,E$5))</f>
        <v>Ajout de photo Serveur de fichier</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100</v>
      </c>
      <c r="CB17" s="21">
        <f t="shared" ca="1" si="7"/>
        <v>150</v>
      </c>
      <c r="CC17" s="21" t="str">
        <f t="shared" ca="1" si="8"/>
        <v>Backlog!$F$100:$F$150</v>
      </c>
      <c r="CD17" s="21">
        <f t="shared" ca="1" si="9"/>
        <v>2</v>
      </c>
      <c r="CE17" s="21">
        <f t="shared" ca="1" si="12"/>
        <v>100</v>
      </c>
    </row>
    <row r="18" spans="1:83" x14ac:dyDescent="0.2">
      <c r="A18" s="90">
        <f t="shared" ca="1" si="10"/>
        <v>102</v>
      </c>
      <c r="B18" s="18" t="str">
        <f ca="1">IF(ISNUMBER(A18),INDEX(Backlog!$A:$M,$A18,B$5),"")</f>
        <v>7.2.4</v>
      </c>
      <c r="C18" s="73" t="str">
        <f ca="1">IF($B18="","",INDEX(Backlog!$A:$M,$A18,C$5))</f>
        <v>Android Contribution</v>
      </c>
      <c r="D18" s="73" t="str">
        <f ca="1">IF($B18="","",INDEX(Backlog!$A:$M,$A18,D$5))</f>
        <v xml:space="preserve">Fonctions </v>
      </c>
      <c r="E18" s="73" t="str">
        <f ca="1">IF($B18="","",INDEX(Backlog!$A:$M,$A18,E$5))</f>
        <v>Ajout de vidéo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103</v>
      </c>
      <c r="CB18" s="21">
        <f t="shared" ca="1" si="7"/>
        <v>150</v>
      </c>
      <c r="CC18" s="21" t="str">
        <f t="shared" ca="1" si="8"/>
        <v>Backlog!$F$103:$F$150</v>
      </c>
      <c r="CD18" s="21">
        <f t="shared" ca="1" si="9"/>
        <v>3</v>
      </c>
      <c r="CE18" s="21">
        <f t="shared" ca="1" si="12"/>
        <v>103</v>
      </c>
    </row>
    <row r="19" spans="1:83" x14ac:dyDescent="0.2">
      <c r="A19" s="90">
        <f t="shared" ca="1" si="10"/>
        <v>103</v>
      </c>
      <c r="B19" s="18" t="str">
        <f ca="1">IF(ISNUMBER(A19),INDEX(Backlog!$A:$M,$A19,B$5),"")</f>
        <v>7.2.5</v>
      </c>
      <c r="C19" s="73" t="str">
        <f ca="1">IF($B19="","",INDEX(Backlog!$A:$M,$A19,C$5))</f>
        <v>Android Contribution</v>
      </c>
      <c r="D19" s="73" t="str">
        <f ca="1">IF($B19="","",INDEX(Backlog!$A:$M,$A19,D$5))</f>
        <v xml:space="preserve">Fonctions </v>
      </c>
      <c r="E19" s="73" t="str">
        <f ca="1">IF($B19="","",INDEX(Backlog!$A:$M,$A19,E$5))</f>
        <v>Ajout de MP3</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104</v>
      </c>
      <c r="CB19" s="21">
        <f t="shared" ca="1" si="7"/>
        <v>150</v>
      </c>
      <c r="CC19" s="21" t="str">
        <f t="shared" ca="1" si="8"/>
        <v>Backlog!$F$104:$F$150</v>
      </c>
      <c r="CD19" s="21">
        <f t="shared" ca="1" si="9"/>
        <v>1</v>
      </c>
      <c r="CE19" s="21">
        <f t="shared" ca="1" si="12"/>
        <v>104</v>
      </c>
    </row>
    <row r="20" spans="1:83" x14ac:dyDescent="0.2">
      <c r="A20" s="90">
        <f t="shared" ca="1" si="10"/>
        <v>104</v>
      </c>
      <c r="B20" s="18" t="str">
        <f ca="1">IF(ISNUMBER(A20),INDEX(Backlog!$A:$M,$A20,B$5),"")</f>
        <v>7.2.6</v>
      </c>
      <c r="C20" s="73" t="str">
        <f ca="1">IF($B20="","",INDEX(Backlog!$A:$M,$A20,C$5))</f>
        <v>Android Contribution</v>
      </c>
      <c r="D20" s="73" t="str">
        <f ca="1">IF($B20="","",INDEX(Backlog!$A:$M,$A20,D$5))</f>
        <v xml:space="preserve">Fonctions </v>
      </c>
      <c r="E20" s="73" t="str">
        <f ca="1">IF($B20="","",INDEX(Backlog!$A:$M,$A20,E$5))</f>
        <v>Ajout autre fichier</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105</v>
      </c>
      <c r="CB20" s="21">
        <f t="shared" ca="1" si="7"/>
        <v>150</v>
      </c>
      <c r="CC20" s="21" t="str">
        <f t="shared" ca="1" si="8"/>
        <v>Backlog!$F$105:$F$150</v>
      </c>
      <c r="CD20" s="21">
        <f t="shared" ca="1" si="9"/>
        <v>1</v>
      </c>
      <c r="CE20" s="21">
        <f t="shared" ca="1" si="12"/>
        <v>105</v>
      </c>
    </row>
    <row r="21" spans="1:83" x14ac:dyDescent="0.2">
      <c r="A21" s="90">
        <f t="shared" ca="1" si="10"/>
        <v>105</v>
      </c>
      <c r="B21" s="18" t="str">
        <f ca="1">IF(ISNUMBER(A21),INDEX(Backlog!$A:$M,$A21,B$5),"")</f>
        <v>7.3.1</v>
      </c>
      <c r="C21" s="73" t="str">
        <f ca="1">IF($B21="","",INDEX(Backlog!$A:$M,$A21,C$5))</f>
        <v>Android Contribution</v>
      </c>
      <c r="D21" s="73" t="str">
        <f ca="1">IF($B21="","",INDEX(Backlog!$A:$M,$A21,D$5))</f>
        <v>IHM</v>
      </c>
      <c r="E21" s="73" t="str">
        <f ca="1">IF($B21="","",INDEX(Backlog!$A:$M,$A21,E$5))</f>
        <v>Poster un media</v>
      </c>
      <c r="F21" s="48">
        <f ca="1">IF($B21="","",INDEX(Backlog!$A:$M,$A21,F$5))</f>
        <v>6</v>
      </c>
      <c r="G21" s="66">
        <f ca="1">IF($B21="","",INDEX(Backlog!$A:$M,$A21,G$5))</f>
        <v>4</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106</v>
      </c>
      <c r="CB21" s="21">
        <f t="shared" ca="1" si="7"/>
        <v>150</v>
      </c>
      <c r="CC21" s="21" t="str">
        <f t="shared" ca="1" si="8"/>
        <v>Backlog!$F$106:$F$150</v>
      </c>
      <c r="CD21" s="21">
        <f t="shared" ca="1" si="9"/>
        <v>1</v>
      </c>
      <c r="CE21" s="21">
        <f t="shared" ca="1" si="12"/>
        <v>106</v>
      </c>
    </row>
    <row r="22" spans="1:83" x14ac:dyDescent="0.2">
      <c r="A22" s="90">
        <f t="shared" ca="1" si="10"/>
        <v>106</v>
      </c>
      <c r="B22" s="18" t="str">
        <f ca="1">IF(ISNUMBER(A22),INDEX(Backlog!$A:$M,$A22,B$5),"")</f>
        <v>7.3.2</v>
      </c>
      <c r="C22" s="73" t="str">
        <f ca="1">IF($B22="","",INDEX(Backlog!$A:$M,$A22,C$5))</f>
        <v>Android Contribution</v>
      </c>
      <c r="D22" s="73" t="str">
        <f ca="1">IF($B22="","",INDEX(Backlog!$A:$M,$A22,D$5))</f>
        <v>IHM</v>
      </c>
      <c r="E22" s="73" t="str">
        <f ca="1">IF($B22="","",INDEX(Backlog!$A:$M,$A22,E$5))</f>
        <v>Lier un Tag à une scène</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107</v>
      </c>
      <c r="CB22" s="21">
        <f t="shared" ca="1" si="7"/>
        <v>150</v>
      </c>
      <c r="CC22" s="21" t="str">
        <f t="shared" ca="1" si="8"/>
        <v>Backlog!$F$107:$F$150</v>
      </c>
      <c r="CD22" s="21">
        <f t="shared" ca="1" si="9"/>
        <v>1</v>
      </c>
      <c r="CE22" s="21">
        <f t="shared" ca="1" si="12"/>
        <v>107</v>
      </c>
    </row>
    <row r="23" spans="1:83" x14ac:dyDescent="0.2">
      <c r="A23" s="90">
        <f t="shared" ca="1" si="10"/>
        <v>107</v>
      </c>
      <c r="B23" s="18" t="str">
        <f ca="1">IF(ISNUMBER(A23),INDEX(Backlog!$A:$M,$A23,B$5),"")</f>
        <v>7.3.3</v>
      </c>
      <c r="C23" s="73" t="str">
        <f ca="1">IF($B23="","",INDEX(Backlog!$A:$M,$A23,C$5))</f>
        <v>Android Contribution</v>
      </c>
      <c r="D23" s="73" t="str">
        <f ca="1">IF($B23="","",INDEX(Backlog!$A:$M,$A23,D$5))</f>
        <v>IHM</v>
      </c>
      <c r="E23" s="73" t="str">
        <f ca="1">IF($B23="","",INDEX(Backlog!$A:$M,$A23,E$5))</f>
        <v>Lier un Point GPS à une scène (V1 : pts central + rayon)</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108</v>
      </c>
      <c r="CB23" s="21">
        <f t="shared" ca="1" si="7"/>
        <v>150</v>
      </c>
      <c r="CC23" s="21" t="str">
        <f t="shared" ca="1" si="8"/>
        <v>Backlog!$F$108:$F$150</v>
      </c>
      <c r="CD23" s="21">
        <f t="shared" ca="1" si="9"/>
        <v>1</v>
      </c>
      <c r="CE23" s="21">
        <f t="shared" ca="1" si="12"/>
        <v>108</v>
      </c>
    </row>
    <row r="24" spans="1:83" ht="25.5" x14ac:dyDescent="0.2">
      <c r="A24" s="90">
        <f t="shared" ca="1" si="10"/>
        <v>113</v>
      </c>
      <c r="B24" s="18" t="str">
        <f ca="1">IF(ISNUMBER(A24),INDEX(Backlog!$A:$M,$A24,B$5),"")</f>
        <v>8.1.3</v>
      </c>
      <c r="C24" s="73" t="str">
        <f ca="1">IF($B24="","",INDEX(Backlog!$A:$M,$A24,C$5))</f>
        <v>Contrôle &amp; Tests</v>
      </c>
      <c r="D24" s="73" t="str">
        <f ca="1">IF($B24="","",INDEX(Backlog!$A:$M,$A24,D$5))</f>
        <v>Retours sur itération précédente</v>
      </c>
      <c r="E24" s="73" t="str">
        <f ca="1">IF($B24="","",INDEX(Backlog!$A:$M,$A24,E$5))</f>
        <v>Retours sur itération 3</v>
      </c>
      <c r="F24" s="48">
        <f ca="1">IF($B24="","",INDEX(Backlog!$A:$M,$A24,F$5))</f>
        <v>1</v>
      </c>
      <c r="G24" s="66">
        <f ca="1">IF($B24="","",INDEX(Backlog!$A:$M,$A24,G$5))</f>
        <v>6</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114</v>
      </c>
      <c r="CB24" s="21">
        <f t="shared" ca="1" si="7"/>
        <v>150</v>
      </c>
      <c r="CC24" s="21" t="str">
        <f t="shared" ca="1" si="8"/>
        <v>Backlog!$F$114:$F$150</v>
      </c>
      <c r="CD24" s="21">
        <f t="shared" ca="1" si="9"/>
        <v>6</v>
      </c>
      <c r="CE24" s="21">
        <f t="shared" ca="1" si="12"/>
        <v>114</v>
      </c>
    </row>
    <row r="25" spans="1:83" x14ac:dyDescent="0.2">
      <c r="A25" s="90">
        <f t="shared" ca="1" si="10"/>
        <v>119</v>
      </c>
      <c r="B25" s="18" t="str">
        <f ca="1">IF(ISNUMBER(A25),INDEX(Backlog!$A:$M,$A25,B$5),"")</f>
        <v>8.2.4</v>
      </c>
      <c r="C25" s="73" t="str">
        <f ca="1">IF($B25="","",INDEX(Backlog!$A:$M,$A25,C$5))</f>
        <v>Contrôle &amp; Tests</v>
      </c>
      <c r="D25" s="73" t="str">
        <f ca="1">IF($B25="","",INDEX(Backlog!$A:$M,$A25,D$5))</f>
        <v>Tests Fonctionnels</v>
      </c>
      <c r="E25" s="73" t="str">
        <f ca="1">IF($B25="","",INDEX(Backlog!$A:$M,$A25,E$5))</f>
        <v>Tests Fonctionnels itération 4</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120</v>
      </c>
      <c r="CB25" s="21">
        <f t="shared" ca="1" si="7"/>
        <v>150</v>
      </c>
      <c r="CC25" s="21" t="str">
        <f t="shared" ca="1" si="8"/>
        <v>Backlog!$F$120:$F$150</v>
      </c>
      <c r="CD25" s="21">
        <f t="shared" ca="1" si="9"/>
        <v>6</v>
      </c>
      <c r="CE25" s="21">
        <f t="shared" ca="1" si="12"/>
        <v>120</v>
      </c>
    </row>
    <row r="26" spans="1:83" x14ac:dyDescent="0.2">
      <c r="A26" s="90">
        <f t="shared" ca="1" si="10"/>
        <v>124</v>
      </c>
      <c r="B26" s="18" t="str">
        <f ca="1">IF(ISNUMBER(A26),INDEX(Backlog!$A:$M,$A26,B$5),"")</f>
        <v>8.3.4</v>
      </c>
      <c r="C26" s="73" t="str">
        <f ca="1">IF($B26="","",INDEX(Backlog!$A:$M,$A26,C$5))</f>
        <v>Contrôle &amp; Tests</v>
      </c>
      <c r="D26" s="73" t="str">
        <f ca="1">IF($B26="","",INDEX(Backlog!$A:$M,$A26,D$5))</f>
        <v>Livraison &amp; Packaging</v>
      </c>
      <c r="E26" s="73" t="str">
        <f ca="1">IF($B26="","",INDEX(Backlog!$A:$M,$A26,E$5))</f>
        <v>Livraison &amp; Packaging itération 4</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125</v>
      </c>
      <c r="CB26" s="21">
        <f t="shared" ca="1" si="7"/>
        <v>150</v>
      </c>
      <c r="CC26" s="21" t="str">
        <f t="shared" ca="1" si="8"/>
        <v>Backlog!$F$125:$F$150</v>
      </c>
      <c r="CD26" s="21">
        <f t="shared" ca="1" si="9"/>
        <v>5</v>
      </c>
      <c r="CE26" s="21">
        <f t="shared" ca="1" si="12"/>
        <v>125</v>
      </c>
    </row>
    <row r="27" spans="1:83" x14ac:dyDescent="0.2">
      <c r="A27" s="90">
        <f t="shared" ca="1" si="10"/>
        <v>130</v>
      </c>
      <c r="B27" s="18" t="str">
        <f ca="1">IF(ISNUMBER(A27),INDEX(Backlog!$A:$M,$A27,B$5),"")</f>
        <v>9.1.5</v>
      </c>
      <c r="C27" s="73" t="str">
        <f ca="1">IF($B27="","",INDEX(Backlog!$A:$M,$A27,C$5))</f>
        <v>Conception &amp; Spec</v>
      </c>
      <c r="D27" s="73" t="str">
        <f ca="1">IF($B27="","",INDEX(Backlog!$A:$M,$A27,D$5))</f>
        <v>Conception</v>
      </c>
      <c r="E27" s="73" t="str">
        <f ca="1">IF($B27="","",INDEX(Backlog!$A:$M,$A27,E$5))</f>
        <v>Conception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131</v>
      </c>
      <c r="CB27" s="21">
        <f t="shared" ca="1" si="7"/>
        <v>150</v>
      </c>
      <c r="CC27" s="21" t="str">
        <f t="shared" ca="1" si="8"/>
        <v>Backlog!$F$131:$F$150</v>
      </c>
      <c r="CD27" s="21">
        <f t="shared" ca="1" si="9"/>
        <v>6</v>
      </c>
      <c r="CE27" s="21">
        <f t="shared" ca="1" si="12"/>
        <v>131</v>
      </c>
    </row>
    <row r="28" spans="1:83" x14ac:dyDescent="0.2">
      <c r="A28" s="90">
        <f t="shared" ca="1" si="10"/>
        <v>135</v>
      </c>
      <c r="B28" s="18" t="str">
        <f ca="1">IF(ISNUMBER(A28),INDEX(Backlog!$A:$M,$A28,B$5),"")</f>
        <v>9.2.5</v>
      </c>
      <c r="C28" s="73" t="str">
        <f ca="1">IF($B28="","",INDEX(Backlog!$A:$M,$A28,C$5))</f>
        <v>Conception &amp; Spec</v>
      </c>
      <c r="D28" s="73" t="str">
        <f ca="1">IF($B28="","",INDEX(Backlog!$A:$M,$A28,D$5))</f>
        <v>Spécification</v>
      </c>
      <c r="E28" s="73" t="str">
        <f ca="1">IF($B28="","",INDEX(Backlog!$A:$M,$A28,E$5))</f>
        <v>Spécification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136</v>
      </c>
      <c r="CB28" s="21">
        <f t="shared" ca="1" si="7"/>
        <v>150</v>
      </c>
      <c r="CC28" s="21" t="str">
        <f t="shared" ca="1" si="8"/>
        <v>Backlog!$F$136:$F$150</v>
      </c>
      <c r="CD28" s="21">
        <f t="shared" ca="1" si="9"/>
        <v>5</v>
      </c>
      <c r="CE28" s="21">
        <f t="shared" ca="1" si="12"/>
        <v>136</v>
      </c>
    </row>
    <row r="29" spans="1:83" x14ac:dyDescent="0.2">
      <c r="A29" s="90">
        <f t="shared" ca="1" si="10"/>
        <v>139</v>
      </c>
      <c r="B29" s="18" t="str">
        <f ca="1">IF(ISNUMBER(A29),INDEX(Backlog!$A:$M,$A29,B$5),"")</f>
        <v>10.1.4</v>
      </c>
      <c r="C29" s="73" t="str">
        <f ca="1">IF($B29="","",INDEX(Backlog!$A:$M,$A29,C$5))</f>
        <v>Gestion de projet</v>
      </c>
      <c r="D29" s="73" t="str">
        <f ca="1">IF($B29="","",INDEX(Backlog!$A:$M,$A29,D$5))</f>
        <v>Réunions</v>
      </c>
      <c r="E29" s="73" t="str">
        <f ca="1">IF($B29="","",INDEX(Backlog!$A:$M,$A29,E$5))</f>
        <v>Réunions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140</v>
      </c>
      <c r="CB29" s="21">
        <f t="shared" ca="1" si="7"/>
        <v>150</v>
      </c>
      <c r="CC29" s="21" t="str">
        <f t="shared" ca="1" si="8"/>
        <v>Backlog!$F$140:$F$150</v>
      </c>
      <c r="CD29" s="21">
        <f t="shared" ca="1" si="9"/>
        <v>4</v>
      </c>
      <c r="CE29" s="21">
        <f t="shared" ca="1" si="12"/>
        <v>140</v>
      </c>
    </row>
    <row r="30" spans="1:83" x14ac:dyDescent="0.2">
      <c r="A30" s="90">
        <f t="shared" ca="1" si="10"/>
        <v>144</v>
      </c>
      <c r="B30" s="18" t="str">
        <f ca="1">IF(ISNUMBER(A30),INDEX(Backlog!$A:$M,$A30,B$5),"")</f>
        <v>10.2.4</v>
      </c>
      <c r="C30" s="73" t="str">
        <f ca="1">IF($B30="","",INDEX(Backlog!$A:$M,$A30,C$5))</f>
        <v>Gestion de projet</v>
      </c>
      <c r="D30" s="73" t="str">
        <f ca="1">IF($B30="","",INDEX(Backlog!$A:$M,$A30,D$5))</f>
        <v>Backlog</v>
      </c>
      <c r="E30" s="73" t="str">
        <f ca="1">IF($B30="","",INDEX(Backlog!$A:$M,$A30,E$5))</f>
        <v>Mise à jour Backlog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145</v>
      </c>
      <c r="CB30" s="21">
        <f t="shared" ca="1" si="7"/>
        <v>150</v>
      </c>
      <c r="CC30" s="21" t="str">
        <f t="shared" ca="1" si="8"/>
        <v>Backlog!$F$145:$F$150</v>
      </c>
      <c r="CD30" s="21">
        <f t="shared" ca="1" si="9"/>
        <v>5</v>
      </c>
      <c r="CE30" s="21">
        <f t="shared" ca="1" si="12"/>
        <v>145</v>
      </c>
    </row>
    <row r="31" spans="1:83" x14ac:dyDescent="0.2">
      <c r="A31" s="90">
        <f t="shared" ca="1" si="10"/>
        <v>149</v>
      </c>
      <c r="B31" s="18" t="str">
        <f ca="1">IF(ISNUMBER(A31),INDEX(Backlog!$A:$M,$A31,B$5),"")</f>
        <v>11.1.4</v>
      </c>
      <c r="C31" s="73" t="str">
        <f ca="1">IF($B31="","",INDEX(Backlog!$A:$M,$A31,C$5))</f>
        <v>Documentation</v>
      </c>
      <c r="D31" s="73" t="str">
        <f ca="1">IF($B31="","",INDEX(Backlog!$A:$M,$A31,D$5))</f>
        <v>Documentation</v>
      </c>
      <c r="E31" s="73" t="str">
        <f ca="1">IF($B31="","",INDEX(Backlog!$A:$M,$A31,E$5))</f>
        <v>Documentation itération 4</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150</v>
      </c>
      <c r="CB31" s="21">
        <f t="shared" ca="1" si="7"/>
        <v>150</v>
      </c>
      <c r="CC31" s="21" t="str">
        <f t="shared" ca="1" si="8"/>
        <v>Backlog!$F$150:$F$150</v>
      </c>
      <c r="CD31" s="21">
        <f t="shared" ca="1" si="9"/>
        <v>5</v>
      </c>
      <c r="CE31" s="21">
        <f t="shared" ca="1" si="12"/>
        <v>150</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str">
        <f t="shared" ca="1" si="11"/>
        <v/>
      </c>
      <c r="CB32" s="21" t="str">
        <f t="shared" ca="1" si="7"/>
        <v/>
      </c>
      <c r="CC32" s="21" t="e">
        <f t="shared" ca="1" si="8"/>
        <v>#VALUE!</v>
      </c>
      <c r="CD32" s="21" t="e">
        <f t="shared" ca="1" si="9"/>
        <v>#N/A</v>
      </c>
      <c r="CE32" s="21" t="str">
        <f t="shared" ca="1" si="12"/>
        <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2014-05-27T13:48:05Z</dcterms:modified>
</cp:coreProperties>
</file>